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plusData\Export\"/>
    </mc:Choice>
  </mc:AlternateContent>
  <bookViews>
    <workbookView xWindow="0" yWindow="0" windowWidth="0" windowHeight="0"/>
  </bookViews>
  <sheets>
    <sheet name="Rekapitulace stavby" sheetId="1" r:id="rId1"/>
    <sheet name="SO 01 - 1 - Bourací práce..." sheetId="2" r:id="rId2"/>
    <sheet name="SO 01 - 2 - Objekt HZ - H..." sheetId="3" r:id="rId3"/>
    <sheet name="SO 01 - 3-OBJEKT HZ - ZDR..." sheetId="4" r:id="rId4"/>
    <sheet name="SO 01 - 4-OBJEKT HZ - ÚST..." sheetId="5" r:id="rId5"/>
    <sheet name="SO 01 - 5-OBJEKT HZ - ELE..." sheetId="6" r:id="rId6"/>
    <sheet name="SO 01 - 6-OBJEKT HZ - VZD..." sheetId="7" r:id="rId7"/>
    <sheet name="SO 01- 7-OBJEKT HZ - MaR" sheetId="8" r:id="rId8"/>
    <sheet name="SO 02 - 8 - Komunikace" sheetId="9" r:id="rId9"/>
    <sheet name="SO 03 - 10 - PŘELOŽKA VODY" sheetId="10" r:id="rId10"/>
    <sheet name="SO 04 - 10 - PŘELOŽKA PLY..." sheetId="11" r:id="rId11"/>
    <sheet name="SO 06 - 11 - KANALIZACE D..." sheetId="12" r:id="rId12"/>
    <sheet name="SO 07 - 12 - PŘELOŽKA SPL..." sheetId="13" r:id="rId13"/>
    <sheet name="SO 08 - 13 - ČOV" sheetId="14" r:id="rId14"/>
    <sheet name="VRN - HZ HEŘMANICE" sheetId="15" r:id="rId15"/>
  </sheets>
  <definedNames>
    <definedName name="_xlnm.Print_Area" localSheetId="0">'Rekapitulace stavby'!$D$4:$AO$76,'Rekapitulace stavby'!$C$82:$AQ$109</definedName>
    <definedName name="_xlnm.Print_Titles" localSheetId="0">'Rekapitulace stavby'!$92:$92</definedName>
    <definedName name="_xlnm._FilterDatabase" localSheetId="1" hidden="1">'SO 01 - 1 - Bourací práce...'!$C$126:$K$311</definedName>
    <definedName name="_xlnm.Print_Area" localSheetId="1">'SO 01 - 1 - Bourací práce...'!$C$4:$J$76,'SO 01 - 1 - Bourací práce...'!$C$114:$K$311</definedName>
    <definedName name="_xlnm.Print_Titles" localSheetId="1">'SO 01 - 1 - Bourací práce...'!$126:$126</definedName>
    <definedName name="_xlnm._FilterDatabase" localSheetId="2" hidden="1">'SO 01 - 2 - Objekt HZ - H...'!$C$146:$K$1013</definedName>
    <definedName name="_xlnm.Print_Area" localSheetId="2">'SO 01 - 2 - Objekt HZ - H...'!$C$4:$J$76,'SO 01 - 2 - Objekt HZ - H...'!$C$134:$K$1013</definedName>
    <definedName name="_xlnm.Print_Titles" localSheetId="2">'SO 01 - 2 - Objekt HZ - H...'!$146:$146</definedName>
    <definedName name="_xlnm._FilterDatabase" localSheetId="3" hidden="1">'SO 01 - 3-OBJEKT HZ - ZDR...'!$C$125:$K$263</definedName>
    <definedName name="_xlnm.Print_Area" localSheetId="3">'SO 01 - 3-OBJEKT HZ - ZDR...'!$C$4:$J$76,'SO 01 - 3-OBJEKT HZ - ZDR...'!$C$113:$K$263</definedName>
    <definedName name="_xlnm.Print_Titles" localSheetId="3">'SO 01 - 3-OBJEKT HZ - ZDR...'!$125:$125</definedName>
    <definedName name="_xlnm._FilterDatabase" localSheetId="4" hidden="1">'SO 01 - 4-OBJEKT HZ - ÚST...'!$C$132:$K$279</definedName>
    <definedName name="_xlnm.Print_Area" localSheetId="4">'SO 01 - 4-OBJEKT HZ - ÚST...'!$C$4:$J$76,'SO 01 - 4-OBJEKT HZ - ÚST...'!$C$120:$K$279</definedName>
    <definedName name="_xlnm.Print_Titles" localSheetId="4">'SO 01 - 4-OBJEKT HZ - ÚST...'!$132:$132</definedName>
    <definedName name="_xlnm._FilterDatabase" localSheetId="5" hidden="1">'SO 01 - 5-OBJEKT HZ - ELE...'!$C$142:$K$502</definedName>
    <definedName name="_xlnm.Print_Area" localSheetId="5">'SO 01 - 5-OBJEKT HZ - ELE...'!$C$4:$J$76,'SO 01 - 5-OBJEKT HZ - ELE...'!$C$130:$K$502</definedName>
    <definedName name="_xlnm.Print_Titles" localSheetId="5">'SO 01 - 5-OBJEKT HZ - ELE...'!$142:$142</definedName>
    <definedName name="_xlnm._FilterDatabase" localSheetId="6" hidden="1">'SO 01 - 6-OBJEKT HZ - VZD...'!$C$129:$K$292</definedName>
    <definedName name="_xlnm.Print_Area" localSheetId="6">'SO 01 - 6-OBJEKT HZ - VZD...'!$C$4:$J$76,'SO 01 - 6-OBJEKT HZ - VZD...'!$C$117:$K$292</definedName>
    <definedName name="_xlnm.Print_Titles" localSheetId="6">'SO 01 - 6-OBJEKT HZ - VZD...'!$129:$129</definedName>
    <definedName name="_xlnm._FilterDatabase" localSheetId="7" hidden="1">'SO 01- 7-OBJEKT HZ - MaR'!$C$122:$K$232</definedName>
    <definedName name="_xlnm.Print_Area" localSheetId="7">'SO 01- 7-OBJEKT HZ - MaR'!$C$4:$J$76,'SO 01- 7-OBJEKT HZ - MaR'!$C$110:$K$232</definedName>
    <definedName name="_xlnm.Print_Titles" localSheetId="7">'SO 01- 7-OBJEKT HZ - MaR'!$122:$122</definedName>
    <definedName name="_xlnm._FilterDatabase" localSheetId="8" hidden="1">'SO 02 - 8 - Komunikace'!$C$124:$K$297</definedName>
    <definedName name="_xlnm.Print_Area" localSheetId="8">'SO 02 - 8 - Komunikace'!$C$4:$J$76,'SO 02 - 8 - Komunikace'!$C$112:$K$297</definedName>
    <definedName name="_xlnm.Print_Titles" localSheetId="8">'SO 02 - 8 - Komunikace'!$124:$124</definedName>
    <definedName name="_xlnm._FilterDatabase" localSheetId="9" hidden="1">'SO 03 - 10 - PŘELOŽKA VODY'!$C$127:$K$212</definedName>
    <definedName name="_xlnm.Print_Area" localSheetId="9">'SO 03 - 10 - PŘELOŽKA VODY'!$C$4:$J$76,'SO 03 - 10 - PŘELOŽKA VODY'!$C$115:$K$212</definedName>
    <definedName name="_xlnm.Print_Titles" localSheetId="9">'SO 03 - 10 - PŘELOŽKA VODY'!$127:$127</definedName>
    <definedName name="_xlnm._FilterDatabase" localSheetId="10" hidden="1">'SO 04 - 10 - PŘELOŽKA PLY...'!$C$124:$K$194</definedName>
    <definedName name="_xlnm.Print_Area" localSheetId="10">'SO 04 - 10 - PŘELOŽKA PLY...'!$C$4:$J$76,'SO 04 - 10 - PŘELOŽKA PLY...'!$C$112:$K$194</definedName>
    <definedName name="_xlnm.Print_Titles" localSheetId="10">'SO 04 - 10 - PŘELOŽKA PLY...'!$124:$124</definedName>
    <definedName name="_xlnm._FilterDatabase" localSheetId="11" hidden="1">'SO 06 - 11 - KANALIZACE D...'!$C$130:$K$250</definedName>
    <definedName name="_xlnm.Print_Area" localSheetId="11">'SO 06 - 11 - KANALIZACE D...'!$C$4:$J$76,'SO 06 - 11 - KANALIZACE D...'!$C$118:$K$250</definedName>
    <definedName name="_xlnm.Print_Titles" localSheetId="11">'SO 06 - 11 - KANALIZACE D...'!$130:$130</definedName>
    <definedName name="_xlnm._FilterDatabase" localSheetId="12" hidden="1">'SO 07 - 12 - PŘELOŽKA SPL...'!$C$124:$K$192</definedName>
    <definedName name="_xlnm.Print_Area" localSheetId="12">'SO 07 - 12 - PŘELOŽKA SPL...'!$C$4:$J$76,'SO 07 - 12 - PŘELOŽKA SPL...'!$C$112:$K$192</definedName>
    <definedName name="_xlnm.Print_Titles" localSheetId="12">'SO 07 - 12 - PŘELOŽKA SPL...'!$124:$124</definedName>
    <definedName name="_xlnm._FilterDatabase" localSheetId="13" hidden="1">'SO 08 - 13 - ČOV'!$C$128:$K$214</definedName>
    <definedName name="_xlnm.Print_Area" localSheetId="13">'SO 08 - 13 - ČOV'!$C$4:$J$76,'SO 08 - 13 - ČOV'!$C$116:$K$214</definedName>
    <definedName name="_xlnm.Print_Titles" localSheetId="13">'SO 08 - 13 - ČOV'!$128:$128</definedName>
    <definedName name="_xlnm._FilterDatabase" localSheetId="14" hidden="1">'VRN - HZ HEŘMANICE'!$C$117:$K$144</definedName>
    <definedName name="_xlnm.Print_Area" localSheetId="14">'VRN - HZ HEŘMANICE'!$C$4:$J$76,'VRN - HZ HEŘMANICE'!$C$105:$K$144</definedName>
    <definedName name="_xlnm.Print_Titles" localSheetId="14">'VRN - HZ HEŘMANICE'!$117:$117</definedName>
  </definedNames>
  <calcPr/>
</workbook>
</file>

<file path=xl/calcChain.xml><?xml version="1.0" encoding="utf-8"?>
<calcChain xmlns="http://schemas.openxmlformats.org/spreadsheetml/2006/main">
  <c i="15" l="1" r="J144"/>
  <c r="J37"/>
  <c r="J36"/>
  <c i="1" r="AY108"/>
  <c i="15" r="J35"/>
  <c i="1" r="AX108"/>
  <c i="15" r="J98"/>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J115"/>
  <c r="J114"/>
  <c r="F114"/>
  <c r="F112"/>
  <c r="E110"/>
  <c r="J92"/>
  <c r="J91"/>
  <c r="F91"/>
  <c r="F89"/>
  <c r="E87"/>
  <c r="J18"/>
  <c r="E18"/>
  <c r="F115"/>
  <c r="J17"/>
  <c r="J12"/>
  <c r="J89"/>
  <c r="E7"/>
  <c r="E108"/>
  <c i="14" r="J37"/>
  <c r="J36"/>
  <c i="1" r="AY107"/>
  <c i="14" r="J35"/>
  <c i="1" r="AX107"/>
  <c i="14" r="BI213"/>
  <c r="BH213"/>
  <c r="BG213"/>
  <c r="BF213"/>
  <c r="T213"/>
  <c r="T212"/>
  <c r="R213"/>
  <c r="R212"/>
  <c r="P213"/>
  <c r="P212"/>
  <c r="BI210"/>
  <c r="BH210"/>
  <c r="BG210"/>
  <c r="BF210"/>
  <c r="T210"/>
  <c r="T209"/>
  <c r="T208"/>
  <c r="R210"/>
  <c r="R209"/>
  <c r="R208"/>
  <c r="P210"/>
  <c r="P209"/>
  <c r="P208"/>
  <c r="BI206"/>
  <c r="BH206"/>
  <c r="BG206"/>
  <c r="BF206"/>
  <c r="T206"/>
  <c r="T205"/>
  <c r="R206"/>
  <c r="R205"/>
  <c r="P206"/>
  <c r="P205"/>
  <c r="BI203"/>
  <c r="BH203"/>
  <c r="BG203"/>
  <c r="BF203"/>
  <c r="T203"/>
  <c r="T202"/>
  <c r="R203"/>
  <c r="R202"/>
  <c r="P203"/>
  <c r="P202"/>
  <c r="BI200"/>
  <c r="BH200"/>
  <c r="BG200"/>
  <c r="BF200"/>
  <c r="T200"/>
  <c r="R200"/>
  <c r="P200"/>
  <c r="BI198"/>
  <c r="BH198"/>
  <c r="BG198"/>
  <c r="BF198"/>
  <c r="T198"/>
  <c r="R198"/>
  <c r="P198"/>
  <c r="BI196"/>
  <c r="BH196"/>
  <c r="BG196"/>
  <c r="BF196"/>
  <c r="T196"/>
  <c r="R196"/>
  <c r="P196"/>
  <c r="BI194"/>
  <c r="BH194"/>
  <c r="BG194"/>
  <c r="BF194"/>
  <c r="T194"/>
  <c r="R194"/>
  <c r="P194"/>
  <c r="BI192"/>
  <c r="BH192"/>
  <c r="BG192"/>
  <c r="BF192"/>
  <c r="T192"/>
  <c r="R192"/>
  <c r="P192"/>
  <c r="BI190"/>
  <c r="BH190"/>
  <c r="BG190"/>
  <c r="BF190"/>
  <c r="T190"/>
  <c r="R190"/>
  <c r="P190"/>
  <c r="BI188"/>
  <c r="BH188"/>
  <c r="BG188"/>
  <c r="BF188"/>
  <c r="T188"/>
  <c r="R188"/>
  <c r="P188"/>
  <c r="BI186"/>
  <c r="BH186"/>
  <c r="BG186"/>
  <c r="BF186"/>
  <c r="T186"/>
  <c r="R186"/>
  <c r="P186"/>
  <c r="BI183"/>
  <c r="BH183"/>
  <c r="BG183"/>
  <c r="BF183"/>
  <c r="T183"/>
  <c r="T182"/>
  <c r="R183"/>
  <c r="R182"/>
  <c r="P183"/>
  <c r="P182"/>
  <c r="BI180"/>
  <c r="BH180"/>
  <c r="BG180"/>
  <c r="BF180"/>
  <c r="T180"/>
  <c r="R180"/>
  <c r="P180"/>
  <c r="BI178"/>
  <c r="BH178"/>
  <c r="BG178"/>
  <c r="BF178"/>
  <c r="T178"/>
  <c r="R178"/>
  <c r="P178"/>
  <c r="BI175"/>
  <c r="BH175"/>
  <c r="BG175"/>
  <c r="BF175"/>
  <c r="T175"/>
  <c r="R175"/>
  <c r="P175"/>
  <c r="BI173"/>
  <c r="BH173"/>
  <c r="BG173"/>
  <c r="BF173"/>
  <c r="T173"/>
  <c r="R173"/>
  <c r="P173"/>
  <c r="BI170"/>
  <c r="BH170"/>
  <c r="BG170"/>
  <c r="BF170"/>
  <c r="T170"/>
  <c r="R170"/>
  <c r="P170"/>
  <c r="BI168"/>
  <c r="BH168"/>
  <c r="BG168"/>
  <c r="BF168"/>
  <c r="T168"/>
  <c r="R168"/>
  <c r="P168"/>
  <c r="BI165"/>
  <c r="BH165"/>
  <c r="BG165"/>
  <c r="BF165"/>
  <c r="T165"/>
  <c r="T164"/>
  <c r="R165"/>
  <c r="R164"/>
  <c r="P165"/>
  <c r="P164"/>
  <c r="BI162"/>
  <c r="BH162"/>
  <c r="BG162"/>
  <c r="BF162"/>
  <c r="T162"/>
  <c r="R162"/>
  <c r="P162"/>
  <c r="BI160"/>
  <c r="BH160"/>
  <c r="BG160"/>
  <c r="BF160"/>
  <c r="T160"/>
  <c r="R160"/>
  <c r="P160"/>
  <c r="BI158"/>
  <c r="BH158"/>
  <c r="BG158"/>
  <c r="BF158"/>
  <c r="T158"/>
  <c r="R158"/>
  <c r="P158"/>
  <c r="BI156"/>
  <c r="BH156"/>
  <c r="BG156"/>
  <c r="BF156"/>
  <c r="T156"/>
  <c r="R156"/>
  <c r="P156"/>
  <c r="BI154"/>
  <c r="BH154"/>
  <c r="BG154"/>
  <c r="BF154"/>
  <c r="T154"/>
  <c r="R154"/>
  <c r="P154"/>
  <c r="BI152"/>
  <c r="BH152"/>
  <c r="BG152"/>
  <c r="BF152"/>
  <c r="T152"/>
  <c r="R152"/>
  <c r="P152"/>
  <c r="BI150"/>
  <c r="BH150"/>
  <c r="BG150"/>
  <c r="BF150"/>
  <c r="T150"/>
  <c r="R150"/>
  <c r="P150"/>
  <c r="BI148"/>
  <c r="BH148"/>
  <c r="BG148"/>
  <c r="BF148"/>
  <c r="T148"/>
  <c r="R148"/>
  <c r="P148"/>
  <c r="BI146"/>
  <c r="BH146"/>
  <c r="BG146"/>
  <c r="BF146"/>
  <c r="T146"/>
  <c r="R146"/>
  <c r="P146"/>
  <c r="BI144"/>
  <c r="BH144"/>
  <c r="BG144"/>
  <c r="BF144"/>
  <c r="T144"/>
  <c r="R144"/>
  <c r="P144"/>
  <c r="BI142"/>
  <c r="BH142"/>
  <c r="BG142"/>
  <c r="BF142"/>
  <c r="T142"/>
  <c r="R142"/>
  <c r="P142"/>
  <c r="BI140"/>
  <c r="BH140"/>
  <c r="BG140"/>
  <c r="BF140"/>
  <c r="T140"/>
  <c r="R140"/>
  <c r="P140"/>
  <c r="BI138"/>
  <c r="BH138"/>
  <c r="BG138"/>
  <c r="BF138"/>
  <c r="T138"/>
  <c r="R138"/>
  <c r="P138"/>
  <c r="BI136"/>
  <c r="BH136"/>
  <c r="BG136"/>
  <c r="BF136"/>
  <c r="T136"/>
  <c r="R136"/>
  <c r="P136"/>
  <c r="BI134"/>
  <c r="BH134"/>
  <c r="BG134"/>
  <c r="BF134"/>
  <c r="T134"/>
  <c r="R134"/>
  <c r="P134"/>
  <c r="BI132"/>
  <c r="BH132"/>
  <c r="BG132"/>
  <c r="BF132"/>
  <c r="T132"/>
  <c r="R132"/>
  <c r="P132"/>
  <c r="J126"/>
  <c r="J125"/>
  <c r="F125"/>
  <c r="F123"/>
  <c r="E121"/>
  <c r="J92"/>
  <c r="J91"/>
  <c r="F91"/>
  <c r="F89"/>
  <c r="E87"/>
  <c r="J18"/>
  <c r="E18"/>
  <c r="F126"/>
  <c r="J17"/>
  <c r="J12"/>
  <c r="J89"/>
  <c r="E7"/>
  <c r="E85"/>
  <c i="13" r="J37"/>
  <c r="J36"/>
  <c i="1" r="AY106"/>
  <c i="13" r="J35"/>
  <c i="1" r="AX106"/>
  <c i="13" r="BI191"/>
  <c r="BH191"/>
  <c r="BG191"/>
  <c r="BF191"/>
  <c r="T191"/>
  <c r="T190"/>
  <c r="R191"/>
  <c r="R190"/>
  <c r="P191"/>
  <c r="P190"/>
  <c r="BI188"/>
  <c r="BH188"/>
  <c r="BG188"/>
  <c r="BF188"/>
  <c r="T188"/>
  <c r="T187"/>
  <c r="R188"/>
  <c r="R187"/>
  <c r="P188"/>
  <c r="P187"/>
  <c r="BI185"/>
  <c r="BH185"/>
  <c r="BG185"/>
  <c r="BF185"/>
  <c r="T185"/>
  <c r="R185"/>
  <c r="P185"/>
  <c r="BI183"/>
  <c r="BH183"/>
  <c r="BG183"/>
  <c r="BF183"/>
  <c r="T183"/>
  <c r="R183"/>
  <c r="P183"/>
  <c r="BI181"/>
  <c r="BH181"/>
  <c r="BG181"/>
  <c r="BF181"/>
  <c r="T181"/>
  <c r="R181"/>
  <c r="P181"/>
  <c r="BI179"/>
  <c r="BH179"/>
  <c r="BG179"/>
  <c r="BF179"/>
  <c r="T179"/>
  <c r="R179"/>
  <c r="P179"/>
  <c r="BI177"/>
  <c r="BH177"/>
  <c r="BG177"/>
  <c r="BF177"/>
  <c r="T177"/>
  <c r="R177"/>
  <c r="P177"/>
  <c r="BI175"/>
  <c r="BH175"/>
  <c r="BG175"/>
  <c r="BF175"/>
  <c r="T175"/>
  <c r="R175"/>
  <c r="P175"/>
  <c r="BI173"/>
  <c r="BH173"/>
  <c r="BG173"/>
  <c r="BF173"/>
  <c r="T173"/>
  <c r="R173"/>
  <c r="P173"/>
  <c r="BI171"/>
  <c r="BH171"/>
  <c r="BG171"/>
  <c r="BF171"/>
  <c r="T171"/>
  <c r="R171"/>
  <c r="P171"/>
  <c r="BI168"/>
  <c r="BH168"/>
  <c r="BG168"/>
  <c r="BF168"/>
  <c r="T168"/>
  <c r="R168"/>
  <c r="P168"/>
  <c r="BI166"/>
  <c r="BH166"/>
  <c r="BG166"/>
  <c r="BF166"/>
  <c r="T166"/>
  <c r="R166"/>
  <c r="P166"/>
  <c r="BI163"/>
  <c r="BH163"/>
  <c r="BG163"/>
  <c r="BF163"/>
  <c r="T163"/>
  <c r="T162"/>
  <c r="R163"/>
  <c r="R162"/>
  <c r="P163"/>
  <c r="P162"/>
  <c r="BI160"/>
  <c r="BH160"/>
  <c r="BG160"/>
  <c r="BF160"/>
  <c r="T160"/>
  <c r="T159"/>
  <c r="R160"/>
  <c r="R159"/>
  <c r="P160"/>
  <c r="P159"/>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BI131"/>
  <c r="BH131"/>
  <c r="BG131"/>
  <c r="BF131"/>
  <c r="T131"/>
  <c r="R131"/>
  <c r="P131"/>
  <c r="BI129"/>
  <c r="BH129"/>
  <c r="BG129"/>
  <c r="BF129"/>
  <c r="T129"/>
  <c r="R129"/>
  <c r="P129"/>
  <c r="J122"/>
  <c r="J121"/>
  <c r="F121"/>
  <c r="F119"/>
  <c r="E117"/>
  <c r="J92"/>
  <c r="J91"/>
  <c r="F91"/>
  <c r="F89"/>
  <c r="E87"/>
  <c r="J18"/>
  <c r="E18"/>
  <c r="F92"/>
  <c r="J17"/>
  <c r="J12"/>
  <c r="J119"/>
  <c r="E7"/>
  <c r="E115"/>
  <c i="12" r="J37"/>
  <c r="J36"/>
  <c i="1" r="AY105"/>
  <c i="12" r="J35"/>
  <c i="1" r="AX105"/>
  <c i="12" r="BI249"/>
  <c r="BH249"/>
  <c r="BG249"/>
  <c r="BF249"/>
  <c r="T249"/>
  <c r="T248"/>
  <c r="R249"/>
  <c r="R248"/>
  <c r="P249"/>
  <c r="P248"/>
  <c r="BI246"/>
  <c r="BH246"/>
  <c r="BG246"/>
  <c r="BF246"/>
  <c r="T246"/>
  <c r="T245"/>
  <c r="T244"/>
  <c r="R246"/>
  <c r="R245"/>
  <c r="R244"/>
  <c r="P246"/>
  <c r="P245"/>
  <c r="P244"/>
  <c r="BI242"/>
  <c r="BH242"/>
  <c r="BG242"/>
  <c r="BF242"/>
  <c r="T242"/>
  <c r="R242"/>
  <c r="P242"/>
  <c r="BI240"/>
  <c r="BH240"/>
  <c r="BG240"/>
  <c r="BF240"/>
  <c r="T240"/>
  <c r="R240"/>
  <c r="P240"/>
  <c r="BI236"/>
  <c r="BH236"/>
  <c r="BG236"/>
  <c r="BF236"/>
  <c r="T236"/>
  <c r="T235"/>
  <c r="R236"/>
  <c r="R235"/>
  <c r="P236"/>
  <c r="P235"/>
  <c r="BI233"/>
  <c r="BH233"/>
  <c r="BG233"/>
  <c r="BF233"/>
  <c r="T233"/>
  <c r="T232"/>
  <c r="R233"/>
  <c r="R232"/>
  <c r="P233"/>
  <c r="P232"/>
  <c r="BI230"/>
  <c r="BH230"/>
  <c r="BG230"/>
  <c r="BF230"/>
  <c r="T230"/>
  <c r="R230"/>
  <c r="P230"/>
  <c r="BI228"/>
  <c r="BH228"/>
  <c r="BG228"/>
  <c r="BF228"/>
  <c r="T228"/>
  <c r="R228"/>
  <c r="P228"/>
  <c r="BI226"/>
  <c r="BH226"/>
  <c r="BG226"/>
  <c r="BF226"/>
  <c r="T226"/>
  <c r="R226"/>
  <c r="P226"/>
  <c r="BI224"/>
  <c r="BH224"/>
  <c r="BG224"/>
  <c r="BF224"/>
  <c r="T224"/>
  <c r="R224"/>
  <c r="P224"/>
  <c r="BI222"/>
  <c r="BH222"/>
  <c r="BG222"/>
  <c r="BF222"/>
  <c r="T222"/>
  <c r="R222"/>
  <c r="P222"/>
  <c r="BI220"/>
  <c r="BH220"/>
  <c r="BG220"/>
  <c r="BF220"/>
  <c r="T220"/>
  <c r="R220"/>
  <c r="P220"/>
  <c r="BI218"/>
  <c r="BH218"/>
  <c r="BG218"/>
  <c r="BF218"/>
  <c r="T218"/>
  <c r="R218"/>
  <c r="P218"/>
  <c r="BI216"/>
  <c r="BH216"/>
  <c r="BG216"/>
  <c r="BF216"/>
  <c r="T216"/>
  <c r="R216"/>
  <c r="P216"/>
  <c r="BI214"/>
  <c r="BH214"/>
  <c r="BG214"/>
  <c r="BF214"/>
  <c r="T214"/>
  <c r="R214"/>
  <c r="P214"/>
  <c r="BI212"/>
  <c r="BH212"/>
  <c r="BG212"/>
  <c r="BF212"/>
  <c r="T212"/>
  <c r="R212"/>
  <c r="P212"/>
  <c r="BI210"/>
  <c r="BH210"/>
  <c r="BG210"/>
  <c r="BF210"/>
  <c r="T210"/>
  <c r="R210"/>
  <c r="P210"/>
  <c r="BI208"/>
  <c r="BH208"/>
  <c r="BG208"/>
  <c r="BF208"/>
  <c r="T208"/>
  <c r="R208"/>
  <c r="P208"/>
  <c r="BI206"/>
  <c r="BH206"/>
  <c r="BG206"/>
  <c r="BF206"/>
  <c r="T206"/>
  <c r="R206"/>
  <c r="P206"/>
  <c r="BI204"/>
  <c r="BH204"/>
  <c r="BG204"/>
  <c r="BF204"/>
  <c r="T204"/>
  <c r="R204"/>
  <c r="P204"/>
  <c r="BI201"/>
  <c r="BH201"/>
  <c r="BG201"/>
  <c r="BF201"/>
  <c r="T201"/>
  <c r="T200"/>
  <c r="R201"/>
  <c r="R200"/>
  <c r="P201"/>
  <c r="P200"/>
  <c r="BI198"/>
  <c r="BH198"/>
  <c r="BG198"/>
  <c r="BF198"/>
  <c r="T198"/>
  <c r="R198"/>
  <c r="P198"/>
  <c r="BI196"/>
  <c r="BH196"/>
  <c r="BG196"/>
  <c r="BF196"/>
  <c r="T196"/>
  <c r="R196"/>
  <c r="P196"/>
  <c r="BI193"/>
  <c r="BH193"/>
  <c r="BG193"/>
  <c r="BF193"/>
  <c r="T193"/>
  <c r="R193"/>
  <c r="P193"/>
  <c r="BI191"/>
  <c r="BH191"/>
  <c r="BG191"/>
  <c r="BF191"/>
  <c r="T191"/>
  <c r="R191"/>
  <c r="P191"/>
  <c r="BI188"/>
  <c r="BH188"/>
  <c r="BG188"/>
  <c r="BF188"/>
  <c r="T188"/>
  <c r="T187"/>
  <c r="R188"/>
  <c r="R187"/>
  <c r="P188"/>
  <c r="P187"/>
  <c r="BI185"/>
  <c r="BH185"/>
  <c r="BG185"/>
  <c r="BF185"/>
  <c r="T185"/>
  <c r="T184"/>
  <c r="R185"/>
  <c r="R184"/>
  <c r="P185"/>
  <c r="P184"/>
  <c r="BI182"/>
  <c r="BH182"/>
  <c r="BG182"/>
  <c r="BF182"/>
  <c r="T182"/>
  <c r="R182"/>
  <c r="P182"/>
  <c r="BI180"/>
  <c r="BH180"/>
  <c r="BG180"/>
  <c r="BF180"/>
  <c r="T180"/>
  <c r="R180"/>
  <c r="P180"/>
  <c r="BI178"/>
  <c r="BH178"/>
  <c r="BG178"/>
  <c r="BF178"/>
  <c r="T178"/>
  <c r="R178"/>
  <c r="P178"/>
  <c r="BI176"/>
  <c r="BH176"/>
  <c r="BG176"/>
  <c r="BF176"/>
  <c r="T176"/>
  <c r="R176"/>
  <c r="P176"/>
  <c r="BI174"/>
  <c r="BH174"/>
  <c r="BG174"/>
  <c r="BF174"/>
  <c r="T174"/>
  <c r="R174"/>
  <c r="P174"/>
  <c r="BI172"/>
  <c r="BH172"/>
  <c r="BG172"/>
  <c r="BF172"/>
  <c r="T172"/>
  <c r="R172"/>
  <c r="P172"/>
  <c r="BI170"/>
  <c r="BH170"/>
  <c r="BG170"/>
  <c r="BF170"/>
  <c r="T170"/>
  <c r="R170"/>
  <c r="P170"/>
  <c r="BI168"/>
  <c r="BH168"/>
  <c r="BG168"/>
  <c r="BF168"/>
  <c r="T168"/>
  <c r="R168"/>
  <c r="P168"/>
  <c r="BI166"/>
  <c r="BH166"/>
  <c r="BG166"/>
  <c r="BF166"/>
  <c r="T166"/>
  <c r="R166"/>
  <c r="P166"/>
  <c r="BI164"/>
  <c r="BH164"/>
  <c r="BG164"/>
  <c r="BF164"/>
  <c r="T164"/>
  <c r="R164"/>
  <c r="P164"/>
  <c r="BI162"/>
  <c r="BH162"/>
  <c r="BG162"/>
  <c r="BF162"/>
  <c r="T162"/>
  <c r="R162"/>
  <c r="P162"/>
  <c r="BI160"/>
  <c r="BH160"/>
  <c r="BG160"/>
  <c r="BF160"/>
  <c r="T160"/>
  <c r="R160"/>
  <c r="P160"/>
  <c r="BI158"/>
  <c r="BH158"/>
  <c r="BG158"/>
  <c r="BF158"/>
  <c r="T158"/>
  <c r="R158"/>
  <c r="P158"/>
  <c r="BI156"/>
  <c r="BH156"/>
  <c r="BG156"/>
  <c r="BF156"/>
  <c r="T156"/>
  <c r="R156"/>
  <c r="P156"/>
  <c r="BI154"/>
  <c r="BH154"/>
  <c r="BG154"/>
  <c r="BF154"/>
  <c r="T154"/>
  <c r="R154"/>
  <c r="P154"/>
  <c r="BI152"/>
  <c r="BH152"/>
  <c r="BG152"/>
  <c r="BF152"/>
  <c r="T152"/>
  <c r="R152"/>
  <c r="P152"/>
  <c r="BI150"/>
  <c r="BH150"/>
  <c r="BG150"/>
  <c r="BF150"/>
  <c r="T150"/>
  <c r="R150"/>
  <c r="P150"/>
  <c r="BI148"/>
  <c r="BH148"/>
  <c r="BG148"/>
  <c r="BF148"/>
  <c r="T148"/>
  <c r="R148"/>
  <c r="P148"/>
  <c r="BI146"/>
  <c r="BH146"/>
  <c r="BG146"/>
  <c r="BF146"/>
  <c r="T146"/>
  <c r="R146"/>
  <c r="P146"/>
  <c r="BI144"/>
  <c r="BH144"/>
  <c r="BG144"/>
  <c r="BF144"/>
  <c r="T144"/>
  <c r="R144"/>
  <c r="P144"/>
  <c r="BI142"/>
  <c r="BH142"/>
  <c r="BG142"/>
  <c r="BF142"/>
  <c r="T142"/>
  <c r="R142"/>
  <c r="P142"/>
  <c r="BI140"/>
  <c r="BH140"/>
  <c r="BG140"/>
  <c r="BF140"/>
  <c r="T140"/>
  <c r="R140"/>
  <c r="P140"/>
  <c r="BI138"/>
  <c r="BH138"/>
  <c r="BG138"/>
  <c r="BF138"/>
  <c r="T138"/>
  <c r="R138"/>
  <c r="P138"/>
  <c r="BI136"/>
  <c r="BH136"/>
  <c r="BG136"/>
  <c r="BF136"/>
  <c r="T136"/>
  <c r="R136"/>
  <c r="P136"/>
  <c r="BI134"/>
  <c r="BH134"/>
  <c r="BG134"/>
  <c r="BF134"/>
  <c r="T134"/>
  <c r="R134"/>
  <c r="P134"/>
  <c r="J128"/>
  <c r="J127"/>
  <c r="F127"/>
  <c r="F125"/>
  <c r="E123"/>
  <c r="J92"/>
  <c r="J91"/>
  <c r="F91"/>
  <c r="F89"/>
  <c r="E87"/>
  <c r="J18"/>
  <c r="E18"/>
  <c r="F92"/>
  <c r="J17"/>
  <c r="J12"/>
  <c r="J125"/>
  <c r="E7"/>
  <c r="E121"/>
  <c i="11" r="J37"/>
  <c r="J36"/>
  <c i="1" r="AY104"/>
  <c i="11" r="J35"/>
  <c i="1" r="AX104"/>
  <c i="11" r="BI193"/>
  <c r="BH193"/>
  <c r="BG193"/>
  <c r="BF193"/>
  <c r="T193"/>
  <c r="T192"/>
  <c r="T191"/>
  <c r="R193"/>
  <c r="R192"/>
  <c r="R191"/>
  <c r="P193"/>
  <c r="P192"/>
  <c r="P191"/>
  <c r="BI189"/>
  <c r="BH189"/>
  <c r="BG189"/>
  <c r="BF189"/>
  <c r="T189"/>
  <c r="T188"/>
  <c r="R189"/>
  <c r="R188"/>
  <c r="P189"/>
  <c r="P188"/>
  <c r="BI186"/>
  <c r="BH186"/>
  <c r="BG186"/>
  <c r="BF186"/>
  <c r="T186"/>
  <c r="T185"/>
  <c r="R186"/>
  <c r="R185"/>
  <c r="P186"/>
  <c r="P185"/>
  <c r="BI183"/>
  <c r="BH183"/>
  <c r="BG183"/>
  <c r="BF183"/>
  <c r="T183"/>
  <c r="R183"/>
  <c r="P183"/>
  <c r="BI181"/>
  <c r="BH181"/>
  <c r="BG181"/>
  <c r="BF181"/>
  <c r="T181"/>
  <c r="R181"/>
  <c r="P181"/>
  <c r="BI179"/>
  <c r="BH179"/>
  <c r="BG179"/>
  <c r="BF179"/>
  <c r="T179"/>
  <c r="R179"/>
  <c r="P179"/>
  <c r="BI177"/>
  <c r="BH177"/>
  <c r="BG177"/>
  <c r="BF177"/>
  <c r="T177"/>
  <c r="R177"/>
  <c r="P177"/>
  <c r="BI175"/>
  <c r="BH175"/>
  <c r="BG175"/>
  <c r="BF175"/>
  <c r="T175"/>
  <c r="R175"/>
  <c r="P175"/>
  <c r="BI173"/>
  <c r="BH173"/>
  <c r="BG173"/>
  <c r="BF173"/>
  <c r="T173"/>
  <c r="R173"/>
  <c r="P173"/>
  <c r="BI171"/>
  <c r="BH171"/>
  <c r="BG171"/>
  <c r="BF171"/>
  <c r="T171"/>
  <c r="R171"/>
  <c r="P171"/>
  <c r="BI169"/>
  <c r="BH169"/>
  <c r="BG169"/>
  <c r="BF169"/>
  <c r="T169"/>
  <c r="R169"/>
  <c r="P169"/>
  <c r="BI166"/>
  <c r="BH166"/>
  <c r="BG166"/>
  <c r="BF166"/>
  <c r="T166"/>
  <c r="R166"/>
  <c r="P166"/>
  <c r="BI164"/>
  <c r="BH164"/>
  <c r="BG164"/>
  <c r="BF164"/>
  <c r="T164"/>
  <c r="R164"/>
  <c r="P164"/>
  <c r="BI161"/>
  <c r="BH161"/>
  <c r="BG161"/>
  <c r="BF161"/>
  <c r="T161"/>
  <c r="T160"/>
  <c r="R161"/>
  <c r="R160"/>
  <c r="P161"/>
  <c r="P160"/>
  <c r="BI158"/>
  <c r="BH158"/>
  <c r="BG158"/>
  <c r="BF158"/>
  <c r="T158"/>
  <c r="R158"/>
  <c r="P158"/>
  <c r="BI156"/>
  <c r="BH156"/>
  <c r="BG156"/>
  <c r="BF156"/>
  <c r="T156"/>
  <c r="R156"/>
  <c r="P156"/>
  <c r="BI154"/>
  <c r="BH154"/>
  <c r="BG154"/>
  <c r="BF154"/>
  <c r="T154"/>
  <c r="R154"/>
  <c r="P154"/>
  <c r="BI152"/>
  <c r="BH152"/>
  <c r="BG152"/>
  <c r="BF152"/>
  <c r="T152"/>
  <c r="R152"/>
  <c r="P152"/>
  <c r="BI150"/>
  <c r="BH150"/>
  <c r="BG150"/>
  <c r="BF150"/>
  <c r="T150"/>
  <c r="R150"/>
  <c r="P150"/>
  <c r="BI148"/>
  <c r="BH148"/>
  <c r="BG148"/>
  <c r="BF148"/>
  <c r="T148"/>
  <c r="R148"/>
  <c r="P148"/>
  <c r="BI146"/>
  <c r="BH146"/>
  <c r="BG146"/>
  <c r="BF146"/>
  <c r="T146"/>
  <c r="R146"/>
  <c r="P146"/>
  <c r="BI144"/>
  <c r="BH144"/>
  <c r="BG144"/>
  <c r="BF144"/>
  <c r="T144"/>
  <c r="R144"/>
  <c r="P144"/>
  <c r="BI142"/>
  <c r="BH142"/>
  <c r="BG142"/>
  <c r="BF142"/>
  <c r="T142"/>
  <c r="R142"/>
  <c r="P142"/>
  <c r="BI140"/>
  <c r="BH140"/>
  <c r="BG140"/>
  <c r="BF140"/>
  <c r="T140"/>
  <c r="R140"/>
  <c r="P140"/>
  <c r="BI138"/>
  <c r="BH138"/>
  <c r="BG138"/>
  <c r="BF138"/>
  <c r="T138"/>
  <c r="R138"/>
  <c r="P138"/>
  <c r="BI136"/>
  <c r="BH136"/>
  <c r="BG136"/>
  <c r="BF136"/>
  <c r="T136"/>
  <c r="R136"/>
  <c r="P136"/>
  <c r="BI134"/>
  <c r="BH134"/>
  <c r="BG134"/>
  <c r="BF134"/>
  <c r="T134"/>
  <c r="R134"/>
  <c r="P134"/>
  <c r="BI132"/>
  <c r="BH132"/>
  <c r="BG132"/>
  <c r="BF132"/>
  <c r="T132"/>
  <c r="R132"/>
  <c r="P132"/>
  <c r="BI130"/>
  <c r="BH130"/>
  <c r="BG130"/>
  <c r="BF130"/>
  <c r="T130"/>
  <c r="R130"/>
  <c r="P130"/>
  <c r="BI128"/>
  <c r="BH128"/>
  <c r="BG128"/>
  <c r="BF128"/>
  <c r="T128"/>
  <c r="R128"/>
  <c r="P128"/>
  <c r="J122"/>
  <c r="J121"/>
  <c r="F121"/>
  <c r="F119"/>
  <c r="E117"/>
  <c r="J92"/>
  <c r="J91"/>
  <c r="F91"/>
  <c r="F89"/>
  <c r="E87"/>
  <c r="J18"/>
  <c r="E18"/>
  <c r="F122"/>
  <c r="J17"/>
  <c r="J12"/>
  <c r="J89"/>
  <c r="E7"/>
  <c r="E115"/>
  <c i="10" r="J37"/>
  <c r="J36"/>
  <c i="1" r="AY103"/>
  <c i="10" r="J35"/>
  <c i="1" r="AX103"/>
  <c i="10" r="BI211"/>
  <c r="BH211"/>
  <c r="BG211"/>
  <c r="BF211"/>
  <c r="T211"/>
  <c r="T210"/>
  <c r="T209"/>
  <c r="R211"/>
  <c r="R210"/>
  <c r="R209"/>
  <c r="P211"/>
  <c r="P210"/>
  <c r="P209"/>
  <c r="BI207"/>
  <c r="BH207"/>
  <c r="BG207"/>
  <c r="BF207"/>
  <c r="T207"/>
  <c r="T206"/>
  <c r="T205"/>
  <c r="R207"/>
  <c r="R206"/>
  <c r="R205"/>
  <c r="P207"/>
  <c r="P206"/>
  <c r="P205"/>
  <c r="BI204"/>
  <c r="BH204"/>
  <c r="BG204"/>
  <c r="BF204"/>
  <c r="T204"/>
  <c r="T203"/>
  <c r="R204"/>
  <c r="R203"/>
  <c r="P204"/>
  <c r="P203"/>
  <c r="BI202"/>
  <c r="BH202"/>
  <c r="BG202"/>
  <c r="BF202"/>
  <c r="T202"/>
  <c r="T201"/>
  <c r="R202"/>
  <c r="R201"/>
  <c r="P202"/>
  <c r="P201"/>
  <c r="BI199"/>
  <c r="BH199"/>
  <c r="BG199"/>
  <c r="BF199"/>
  <c r="T199"/>
  <c r="R199"/>
  <c r="P199"/>
  <c r="BI197"/>
  <c r="BH197"/>
  <c r="BG197"/>
  <c r="BF197"/>
  <c r="T197"/>
  <c r="R197"/>
  <c r="P197"/>
  <c r="BI195"/>
  <c r="BH195"/>
  <c r="BG195"/>
  <c r="BF195"/>
  <c r="T195"/>
  <c r="R195"/>
  <c r="P195"/>
  <c r="BI193"/>
  <c r="BH193"/>
  <c r="BG193"/>
  <c r="BF193"/>
  <c r="T193"/>
  <c r="R193"/>
  <c r="P193"/>
  <c r="BI191"/>
  <c r="BH191"/>
  <c r="BG191"/>
  <c r="BF191"/>
  <c r="T191"/>
  <c r="R191"/>
  <c r="P191"/>
  <c r="BI189"/>
  <c r="BH189"/>
  <c r="BG189"/>
  <c r="BF189"/>
  <c r="T189"/>
  <c r="R189"/>
  <c r="P189"/>
  <c r="BI187"/>
  <c r="BH187"/>
  <c r="BG187"/>
  <c r="BF187"/>
  <c r="T187"/>
  <c r="R187"/>
  <c r="P187"/>
  <c r="BI184"/>
  <c r="BH184"/>
  <c r="BG184"/>
  <c r="BF184"/>
  <c r="T184"/>
  <c r="T183"/>
  <c r="R184"/>
  <c r="R183"/>
  <c r="P184"/>
  <c r="P183"/>
  <c r="BI181"/>
  <c r="BH181"/>
  <c r="BG181"/>
  <c r="BF181"/>
  <c r="T181"/>
  <c r="R181"/>
  <c r="P181"/>
  <c r="BI179"/>
  <c r="BH179"/>
  <c r="BG179"/>
  <c r="BF179"/>
  <c r="T179"/>
  <c r="R179"/>
  <c r="P179"/>
  <c r="BI176"/>
  <c r="BH176"/>
  <c r="BG176"/>
  <c r="BF176"/>
  <c r="T176"/>
  <c r="T175"/>
  <c r="R176"/>
  <c r="R175"/>
  <c r="P176"/>
  <c r="P175"/>
  <c r="BI173"/>
  <c r="BH173"/>
  <c r="BG173"/>
  <c r="BF173"/>
  <c r="T173"/>
  <c r="R173"/>
  <c r="P173"/>
  <c r="BI171"/>
  <c r="BH171"/>
  <c r="BG171"/>
  <c r="BF171"/>
  <c r="T171"/>
  <c r="R171"/>
  <c r="P171"/>
  <c r="BI169"/>
  <c r="BH169"/>
  <c r="BG169"/>
  <c r="BF169"/>
  <c r="T169"/>
  <c r="R169"/>
  <c r="P169"/>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BI131"/>
  <c r="BH131"/>
  <c r="BG131"/>
  <c r="BF131"/>
  <c r="T131"/>
  <c r="R131"/>
  <c r="P131"/>
  <c r="J125"/>
  <c r="J124"/>
  <c r="F124"/>
  <c r="F122"/>
  <c r="E120"/>
  <c r="J92"/>
  <c r="J91"/>
  <c r="F91"/>
  <c r="F89"/>
  <c r="E87"/>
  <c r="J18"/>
  <c r="E18"/>
  <c r="F92"/>
  <c r="J17"/>
  <c r="J12"/>
  <c r="J122"/>
  <c r="E7"/>
  <c r="E118"/>
  <c i="9" r="J37"/>
  <c r="J36"/>
  <c i="1" r="AY102"/>
  <c i="9" r="J35"/>
  <c i="1" r="AX102"/>
  <c i="9" r="BI297"/>
  <c r="BH297"/>
  <c r="BG297"/>
  <c r="BF297"/>
  <c r="T297"/>
  <c r="R297"/>
  <c r="P297"/>
  <c r="BI294"/>
  <c r="BH294"/>
  <c r="BG294"/>
  <c r="BF294"/>
  <c r="T294"/>
  <c r="R294"/>
  <c r="P294"/>
  <c r="BI293"/>
  <c r="BH293"/>
  <c r="BG293"/>
  <c r="BF293"/>
  <c r="T293"/>
  <c r="R293"/>
  <c r="P293"/>
  <c r="BI290"/>
  <c r="BH290"/>
  <c r="BG290"/>
  <c r="BF290"/>
  <c r="T290"/>
  <c r="R290"/>
  <c r="P290"/>
  <c r="BI287"/>
  <c r="BH287"/>
  <c r="BG287"/>
  <c r="BF287"/>
  <c r="T287"/>
  <c r="R287"/>
  <c r="P287"/>
  <c r="BI284"/>
  <c r="BH284"/>
  <c r="BG284"/>
  <c r="BF284"/>
  <c r="T284"/>
  <c r="R284"/>
  <c r="P284"/>
  <c r="BI283"/>
  <c r="BH283"/>
  <c r="BG283"/>
  <c r="BF283"/>
  <c r="T283"/>
  <c r="R283"/>
  <c r="P283"/>
  <c r="BI282"/>
  <c r="BH282"/>
  <c r="BG282"/>
  <c r="BF282"/>
  <c r="T282"/>
  <c r="R282"/>
  <c r="P282"/>
  <c r="BI278"/>
  <c r="BH278"/>
  <c r="BG278"/>
  <c r="BF278"/>
  <c r="T278"/>
  <c r="R278"/>
  <c r="P278"/>
  <c r="BI274"/>
  <c r="BH274"/>
  <c r="BG274"/>
  <c r="BF274"/>
  <c r="T274"/>
  <c r="R274"/>
  <c r="P274"/>
  <c r="BI271"/>
  <c r="BH271"/>
  <c r="BG271"/>
  <c r="BF271"/>
  <c r="T271"/>
  <c r="R271"/>
  <c r="P271"/>
  <c r="BI267"/>
  <c r="BH267"/>
  <c r="BG267"/>
  <c r="BF267"/>
  <c r="T267"/>
  <c r="R267"/>
  <c r="P267"/>
  <c r="BI264"/>
  <c r="BH264"/>
  <c r="BG264"/>
  <c r="BF264"/>
  <c r="T264"/>
  <c r="R264"/>
  <c r="P264"/>
  <c r="BI260"/>
  <c r="BH260"/>
  <c r="BG260"/>
  <c r="BF260"/>
  <c r="T260"/>
  <c r="R260"/>
  <c r="P260"/>
  <c r="BI258"/>
  <c r="BH258"/>
  <c r="BG258"/>
  <c r="BF258"/>
  <c r="T258"/>
  <c r="R258"/>
  <c r="P258"/>
  <c r="BI257"/>
  <c r="BH257"/>
  <c r="BG257"/>
  <c r="BF257"/>
  <c r="T257"/>
  <c r="R257"/>
  <c r="P257"/>
  <c r="BI256"/>
  <c r="BH256"/>
  <c r="BG256"/>
  <c r="BF256"/>
  <c r="T256"/>
  <c r="R256"/>
  <c r="P256"/>
  <c r="BI255"/>
  <c r="BH255"/>
  <c r="BG255"/>
  <c r="BF255"/>
  <c r="T255"/>
  <c r="R255"/>
  <c r="P255"/>
  <c r="BI253"/>
  <c r="BH253"/>
  <c r="BG253"/>
  <c r="BF253"/>
  <c r="T253"/>
  <c r="R253"/>
  <c r="P253"/>
  <c r="BI248"/>
  <c r="BH248"/>
  <c r="BG248"/>
  <c r="BF248"/>
  <c r="T248"/>
  <c r="R248"/>
  <c r="P248"/>
  <c r="BI244"/>
  <c r="BH244"/>
  <c r="BG244"/>
  <c r="BF244"/>
  <c r="T244"/>
  <c r="R244"/>
  <c r="P244"/>
  <c r="BI241"/>
  <c r="BH241"/>
  <c r="BG241"/>
  <c r="BF241"/>
  <c r="T241"/>
  <c r="R241"/>
  <c r="P241"/>
  <c r="BI237"/>
  <c r="BH237"/>
  <c r="BG237"/>
  <c r="BF237"/>
  <c r="T237"/>
  <c r="R237"/>
  <c r="P237"/>
  <c r="BI233"/>
  <c r="BH233"/>
  <c r="BG233"/>
  <c r="BF233"/>
  <c r="T233"/>
  <c r="R233"/>
  <c r="P233"/>
  <c r="BI231"/>
  <c r="BH231"/>
  <c r="BG231"/>
  <c r="BF231"/>
  <c r="T231"/>
  <c r="R231"/>
  <c r="P231"/>
  <c r="BI229"/>
  <c r="BH229"/>
  <c r="BG229"/>
  <c r="BF229"/>
  <c r="T229"/>
  <c r="R229"/>
  <c r="P229"/>
  <c r="BI227"/>
  <c r="BH227"/>
  <c r="BG227"/>
  <c r="BF227"/>
  <c r="T227"/>
  <c r="R227"/>
  <c r="P227"/>
  <c r="BI225"/>
  <c r="BH225"/>
  <c r="BG225"/>
  <c r="BF225"/>
  <c r="T225"/>
  <c r="R225"/>
  <c r="P225"/>
  <c r="BI223"/>
  <c r="BH223"/>
  <c r="BG223"/>
  <c r="BF223"/>
  <c r="T223"/>
  <c r="R223"/>
  <c r="P223"/>
  <c r="BI221"/>
  <c r="BH221"/>
  <c r="BG221"/>
  <c r="BF221"/>
  <c r="T221"/>
  <c r="R221"/>
  <c r="P221"/>
  <c r="BI220"/>
  <c r="BH220"/>
  <c r="BG220"/>
  <c r="BF220"/>
  <c r="T220"/>
  <c r="R220"/>
  <c r="P220"/>
  <c r="BI216"/>
  <c r="BH216"/>
  <c r="BG216"/>
  <c r="BF216"/>
  <c r="T216"/>
  <c r="R216"/>
  <c r="P216"/>
  <c r="BI212"/>
  <c r="BH212"/>
  <c r="BG212"/>
  <c r="BF212"/>
  <c r="T212"/>
  <c r="R212"/>
  <c r="P212"/>
  <c r="BI208"/>
  <c r="BH208"/>
  <c r="BG208"/>
  <c r="BF208"/>
  <c r="T208"/>
  <c r="R208"/>
  <c r="P208"/>
  <c r="BI207"/>
  <c r="BH207"/>
  <c r="BG207"/>
  <c r="BF207"/>
  <c r="T207"/>
  <c r="R207"/>
  <c r="P207"/>
  <c r="BI206"/>
  <c r="BH206"/>
  <c r="BG206"/>
  <c r="BF206"/>
  <c r="T206"/>
  <c r="R206"/>
  <c r="P206"/>
  <c r="BI204"/>
  <c r="BH204"/>
  <c r="BG204"/>
  <c r="BF204"/>
  <c r="T204"/>
  <c r="R204"/>
  <c r="P204"/>
  <c r="BI199"/>
  <c r="BH199"/>
  <c r="BG199"/>
  <c r="BF199"/>
  <c r="T199"/>
  <c r="R199"/>
  <c r="P199"/>
  <c r="BI198"/>
  <c r="BH198"/>
  <c r="BG198"/>
  <c r="BF198"/>
  <c r="T198"/>
  <c r="R198"/>
  <c r="P198"/>
  <c r="BI194"/>
  <c r="BH194"/>
  <c r="BG194"/>
  <c r="BF194"/>
  <c r="T194"/>
  <c r="R194"/>
  <c r="P194"/>
  <c r="BI190"/>
  <c r="BH190"/>
  <c r="BG190"/>
  <c r="BF190"/>
  <c r="T190"/>
  <c r="R190"/>
  <c r="P190"/>
  <c r="BI186"/>
  <c r="BH186"/>
  <c r="BG186"/>
  <c r="BF186"/>
  <c r="T186"/>
  <c r="R186"/>
  <c r="P186"/>
  <c r="BI182"/>
  <c r="BH182"/>
  <c r="BG182"/>
  <c r="BF182"/>
  <c r="T182"/>
  <c r="R182"/>
  <c r="P182"/>
  <c r="BI178"/>
  <c r="BH178"/>
  <c r="BG178"/>
  <c r="BF178"/>
  <c r="T178"/>
  <c r="R178"/>
  <c r="P178"/>
  <c r="BI174"/>
  <c r="BH174"/>
  <c r="BG174"/>
  <c r="BF174"/>
  <c r="T174"/>
  <c r="R174"/>
  <c r="P174"/>
  <c r="BI172"/>
  <c r="BH172"/>
  <c r="BG172"/>
  <c r="BF172"/>
  <c r="T172"/>
  <c r="R172"/>
  <c r="P172"/>
  <c r="BI169"/>
  <c r="BH169"/>
  <c r="BG169"/>
  <c r="BF169"/>
  <c r="T169"/>
  <c r="R169"/>
  <c r="P169"/>
  <c r="BI165"/>
  <c r="BH165"/>
  <c r="BG165"/>
  <c r="BF165"/>
  <c r="T165"/>
  <c r="R165"/>
  <c r="P165"/>
  <c r="BI164"/>
  <c r="BH164"/>
  <c r="BG164"/>
  <c r="BF164"/>
  <c r="T164"/>
  <c r="R164"/>
  <c r="P164"/>
  <c r="BI162"/>
  <c r="BH162"/>
  <c r="BG162"/>
  <c r="BF162"/>
  <c r="T162"/>
  <c r="R162"/>
  <c r="P162"/>
  <c r="BI161"/>
  <c r="BH161"/>
  <c r="BG161"/>
  <c r="BF161"/>
  <c r="T161"/>
  <c r="R161"/>
  <c r="P161"/>
  <c r="BI160"/>
  <c r="BH160"/>
  <c r="BG160"/>
  <c r="BF160"/>
  <c r="T160"/>
  <c r="R160"/>
  <c r="P160"/>
  <c r="BI159"/>
  <c r="BH159"/>
  <c r="BG159"/>
  <c r="BF159"/>
  <c r="T159"/>
  <c r="R159"/>
  <c r="P159"/>
  <c r="BI156"/>
  <c r="BH156"/>
  <c r="BG156"/>
  <c r="BF156"/>
  <c r="T156"/>
  <c r="R156"/>
  <c r="P156"/>
  <c r="BI153"/>
  <c r="BH153"/>
  <c r="BG153"/>
  <c r="BF153"/>
  <c r="T153"/>
  <c r="R153"/>
  <c r="P153"/>
  <c r="BI150"/>
  <c r="BH150"/>
  <c r="BG150"/>
  <c r="BF150"/>
  <c r="T150"/>
  <c r="R150"/>
  <c r="P150"/>
  <c r="BI148"/>
  <c r="BH148"/>
  <c r="BG148"/>
  <c r="BF148"/>
  <c r="T148"/>
  <c r="R148"/>
  <c r="P148"/>
  <c r="BI145"/>
  <c r="BH145"/>
  <c r="BG145"/>
  <c r="BF145"/>
  <c r="T145"/>
  <c r="R145"/>
  <c r="P145"/>
  <c r="BI141"/>
  <c r="BH141"/>
  <c r="BG141"/>
  <c r="BF141"/>
  <c r="T141"/>
  <c r="R141"/>
  <c r="P141"/>
  <c r="BI140"/>
  <c r="BH140"/>
  <c r="BG140"/>
  <c r="BF140"/>
  <c r="T140"/>
  <c r="R140"/>
  <c r="P140"/>
  <c r="BI138"/>
  <c r="BH138"/>
  <c r="BG138"/>
  <c r="BF138"/>
  <c r="T138"/>
  <c r="R138"/>
  <c r="P138"/>
  <c r="BI136"/>
  <c r="BH136"/>
  <c r="BG136"/>
  <c r="BF136"/>
  <c r="T136"/>
  <c r="R136"/>
  <c r="P136"/>
  <c r="BI134"/>
  <c r="BH134"/>
  <c r="BG134"/>
  <c r="BF134"/>
  <c r="T134"/>
  <c r="R134"/>
  <c r="P134"/>
  <c r="BI132"/>
  <c r="BH132"/>
  <c r="BG132"/>
  <c r="BF132"/>
  <c r="T132"/>
  <c r="R132"/>
  <c r="P132"/>
  <c r="BI128"/>
  <c r="BH128"/>
  <c r="BG128"/>
  <c r="BF128"/>
  <c r="T128"/>
  <c r="R128"/>
  <c r="P128"/>
  <c r="J122"/>
  <c r="J121"/>
  <c r="F121"/>
  <c r="F119"/>
  <c r="E117"/>
  <c r="J92"/>
  <c r="J91"/>
  <c r="F91"/>
  <c r="F89"/>
  <c r="E87"/>
  <c r="J18"/>
  <c r="E18"/>
  <c r="F122"/>
  <c r="J17"/>
  <c r="J12"/>
  <c r="J89"/>
  <c r="E7"/>
  <c r="E115"/>
  <c i="8" r="J232"/>
  <c r="J197"/>
  <c r="J165"/>
  <c r="J37"/>
  <c r="J36"/>
  <c i="1" r="AY101"/>
  <c i="8" r="J35"/>
  <c i="1" r="AX101"/>
  <c i="8" r="J103"/>
  <c r="BI231"/>
  <c r="BH231"/>
  <c r="BG231"/>
  <c r="BF231"/>
  <c r="T231"/>
  <c r="R231"/>
  <c r="P231"/>
  <c r="BI230"/>
  <c r="BH230"/>
  <c r="BG230"/>
  <c r="BF230"/>
  <c r="T230"/>
  <c r="R230"/>
  <c r="P230"/>
  <c r="BI229"/>
  <c r="BH229"/>
  <c r="BG229"/>
  <c r="BF229"/>
  <c r="T229"/>
  <c r="R229"/>
  <c r="P229"/>
  <c r="BI228"/>
  <c r="BH228"/>
  <c r="BG228"/>
  <c r="BF228"/>
  <c r="T228"/>
  <c r="R228"/>
  <c r="P228"/>
  <c r="BI227"/>
  <c r="BH227"/>
  <c r="BG227"/>
  <c r="BF227"/>
  <c r="T227"/>
  <c r="R227"/>
  <c r="P227"/>
  <c r="BI226"/>
  <c r="BH226"/>
  <c r="BG226"/>
  <c r="BF226"/>
  <c r="T226"/>
  <c r="R226"/>
  <c r="P226"/>
  <c r="BI225"/>
  <c r="BH225"/>
  <c r="BG225"/>
  <c r="BF225"/>
  <c r="T225"/>
  <c r="R225"/>
  <c r="P225"/>
  <c r="BI224"/>
  <c r="BH224"/>
  <c r="BG224"/>
  <c r="BF224"/>
  <c r="T224"/>
  <c r="R224"/>
  <c r="P224"/>
  <c r="BI223"/>
  <c r="BH223"/>
  <c r="BG223"/>
  <c r="BF223"/>
  <c r="T223"/>
  <c r="R223"/>
  <c r="P223"/>
  <c r="BI222"/>
  <c r="BH222"/>
  <c r="BG222"/>
  <c r="BF222"/>
  <c r="T222"/>
  <c r="R222"/>
  <c r="P222"/>
  <c r="BI221"/>
  <c r="BH221"/>
  <c r="BG221"/>
  <c r="BF221"/>
  <c r="T221"/>
  <c r="R221"/>
  <c r="P221"/>
  <c r="BI220"/>
  <c r="BH220"/>
  <c r="BG220"/>
  <c r="BF220"/>
  <c r="T220"/>
  <c r="R220"/>
  <c r="P220"/>
  <c r="BI219"/>
  <c r="BH219"/>
  <c r="BG219"/>
  <c r="BF219"/>
  <c r="T219"/>
  <c r="R219"/>
  <c r="P219"/>
  <c r="BI218"/>
  <c r="BH218"/>
  <c r="BG218"/>
  <c r="BF218"/>
  <c r="T218"/>
  <c r="R218"/>
  <c r="P218"/>
  <c r="BI217"/>
  <c r="BH217"/>
  <c r="BG217"/>
  <c r="BF217"/>
  <c r="T217"/>
  <c r="R217"/>
  <c r="P217"/>
  <c r="BI216"/>
  <c r="BH216"/>
  <c r="BG216"/>
  <c r="BF216"/>
  <c r="T216"/>
  <c r="R216"/>
  <c r="P216"/>
  <c r="BI215"/>
  <c r="BH215"/>
  <c r="BG215"/>
  <c r="BF215"/>
  <c r="T215"/>
  <c r="R215"/>
  <c r="P215"/>
  <c r="BI214"/>
  <c r="BH214"/>
  <c r="BG214"/>
  <c r="BF214"/>
  <c r="T214"/>
  <c r="R214"/>
  <c r="P214"/>
  <c r="BI213"/>
  <c r="BH213"/>
  <c r="BG213"/>
  <c r="BF213"/>
  <c r="T213"/>
  <c r="R213"/>
  <c r="P213"/>
  <c r="BI212"/>
  <c r="BH212"/>
  <c r="BG212"/>
  <c r="BF212"/>
  <c r="T212"/>
  <c r="R212"/>
  <c r="P212"/>
  <c r="BI211"/>
  <c r="BH211"/>
  <c r="BG211"/>
  <c r="BF211"/>
  <c r="T211"/>
  <c r="R211"/>
  <c r="P211"/>
  <c r="BI210"/>
  <c r="BH210"/>
  <c r="BG210"/>
  <c r="BF210"/>
  <c r="T210"/>
  <c r="R210"/>
  <c r="P210"/>
  <c r="BI209"/>
  <c r="BH209"/>
  <c r="BG209"/>
  <c r="BF209"/>
  <c r="T209"/>
  <c r="R209"/>
  <c r="P209"/>
  <c r="BI208"/>
  <c r="BH208"/>
  <c r="BG208"/>
  <c r="BF208"/>
  <c r="T208"/>
  <c r="R208"/>
  <c r="P208"/>
  <c r="BI207"/>
  <c r="BH207"/>
  <c r="BG207"/>
  <c r="BF207"/>
  <c r="T207"/>
  <c r="R207"/>
  <c r="P207"/>
  <c r="BI206"/>
  <c r="BH206"/>
  <c r="BG206"/>
  <c r="BF206"/>
  <c r="T206"/>
  <c r="R206"/>
  <c r="P206"/>
  <c r="BI205"/>
  <c r="BH205"/>
  <c r="BG205"/>
  <c r="BF205"/>
  <c r="T205"/>
  <c r="R205"/>
  <c r="P205"/>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J101"/>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J99"/>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J120"/>
  <c r="J119"/>
  <c r="F119"/>
  <c r="F117"/>
  <c r="E115"/>
  <c r="J92"/>
  <c r="J91"/>
  <c r="F91"/>
  <c r="F89"/>
  <c r="E87"/>
  <c r="J18"/>
  <c r="E18"/>
  <c r="F120"/>
  <c r="J17"/>
  <c r="J12"/>
  <c r="J117"/>
  <c r="E7"/>
  <c r="E113"/>
  <c i="7" r="J292"/>
  <c r="J284"/>
  <c r="J272"/>
  <c r="J252"/>
  <c r="J240"/>
  <c r="J212"/>
  <c r="J176"/>
  <c r="J37"/>
  <c r="J36"/>
  <c i="1" r="AY100"/>
  <c i="7" r="J35"/>
  <c i="1" r="AX100"/>
  <c i="7" r="J110"/>
  <c r="BI291"/>
  <c r="BH291"/>
  <c r="BG291"/>
  <c r="BF291"/>
  <c r="T291"/>
  <c r="R291"/>
  <c r="P291"/>
  <c r="BI290"/>
  <c r="BH290"/>
  <c r="BG290"/>
  <c r="BF290"/>
  <c r="T290"/>
  <c r="R290"/>
  <c r="P290"/>
  <c r="BI289"/>
  <c r="BH289"/>
  <c r="BG289"/>
  <c r="BF289"/>
  <c r="T289"/>
  <c r="R289"/>
  <c r="P289"/>
  <c r="BI288"/>
  <c r="BH288"/>
  <c r="BG288"/>
  <c r="BF288"/>
  <c r="T288"/>
  <c r="R288"/>
  <c r="P288"/>
  <c r="BI287"/>
  <c r="BH287"/>
  <c r="BG287"/>
  <c r="BF287"/>
  <c r="T287"/>
  <c r="R287"/>
  <c r="P287"/>
  <c r="BI286"/>
  <c r="BH286"/>
  <c r="BG286"/>
  <c r="BF286"/>
  <c r="T286"/>
  <c r="R286"/>
  <c r="P286"/>
  <c r="J108"/>
  <c r="BI283"/>
  <c r="BH283"/>
  <c r="BG283"/>
  <c r="BF283"/>
  <c r="T283"/>
  <c r="R283"/>
  <c r="P283"/>
  <c r="BI282"/>
  <c r="BH282"/>
  <c r="BG282"/>
  <c r="BF282"/>
  <c r="T282"/>
  <c r="R282"/>
  <c r="P282"/>
  <c r="BI281"/>
  <c r="BH281"/>
  <c r="BG281"/>
  <c r="BF281"/>
  <c r="T281"/>
  <c r="R281"/>
  <c r="P281"/>
  <c r="BI280"/>
  <c r="BH280"/>
  <c r="BG280"/>
  <c r="BF280"/>
  <c r="T280"/>
  <c r="R280"/>
  <c r="P280"/>
  <c r="BI279"/>
  <c r="BH279"/>
  <c r="BG279"/>
  <c r="BF279"/>
  <c r="T279"/>
  <c r="R279"/>
  <c r="P279"/>
  <c r="BI278"/>
  <c r="BH278"/>
  <c r="BG278"/>
  <c r="BF278"/>
  <c r="T278"/>
  <c r="R278"/>
  <c r="P278"/>
  <c r="BI277"/>
  <c r="BH277"/>
  <c r="BG277"/>
  <c r="BF277"/>
  <c r="T277"/>
  <c r="R277"/>
  <c r="P277"/>
  <c r="BI276"/>
  <c r="BH276"/>
  <c r="BG276"/>
  <c r="BF276"/>
  <c r="T276"/>
  <c r="R276"/>
  <c r="P276"/>
  <c r="BI275"/>
  <c r="BH275"/>
  <c r="BG275"/>
  <c r="BF275"/>
  <c r="T275"/>
  <c r="R275"/>
  <c r="P275"/>
  <c r="BI274"/>
  <c r="BH274"/>
  <c r="BG274"/>
  <c r="BF274"/>
  <c r="T274"/>
  <c r="R274"/>
  <c r="P274"/>
  <c r="J106"/>
  <c r="BI271"/>
  <c r="BH271"/>
  <c r="BG271"/>
  <c r="BF271"/>
  <c r="T271"/>
  <c r="R271"/>
  <c r="P271"/>
  <c r="BI270"/>
  <c r="BH270"/>
  <c r="BG270"/>
  <c r="BF270"/>
  <c r="T270"/>
  <c r="R270"/>
  <c r="P270"/>
  <c r="BI269"/>
  <c r="BH269"/>
  <c r="BG269"/>
  <c r="BF269"/>
  <c r="T269"/>
  <c r="R269"/>
  <c r="P269"/>
  <c r="BI268"/>
  <c r="BH268"/>
  <c r="BG268"/>
  <c r="BF268"/>
  <c r="T268"/>
  <c r="R268"/>
  <c r="P268"/>
  <c r="BI267"/>
  <c r="BH267"/>
  <c r="BG267"/>
  <c r="BF267"/>
  <c r="T267"/>
  <c r="R267"/>
  <c r="P267"/>
  <c r="BI266"/>
  <c r="BH266"/>
  <c r="BG266"/>
  <c r="BF266"/>
  <c r="T266"/>
  <c r="R266"/>
  <c r="P266"/>
  <c r="BI265"/>
  <c r="BH265"/>
  <c r="BG265"/>
  <c r="BF265"/>
  <c r="T265"/>
  <c r="R265"/>
  <c r="P265"/>
  <c r="BI264"/>
  <c r="BH264"/>
  <c r="BG264"/>
  <c r="BF264"/>
  <c r="T264"/>
  <c r="R264"/>
  <c r="P264"/>
  <c r="BI263"/>
  <c r="BH263"/>
  <c r="BG263"/>
  <c r="BF263"/>
  <c r="T263"/>
  <c r="R263"/>
  <c r="P263"/>
  <c r="BI262"/>
  <c r="BH262"/>
  <c r="BG262"/>
  <c r="BF262"/>
  <c r="T262"/>
  <c r="R262"/>
  <c r="P262"/>
  <c r="BI261"/>
  <c r="BH261"/>
  <c r="BG261"/>
  <c r="BF261"/>
  <c r="T261"/>
  <c r="R261"/>
  <c r="P261"/>
  <c r="BI260"/>
  <c r="BH260"/>
  <c r="BG260"/>
  <c r="BF260"/>
  <c r="T260"/>
  <c r="R260"/>
  <c r="P260"/>
  <c r="BI259"/>
  <c r="BH259"/>
  <c r="BG259"/>
  <c r="BF259"/>
  <c r="T259"/>
  <c r="R259"/>
  <c r="P259"/>
  <c r="BI258"/>
  <c r="BH258"/>
  <c r="BG258"/>
  <c r="BF258"/>
  <c r="T258"/>
  <c r="R258"/>
  <c r="P258"/>
  <c r="BI257"/>
  <c r="BH257"/>
  <c r="BG257"/>
  <c r="BF257"/>
  <c r="T257"/>
  <c r="R257"/>
  <c r="P257"/>
  <c r="BI256"/>
  <c r="BH256"/>
  <c r="BG256"/>
  <c r="BF256"/>
  <c r="T256"/>
  <c r="R256"/>
  <c r="P256"/>
  <c r="BI255"/>
  <c r="BH255"/>
  <c r="BG255"/>
  <c r="BF255"/>
  <c r="T255"/>
  <c r="R255"/>
  <c r="P255"/>
  <c r="BI254"/>
  <c r="BH254"/>
  <c r="BG254"/>
  <c r="BF254"/>
  <c r="T254"/>
  <c r="R254"/>
  <c r="P254"/>
  <c r="J104"/>
  <c r="BI251"/>
  <c r="BH251"/>
  <c r="BG251"/>
  <c r="BF251"/>
  <c r="T251"/>
  <c r="R251"/>
  <c r="P251"/>
  <c r="BI250"/>
  <c r="BH250"/>
  <c r="BG250"/>
  <c r="BF250"/>
  <c r="T250"/>
  <c r="R250"/>
  <c r="P250"/>
  <c r="BI249"/>
  <c r="BH249"/>
  <c r="BG249"/>
  <c r="BF249"/>
  <c r="T249"/>
  <c r="R249"/>
  <c r="P249"/>
  <c r="BI248"/>
  <c r="BH248"/>
  <c r="BG248"/>
  <c r="BF248"/>
  <c r="T248"/>
  <c r="R248"/>
  <c r="P248"/>
  <c r="BI247"/>
  <c r="BH247"/>
  <c r="BG247"/>
  <c r="BF247"/>
  <c r="T247"/>
  <c r="R247"/>
  <c r="P247"/>
  <c r="BI246"/>
  <c r="BH246"/>
  <c r="BG246"/>
  <c r="BF246"/>
  <c r="T246"/>
  <c r="R246"/>
  <c r="P246"/>
  <c r="BI245"/>
  <c r="BH245"/>
  <c r="BG245"/>
  <c r="BF245"/>
  <c r="T245"/>
  <c r="R245"/>
  <c r="P245"/>
  <c r="BI244"/>
  <c r="BH244"/>
  <c r="BG244"/>
  <c r="BF244"/>
  <c r="T244"/>
  <c r="R244"/>
  <c r="P244"/>
  <c r="BI243"/>
  <c r="BH243"/>
  <c r="BG243"/>
  <c r="BF243"/>
  <c r="T243"/>
  <c r="R243"/>
  <c r="P243"/>
  <c r="BI242"/>
  <c r="BH242"/>
  <c r="BG242"/>
  <c r="BF242"/>
  <c r="T242"/>
  <c r="R242"/>
  <c r="P242"/>
  <c r="J102"/>
  <c r="BI239"/>
  <c r="BH239"/>
  <c r="BG239"/>
  <c r="BF239"/>
  <c r="T239"/>
  <c r="R239"/>
  <c r="P239"/>
  <c r="BI238"/>
  <c r="BH238"/>
  <c r="BG238"/>
  <c r="BF238"/>
  <c r="T238"/>
  <c r="R238"/>
  <c r="P238"/>
  <c r="BI237"/>
  <c r="BH237"/>
  <c r="BG237"/>
  <c r="BF237"/>
  <c r="T237"/>
  <c r="R237"/>
  <c r="P237"/>
  <c r="BI236"/>
  <c r="BH236"/>
  <c r="BG236"/>
  <c r="BF236"/>
  <c r="T236"/>
  <c r="R236"/>
  <c r="P236"/>
  <c r="BI235"/>
  <c r="BH235"/>
  <c r="BG235"/>
  <c r="BF235"/>
  <c r="T235"/>
  <c r="R235"/>
  <c r="P235"/>
  <c r="BI234"/>
  <c r="BH234"/>
  <c r="BG234"/>
  <c r="BF234"/>
  <c r="T234"/>
  <c r="R234"/>
  <c r="P234"/>
  <c r="BI233"/>
  <c r="BH233"/>
  <c r="BG233"/>
  <c r="BF233"/>
  <c r="T233"/>
  <c r="R233"/>
  <c r="P233"/>
  <c r="BI232"/>
  <c r="BH232"/>
  <c r="BG232"/>
  <c r="BF232"/>
  <c r="T232"/>
  <c r="R232"/>
  <c r="P232"/>
  <c r="BI231"/>
  <c r="BH231"/>
  <c r="BG231"/>
  <c r="BF231"/>
  <c r="T231"/>
  <c r="R231"/>
  <c r="P231"/>
  <c r="BI230"/>
  <c r="BH230"/>
  <c r="BG230"/>
  <c r="BF230"/>
  <c r="T230"/>
  <c r="R230"/>
  <c r="P230"/>
  <c r="BI229"/>
  <c r="BH229"/>
  <c r="BG229"/>
  <c r="BF229"/>
  <c r="T229"/>
  <c r="R229"/>
  <c r="P229"/>
  <c r="BI228"/>
  <c r="BH228"/>
  <c r="BG228"/>
  <c r="BF228"/>
  <c r="T228"/>
  <c r="R228"/>
  <c r="P228"/>
  <c r="BI227"/>
  <c r="BH227"/>
  <c r="BG227"/>
  <c r="BF227"/>
  <c r="T227"/>
  <c r="R227"/>
  <c r="P227"/>
  <c r="BI226"/>
  <c r="BH226"/>
  <c r="BG226"/>
  <c r="BF226"/>
  <c r="T226"/>
  <c r="R226"/>
  <c r="P226"/>
  <c r="BI225"/>
  <c r="BH225"/>
  <c r="BG225"/>
  <c r="BF225"/>
  <c r="T225"/>
  <c r="R225"/>
  <c r="P225"/>
  <c r="BI224"/>
  <c r="BH224"/>
  <c r="BG224"/>
  <c r="BF224"/>
  <c r="T224"/>
  <c r="R224"/>
  <c r="P224"/>
  <c r="BI223"/>
  <c r="BH223"/>
  <c r="BG223"/>
  <c r="BF223"/>
  <c r="T223"/>
  <c r="R223"/>
  <c r="P223"/>
  <c r="BI222"/>
  <c r="BH222"/>
  <c r="BG222"/>
  <c r="BF222"/>
  <c r="T222"/>
  <c r="R222"/>
  <c r="P222"/>
  <c r="BI221"/>
  <c r="BH221"/>
  <c r="BG221"/>
  <c r="BF221"/>
  <c r="T221"/>
  <c r="R221"/>
  <c r="P221"/>
  <c r="BI220"/>
  <c r="BH220"/>
  <c r="BG220"/>
  <c r="BF220"/>
  <c r="T220"/>
  <c r="R220"/>
  <c r="P220"/>
  <c r="BI219"/>
  <c r="BH219"/>
  <c r="BG219"/>
  <c r="BF219"/>
  <c r="T219"/>
  <c r="R219"/>
  <c r="P219"/>
  <c r="BI218"/>
  <c r="BH218"/>
  <c r="BG218"/>
  <c r="BF218"/>
  <c r="T218"/>
  <c r="R218"/>
  <c r="P218"/>
  <c r="BI217"/>
  <c r="BH217"/>
  <c r="BG217"/>
  <c r="BF217"/>
  <c r="T217"/>
  <c r="R217"/>
  <c r="P217"/>
  <c r="BI216"/>
  <c r="BH216"/>
  <c r="BG216"/>
  <c r="BF216"/>
  <c r="T216"/>
  <c r="R216"/>
  <c r="P216"/>
  <c r="BI215"/>
  <c r="BH215"/>
  <c r="BG215"/>
  <c r="BF215"/>
  <c r="T215"/>
  <c r="R215"/>
  <c r="P215"/>
  <c r="BI214"/>
  <c r="BH214"/>
  <c r="BG214"/>
  <c r="BF214"/>
  <c r="T214"/>
  <c r="R214"/>
  <c r="P214"/>
  <c r="J100"/>
  <c r="BI211"/>
  <c r="BH211"/>
  <c r="BG211"/>
  <c r="BF211"/>
  <c r="T211"/>
  <c r="R211"/>
  <c r="P211"/>
  <c r="BI210"/>
  <c r="BH210"/>
  <c r="BG210"/>
  <c r="BF210"/>
  <c r="T210"/>
  <c r="R210"/>
  <c r="P210"/>
  <c r="BI209"/>
  <c r="BH209"/>
  <c r="BG209"/>
  <c r="BF209"/>
  <c r="T209"/>
  <c r="R209"/>
  <c r="P209"/>
  <c r="BI208"/>
  <c r="BH208"/>
  <c r="BG208"/>
  <c r="BF208"/>
  <c r="T208"/>
  <c r="R208"/>
  <c r="P208"/>
  <c r="BI207"/>
  <c r="BH207"/>
  <c r="BG207"/>
  <c r="BF207"/>
  <c r="T207"/>
  <c r="R207"/>
  <c r="P207"/>
  <c r="BI206"/>
  <c r="BH206"/>
  <c r="BG206"/>
  <c r="BF206"/>
  <c r="T206"/>
  <c r="R206"/>
  <c r="P206"/>
  <c r="BI205"/>
  <c r="BH205"/>
  <c r="BG205"/>
  <c r="BF205"/>
  <c r="T205"/>
  <c r="R205"/>
  <c r="P205"/>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J98"/>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J127"/>
  <c r="J126"/>
  <c r="F126"/>
  <c r="F124"/>
  <c r="E122"/>
  <c r="J92"/>
  <c r="J91"/>
  <c r="F91"/>
  <c r="F89"/>
  <c r="E87"/>
  <c r="J18"/>
  <c r="E18"/>
  <c r="F127"/>
  <c r="J17"/>
  <c r="J12"/>
  <c r="J124"/>
  <c r="E7"/>
  <c r="E120"/>
  <c i="6" r="J502"/>
  <c r="J492"/>
  <c r="J480"/>
  <c r="J460"/>
  <c r="J432"/>
  <c r="J388"/>
  <c r="J387"/>
  <c r="J377"/>
  <c r="J338"/>
  <c r="J335"/>
  <c r="J316"/>
  <c r="J246"/>
  <c r="J192"/>
  <c r="J155"/>
  <c r="J37"/>
  <c r="J36"/>
  <c i="1" r="AY99"/>
  <c i="6" r="J35"/>
  <c i="1" r="AX99"/>
  <c i="6" r="J123"/>
  <c r="BI501"/>
  <c r="BH501"/>
  <c r="BG501"/>
  <c r="BF501"/>
  <c r="T501"/>
  <c r="R501"/>
  <c r="P501"/>
  <c r="BI500"/>
  <c r="BH500"/>
  <c r="BG500"/>
  <c r="BF500"/>
  <c r="T500"/>
  <c r="R500"/>
  <c r="P500"/>
  <c r="BI499"/>
  <c r="BH499"/>
  <c r="BG499"/>
  <c r="BF499"/>
  <c r="T499"/>
  <c r="R499"/>
  <c r="P499"/>
  <c r="BI498"/>
  <c r="BH498"/>
  <c r="BG498"/>
  <c r="BF498"/>
  <c r="T498"/>
  <c r="R498"/>
  <c r="P498"/>
  <c r="BI497"/>
  <c r="BH497"/>
  <c r="BG497"/>
  <c r="BF497"/>
  <c r="T497"/>
  <c r="R497"/>
  <c r="P497"/>
  <c r="BI496"/>
  <c r="BH496"/>
  <c r="BG496"/>
  <c r="BF496"/>
  <c r="T496"/>
  <c r="R496"/>
  <c r="P496"/>
  <c r="BI495"/>
  <c r="BH495"/>
  <c r="BG495"/>
  <c r="BF495"/>
  <c r="T495"/>
  <c r="R495"/>
  <c r="P495"/>
  <c r="BI494"/>
  <c r="BH494"/>
  <c r="BG494"/>
  <c r="BF494"/>
  <c r="T494"/>
  <c r="R494"/>
  <c r="P494"/>
  <c r="J121"/>
  <c r="BI491"/>
  <c r="BH491"/>
  <c r="BG491"/>
  <c r="BF491"/>
  <c r="T491"/>
  <c r="R491"/>
  <c r="P491"/>
  <c r="BI490"/>
  <c r="BH490"/>
  <c r="BG490"/>
  <c r="BF490"/>
  <c r="T490"/>
  <c r="R490"/>
  <c r="P490"/>
  <c r="BI489"/>
  <c r="BH489"/>
  <c r="BG489"/>
  <c r="BF489"/>
  <c r="T489"/>
  <c r="R489"/>
  <c r="P489"/>
  <c r="BI488"/>
  <c r="BH488"/>
  <c r="BG488"/>
  <c r="BF488"/>
  <c r="T488"/>
  <c r="R488"/>
  <c r="P488"/>
  <c r="BI487"/>
  <c r="BH487"/>
  <c r="BG487"/>
  <c r="BF487"/>
  <c r="T487"/>
  <c r="R487"/>
  <c r="P487"/>
  <c r="BI486"/>
  <c r="BH486"/>
  <c r="BG486"/>
  <c r="BF486"/>
  <c r="T486"/>
  <c r="R486"/>
  <c r="P486"/>
  <c r="BI485"/>
  <c r="BH485"/>
  <c r="BG485"/>
  <c r="BF485"/>
  <c r="T485"/>
  <c r="R485"/>
  <c r="P485"/>
  <c r="BI484"/>
  <c r="BH484"/>
  <c r="BG484"/>
  <c r="BF484"/>
  <c r="T484"/>
  <c r="R484"/>
  <c r="P484"/>
  <c r="BI483"/>
  <c r="BH483"/>
  <c r="BG483"/>
  <c r="BF483"/>
  <c r="T483"/>
  <c r="R483"/>
  <c r="P483"/>
  <c r="BI482"/>
  <c r="BH482"/>
  <c r="BG482"/>
  <c r="BF482"/>
  <c r="T482"/>
  <c r="R482"/>
  <c r="P482"/>
  <c r="J119"/>
  <c r="BI479"/>
  <c r="BH479"/>
  <c r="BG479"/>
  <c r="BF479"/>
  <c r="T479"/>
  <c r="R479"/>
  <c r="P479"/>
  <c r="BI478"/>
  <c r="BH478"/>
  <c r="BG478"/>
  <c r="BF478"/>
  <c r="T478"/>
  <c r="R478"/>
  <c r="P478"/>
  <c r="BI477"/>
  <c r="BH477"/>
  <c r="BG477"/>
  <c r="BF477"/>
  <c r="T477"/>
  <c r="R477"/>
  <c r="P477"/>
  <c r="BI476"/>
  <c r="BH476"/>
  <c r="BG476"/>
  <c r="BF476"/>
  <c r="T476"/>
  <c r="R476"/>
  <c r="P476"/>
  <c r="BI475"/>
  <c r="BH475"/>
  <c r="BG475"/>
  <c r="BF475"/>
  <c r="T475"/>
  <c r="R475"/>
  <c r="P475"/>
  <c r="BI474"/>
  <c r="BH474"/>
  <c r="BG474"/>
  <c r="BF474"/>
  <c r="T474"/>
  <c r="R474"/>
  <c r="P474"/>
  <c r="BI473"/>
  <c r="BH473"/>
  <c r="BG473"/>
  <c r="BF473"/>
  <c r="T473"/>
  <c r="R473"/>
  <c r="P473"/>
  <c r="BI472"/>
  <c r="BH472"/>
  <c r="BG472"/>
  <c r="BF472"/>
  <c r="T472"/>
  <c r="R472"/>
  <c r="P472"/>
  <c r="BI471"/>
  <c r="BH471"/>
  <c r="BG471"/>
  <c r="BF471"/>
  <c r="T471"/>
  <c r="R471"/>
  <c r="P471"/>
  <c r="BI470"/>
  <c r="BH470"/>
  <c r="BG470"/>
  <c r="BF470"/>
  <c r="T470"/>
  <c r="R470"/>
  <c r="P470"/>
  <c r="BI469"/>
  <c r="BH469"/>
  <c r="BG469"/>
  <c r="BF469"/>
  <c r="T469"/>
  <c r="R469"/>
  <c r="P469"/>
  <c r="BI468"/>
  <c r="BH468"/>
  <c r="BG468"/>
  <c r="BF468"/>
  <c r="T468"/>
  <c r="R468"/>
  <c r="P468"/>
  <c r="BI467"/>
  <c r="BH467"/>
  <c r="BG467"/>
  <c r="BF467"/>
  <c r="T467"/>
  <c r="R467"/>
  <c r="P467"/>
  <c r="BI466"/>
  <c r="BH466"/>
  <c r="BG466"/>
  <c r="BF466"/>
  <c r="T466"/>
  <c r="R466"/>
  <c r="P466"/>
  <c r="BI465"/>
  <c r="BH465"/>
  <c r="BG465"/>
  <c r="BF465"/>
  <c r="T465"/>
  <c r="R465"/>
  <c r="P465"/>
  <c r="BI464"/>
  <c r="BH464"/>
  <c r="BG464"/>
  <c r="BF464"/>
  <c r="T464"/>
  <c r="R464"/>
  <c r="P464"/>
  <c r="BI463"/>
  <c r="BH463"/>
  <c r="BG463"/>
  <c r="BF463"/>
  <c r="T463"/>
  <c r="R463"/>
  <c r="P463"/>
  <c r="BI462"/>
  <c r="BH462"/>
  <c r="BG462"/>
  <c r="BF462"/>
  <c r="T462"/>
  <c r="R462"/>
  <c r="P462"/>
  <c r="J117"/>
  <c r="BI459"/>
  <c r="BH459"/>
  <c r="BG459"/>
  <c r="BF459"/>
  <c r="T459"/>
  <c r="R459"/>
  <c r="P459"/>
  <c r="BI458"/>
  <c r="BH458"/>
  <c r="BG458"/>
  <c r="BF458"/>
  <c r="T458"/>
  <c r="R458"/>
  <c r="P458"/>
  <c r="BI457"/>
  <c r="BH457"/>
  <c r="BG457"/>
  <c r="BF457"/>
  <c r="T457"/>
  <c r="R457"/>
  <c r="P457"/>
  <c r="BI456"/>
  <c r="BH456"/>
  <c r="BG456"/>
  <c r="BF456"/>
  <c r="T456"/>
  <c r="R456"/>
  <c r="P456"/>
  <c r="BI455"/>
  <c r="BH455"/>
  <c r="BG455"/>
  <c r="BF455"/>
  <c r="T455"/>
  <c r="R455"/>
  <c r="P455"/>
  <c r="BI454"/>
  <c r="BH454"/>
  <c r="BG454"/>
  <c r="BF454"/>
  <c r="T454"/>
  <c r="R454"/>
  <c r="P454"/>
  <c r="BI453"/>
  <c r="BH453"/>
  <c r="BG453"/>
  <c r="BF453"/>
  <c r="T453"/>
  <c r="R453"/>
  <c r="P453"/>
  <c r="BI452"/>
  <c r="BH452"/>
  <c r="BG452"/>
  <c r="BF452"/>
  <c r="T452"/>
  <c r="R452"/>
  <c r="P452"/>
  <c r="BI451"/>
  <c r="BH451"/>
  <c r="BG451"/>
  <c r="BF451"/>
  <c r="T451"/>
  <c r="R451"/>
  <c r="P451"/>
  <c r="BI450"/>
  <c r="BH450"/>
  <c r="BG450"/>
  <c r="BF450"/>
  <c r="T450"/>
  <c r="R450"/>
  <c r="P450"/>
  <c r="BI449"/>
  <c r="BH449"/>
  <c r="BG449"/>
  <c r="BF449"/>
  <c r="T449"/>
  <c r="R449"/>
  <c r="P449"/>
  <c r="BI448"/>
  <c r="BH448"/>
  <c r="BG448"/>
  <c r="BF448"/>
  <c r="T448"/>
  <c r="R448"/>
  <c r="P448"/>
  <c r="BI447"/>
  <c r="BH447"/>
  <c r="BG447"/>
  <c r="BF447"/>
  <c r="T447"/>
  <c r="R447"/>
  <c r="P447"/>
  <c r="BI446"/>
  <c r="BH446"/>
  <c r="BG446"/>
  <c r="BF446"/>
  <c r="T446"/>
  <c r="R446"/>
  <c r="P446"/>
  <c r="BI445"/>
  <c r="BH445"/>
  <c r="BG445"/>
  <c r="BF445"/>
  <c r="T445"/>
  <c r="R445"/>
  <c r="P445"/>
  <c r="BI444"/>
  <c r="BH444"/>
  <c r="BG444"/>
  <c r="BF444"/>
  <c r="T444"/>
  <c r="R444"/>
  <c r="P444"/>
  <c r="BI443"/>
  <c r="BH443"/>
  <c r="BG443"/>
  <c r="BF443"/>
  <c r="T443"/>
  <c r="R443"/>
  <c r="P443"/>
  <c r="BI442"/>
  <c r="BH442"/>
  <c r="BG442"/>
  <c r="BF442"/>
  <c r="T442"/>
  <c r="R442"/>
  <c r="P442"/>
  <c r="BI441"/>
  <c r="BH441"/>
  <c r="BG441"/>
  <c r="BF441"/>
  <c r="T441"/>
  <c r="R441"/>
  <c r="P441"/>
  <c r="BI440"/>
  <c r="BH440"/>
  <c r="BG440"/>
  <c r="BF440"/>
  <c r="T440"/>
  <c r="R440"/>
  <c r="P440"/>
  <c r="BI439"/>
  <c r="BH439"/>
  <c r="BG439"/>
  <c r="BF439"/>
  <c r="T439"/>
  <c r="R439"/>
  <c r="P439"/>
  <c r="BI438"/>
  <c r="BH438"/>
  <c r="BG438"/>
  <c r="BF438"/>
  <c r="T438"/>
  <c r="R438"/>
  <c r="P438"/>
  <c r="BI437"/>
  <c r="BH437"/>
  <c r="BG437"/>
  <c r="BF437"/>
  <c r="T437"/>
  <c r="R437"/>
  <c r="P437"/>
  <c r="BI436"/>
  <c r="BH436"/>
  <c r="BG436"/>
  <c r="BF436"/>
  <c r="T436"/>
  <c r="R436"/>
  <c r="P436"/>
  <c r="BI435"/>
  <c r="BH435"/>
  <c r="BG435"/>
  <c r="BF435"/>
  <c r="T435"/>
  <c r="R435"/>
  <c r="P435"/>
  <c r="BI434"/>
  <c r="BH434"/>
  <c r="BG434"/>
  <c r="BF434"/>
  <c r="T434"/>
  <c r="R434"/>
  <c r="P434"/>
  <c r="J115"/>
  <c r="BI431"/>
  <c r="BH431"/>
  <c r="BG431"/>
  <c r="BF431"/>
  <c r="T431"/>
  <c r="R431"/>
  <c r="P431"/>
  <c r="BI430"/>
  <c r="BH430"/>
  <c r="BG430"/>
  <c r="BF430"/>
  <c r="T430"/>
  <c r="R430"/>
  <c r="P430"/>
  <c r="BI429"/>
  <c r="BH429"/>
  <c r="BG429"/>
  <c r="BF429"/>
  <c r="T429"/>
  <c r="R429"/>
  <c r="P429"/>
  <c r="BI428"/>
  <c r="BH428"/>
  <c r="BG428"/>
  <c r="BF428"/>
  <c r="T428"/>
  <c r="R428"/>
  <c r="P428"/>
  <c r="BI427"/>
  <c r="BH427"/>
  <c r="BG427"/>
  <c r="BF427"/>
  <c r="T427"/>
  <c r="R427"/>
  <c r="P427"/>
  <c r="BI426"/>
  <c r="BH426"/>
  <c r="BG426"/>
  <c r="BF426"/>
  <c r="T426"/>
  <c r="R426"/>
  <c r="P426"/>
  <c r="BI425"/>
  <c r="BH425"/>
  <c r="BG425"/>
  <c r="BF425"/>
  <c r="T425"/>
  <c r="R425"/>
  <c r="P425"/>
  <c r="BI424"/>
  <c r="BH424"/>
  <c r="BG424"/>
  <c r="BF424"/>
  <c r="T424"/>
  <c r="R424"/>
  <c r="P424"/>
  <c r="BI423"/>
  <c r="BH423"/>
  <c r="BG423"/>
  <c r="BF423"/>
  <c r="T423"/>
  <c r="R423"/>
  <c r="P423"/>
  <c r="BI422"/>
  <c r="BH422"/>
  <c r="BG422"/>
  <c r="BF422"/>
  <c r="T422"/>
  <c r="R422"/>
  <c r="P422"/>
  <c r="BI421"/>
  <c r="BH421"/>
  <c r="BG421"/>
  <c r="BF421"/>
  <c r="T421"/>
  <c r="R421"/>
  <c r="P421"/>
  <c r="BI420"/>
  <c r="BH420"/>
  <c r="BG420"/>
  <c r="BF420"/>
  <c r="T420"/>
  <c r="R420"/>
  <c r="P420"/>
  <c r="BI419"/>
  <c r="BH419"/>
  <c r="BG419"/>
  <c r="BF419"/>
  <c r="T419"/>
  <c r="R419"/>
  <c r="P419"/>
  <c r="BI418"/>
  <c r="BH418"/>
  <c r="BG418"/>
  <c r="BF418"/>
  <c r="T418"/>
  <c r="R418"/>
  <c r="P418"/>
  <c r="BI417"/>
  <c r="BH417"/>
  <c r="BG417"/>
  <c r="BF417"/>
  <c r="T417"/>
  <c r="R417"/>
  <c r="P417"/>
  <c r="BI416"/>
  <c r="BH416"/>
  <c r="BG416"/>
  <c r="BF416"/>
  <c r="T416"/>
  <c r="R416"/>
  <c r="P416"/>
  <c r="BI415"/>
  <c r="BH415"/>
  <c r="BG415"/>
  <c r="BF415"/>
  <c r="T415"/>
  <c r="R415"/>
  <c r="P415"/>
  <c r="BI414"/>
  <c r="BH414"/>
  <c r="BG414"/>
  <c r="BF414"/>
  <c r="T414"/>
  <c r="R414"/>
  <c r="P414"/>
  <c r="BI413"/>
  <c r="BH413"/>
  <c r="BG413"/>
  <c r="BF413"/>
  <c r="T413"/>
  <c r="R413"/>
  <c r="P413"/>
  <c r="BI412"/>
  <c r="BH412"/>
  <c r="BG412"/>
  <c r="BF412"/>
  <c r="T412"/>
  <c r="R412"/>
  <c r="P412"/>
  <c r="BI411"/>
  <c r="BH411"/>
  <c r="BG411"/>
  <c r="BF411"/>
  <c r="T411"/>
  <c r="R411"/>
  <c r="P411"/>
  <c r="BI410"/>
  <c r="BH410"/>
  <c r="BG410"/>
  <c r="BF410"/>
  <c r="T410"/>
  <c r="R410"/>
  <c r="P410"/>
  <c r="BI409"/>
  <c r="BH409"/>
  <c r="BG409"/>
  <c r="BF409"/>
  <c r="T409"/>
  <c r="R409"/>
  <c r="P409"/>
  <c r="BI408"/>
  <c r="BH408"/>
  <c r="BG408"/>
  <c r="BF408"/>
  <c r="T408"/>
  <c r="R408"/>
  <c r="P408"/>
  <c r="BI407"/>
  <c r="BH407"/>
  <c r="BG407"/>
  <c r="BF407"/>
  <c r="T407"/>
  <c r="R407"/>
  <c r="P407"/>
  <c r="BI406"/>
  <c r="BH406"/>
  <c r="BG406"/>
  <c r="BF406"/>
  <c r="T406"/>
  <c r="R406"/>
  <c r="P406"/>
  <c r="BI405"/>
  <c r="BH405"/>
  <c r="BG405"/>
  <c r="BF405"/>
  <c r="T405"/>
  <c r="R405"/>
  <c r="P405"/>
  <c r="BI404"/>
  <c r="BH404"/>
  <c r="BG404"/>
  <c r="BF404"/>
  <c r="T404"/>
  <c r="R404"/>
  <c r="P404"/>
  <c r="BI403"/>
  <c r="BH403"/>
  <c r="BG403"/>
  <c r="BF403"/>
  <c r="T403"/>
  <c r="R403"/>
  <c r="P403"/>
  <c r="BI402"/>
  <c r="BH402"/>
  <c r="BG402"/>
  <c r="BF402"/>
  <c r="T402"/>
  <c r="R402"/>
  <c r="P402"/>
  <c r="BI401"/>
  <c r="BH401"/>
  <c r="BG401"/>
  <c r="BF401"/>
  <c r="T401"/>
  <c r="R401"/>
  <c r="P401"/>
  <c r="BI400"/>
  <c r="BH400"/>
  <c r="BG400"/>
  <c r="BF400"/>
  <c r="T400"/>
  <c r="R400"/>
  <c r="P400"/>
  <c r="BI399"/>
  <c r="BH399"/>
  <c r="BG399"/>
  <c r="BF399"/>
  <c r="T399"/>
  <c r="R399"/>
  <c r="P399"/>
  <c r="BI398"/>
  <c r="BH398"/>
  <c r="BG398"/>
  <c r="BF398"/>
  <c r="T398"/>
  <c r="R398"/>
  <c r="P398"/>
  <c r="BI397"/>
  <c r="BH397"/>
  <c r="BG397"/>
  <c r="BF397"/>
  <c r="T397"/>
  <c r="R397"/>
  <c r="P397"/>
  <c r="BI396"/>
  <c r="BH396"/>
  <c r="BG396"/>
  <c r="BF396"/>
  <c r="T396"/>
  <c r="R396"/>
  <c r="P396"/>
  <c r="BI395"/>
  <c r="BH395"/>
  <c r="BG395"/>
  <c r="BF395"/>
  <c r="T395"/>
  <c r="R395"/>
  <c r="P395"/>
  <c r="BI394"/>
  <c r="BH394"/>
  <c r="BG394"/>
  <c r="BF394"/>
  <c r="T394"/>
  <c r="R394"/>
  <c r="P394"/>
  <c r="BI393"/>
  <c r="BH393"/>
  <c r="BG393"/>
  <c r="BF393"/>
  <c r="T393"/>
  <c r="R393"/>
  <c r="P393"/>
  <c r="BI392"/>
  <c r="BH392"/>
  <c r="BG392"/>
  <c r="BF392"/>
  <c r="T392"/>
  <c r="R392"/>
  <c r="P392"/>
  <c r="BI391"/>
  <c r="BH391"/>
  <c r="BG391"/>
  <c r="BF391"/>
  <c r="T391"/>
  <c r="R391"/>
  <c r="P391"/>
  <c r="BI390"/>
  <c r="BH390"/>
  <c r="BG390"/>
  <c r="BF390"/>
  <c r="T390"/>
  <c r="R390"/>
  <c r="P390"/>
  <c r="J113"/>
  <c r="J112"/>
  <c r="BI386"/>
  <c r="BH386"/>
  <c r="BG386"/>
  <c r="BF386"/>
  <c r="T386"/>
  <c r="R386"/>
  <c r="P386"/>
  <c r="BI385"/>
  <c r="BH385"/>
  <c r="BG385"/>
  <c r="BF385"/>
  <c r="T385"/>
  <c r="R385"/>
  <c r="P385"/>
  <c r="BI383"/>
  <c r="BH383"/>
  <c r="BG383"/>
  <c r="BF383"/>
  <c r="T383"/>
  <c r="R383"/>
  <c r="P383"/>
  <c r="BI382"/>
  <c r="BH382"/>
  <c r="BG382"/>
  <c r="BF382"/>
  <c r="T382"/>
  <c r="R382"/>
  <c r="P382"/>
  <c r="BI380"/>
  <c r="BH380"/>
  <c r="BG380"/>
  <c r="BF380"/>
  <c r="T380"/>
  <c r="R380"/>
  <c r="P380"/>
  <c r="BI379"/>
  <c r="BH379"/>
  <c r="BG379"/>
  <c r="BF379"/>
  <c r="T379"/>
  <c r="R379"/>
  <c r="P379"/>
  <c r="J110"/>
  <c r="BI376"/>
  <c r="BH376"/>
  <c r="BG376"/>
  <c r="BF376"/>
  <c r="T376"/>
  <c r="R376"/>
  <c r="P376"/>
  <c r="BI375"/>
  <c r="BH375"/>
  <c r="BG375"/>
  <c r="BF375"/>
  <c r="T375"/>
  <c r="R375"/>
  <c r="P375"/>
  <c r="BI374"/>
  <c r="BH374"/>
  <c r="BG374"/>
  <c r="BF374"/>
  <c r="T374"/>
  <c r="R374"/>
  <c r="P374"/>
  <c r="BI373"/>
  <c r="BH373"/>
  <c r="BG373"/>
  <c r="BF373"/>
  <c r="T373"/>
  <c r="R373"/>
  <c r="P373"/>
  <c r="BI372"/>
  <c r="BH372"/>
  <c r="BG372"/>
  <c r="BF372"/>
  <c r="T372"/>
  <c r="R372"/>
  <c r="P372"/>
  <c r="BI371"/>
  <c r="BH371"/>
  <c r="BG371"/>
  <c r="BF371"/>
  <c r="T371"/>
  <c r="R371"/>
  <c r="P371"/>
  <c r="BI370"/>
  <c r="BH370"/>
  <c r="BG370"/>
  <c r="BF370"/>
  <c r="T370"/>
  <c r="R370"/>
  <c r="P370"/>
  <c r="BI369"/>
  <c r="BH369"/>
  <c r="BG369"/>
  <c r="BF369"/>
  <c r="T369"/>
  <c r="R369"/>
  <c r="P369"/>
  <c r="BI368"/>
  <c r="BH368"/>
  <c r="BG368"/>
  <c r="BF368"/>
  <c r="T368"/>
  <c r="R368"/>
  <c r="P368"/>
  <c r="BI367"/>
  <c r="BH367"/>
  <c r="BG367"/>
  <c r="BF367"/>
  <c r="T367"/>
  <c r="R367"/>
  <c r="P367"/>
  <c r="BI366"/>
  <c r="BH366"/>
  <c r="BG366"/>
  <c r="BF366"/>
  <c r="T366"/>
  <c r="R366"/>
  <c r="P366"/>
  <c r="BI365"/>
  <c r="BH365"/>
  <c r="BG365"/>
  <c r="BF365"/>
  <c r="T365"/>
  <c r="R365"/>
  <c r="P365"/>
  <c r="BI364"/>
  <c r="BH364"/>
  <c r="BG364"/>
  <c r="BF364"/>
  <c r="T364"/>
  <c r="R364"/>
  <c r="P364"/>
  <c r="BI363"/>
  <c r="BH363"/>
  <c r="BG363"/>
  <c r="BF363"/>
  <c r="T363"/>
  <c r="R363"/>
  <c r="P363"/>
  <c r="BI362"/>
  <c r="BH362"/>
  <c r="BG362"/>
  <c r="BF362"/>
  <c r="T362"/>
  <c r="R362"/>
  <c r="P362"/>
  <c r="BI361"/>
  <c r="BH361"/>
  <c r="BG361"/>
  <c r="BF361"/>
  <c r="T361"/>
  <c r="R361"/>
  <c r="P361"/>
  <c r="BI360"/>
  <c r="BH360"/>
  <c r="BG360"/>
  <c r="BF360"/>
  <c r="T360"/>
  <c r="R360"/>
  <c r="P360"/>
  <c r="BI359"/>
  <c r="BH359"/>
  <c r="BG359"/>
  <c r="BF359"/>
  <c r="T359"/>
  <c r="R359"/>
  <c r="P359"/>
  <c r="BI358"/>
  <c r="BH358"/>
  <c r="BG358"/>
  <c r="BF358"/>
  <c r="T358"/>
  <c r="R358"/>
  <c r="P358"/>
  <c r="BI357"/>
  <c r="BH357"/>
  <c r="BG357"/>
  <c r="BF357"/>
  <c r="T357"/>
  <c r="R357"/>
  <c r="P357"/>
  <c r="BI356"/>
  <c r="BH356"/>
  <c r="BG356"/>
  <c r="BF356"/>
  <c r="T356"/>
  <c r="R356"/>
  <c r="P356"/>
  <c r="BI355"/>
  <c r="BH355"/>
  <c r="BG355"/>
  <c r="BF355"/>
  <c r="T355"/>
  <c r="R355"/>
  <c r="P355"/>
  <c r="BI354"/>
  <c r="BH354"/>
  <c r="BG354"/>
  <c r="BF354"/>
  <c r="T354"/>
  <c r="R354"/>
  <c r="P354"/>
  <c r="BI353"/>
  <c r="BH353"/>
  <c r="BG353"/>
  <c r="BF353"/>
  <c r="T353"/>
  <c r="R353"/>
  <c r="P353"/>
  <c r="BI352"/>
  <c r="BH352"/>
  <c r="BG352"/>
  <c r="BF352"/>
  <c r="T352"/>
  <c r="R352"/>
  <c r="P352"/>
  <c r="BI351"/>
  <c r="BH351"/>
  <c r="BG351"/>
  <c r="BF351"/>
  <c r="T351"/>
  <c r="R351"/>
  <c r="P351"/>
  <c r="BI350"/>
  <c r="BH350"/>
  <c r="BG350"/>
  <c r="BF350"/>
  <c r="T350"/>
  <c r="R350"/>
  <c r="P350"/>
  <c r="BI349"/>
  <c r="BH349"/>
  <c r="BG349"/>
  <c r="BF349"/>
  <c r="T349"/>
  <c r="R349"/>
  <c r="P349"/>
  <c r="BI348"/>
  <c r="BH348"/>
  <c r="BG348"/>
  <c r="BF348"/>
  <c r="T348"/>
  <c r="R348"/>
  <c r="P348"/>
  <c r="BI347"/>
  <c r="BH347"/>
  <c r="BG347"/>
  <c r="BF347"/>
  <c r="T347"/>
  <c r="R347"/>
  <c r="P347"/>
  <c r="BI346"/>
  <c r="BH346"/>
  <c r="BG346"/>
  <c r="BF346"/>
  <c r="T346"/>
  <c r="R346"/>
  <c r="P346"/>
  <c r="BI345"/>
  <c r="BH345"/>
  <c r="BG345"/>
  <c r="BF345"/>
  <c r="T345"/>
  <c r="R345"/>
  <c r="P345"/>
  <c r="BI344"/>
  <c r="BH344"/>
  <c r="BG344"/>
  <c r="BF344"/>
  <c r="T344"/>
  <c r="R344"/>
  <c r="P344"/>
  <c r="BI343"/>
  <c r="BH343"/>
  <c r="BG343"/>
  <c r="BF343"/>
  <c r="T343"/>
  <c r="R343"/>
  <c r="P343"/>
  <c r="BI341"/>
  <c r="BH341"/>
  <c r="BG341"/>
  <c r="BF341"/>
  <c r="T341"/>
  <c r="R341"/>
  <c r="P341"/>
  <c r="BI340"/>
  <c r="BH340"/>
  <c r="BG340"/>
  <c r="BF340"/>
  <c r="T340"/>
  <c r="R340"/>
  <c r="P340"/>
  <c r="J108"/>
  <c r="BI337"/>
  <c r="BH337"/>
  <c r="BG337"/>
  <c r="BF337"/>
  <c r="T337"/>
  <c r="T336"/>
  <c r="R337"/>
  <c r="R336"/>
  <c r="P337"/>
  <c r="P336"/>
  <c r="J106"/>
  <c r="BI334"/>
  <c r="BH334"/>
  <c r="BG334"/>
  <c r="BF334"/>
  <c r="T334"/>
  <c r="R334"/>
  <c r="P334"/>
  <c r="BI333"/>
  <c r="BH333"/>
  <c r="BG333"/>
  <c r="BF333"/>
  <c r="T333"/>
  <c r="R333"/>
  <c r="P333"/>
  <c r="BI332"/>
  <c r="BH332"/>
  <c r="BG332"/>
  <c r="BF332"/>
  <c r="T332"/>
  <c r="R332"/>
  <c r="P332"/>
  <c r="BI331"/>
  <c r="BH331"/>
  <c r="BG331"/>
  <c r="BF331"/>
  <c r="T331"/>
  <c r="R331"/>
  <c r="P331"/>
  <c r="BI330"/>
  <c r="BH330"/>
  <c r="BG330"/>
  <c r="BF330"/>
  <c r="T330"/>
  <c r="R330"/>
  <c r="P330"/>
  <c r="BI329"/>
  <c r="BH329"/>
  <c r="BG329"/>
  <c r="BF329"/>
  <c r="T329"/>
  <c r="R329"/>
  <c r="P329"/>
  <c r="BI328"/>
  <c r="BH328"/>
  <c r="BG328"/>
  <c r="BF328"/>
  <c r="T328"/>
  <c r="R328"/>
  <c r="P328"/>
  <c r="BI327"/>
  <c r="BH327"/>
  <c r="BG327"/>
  <c r="BF327"/>
  <c r="T327"/>
  <c r="R327"/>
  <c r="P327"/>
  <c r="BI326"/>
  <c r="BH326"/>
  <c r="BG326"/>
  <c r="BF326"/>
  <c r="T326"/>
  <c r="R326"/>
  <c r="P326"/>
  <c r="BI325"/>
  <c r="BH325"/>
  <c r="BG325"/>
  <c r="BF325"/>
  <c r="T325"/>
  <c r="R325"/>
  <c r="P325"/>
  <c r="BI324"/>
  <c r="BH324"/>
  <c r="BG324"/>
  <c r="BF324"/>
  <c r="T324"/>
  <c r="R324"/>
  <c r="P324"/>
  <c r="BI323"/>
  <c r="BH323"/>
  <c r="BG323"/>
  <c r="BF323"/>
  <c r="T323"/>
  <c r="R323"/>
  <c r="P323"/>
  <c r="BI322"/>
  <c r="BH322"/>
  <c r="BG322"/>
  <c r="BF322"/>
  <c r="T322"/>
  <c r="R322"/>
  <c r="P322"/>
  <c r="BI321"/>
  <c r="BH321"/>
  <c r="BG321"/>
  <c r="BF321"/>
  <c r="T321"/>
  <c r="R321"/>
  <c r="P321"/>
  <c r="BI320"/>
  <c r="BH320"/>
  <c r="BG320"/>
  <c r="BF320"/>
  <c r="T320"/>
  <c r="R320"/>
  <c r="P320"/>
  <c r="BI319"/>
  <c r="BH319"/>
  <c r="BG319"/>
  <c r="BF319"/>
  <c r="T319"/>
  <c r="R319"/>
  <c r="P319"/>
  <c r="BI318"/>
  <c r="BH318"/>
  <c r="BG318"/>
  <c r="BF318"/>
  <c r="T318"/>
  <c r="R318"/>
  <c r="P318"/>
  <c r="J104"/>
  <c r="BI315"/>
  <c r="BH315"/>
  <c r="BG315"/>
  <c r="BF315"/>
  <c r="T315"/>
  <c r="R315"/>
  <c r="P315"/>
  <c r="BI314"/>
  <c r="BH314"/>
  <c r="BG314"/>
  <c r="BF314"/>
  <c r="T314"/>
  <c r="R314"/>
  <c r="P314"/>
  <c r="BI313"/>
  <c r="BH313"/>
  <c r="BG313"/>
  <c r="BF313"/>
  <c r="T313"/>
  <c r="R313"/>
  <c r="P313"/>
  <c r="BI312"/>
  <c r="BH312"/>
  <c r="BG312"/>
  <c r="BF312"/>
  <c r="T312"/>
  <c r="R312"/>
  <c r="P312"/>
  <c r="BI311"/>
  <c r="BH311"/>
  <c r="BG311"/>
  <c r="BF311"/>
  <c r="T311"/>
  <c r="R311"/>
  <c r="P311"/>
  <c r="BI310"/>
  <c r="BH310"/>
  <c r="BG310"/>
  <c r="BF310"/>
  <c r="T310"/>
  <c r="R310"/>
  <c r="P310"/>
  <c r="BI309"/>
  <c r="BH309"/>
  <c r="BG309"/>
  <c r="BF309"/>
  <c r="T309"/>
  <c r="R309"/>
  <c r="P309"/>
  <c r="BI308"/>
  <c r="BH308"/>
  <c r="BG308"/>
  <c r="BF308"/>
  <c r="T308"/>
  <c r="R308"/>
  <c r="P308"/>
  <c r="BI307"/>
  <c r="BH307"/>
  <c r="BG307"/>
  <c r="BF307"/>
  <c r="T307"/>
  <c r="R307"/>
  <c r="P307"/>
  <c r="BI306"/>
  <c r="BH306"/>
  <c r="BG306"/>
  <c r="BF306"/>
  <c r="T306"/>
  <c r="R306"/>
  <c r="P306"/>
  <c r="BI305"/>
  <c r="BH305"/>
  <c r="BG305"/>
  <c r="BF305"/>
  <c r="T305"/>
  <c r="R305"/>
  <c r="P305"/>
  <c r="BI304"/>
  <c r="BH304"/>
  <c r="BG304"/>
  <c r="BF304"/>
  <c r="T304"/>
  <c r="R304"/>
  <c r="P304"/>
  <c r="BI303"/>
  <c r="BH303"/>
  <c r="BG303"/>
  <c r="BF303"/>
  <c r="T303"/>
  <c r="R303"/>
  <c r="P303"/>
  <c r="BI302"/>
  <c r="BH302"/>
  <c r="BG302"/>
  <c r="BF302"/>
  <c r="T302"/>
  <c r="R302"/>
  <c r="P302"/>
  <c r="BI301"/>
  <c r="BH301"/>
  <c r="BG301"/>
  <c r="BF301"/>
  <c r="T301"/>
  <c r="R301"/>
  <c r="P301"/>
  <c r="BI300"/>
  <c r="BH300"/>
  <c r="BG300"/>
  <c r="BF300"/>
  <c r="T300"/>
  <c r="R300"/>
  <c r="P300"/>
  <c r="BI299"/>
  <c r="BH299"/>
  <c r="BG299"/>
  <c r="BF299"/>
  <c r="T299"/>
  <c r="R299"/>
  <c r="P299"/>
  <c r="BI298"/>
  <c r="BH298"/>
  <c r="BG298"/>
  <c r="BF298"/>
  <c r="T298"/>
  <c r="R298"/>
  <c r="P298"/>
  <c r="BI297"/>
  <c r="BH297"/>
  <c r="BG297"/>
  <c r="BF297"/>
  <c r="T297"/>
  <c r="R297"/>
  <c r="P297"/>
  <c r="BI296"/>
  <c r="BH296"/>
  <c r="BG296"/>
  <c r="BF296"/>
  <c r="T296"/>
  <c r="R296"/>
  <c r="P296"/>
  <c r="BI295"/>
  <c r="BH295"/>
  <c r="BG295"/>
  <c r="BF295"/>
  <c r="T295"/>
  <c r="R295"/>
  <c r="P295"/>
  <c r="BI294"/>
  <c r="BH294"/>
  <c r="BG294"/>
  <c r="BF294"/>
  <c r="T294"/>
  <c r="R294"/>
  <c r="P294"/>
  <c r="BI293"/>
  <c r="BH293"/>
  <c r="BG293"/>
  <c r="BF293"/>
  <c r="T293"/>
  <c r="R293"/>
  <c r="P293"/>
  <c r="BI292"/>
  <c r="BH292"/>
  <c r="BG292"/>
  <c r="BF292"/>
  <c r="T292"/>
  <c r="R292"/>
  <c r="P292"/>
  <c r="BI291"/>
  <c r="BH291"/>
  <c r="BG291"/>
  <c r="BF291"/>
  <c r="T291"/>
  <c r="R291"/>
  <c r="P291"/>
  <c r="BI290"/>
  <c r="BH290"/>
  <c r="BG290"/>
  <c r="BF290"/>
  <c r="T290"/>
  <c r="R290"/>
  <c r="P290"/>
  <c r="BI289"/>
  <c r="BH289"/>
  <c r="BG289"/>
  <c r="BF289"/>
  <c r="T289"/>
  <c r="R289"/>
  <c r="P289"/>
  <c r="BI288"/>
  <c r="BH288"/>
  <c r="BG288"/>
  <c r="BF288"/>
  <c r="T288"/>
  <c r="R288"/>
  <c r="P288"/>
  <c r="BI287"/>
  <c r="BH287"/>
  <c r="BG287"/>
  <c r="BF287"/>
  <c r="T287"/>
  <c r="R287"/>
  <c r="P287"/>
  <c r="BI286"/>
  <c r="BH286"/>
  <c r="BG286"/>
  <c r="BF286"/>
  <c r="T286"/>
  <c r="R286"/>
  <c r="P286"/>
  <c r="BI285"/>
  <c r="BH285"/>
  <c r="BG285"/>
  <c r="BF285"/>
  <c r="T285"/>
  <c r="R285"/>
  <c r="P285"/>
  <c r="BI284"/>
  <c r="BH284"/>
  <c r="BG284"/>
  <c r="BF284"/>
  <c r="T284"/>
  <c r="R284"/>
  <c r="P284"/>
  <c r="BI283"/>
  <c r="BH283"/>
  <c r="BG283"/>
  <c r="BF283"/>
  <c r="T283"/>
  <c r="R283"/>
  <c r="P283"/>
  <c r="BI282"/>
  <c r="BH282"/>
  <c r="BG282"/>
  <c r="BF282"/>
  <c r="T282"/>
  <c r="R282"/>
  <c r="P282"/>
  <c r="BI281"/>
  <c r="BH281"/>
  <c r="BG281"/>
  <c r="BF281"/>
  <c r="T281"/>
  <c r="R281"/>
  <c r="P281"/>
  <c r="BI280"/>
  <c r="BH280"/>
  <c r="BG280"/>
  <c r="BF280"/>
  <c r="T280"/>
  <c r="R280"/>
  <c r="P280"/>
  <c r="BI279"/>
  <c r="BH279"/>
  <c r="BG279"/>
  <c r="BF279"/>
  <c r="T279"/>
  <c r="R279"/>
  <c r="P279"/>
  <c r="BI278"/>
  <c r="BH278"/>
  <c r="BG278"/>
  <c r="BF278"/>
  <c r="T278"/>
  <c r="R278"/>
  <c r="P278"/>
  <c r="BI277"/>
  <c r="BH277"/>
  <c r="BG277"/>
  <c r="BF277"/>
  <c r="T277"/>
  <c r="R277"/>
  <c r="P277"/>
  <c r="BI276"/>
  <c r="BH276"/>
  <c r="BG276"/>
  <c r="BF276"/>
  <c r="T276"/>
  <c r="R276"/>
  <c r="P276"/>
  <c r="BI275"/>
  <c r="BH275"/>
  <c r="BG275"/>
  <c r="BF275"/>
  <c r="T275"/>
  <c r="R275"/>
  <c r="P275"/>
  <c r="BI274"/>
  <c r="BH274"/>
  <c r="BG274"/>
  <c r="BF274"/>
  <c r="T274"/>
  <c r="R274"/>
  <c r="P274"/>
  <c r="BI273"/>
  <c r="BH273"/>
  <c r="BG273"/>
  <c r="BF273"/>
  <c r="T273"/>
  <c r="R273"/>
  <c r="P273"/>
  <c r="BI272"/>
  <c r="BH272"/>
  <c r="BG272"/>
  <c r="BF272"/>
  <c r="T272"/>
  <c r="R272"/>
  <c r="P272"/>
  <c r="BI271"/>
  <c r="BH271"/>
  <c r="BG271"/>
  <c r="BF271"/>
  <c r="T271"/>
  <c r="R271"/>
  <c r="P271"/>
  <c r="BI270"/>
  <c r="BH270"/>
  <c r="BG270"/>
  <c r="BF270"/>
  <c r="T270"/>
  <c r="R270"/>
  <c r="P270"/>
  <c r="BI269"/>
  <c r="BH269"/>
  <c r="BG269"/>
  <c r="BF269"/>
  <c r="T269"/>
  <c r="R269"/>
  <c r="P269"/>
  <c r="BI268"/>
  <c r="BH268"/>
  <c r="BG268"/>
  <c r="BF268"/>
  <c r="T268"/>
  <c r="R268"/>
  <c r="P268"/>
  <c r="BI267"/>
  <c r="BH267"/>
  <c r="BG267"/>
  <c r="BF267"/>
  <c r="T267"/>
  <c r="R267"/>
  <c r="P267"/>
  <c r="BI266"/>
  <c r="BH266"/>
  <c r="BG266"/>
  <c r="BF266"/>
  <c r="T266"/>
  <c r="R266"/>
  <c r="P266"/>
  <c r="BI265"/>
  <c r="BH265"/>
  <c r="BG265"/>
  <c r="BF265"/>
  <c r="T265"/>
  <c r="R265"/>
  <c r="P265"/>
  <c r="BI264"/>
  <c r="BH264"/>
  <c r="BG264"/>
  <c r="BF264"/>
  <c r="T264"/>
  <c r="R264"/>
  <c r="P264"/>
  <c r="BI263"/>
  <c r="BH263"/>
  <c r="BG263"/>
  <c r="BF263"/>
  <c r="T263"/>
  <c r="R263"/>
  <c r="P263"/>
  <c r="BI262"/>
  <c r="BH262"/>
  <c r="BG262"/>
  <c r="BF262"/>
  <c r="T262"/>
  <c r="R262"/>
  <c r="P262"/>
  <c r="BI261"/>
  <c r="BH261"/>
  <c r="BG261"/>
  <c r="BF261"/>
  <c r="T261"/>
  <c r="R261"/>
  <c r="P261"/>
  <c r="BI260"/>
  <c r="BH260"/>
  <c r="BG260"/>
  <c r="BF260"/>
  <c r="T260"/>
  <c r="R260"/>
  <c r="P260"/>
  <c r="BI259"/>
  <c r="BH259"/>
  <c r="BG259"/>
  <c r="BF259"/>
  <c r="T259"/>
  <c r="R259"/>
  <c r="P259"/>
  <c r="BI258"/>
  <c r="BH258"/>
  <c r="BG258"/>
  <c r="BF258"/>
  <c r="T258"/>
  <c r="R258"/>
  <c r="P258"/>
  <c r="BI257"/>
  <c r="BH257"/>
  <c r="BG257"/>
  <c r="BF257"/>
  <c r="T257"/>
  <c r="R257"/>
  <c r="P257"/>
  <c r="BI256"/>
  <c r="BH256"/>
  <c r="BG256"/>
  <c r="BF256"/>
  <c r="T256"/>
  <c r="R256"/>
  <c r="P256"/>
  <c r="BI255"/>
  <c r="BH255"/>
  <c r="BG255"/>
  <c r="BF255"/>
  <c r="T255"/>
  <c r="R255"/>
  <c r="P255"/>
  <c r="BI254"/>
  <c r="BH254"/>
  <c r="BG254"/>
  <c r="BF254"/>
  <c r="T254"/>
  <c r="R254"/>
  <c r="P254"/>
  <c r="BI253"/>
  <c r="BH253"/>
  <c r="BG253"/>
  <c r="BF253"/>
  <c r="T253"/>
  <c r="R253"/>
  <c r="P253"/>
  <c r="BI252"/>
  <c r="BH252"/>
  <c r="BG252"/>
  <c r="BF252"/>
  <c r="T252"/>
  <c r="R252"/>
  <c r="P252"/>
  <c r="BI251"/>
  <c r="BH251"/>
  <c r="BG251"/>
  <c r="BF251"/>
  <c r="T251"/>
  <c r="R251"/>
  <c r="P251"/>
  <c r="BI250"/>
  <c r="BH250"/>
  <c r="BG250"/>
  <c r="BF250"/>
  <c r="T250"/>
  <c r="R250"/>
  <c r="P250"/>
  <c r="BI249"/>
  <c r="BH249"/>
  <c r="BG249"/>
  <c r="BF249"/>
  <c r="T249"/>
  <c r="R249"/>
  <c r="P249"/>
  <c r="BI248"/>
  <c r="BH248"/>
  <c r="BG248"/>
  <c r="BF248"/>
  <c r="T248"/>
  <c r="R248"/>
  <c r="P248"/>
  <c r="J102"/>
  <c r="BI245"/>
  <c r="BH245"/>
  <c r="BG245"/>
  <c r="BF245"/>
  <c r="T245"/>
  <c r="R245"/>
  <c r="P245"/>
  <c r="BI243"/>
  <c r="BH243"/>
  <c r="BG243"/>
  <c r="BF243"/>
  <c r="T243"/>
  <c r="R243"/>
  <c r="P243"/>
  <c r="BI242"/>
  <c r="BH242"/>
  <c r="BG242"/>
  <c r="BF242"/>
  <c r="T242"/>
  <c r="R242"/>
  <c r="P242"/>
  <c r="BI240"/>
  <c r="BH240"/>
  <c r="BG240"/>
  <c r="BF240"/>
  <c r="T240"/>
  <c r="R240"/>
  <c r="P240"/>
  <c r="BI239"/>
  <c r="BH239"/>
  <c r="BG239"/>
  <c r="BF239"/>
  <c r="T239"/>
  <c r="R239"/>
  <c r="P239"/>
  <c r="BI237"/>
  <c r="BH237"/>
  <c r="BG237"/>
  <c r="BF237"/>
  <c r="T237"/>
  <c r="R237"/>
  <c r="P237"/>
  <c r="BI236"/>
  <c r="BH236"/>
  <c r="BG236"/>
  <c r="BF236"/>
  <c r="T236"/>
  <c r="R236"/>
  <c r="P236"/>
  <c r="BI234"/>
  <c r="BH234"/>
  <c r="BG234"/>
  <c r="BF234"/>
  <c r="T234"/>
  <c r="R234"/>
  <c r="P234"/>
  <c r="BI233"/>
  <c r="BH233"/>
  <c r="BG233"/>
  <c r="BF233"/>
  <c r="T233"/>
  <c r="R233"/>
  <c r="P233"/>
  <c r="BI231"/>
  <c r="BH231"/>
  <c r="BG231"/>
  <c r="BF231"/>
  <c r="T231"/>
  <c r="R231"/>
  <c r="P231"/>
  <c r="BI230"/>
  <c r="BH230"/>
  <c r="BG230"/>
  <c r="BF230"/>
  <c r="T230"/>
  <c r="R230"/>
  <c r="P230"/>
  <c r="BI228"/>
  <c r="BH228"/>
  <c r="BG228"/>
  <c r="BF228"/>
  <c r="T228"/>
  <c r="R228"/>
  <c r="P228"/>
  <c r="BI227"/>
  <c r="BH227"/>
  <c r="BG227"/>
  <c r="BF227"/>
  <c r="T227"/>
  <c r="R227"/>
  <c r="P227"/>
  <c r="BI225"/>
  <c r="BH225"/>
  <c r="BG225"/>
  <c r="BF225"/>
  <c r="T225"/>
  <c r="R225"/>
  <c r="P225"/>
  <c r="BI224"/>
  <c r="BH224"/>
  <c r="BG224"/>
  <c r="BF224"/>
  <c r="T224"/>
  <c r="R224"/>
  <c r="P224"/>
  <c r="BI222"/>
  <c r="BH222"/>
  <c r="BG222"/>
  <c r="BF222"/>
  <c r="T222"/>
  <c r="R222"/>
  <c r="P222"/>
  <c r="BI221"/>
  <c r="BH221"/>
  <c r="BG221"/>
  <c r="BF221"/>
  <c r="T221"/>
  <c r="R221"/>
  <c r="P221"/>
  <c r="BI219"/>
  <c r="BH219"/>
  <c r="BG219"/>
  <c r="BF219"/>
  <c r="T219"/>
  <c r="R219"/>
  <c r="P219"/>
  <c r="BI218"/>
  <c r="BH218"/>
  <c r="BG218"/>
  <c r="BF218"/>
  <c r="T218"/>
  <c r="R218"/>
  <c r="P218"/>
  <c r="BI216"/>
  <c r="BH216"/>
  <c r="BG216"/>
  <c r="BF216"/>
  <c r="T216"/>
  <c r="R216"/>
  <c r="P216"/>
  <c r="BI215"/>
  <c r="BH215"/>
  <c r="BG215"/>
  <c r="BF215"/>
  <c r="T215"/>
  <c r="R215"/>
  <c r="P215"/>
  <c r="BI213"/>
  <c r="BH213"/>
  <c r="BG213"/>
  <c r="BF213"/>
  <c r="T213"/>
  <c r="R213"/>
  <c r="P213"/>
  <c r="BI212"/>
  <c r="BH212"/>
  <c r="BG212"/>
  <c r="BF212"/>
  <c r="T212"/>
  <c r="R212"/>
  <c r="P212"/>
  <c r="BI210"/>
  <c r="BH210"/>
  <c r="BG210"/>
  <c r="BF210"/>
  <c r="T210"/>
  <c r="R210"/>
  <c r="P210"/>
  <c r="BI209"/>
  <c r="BH209"/>
  <c r="BG209"/>
  <c r="BF209"/>
  <c r="T209"/>
  <c r="R209"/>
  <c r="P209"/>
  <c r="BI207"/>
  <c r="BH207"/>
  <c r="BG207"/>
  <c r="BF207"/>
  <c r="T207"/>
  <c r="R207"/>
  <c r="P207"/>
  <c r="BI206"/>
  <c r="BH206"/>
  <c r="BG206"/>
  <c r="BF206"/>
  <c r="T206"/>
  <c r="R206"/>
  <c r="P206"/>
  <c r="BI204"/>
  <c r="BH204"/>
  <c r="BG204"/>
  <c r="BF204"/>
  <c r="T204"/>
  <c r="R204"/>
  <c r="P204"/>
  <c r="BI203"/>
  <c r="BH203"/>
  <c r="BG203"/>
  <c r="BF203"/>
  <c r="T203"/>
  <c r="R203"/>
  <c r="P203"/>
  <c r="BI201"/>
  <c r="BH201"/>
  <c r="BG201"/>
  <c r="BF201"/>
  <c r="T201"/>
  <c r="R201"/>
  <c r="P201"/>
  <c r="BI200"/>
  <c r="BH200"/>
  <c r="BG200"/>
  <c r="BF200"/>
  <c r="T200"/>
  <c r="R200"/>
  <c r="P200"/>
  <c r="BI198"/>
  <c r="BH198"/>
  <c r="BG198"/>
  <c r="BF198"/>
  <c r="T198"/>
  <c r="R198"/>
  <c r="P198"/>
  <c r="BI197"/>
  <c r="BH197"/>
  <c r="BG197"/>
  <c r="BF197"/>
  <c r="T197"/>
  <c r="R197"/>
  <c r="P197"/>
  <c r="BI195"/>
  <c r="BH195"/>
  <c r="BG195"/>
  <c r="BF195"/>
  <c r="T195"/>
  <c r="R195"/>
  <c r="P195"/>
  <c r="BI194"/>
  <c r="BH194"/>
  <c r="BG194"/>
  <c r="BF194"/>
  <c r="T194"/>
  <c r="R194"/>
  <c r="P194"/>
  <c r="J100"/>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J98"/>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J140"/>
  <c r="J139"/>
  <c r="F139"/>
  <c r="F137"/>
  <c r="E135"/>
  <c r="J92"/>
  <c r="J91"/>
  <c r="F91"/>
  <c r="F89"/>
  <c r="E87"/>
  <c r="J18"/>
  <c r="E18"/>
  <c r="F140"/>
  <c r="J17"/>
  <c r="J12"/>
  <c r="J137"/>
  <c r="E7"/>
  <c r="E133"/>
  <c i="5" r="J252"/>
  <c r="J37"/>
  <c r="J36"/>
  <c i="1" r="AY98"/>
  <c i="5" r="J35"/>
  <c i="1" r="AX98"/>
  <c i="5" r="BI279"/>
  <c r="BH279"/>
  <c r="BG279"/>
  <c r="BF279"/>
  <c r="T279"/>
  <c r="R279"/>
  <c r="P279"/>
  <c r="BI278"/>
  <c r="BH278"/>
  <c r="BG278"/>
  <c r="BF278"/>
  <c r="T278"/>
  <c r="R278"/>
  <c r="P278"/>
  <c r="BI277"/>
  <c r="BH277"/>
  <c r="BG277"/>
  <c r="BF277"/>
  <c r="T277"/>
  <c r="R277"/>
  <c r="P277"/>
  <c r="BI276"/>
  <c r="BH276"/>
  <c r="BG276"/>
  <c r="BF276"/>
  <c r="T276"/>
  <c r="R276"/>
  <c r="P276"/>
  <c r="BI275"/>
  <c r="BH275"/>
  <c r="BG275"/>
  <c r="BF275"/>
  <c r="T275"/>
  <c r="R275"/>
  <c r="P275"/>
  <c r="BI274"/>
  <c r="BH274"/>
  <c r="BG274"/>
  <c r="BF274"/>
  <c r="T274"/>
  <c r="R274"/>
  <c r="P274"/>
  <c r="BI273"/>
  <c r="BH273"/>
  <c r="BG273"/>
  <c r="BF273"/>
  <c r="T273"/>
  <c r="R273"/>
  <c r="P273"/>
  <c r="BI270"/>
  <c r="BH270"/>
  <c r="BG270"/>
  <c r="BF270"/>
  <c r="T270"/>
  <c r="R270"/>
  <c r="P270"/>
  <c r="BI269"/>
  <c r="BH269"/>
  <c r="BG269"/>
  <c r="BF269"/>
  <c r="T269"/>
  <c r="R269"/>
  <c r="P269"/>
  <c r="BI268"/>
  <c r="BH268"/>
  <c r="BG268"/>
  <c r="BF268"/>
  <c r="T268"/>
  <c r="R268"/>
  <c r="P268"/>
  <c r="BI265"/>
  <c r="BH265"/>
  <c r="BG265"/>
  <c r="BF265"/>
  <c r="T265"/>
  <c r="R265"/>
  <c r="P265"/>
  <c r="BI264"/>
  <c r="BH264"/>
  <c r="BG264"/>
  <c r="BF264"/>
  <c r="T264"/>
  <c r="R264"/>
  <c r="P264"/>
  <c r="BI263"/>
  <c r="BH263"/>
  <c r="BG263"/>
  <c r="BF263"/>
  <c r="T263"/>
  <c r="R263"/>
  <c r="P263"/>
  <c r="BI262"/>
  <c r="BH262"/>
  <c r="BG262"/>
  <c r="BF262"/>
  <c r="T262"/>
  <c r="R262"/>
  <c r="P262"/>
  <c r="BI261"/>
  <c r="BH261"/>
  <c r="BG261"/>
  <c r="BF261"/>
  <c r="T261"/>
  <c r="R261"/>
  <c r="P261"/>
  <c r="BI260"/>
  <c r="BH260"/>
  <c r="BG260"/>
  <c r="BF260"/>
  <c r="T260"/>
  <c r="R260"/>
  <c r="P260"/>
  <c r="BI259"/>
  <c r="BH259"/>
  <c r="BG259"/>
  <c r="BF259"/>
  <c r="T259"/>
  <c r="R259"/>
  <c r="P259"/>
  <c r="BI258"/>
  <c r="BH258"/>
  <c r="BG258"/>
  <c r="BF258"/>
  <c r="T258"/>
  <c r="R258"/>
  <c r="P258"/>
  <c r="BI257"/>
  <c r="BH257"/>
  <c r="BG257"/>
  <c r="BF257"/>
  <c r="T257"/>
  <c r="R257"/>
  <c r="P257"/>
  <c r="BI256"/>
  <c r="BH256"/>
  <c r="BG256"/>
  <c r="BF256"/>
  <c r="T256"/>
  <c r="R256"/>
  <c r="P256"/>
  <c r="BI255"/>
  <c r="BH255"/>
  <c r="BG255"/>
  <c r="BF255"/>
  <c r="T255"/>
  <c r="R255"/>
  <c r="P255"/>
  <c r="J107"/>
  <c r="BI251"/>
  <c r="BH251"/>
  <c r="BG251"/>
  <c r="BF251"/>
  <c r="T251"/>
  <c r="R251"/>
  <c r="P251"/>
  <c r="BI250"/>
  <c r="BH250"/>
  <c r="BG250"/>
  <c r="BF250"/>
  <c r="T250"/>
  <c r="R250"/>
  <c r="P250"/>
  <c r="BI249"/>
  <c r="BH249"/>
  <c r="BG249"/>
  <c r="BF249"/>
  <c r="T249"/>
  <c r="R249"/>
  <c r="P249"/>
  <c r="BI248"/>
  <c r="BH248"/>
  <c r="BG248"/>
  <c r="BF248"/>
  <c r="T248"/>
  <c r="R248"/>
  <c r="P248"/>
  <c r="BI247"/>
  <c r="BH247"/>
  <c r="BG247"/>
  <c r="BF247"/>
  <c r="T247"/>
  <c r="R247"/>
  <c r="P247"/>
  <c r="BI246"/>
  <c r="BH246"/>
  <c r="BG246"/>
  <c r="BF246"/>
  <c r="T246"/>
  <c r="R246"/>
  <c r="P246"/>
  <c r="BI245"/>
  <c r="BH245"/>
  <c r="BG245"/>
  <c r="BF245"/>
  <c r="T245"/>
  <c r="R245"/>
  <c r="P245"/>
  <c r="BI244"/>
  <c r="BH244"/>
  <c r="BG244"/>
  <c r="BF244"/>
  <c r="T244"/>
  <c r="R244"/>
  <c r="P244"/>
  <c r="BI243"/>
  <c r="BH243"/>
  <c r="BG243"/>
  <c r="BF243"/>
  <c r="T243"/>
  <c r="R243"/>
  <c r="P243"/>
  <c r="BI242"/>
  <c r="BH242"/>
  <c r="BG242"/>
  <c r="BF242"/>
  <c r="T242"/>
  <c r="R242"/>
  <c r="P242"/>
  <c r="BI241"/>
  <c r="BH241"/>
  <c r="BG241"/>
  <c r="BF241"/>
  <c r="T241"/>
  <c r="R241"/>
  <c r="P241"/>
  <c r="BI240"/>
  <c r="BH240"/>
  <c r="BG240"/>
  <c r="BF240"/>
  <c r="T240"/>
  <c r="R240"/>
  <c r="P240"/>
  <c r="BI239"/>
  <c r="BH239"/>
  <c r="BG239"/>
  <c r="BF239"/>
  <c r="T239"/>
  <c r="R239"/>
  <c r="P239"/>
  <c r="BI238"/>
  <c r="BH238"/>
  <c r="BG238"/>
  <c r="BF238"/>
  <c r="T238"/>
  <c r="R238"/>
  <c r="P238"/>
  <c r="BI237"/>
  <c r="BH237"/>
  <c r="BG237"/>
  <c r="BF237"/>
  <c r="T237"/>
  <c r="R237"/>
  <c r="P237"/>
  <c r="BI236"/>
  <c r="BH236"/>
  <c r="BG236"/>
  <c r="BF236"/>
  <c r="T236"/>
  <c r="R236"/>
  <c r="P236"/>
  <c r="BI235"/>
  <c r="BH235"/>
  <c r="BG235"/>
  <c r="BF235"/>
  <c r="T235"/>
  <c r="R235"/>
  <c r="P235"/>
  <c r="BI234"/>
  <c r="BH234"/>
  <c r="BG234"/>
  <c r="BF234"/>
  <c r="T234"/>
  <c r="R234"/>
  <c r="P234"/>
  <c r="BI233"/>
  <c r="BH233"/>
  <c r="BG233"/>
  <c r="BF233"/>
  <c r="T233"/>
  <c r="R233"/>
  <c r="P233"/>
  <c r="BI232"/>
  <c r="BH232"/>
  <c r="BG232"/>
  <c r="BF232"/>
  <c r="T232"/>
  <c r="R232"/>
  <c r="P232"/>
  <c r="BI229"/>
  <c r="BH229"/>
  <c r="BG229"/>
  <c r="BF229"/>
  <c r="T229"/>
  <c r="R229"/>
  <c r="P229"/>
  <c r="BI228"/>
  <c r="BH228"/>
  <c r="BG228"/>
  <c r="BF228"/>
  <c r="T228"/>
  <c r="R228"/>
  <c r="P228"/>
  <c r="BI227"/>
  <c r="BH227"/>
  <c r="BG227"/>
  <c r="BF227"/>
  <c r="T227"/>
  <c r="R227"/>
  <c r="P227"/>
  <c r="BI226"/>
  <c r="BH226"/>
  <c r="BG226"/>
  <c r="BF226"/>
  <c r="T226"/>
  <c r="R226"/>
  <c r="P226"/>
  <c r="BI225"/>
  <c r="BH225"/>
  <c r="BG225"/>
  <c r="BF225"/>
  <c r="T225"/>
  <c r="R225"/>
  <c r="P225"/>
  <c r="BI224"/>
  <c r="BH224"/>
  <c r="BG224"/>
  <c r="BF224"/>
  <c r="T224"/>
  <c r="R224"/>
  <c r="P224"/>
  <c r="BI223"/>
  <c r="BH223"/>
  <c r="BG223"/>
  <c r="BF223"/>
  <c r="T223"/>
  <c r="R223"/>
  <c r="P223"/>
  <c r="BI222"/>
  <c r="BH222"/>
  <c r="BG222"/>
  <c r="BF222"/>
  <c r="T222"/>
  <c r="R222"/>
  <c r="P222"/>
  <c r="BI221"/>
  <c r="BH221"/>
  <c r="BG221"/>
  <c r="BF221"/>
  <c r="T221"/>
  <c r="R221"/>
  <c r="P221"/>
  <c r="BI220"/>
  <c r="BH220"/>
  <c r="BG220"/>
  <c r="BF220"/>
  <c r="T220"/>
  <c r="R220"/>
  <c r="P220"/>
  <c r="BI219"/>
  <c r="BH219"/>
  <c r="BG219"/>
  <c r="BF219"/>
  <c r="T219"/>
  <c r="R219"/>
  <c r="P219"/>
  <c r="BI218"/>
  <c r="BH218"/>
  <c r="BG218"/>
  <c r="BF218"/>
  <c r="T218"/>
  <c r="R218"/>
  <c r="P218"/>
  <c r="BI217"/>
  <c r="BH217"/>
  <c r="BG217"/>
  <c r="BF217"/>
  <c r="T217"/>
  <c r="R217"/>
  <c r="P217"/>
  <c r="BI216"/>
  <c r="BH216"/>
  <c r="BG216"/>
  <c r="BF216"/>
  <c r="T216"/>
  <c r="R216"/>
  <c r="P216"/>
  <c r="BI215"/>
  <c r="BH215"/>
  <c r="BG215"/>
  <c r="BF215"/>
  <c r="T215"/>
  <c r="R215"/>
  <c r="P215"/>
  <c r="BI214"/>
  <c r="BH214"/>
  <c r="BG214"/>
  <c r="BF214"/>
  <c r="T214"/>
  <c r="R214"/>
  <c r="P214"/>
  <c r="BI213"/>
  <c r="BH213"/>
  <c r="BG213"/>
  <c r="BF213"/>
  <c r="T213"/>
  <c r="R213"/>
  <c r="P213"/>
  <c r="BI212"/>
  <c r="BH212"/>
  <c r="BG212"/>
  <c r="BF212"/>
  <c r="T212"/>
  <c r="R212"/>
  <c r="P212"/>
  <c r="BI211"/>
  <c r="BH211"/>
  <c r="BG211"/>
  <c r="BF211"/>
  <c r="T211"/>
  <c r="R211"/>
  <c r="P211"/>
  <c r="BI210"/>
  <c r="BH210"/>
  <c r="BG210"/>
  <c r="BF210"/>
  <c r="T210"/>
  <c r="R210"/>
  <c r="P210"/>
  <c r="BI209"/>
  <c r="BH209"/>
  <c r="BG209"/>
  <c r="BF209"/>
  <c r="T209"/>
  <c r="R209"/>
  <c r="P209"/>
  <c r="BI208"/>
  <c r="BH208"/>
  <c r="BG208"/>
  <c r="BF208"/>
  <c r="T208"/>
  <c r="R208"/>
  <c r="P208"/>
  <c r="BI207"/>
  <c r="BH207"/>
  <c r="BG207"/>
  <c r="BF207"/>
  <c r="T207"/>
  <c r="R207"/>
  <c r="P207"/>
  <c r="BI206"/>
  <c r="BH206"/>
  <c r="BG206"/>
  <c r="BF206"/>
  <c r="T206"/>
  <c r="R206"/>
  <c r="P206"/>
  <c r="BI205"/>
  <c r="BH205"/>
  <c r="BG205"/>
  <c r="BF205"/>
  <c r="T205"/>
  <c r="R205"/>
  <c r="P205"/>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58"/>
  <c r="BH158"/>
  <c r="BG158"/>
  <c r="BF158"/>
  <c r="T158"/>
  <c r="R158"/>
  <c r="P158"/>
  <c r="BI157"/>
  <c r="BH157"/>
  <c r="BG157"/>
  <c r="BF157"/>
  <c r="T157"/>
  <c r="R157"/>
  <c r="P157"/>
  <c r="BI156"/>
  <c r="BH156"/>
  <c r="BG156"/>
  <c r="BF156"/>
  <c r="T156"/>
  <c r="R156"/>
  <c r="P156"/>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J130"/>
  <c r="J129"/>
  <c r="F129"/>
  <c r="F127"/>
  <c r="E125"/>
  <c r="J92"/>
  <c r="J91"/>
  <c r="F91"/>
  <c r="F89"/>
  <c r="E87"/>
  <c r="J18"/>
  <c r="E18"/>
  <c r="F130"/>
  <c r="J17"/>
  <c r="J12"/>
  <c r="J89"/>
  <c r="E7"/>
  <c r="E85"/>
  <c i="4" r="J37"/>
  <c r="J36"/>
  <c i="1" r="AY97"/>
  <c i="4" r="J35"/>
  <c i="1" r="AX97"/>
  <c i="4" r="BI263"/>
  <c r="BH263"/>
  <c r="BG263"/>
  <c r="BF263"/>
  <c r="T263"/>
  <c r="R263"/>
  <c r="P263"/>
  <c r="BI262"/>
  <c r="BH262"/>
  <c r="BG262"/>
  <c r="BF262"/>
  <c r="T262"/>
  <c r="R262"/>
  <c r="P262"/>
  <c r="BI261"/>
  <c r="BH261"/>
  <c r="BG261"/>
  <c r="BF261"/>
  <c r="T261"/>
  <c r="R261"/>
  <c r="P261"/>
  <c r="BI260"/>
  <c r="BH260"/>
  <c r="BG260"/>
  <c r="BF260"/>
  <c r="T260"/>
  <c r="R260"/>
  <c r="P260"/>
  <c r="BI259"/>
  <c r="BH259"/>
  <c r="BG259"/>
  <c r="BF259"/>
  <c r="T259"/>
  <c r="R259"/>
  <c r="P259"/>
  <c r="BI258"/>
  <c r="BH258"/>
  <c r="BG258"/>
  <c r="BF258"/>
  <c r="T258"/>
  <c r="R258"/>
  <c r="P258"/>
  <c r="BI257"/>
  <c r="BH257"/>
  <c r="BG257"/>
  <c r="BF257"/>
  <c r="T257"/>
  <c r="R257"/>
  <c r="P257"/>
  <c r="BI256"/>
  <c r="BH256"/>
  <c r="BG256"/>
  <c r="BF256"/>
  <c r="T256"/>
  <c r="R256"/>
  <c r="P256"/>
  <c r="BI255"/>
  <c r="BH255"/>
  <c r="BG255"/>
  <c r="BF255"/>
  <c r="T255"/>
  <c r="R255"/>
  <c r="P255"/>
  <c r="BI254"/>
  <c r="BH254"/>
  <c r="BG254"/>
  <c r="BF254"/>
  <c r="T254"/>
  <c r="R254"/>
  <c r="P254"/>
  <c r="BI253"/>
  <c r="BH253"/>
  <c r="BG253"/>
  <c r="BF253"/>
  <c r="T253"/>
  <c r="R253"/>
  <c r="P253"/>
  <c r="BI252"/>
  <c r="BH252"/>
  <c r="BG252"/>
  <c r="BF252"/>
  <c r="T252"/>
  <c r="R252"/>
  <c r="P252"/>
  <c r="BI251"/>
  <c r="BH251"/>
  <c r="BG251"/>
  <c r="BF251"/>
  <c r="T251"/>
  <c r="R251"/>
  <c r="P251"/>
  <c r="BI250"/>
  <c r="BH250"/>
  <c r="BG250"/>
  <c r="BF250"/>
  <c r="T250"/>
  <c r="R250"/>
  <c r="P250"/>
  <c r="BI249"/>
  <c r="BH249"/>
  <c r="BG249"/>
  <c r="BF249"/>
  <c r="T249"/>
  <c r="R249"/>
  <c r="P249"/>
  <c r="BI248"/>
  <c r="BH248"/>
  <c r="BG248"/>
  <c r="BF248"/>
  <c r="T248"/>
  <c r="R248"/>
  <c r="P248"/>
  <c r="BI247"/>
  <c r="BH247"/>
  <c r="BG247"/>
  <c r="BF247"/>
  <c r="T247"/>
  <c r="R247"/>
  <c r="P247"/>
  <c r="BI246"/>
  <c r="BH246"/>
  <c r="BG246"/>
  <c r="BF246"/>
  <c r="T246"/>
  <c r="R246"/>
  <c r="P246"/>
  <c r="BI245"/>
  <c r="BH245"/>
  <c r="BG245"/>
  <c r="BF245"/>
  <c r="T245"/>
  <c r="R245"/>
  <c r="P245"/>
  <c r="BI244"/>
  <c r="BH244"/>
  <c r="BG244"/>
  <c r="BF244"/>
  <c r="T244"/>
  <c r="R244"/>
  <c r="P244"/>
  <c r="BI243"/>
  <c r="BH243"/>
  <c r="BG243"/>
  <c r="BF243"/>
  <c r="T243"/>
  <c r="R243"/>
  <c r="P243"/>
  <c r="BI242"/>
  <c r="BH242"/>
  <c r="BG242"/>
  <c r="BF242"/>
  <c r="T242"/>
  <c r="R242"/>
  <c r="P242"/>
  <c r="BI241"/>
  <c r="BH241"/>
  <c r="BG241"/>
  <c r="BF241"/>
  <c r="T241"/>
  <c r="R241"/>
  <c r="P241"/>
  <c r="BI240"/>
  <c r="BH240"/>
  <c r="BG240"/>
  <c r="BF240"/>
  <c r="T240"/>
  <c r="R240"/>
  <c r="P240"/>
  <c r="BI239"/>
  <c r="BH239"/>
  <c r="BG239"/>
  <c r="BF239"/>
  <c r="T239"/>
  <c r="R239"/>
  <c r="P239"/>
  <c r="BI238"/>
  <c r="BH238"/>
  <c r="BG238"/>
  <c r="BF238"/>
  <c r="T238"/>
  <c r="R238"/>
  <c r="P238"/>
  <c r="BI237"/>
  <c r="BH237"/>
  <c r="BG237"/>
  <c r="BF237"/>
  <c r="T237"/>
  <c r="R237"/>
  <c r="P237"/>
  <c r="BI236"/>
  <c r="BH236"/>
  <c r="BG236"/>
  <c r="BF236"/>
  <c r="T236"/>
  <c r="R236"/>
  <c r="P236"/>
  <c r="BI235"/>
  <c r="BH235"/>
  <c r="BG235"/>
  <c r="BF235"/>
  <c r="T235"/>
  <c r="R235"/>
  <c r="P235"/>
  <c r="BI234"/>
  <c r="BH234"/>
  <c r="BG234"/>
  <c r="BF234"/>
  <c r="T234"/>
  <c r="R234"/>
  <c r="P234"/>
  <c r="BI233"/>
  <c r="BH233"/>
  <c r="BG233"/>
  <c r="BF233"/>
  <c r="T233"/>
  <c r="R233"/>
  <c r="P233"/>
  <c r="BI232"/>
  <c r="BH232"/>
  <c r="BG232"/>
  <c r="BF232"/>
  <c r="T232"/>
  <c r="R232"/>
  <c r="P232"/>
  <c r="BI231"/>
  <c r="BH231"/>
  <c r="BG231"/>
  <c r="BF231"/>
  <c r="T231"/>
  <c r="R231"/>
  <c r="P231"/>
  <c r="BI230"/>
  <c r="BH230"/>
  <c r="BG230"/>
  <c r="BF230"/>
  <c r="T230"/>
  <c r="R230"/>
  <c r="P230"/>
  <c r="BI229"/>
  <c r="BH229"/>
  <c r="BG229"/>
  <c r="BF229"/>
  <c r="T229"/>
  <c r="R229"/>
  <c r="P229"/>
  <c r="BI228"/>
  <c r="BH228"/>
  <c r="BG228"/>
  <c r="BF228"/>
  <c r="T228"/>
  <c r="R228"/>
  <c r="P228"/>
  <c r="BI227"/>
  <c r="BH227"/>
  <c r="BG227"/>
  <c r="BF227"/>
  <c r="T227"/>
  <c r="R227"/>
  <c r="P227"/>
  <c r="BI226"/>
  <c r="BH226"/>
  <c r="BG226"/>
  <c r="BF226"/>
  <c r="T226"/>
  <c r="R226"/>
  <c r="P226"/>
  <c r="BI225"/>
  <c r="BH225"/>
  <c r="BG225"/>
  <c r="BF225"/>
  <c r="T225"/>
  <c r="R225"/>
  <c r="P225"/>
  <c r="BI224"/>
  <c r="BH224"/>
  <c r="BG224"/>
  <c r="BF224"/>
  <c r="T224"/>
  <c r="R224"/>
  <c r="P224"/>
  <c r="BI221"/>
  <c r="BH221"/>
  <c r="BG221"/>
  <c r="BF221"/>
  <c r="T221"/>
  <c r="R221"/>
  <c r="P221"/>
  <c r="BI220"/>
  <c r="BH220"/>
  <c r="BG220"/>
  <c r="BF220"/>
  <c r="T220"/>
  <c r="R220"/>
  <c r="P220"/>
  <c r="BI219"/>
  <c r="BH219"/>
  <c r="BG219"/>
  <c r="BF219"/>
  <c r="T219"/>
  <c r="R219"/>
  <c r="P219"/>
  <c r="BI218"/>
  <c r="BH218"/>
  <c r="BG218"/>
  <c r="BF218"/>
  <c r="T218"/>
  <c r="R218"/>
  <c r="P218"/>
  <c r="BI217"/>
  <c r="BH217"/>
  <c r="BG217"/>
  <c r="BF217"/>
  <c r="T217"/>
  <c r="R217"/>
  <c r="P217"/>
  <c r="BI216"/>
  <c r="BH216"/>
  <c r="BG216"/>
  <c r="BF216"/>
  <c r="T216"/>
  <c r="R216"/>
  <c r="P216"/>
  <c r="BI215"/>
  <c r="BH215"/>
  <c r="BG215"/>
  <c r="BF215"/>
  <c r="T215"/>
  <c r="R215"/>
  <c r="P215"/>
  <c r="BI214"/>
  <c r="BH214"/>
  <c r="BG214"/>
  <c r="BF214"/>
  <c r="T214"/>
  <c r="R214"/>
  <c r="P214"/>
  <c r="BI213"/>
  <c r="BH213"/>
  <c r="BG213"/>
  <c r="BF213"/>
  <c r="T213"/>
  <c r="R213"/>
  <c r="P213"/>
  <c r="BI212"/>
  <c r="BH212"/>
  <c r="BG212"/>
  <c r="BF212"/>
  <c r="T212"/>
  <c r="R212"/>
  <c r="P212"/>
  <c r="BI211"/>
  <c r="BH211"/>
  <c r="BG211"/>
  <c r="BF211"/>
  <c r="T211"/>
  <c r="R211"/>
  <c r="P211"/>
  <c r="BI210"/>
  <c r="BH210"/>
  <c r="BG210"/>
  <c r="BF210"/>
  <c r="T210"/>
  <c r="R210"/>
  <c r="P210"/>
  <c r="BI207"/>
  <c r="BH207"/>
  <c r="BG207"/>
  <c r="BF207"/>
  <c r="T207"/>
  <c r="R207"/>
  <c r="P207"/>
  <c r="BI206"/>
  <c r="BH206"/>
  <c r="BG206"/>
  <c r="BF206"/>
  <c r="T206"/>
  <c r="R206"/>
  <c r="P206"/>
  <c r="BI205"/>
  <c r="BH205"/>
  <c r="BG205"/>
  <c r="BF205"/>
  <c r="T205"/>
  <c r="R205"/>
  <c r="P205"/>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J123"/>
  <c r="J122"/>
  <c r="F122"/>
  <c r="F120"/>
  <c r="E118"/>
  <c r="J92"/>
  <c r="J91"/>
  <c r="F91"/>
  <c r="F89"/>
  <c r="E87"/>
  <c r="J18"/>
  <c r="E18"/>
  <c r="F123"/>
  <c r="J17"/>
  <c r="J12"/>
  <c r="J120"/>
  <c r="E7"/>
  <c r="E116"/>
  <c i="3" r="J37"/>
  <c r="J36"/>
  <c i="1" r="AY96"/>
  <c i="3" r="J35"/>
  <c i="1" r="AX96"/>
  <c i="3" r="BI1013"/>
  <c r="BH1013"/>
  <c r="BG1013"/>
  <c r="BF1013"/>
  <c r="T1013"/>
  <c r="T1012"/>
  <c r="T1011"/>
  <c r="R1013"/>
  <c r="R1012"/>
  <c r="R1011"/>
  <c r="P1013"/>
  <c r="P1012"/>
  <c r="P1011"/>
  <c r="BI1010"/>
  <c r="BH1010"/>
  <c r="BG1010"/>
  <c r="BF1010"/>
  <c r="T1010"/>
  <c r="R1010"/>
  <c r="P1010"/>
  <c r="BI1003"/>
  <c r="BH1003"/>
  <c r="BG1003"/>
  <c r="BF1003"/>
  <c r="T1003"/>
  <c r="R1003"/>
  <c r="P1003"/>
  <c r="BI1001"/>
  <c r="BH1001"/>
  <c r="BG1001"/>
  <c r="BF1001"/>
  <c r="T1001"/>
  <c r="R1001"/>
  <c r="P1001"/>
  <c r="BI1000"/>
  <c r="BH1000"/>
  <c r="BG1000"/>
  <c r="BF1000"/>
  <c r="T1000"/>
  <c r="R1000"/>
  <c r="P1000"/>
  <c r="BI998"/>
  <c r="BH998"/>
  <c r="BG998"/>
  <c r="BF998"/>
  <c r="T998"/>
  <c r="R998"/>
  <c r="P998"/>
  <c r="BI996"/>
  <c r="BH996"/>
  <c r="BG996"/>
  <c r="BF996"/>
  <c r="T996"/>
  <c r="R996"/>
  <c r="P996"/>
  <c r="BI994"/>
  <c r="BH994"/>
  <c r="BG994"/>
  <c r="BF994"/>
  <c r="T994"/>
  <c r="R994"/>
  <c r="P994"/>
  <c r="BI988"/>
  <c r="BH988"/>
  <c r="BG988"/>
  <c r="BF988"/>
  <c r="T988"/>
  <c r="R988"/>
  <c r="P988"/>
  <c r="BI981"/>
  <c r="BH981"/>
  <c r="BG981"/>
  <c r="BF981"/>
  <c r="T981"/>
  <c r="R981"/>
  <c r="P981"/>
  <c r="BI979"/>
  <c r="BH979"/>
  <c r="BG979"/>
  <c r="BF979"/>
  <c r="T979"/>
  <c r="R979"/>
  <c r="P979"/>
  <c r="BI976"/>
  <c r="BH976"/>
  <c r="BG976"/>
  <c r="BF976"/>
  <c r="T976"/>
  <c r="R976"/>
  <c r="P976"/>
  <c r="BI972"/>
  <c r="BH972"/>
  <c r="BG972"/>
  <c r="BF972"/>
  <c r="T972"/>
  <c r="R972"/>
  <c r="P972"/>
  <c r="BI969"/>
  <c r="BH969"/>
  <c r="BG969"/>
  <c r="BF969"/>
  <c r="T969"/>
  <c r="R969"/>
  <c r="P969"/>
  <c r="BI962"/>
  <c r="BH962"/>
  <c r="BG962"/>
  <c r="BF962"/>
  <c r="T962"/>
  <c r="R962"/>
  <c r="P962"/>
  <c r="BI959"/>
  <c r="BH959"/>
  <c r="BG959"/>
  <c r="BF959"/>
  <c r="T959"/>
  <c r="R959"/>
  <c r="P959"/>
  <c r="BI958"/>
  <c r="BH958"/>
  <c r="BG958"/>
  <c r="BF958"/>
  <c r="T958"/>
  <c r="R958"/>
  <c r="P958"/>
  <c r="BI956"/>
  <c r="BH956"/>
  <c r="BG956"/>
  <c r="BF956"/>
  <c r="T956"/>
  <c r="R956"/>
  <c r="P956"/>
  <c r="BI953"/>
  <c r="BH953"/>
  <c r="BG953"/>
  <c r="BF953"/>
  <c r="T953"/>
  <c r="R953"/>
  <c r="P953"/>
  <c r="BI949"/>
  <c r="BH949"/>
  <c r="BG949"/>
  <c r="BF949"/>
  <c r="T949"/>
  <c r="R949"/>
  <c r="P949"/>
  <c r="BI946"/>
  <c r="BH946"/>
  <c r="BG946"/>
  <c r="BF946"/>
  <c r="T946"/>
  <c r="R946"/>
  <c r="P946"/>
  <c r="BI942"/>
  <c r="BH942"/>
  <c r="BG942"/>
  <c r="BF942"/>
  <c r="T942"/>
  <c r="R942"/>
  <c r="P942"/>
  <c r="BI940"/>
  <c r="BH940"/>
  <c r="BG940"/>
  <c r="BF940"/>
  <c r="T940"/>
  <c r="R940"/>
  <c r="P940"/>
  <c r="BI938"/>
  <c r="BH938"/>
  <c r="BG938"/>
  <c r="BF938"/>
  <c r="T938"/>
  <c r="R938"/>
  <c r="P938"/>
  <c r="BI937"/>
  <c r="BH937"/>
  <c r="BG937"/>
  <c r="BF937"/>
  <c r="T937"/>
  <c r="R937"/>
  <c r="P937"/>
  <c r="BI935"/>
  <c r="BH935"/>
  <c r="BG935"/>
  <c r="BF935"/>
  <c r="T935"/>
  <c r="R935"/>
  <c r="P935"/>
  <c r="BI932"/>
  <c r="BH932"/>
  <c r="BG932"/>
  <c r="BF932"/>
  <c r="T932"/>
  <c r="R932"/>
  <c r="P932"/>
  <c r="BI930"/>
  <c r="BH930"/>
  <c r="BG930"/>
  <c r="BF930"/>
  <c r="T930"/>
  <c r="R930"/>
  <c r="P930"/>
  <c r="BI928"/>
  <c r="BH928"/>
  <c r="BG928"/>
  <c r="BF928"/>
  <c r="T928"/>
  <c r="R928"/>
  <c r="P928"/>
  <c r="BI927"/>
  <c r="BH927"/>
  <c r="BG927"/>
  <c r="BF927"/>
  <c r="T927"/>
  <c r="R927"/>
  <c r="P927"/>
  <c r="BI926"/>
  <c r="BH926"/>
  <c r="BG926"/>
  <c r="BF926"/>
  <c r="T926"/>
  <c r="R926"/>
  <c r="P926"/>
  <c r="BI920"/>
  <c r="BH920"/>
  <c r="BG920"/>
  <c r="BF920"/>
  <c r="T920"/>
  <c r="R920"/>
  <c r="P920"/>
  <c r="BI917"/>
  <c r="BH917"/>
  <c r="BG917"/>
  <c r="BF917"/>
  <c r="T917"/>
  <c r="R917"/>
  <c r="P917"/>
  <c r="BI916"/>
  <c r="BH916"/>
  <c r="BG916"/>
  <c r="BF916"/>
  <c r="T916"/>
  <c r="R916"/>
  <c r="P916"/>
  <c r="BI913"/>
  <c r="BH913"/>
  <c r="BG913"/>
  <c r="BF913"/>
  <c r="T913"/>
  <c r="R913"/>
  <c r="P913"/>
  <c r="BI911"/>
  <c r="BH911"/>
  <c r="BG911"/>
  <c r="BF911"/>
  <c r="T911"/>
  <c r="R911"/>
  <c r="P911"/>
  <c r="BI909"/>
  <c r="BH909"/>
  <c r="BG909"/>
  <c r="BF909"/>
  <c r="T909"/>
  <c r="R909"/>
  <c r="P909"/>
  <c r="BI907"/>
  <c r="BH907"/>
  <c r="BG907"/>
  <c r="BF907"/>
  <c r="T907"/>
  <c r="R907"/>
  <c r="P907"/>
  <c r="BI905"/>
  <c r="BH905"/>
  <c r="BG905"/>
  <c r="BF905"/>
  <c r="T905"/>
  <c r="R905"/>
  <c r="P905"/>
  <c r="BI903"/>
  <c r="BH903"/>
  <c r="BG903"/>
  <c r="BF903"/>
  <c r="T903"/>
  <c r="R903"/>
  <c r="P903"/>
  <c r="BI901"/>
  <c r="BH901"/>
  <c r="BG901"/>
  <c r="BF901"/>
  <c r="T901"/>
  <c r="R901"/>
  <c r="P901"/>
  <c r="BI899"/>
  <c r="BH899"/>
  <c r="BG899"/>
  <c r="BF899"/>
  <c r="T899"/>
  <c r="R899"/>
  <c r="P899"/>
  <c r="BI897"/>
  <c r="BH897"/>
  <c r="BG897"/>
  <c r="BF897"/>
  <c r="T897"/>
  <c r="R897"/>
  <c r="P897"/>
  <c r="BI895"/>
  <c r="BH895"/>
  <c r="BG895"/>
  <c r="BF895"/>
  <c r="T895"/>
  <c r="R895"/>
  <c r="P895"/>
  <c r="BI893"/>
  <c r="BH893"/>
  <c r="BG893"/>
  <c r="BF893"/>
  <c r="T893"/>
  <c r="R893"/>
  <c r="P893"/>
  <c r="BI891"/>
  <c r="BH891"/>
  <c r="BG891"/>
  <c r="BF891"/>
  <c r="T891"/>
  <c r="R891"/>
  <c r="P891"/>
  <c r="BI888"/>
  <c r="BH888"/>
  <c r="BG888"/>
  <c r="BF888"/>
  <c r="T888"/>
  <c r="R888"/>
  <c r="P888"/>
  <c r="BI886"/>
  <c r="BH886"/>
  <c r="BG886"/>
  <c r="BF886"/>
  <c r="T886"/>
  <c r="R886"/>
  <c r="P886"/>
  <c r="BI884"/>
  <c r="BH884"/>
  <c r="BG884"/>
  <c r="BF884"/>
  <c r="T884"/>
  <c r="R884"/>
  <c r="P884"/>
  <c r="BI882"/>
  <c r="BH882"/>
  <c r="BG882"/>
  <c r="BF882"/>
  <c r="T882"/>
  <c r="R882"/>
  <c r="P882"/>
  <c r="BI880"/>
  <c r="BH880"/>
  <c r="BG880"/>
  <c r="BF880"/>
  <c r="T880"/>
  <c r="R880"/>
  <c r="P880"/>
  <c r="BI878"/>
  <c r="BH878"/>
  <c r="BG878"/>
  <c r="BF878"/>
  <c r="T878"/>
  <c r="R878"/>
  <c r="P878"/>
  <c r="BI876"/>
  <c r="BH876"/>
  <c r="BG876"/>
  <c r="BF876"/>
  <c r="T876"/>
  <c r="R876"/>
  <c r="P876"/>
  <c r="BI874"/>
  <c r="BH874"/>
  <c r="BG874"/>
  <c r="BF874"/>
  <c r="T874"/>
  <c r="R874"/>
  <c r="P874"/>
  <c r="BI872"/>
  <c r="BH872"/>
  <c r="BG872"/>
  <c r="BF872"/>
  <c r="T872"/>
  <c r="R872"/>
  <c r="P872"/>
  <c r="BI870"/>
  <c r="BH870"/>
  <c r="BG870"/>
  <c r="BF870"/>
  <c r="T870"/>
  <c r="R870"/>
  <c r="P870"/>
  <c r="BI868"/>
  <c r="BH868"/>
  <c r="BG868"/>
  <c r="BF868"/>
  <c r="T868"/>
  <c r="R868"/>
  <c r="P868"/>
  <c r="BI866"/>
  <c r="BH866"/>
  <c r="BG866"/>
  <c r="BF866"/>
  <c r="T866"/>
  <c r="R866"/>
  <c r="P866"/>
  <c r="BI864"/>
  <c r="BH864"/>
  <c r="BG864"/>
  <c r="BF864"/>
  <c r="T864"/>
  <c r="R864"/>
  <c r="P864"/>
  <c r="BI862"/>
  <c r="BH862"/>
  <c r="BG862"/>
  <c r="BF862"/>
  <c r="T862"/>
  <c r="R862"/>
  <c r="P862"/>
  <c r="BI860"/>
  <c r="BH860"/>
  <c r="BG860"/>
  <c r="BF860"/>
  <c r="T860"/>
  <c r="R860"/>
  <c r="P860"/>
  <c r="BI858"/>
  <c r="BH858"/>
  <c r="BG858"/>
  <c r="BF858"/>
  <c r="T858"/>
  <c r="R858"/>
  <c r="P858"/>
  <c r="BI856"/>
  <c r="BH856"/>
  <c r="BG856"/>
  <c r="BF856"/>
  <c r="T856"/>
  <c r="R856"/>
  <c r="P856"/>
  <c r="BI854"/>
  <c r="BH854"/>
  <c r="BG854"/>
  <c r="BF854"/>
  <c r="T854"/>
  <c r="R854"/>
  <c r="P854"/>
  <c r="BI852"/>
  <c r="BH852"/>
  <c r="BG852"/>
  <c r="BF852"/>
  <c r="T852"/>
  <c r="R852"/>
  <c r="P852"/>
  <c r="BI850"/>
  <c r="BH850"/>
  <c r="BG850"/>
  <c r="BF850"/>
  <c r="T850"/>
  <c r="R850"/>
  <c r="P850"/>
  <c r="BI848"/>
  <c r="BH848"/>
  <c r="BG848"/>
  <c r="BF848"/>
  <c r="T848"/>
  <c r="R848"/>
  <c r="P848"/>
  <c r="BI846"/>
  <c r="BH846"/>
  <c r="BG846"/>
  <c r="BF846"/>
  <c r="T846"/>
  <c r="R846"/>
  <c r="P846"/>
  <c r="BI844"/>
  <c r="BH844"/>
  <c r="BG844"/>
  <c r="BF844"/>
  <c r="T844"/>
  <c r="R844"/>
  <c r="P844"/>
  <c r="BI842"/>
  <c r="BH842"/>
  <c r="BG842"/>
  <c r="BF842"/>
  <c r="T842"/>
  <c r="R842"/>
  <c r="P842"/>
  <c r="BI840"/>
  <c r="BH840"/>
  <c r="BG840"/>
  <c r="BF840"/>
  <c r="T840"/>
  <c r="R840"/>
  <c r="P840"/>
  <c r="BI838"/>
  <c r="BH838"/>
  <c r="BG838"/>
  <c r="BF838"/>
  <c r="T838"/>
  <c r="R838"/>
  <c r="P838"/>
  <c r="BI836"/>
  <c r="BH836"/>
  <c r="BG836"/>
  <c r="BF836"/>
  <c r="T836"/>
  <c r="R836"/>
  <c r="P836"/>
  <c r="BI834"/>
  <c r="BH834"/>
  <c r="BG834"/>
  <c r="BF834"/>
  <c r="T834"/>
  <c r="R834"/>
  <c r="P834"/>
  <c r="BI832"/>
  <c r="BH832"/>
  <c r="BG832"/>
  <c r="BF832"/>
  <c r="T832"/>
  <c r="R832"/>
  <c r="P832"/>
  <c r="BI830"/>
  <c r="BH830"/>
  <c r="BG830"/>
  <c r="BF830"/>
  <c r="T830"/>
  <c r="R830"/>
  <c r="P830"/>
  <c r="BI828"/>
  <c r="BH828"/>
  <c r="BG828"/>
  <c r="BF828"/>
  <c r="T828"/>
  <c r="R828"/>
  <c r="P828"/>
  <c r="BI826"/>
  <c r="BH826"/>
  <c r="BG826"/>
  <c r="BF826"/>
  <c r="T826"/>
  <c r="R826"/>
  <c r="P826"/>
  <c r="BI824"/>
  <c r="BH824"/>
  <c r="BG824"/>
  <c r="BF824"/>
  <c r="T824"/>
  <c r="R824"/>
  <c r="P824"/>
  <c r="BI822"/>
  <c r="BH822"/>
  <c r="BG822"/>
  <c r="BF822"/>
  <c r="T822"/>
  <c r="R822"/>
  <c r="P822"/>
  <c r="BI820"/>
  <c r="BH820"/>
  <c r="BG820"/>
  <c r="BF820"/>
  <c r="T820"/>
  <c r="R820"/>
  <c r="P820"/>
  <c r="BI818"/>
  <c r="BH818"/>
  <c r="BG818"/>
  <c r="BF818"/>
  <c r="T818"/>
  <c r="R818"/>
  <c r="P818"/>
  <c r="BI816"/>
  <c r="BH816"/>
  <c r="BG816"/>
  <c r="BF816"/>
  <c r="T816"/>
  <c r="R816"/>
  <c r="P816"/>
  <c r="BI814"/>
  <c r="BH814"/>
  <c r="BG814"/>
  <c r="BF814"/>
  <c r="T814"/>
  <c r="R814"/>
  <c r="P814"/>
  <c r="BI812"/>
  <c r="BH812"/>
  <c r="BG812"/>
  <c r="BF812"/>
  <c r="T812"/>
  <c r="R812"/>
  <c r="P812"/>
  <c r="BI803"/>
  <c r="BH803"/>
  <c r="BG803"/>
  <c r="BF803"/>
  <c r="T803"/>
  <c r="R803"/>
  <c r="P803"/>
  <c r="BI801"/>
  <c r="BH801"/>
  <c r="BG801"/>
  <c r="BF801"/>
  <c r="T801"/>
  <c r="R801"/>
  <c r="P801"/>
  <c r="BI799"/>
  <c r="BH799"/>
  <c r="BG799"/>
  <c r="BF799"/>
  <c r="T799"/>
  <c r="R799"/>
  <c r="P799"/>
  <c r="BI798"/>
  <c r="BH798"/>
  <c r="BG798"/>
  <c r="BF798"/>
  <c r="T798"/>
  <c r="R798"/>
  <c r="P798"/>
  <c r="BI796"/>
  <c r="BH796"/>
  <c r="BG796"/>
  <c r="BF796"/>
  <c r="T796"/>
  <c r="R796"/>
  <c r="P796"/>
  <c r="BI795"/>
  <c r="BH795"/>
  <c r="BG795"/>
  <c r="BF795"/>
  <c r="T795"/>
  <c r="R795"/>
  <c r="P795"/>
  <c r="BI793"/>
  <c r="BH793"/>
  <c r="BG793"/>
  <c r="BF793"/>
  <c r="T793"/>
  <c r="R793"/>
  <c r="P793"/>
  <c r="BI782"/>
  <c r="BH782"/>
  <c r="BG782"/>
  <c r="BF782"/>
  <c r="T782"/>
  <c r="R782"/>
  <c r="P782"/>
  <c r="BI772"/>
  <c r="BH772"/>
  <c r="BG772"/>
  <c r="BF772"/>
  <c r="T772"/>
  <c r="R772"/>
  <c r="P772"/>
  <c r="BI769"/>
  <c r="BH769"/>
  <c r="BG769"/>
  <c r="BF769"/>
  <c r="T769"/>
  <c r="R769"/>
  <c r="P769"/>
  <c r="BI767"/>
  <c r="BH767"/>
  <c r="BG767"/>
  <c r="BF767"/>
  <c r="T767"/>
  <c r="R767"/>
  <c r="P767"/>
  <c r="BI760"/>
  <c r="BH760"/>
  <c r="BG760"/>
  <c r="BF760"/>
  <c r="T760"/>
  <c r="R760"/>
  <c r="P760"/>
  <c r="BI758"/>
  <c r="BH758"/>
  <c r="BG758"/>
  <c r="BF758"/>
  <c r="T758"/>
  <c r="R758"/>
  <c r="P758"/>
  <c r="BI756"/>
  <c r="BH756"/>
  <c r="BG756"/>
  <c r="BF756"/>
  <c r="T756"/>
  <c r="R756"/>
  <c r="P756"/>
  <c r="BI753"/>
  <c r="BH753"/>
  <c r="BG753"/>
  <c r="BF753"/>
  <c r="T753"/>
  <c r="R753"/>
  <c r="P753"/>
  <c r="BI749"/>
  <c r="BH749"/>
  <c r="BG749"/>
  <c r="BF749"/>
  <c r="T749"/>
  <c r="R749"/>
  <c r="P749"/>
  <c r="BI742"/>
  <c r="BH742"/>
  <c r="BG742"/>
  <c r="BF742"/>
  <c r="T742"/>
  <c r="R742"/>
  <c r="P742"/>
  <c r="BI739"/>
  <c r="BH739"/>
  <c r="BG739"/>
  <c r="BF739"/>
  <c r="T739"/>
  <c r="R739"/>
  <c r="P739"/>
  <c r="BI737"/>
  <c r="BH737"/>
  <c r="BG737"/>
  <c r="BF737"/>
  <c r="T737"/>
  <c r="R737"/>
  <c r="P737"/>
  <c r="BI736"/>
  <c r="BH736"/>
  <c r="BG736"/>
  <c r="BF736"/>
  <c r="T736"/>
  <c r="R736"/>
  <c r="P736"/>
  <c r="BI735"/>
  <c r="BH735"/>
  <c r="BG735"/>
  <c r="BF735"/>
  <c r="T735"/>
  <c r="R735"/>
  <c r="P735"/>
  <c r="BI733"/>
  <c r="BH733"/>
  <c r="BG733"/>
  <c r="BF733"/>
  <c r="T733"/>
  <c r="R733"/>
  <c r="P733"/>
  <c r="BI732"/>
  <c r="BH732"/>
  <c r="BG732"/>
  <c r="BF732"/>
  <c r="T732"/>
  <c r="R732"/>
  <c r="P732"/>
  <c r="BI730"/>
  <c r="BH730"/>
  <c r="BG730"/>
  <c r="BF730"/>
  <c r="T730"/>
  <c r="R730"/>
  <c r="P730"/>
  <c r="BI729"/>
  <c r="BH729"/>
  <c r="BG729"/>
  <c r="BF729"/>
  <c r="T729"/>
  <c r="R729"/>
  <c r="P729"/>
  <c r="BI727"/>
  <c r="BH727"/>
  <c r="BG727"/>
  <c r="BF727"/>
  <c r="T727"/>
  <c r="R727"/>
  <c r="P727"/>
  <c r="BI724"/>
  <c r="BH724"/>
  <c r="BG724"/>
  <c r="BF724"/>
  <c r="T724"/>
  <c r="R724"/>
  <c r="P724"/>
  <c r="BI719"/>
  <c r="BH719"/>
  <c r="BG719"/>
  <c r="BF719"/>
  <c r="T719"/>
  <c r="R719"/>
  <c r="P719"/>
  <c r="BI716"/>
  <c r="BH716"/>
  <c r="BG716"/>
  <c r="BF716"/>
  <c r="T716"/>
  <c r="R716"/>
  <c r="P716"/>
  <c r="BI713"/>
  <c r="BH713"/>
  <c r="BG713"/>
  <c r="BF713"/>
  <c r="T713"/>
  <c r="R713"/>
  <c r="P713"/>
  <c r="BI706"/>
  <c r="BH706"/>
  <c r="BG706"/>
  <c r="BF706"/>
  <c r="T706"/>
  <c r="R706"/>
  <c r="P706"/>
  <c r="BI703"/>
  <c r="BH703"/>
  <c r="BG703"/>
  <c r="BF703"/>
  <c r="T703"/>
  <c r="R703"/>
  <c r="P703"/>
  <c r="BI696"/>
  <c r="BH696"/>
  <c r="BG696"/>
  <c r="BF696"/>
  <c r="T696"/>
  <c r="R696"/>
  <c r="P696"/>
  <c r="BI694"/>
  <c r="BH694"/>
  <c r="BG694"/>
  <c r="BF694"/>
  <c r="T694"/>
  <c r="R694"/>
  <c r="P694"/>
  <c r="BI693"/>
  <c r="BH693"/>
  <c r="BG693"/>
  <c r="BF693"/>
  <c r="T693"/>
  <c r="R693"/>
  <c r="P693"/>
  <c r="BI690"/>
  <c r="BH690"/>
  <c r="BG690"/>
  <c r="BF690"/>
  <c r="T690"/>
  <c r="R690"/>
  <c r="P690"/>
  <c r="BI687"/>
  <c r="BH687"/>
  <c r="BG687"/>
  <c r="BF687"/>
  <c r="T687"/>
  <c r="R687"/>
  <c r="P687"/>
  <c r="BI686"/>
  <c r="BH686"/>
  <c r="BG686"/>
  <c r="BF686"/>
  <c r="T686"/>
  <c r="R686"/>
  <c r="P686"/>
  <c r="BI684"/>
  <c r="BH684"/>
  <c r="BG684"/>
  <c r="BF684"/>
  <c r="T684"/>
  <c r="R684"/>
  <c r="P684"/>
  <c r="BI681"/>
  <c r="BH681"/>
  <c r="BG681"/>
  <c r="BF681"/>
  <c r="T681"/>
  <c r="R681"/>
  <c r="P681"/>
  <c r="BI679"/>
  <c r="BH679"/>
  <c r="BG679"/>
  <c r="BF679"/>
  <c r="T679"/>
  <c r="R679"/>
  <c r="P679"/>
  <c r="BI675"/>
  <c r="BH675"/>
  <c r="BG675"/>
  <c r="BF675"/>
  <c r="T675"/>
  <c r="R675"/>
  <c r="P675"/>
  <c r="BI673"/>
  <c r="BH673"/>
  <c r="BG673"/>
  <c r="BF673"/>
  <c r="T673"/>
  <c r="R673"/>
  <c r="P673"/>
  <c r="BI670"/>
  <c r="BH670"/>
  <c r="BG670"/>
  <c r="BF670"/>
  <c r="T670"/>
  <c r="R670"/>
  <c r="P670"/>
  <c r="BI669"/>
  <c r="BH669"/>
  <c r="BG669"/>
  <c r="BF669"/>
  <c r="T669"/>
  <c r="R669"/>
  <c r="P669"/>
  <c r="BI668"/>
  <c r="BH668"/>
  <c r="BG668"/>
  <c r="BF668"/>
  <c r="T668"/>
  <c r="R668"/>
  <c r="P668"/>
  <c r="BI666"/>
  <c r="BH666"/>
  <c r="BG666"/>
  <c r="BF666"/>
  <c r="T666"/>
  <c r="R666"/>
  <c r="P666"/>
  <c r="BI663"/>
  <c r="BH663"/>
  <c r="BG663"/>
  <c r="BF663"/>
  <c r="T663"/>
  <c r="R663"/>
  <c r="P663"/>
  <c r="BI658"/>
  <c r="BH658"/>
  <c r="BG658"/>
  <c r="BF658"/>
  <c r="T658"/>
  <c r="R658"/>
  <c r="P658"/>
  <c r="BI655"/>
  <c r="BH655"/>
  <c r="BG655"/>
  <c r="BF655"/>
  <c r="T655"/>
  <c r="R655"/>
  <c r="P655"/>
  <c r="BI651"/>
  <c r="BH651"/>
  <c r="BG651"/>
  <c r="BF651"/>
  <c r="T651"/>
  <c r="R651"/>
  <c r="P651"/>
  <c r="BI648"/>
  <c r="BH648"/>
  <c r="BG648"/>
  <c r="BF648"/>
  <c r="T648"/>
  <c r="R648"/>
  <c r="P648"/>
  <c r="BI644"/>
  <c r="BH644"/>
  <c r="BG644"/>
  <c r="BF644"/>
  <c r="T644"/>
  <c r="R644"/>
  <c r="P644"/>
  <c r="BI641"/>
  <c r="BH641"/>
  <c r="BG641"/>
  <c r="BF641"/>
  <c r="T641"/>
  <c r="R641"/>
  <c r="P641"/>
  <c r="BI637"/>
  <c r="BH637"/>
  <c r="BG637"/>
  <c r="BF637"/>
  <c r="T637"/>
  <c r="R637"/>
  <c r="P637"/>
  <c r="BI635"/>
  <c r="BH635"/>
  <c r="BG635"/>
  <c r="BF635"/>
  <c r="T635"/>
  <c r="R635"/>
  <c r="P635"/>
  <c r="BI632"/>
  <c r="BH632"/>
  <c r="BG632"/>
  <c r="BF632"/>
  <c r="T632"/>
  <c r="R632"/>
  <c r="P632"/>
  <c r="BI626"/>
  <c r="BH626"/>
  <c r="BG626"/>
  <c r="BF626"/>
  <c r="T626"/>
  <c r="R626"/>
  <c r="P626"/>
  <c r="BI623"/>
  <c r="BH623"/>
  <c r="BG623"/>
  <c r="BF623"/>
  <c r="T623"/>
  <c r="R623"/>
  <c r="P623"/>
  <c r="BI616"/>
  <c r="BH616"/>
  <c r="BG616"/>
  <c r="BF616"/>
  <c r="T616"/>
  <c r="R616"/>
  <c r="P616"/>
  <c r="BI613"/>
  <c r="BH613"/>
  <c r="BG613"/>
  <c r="BF613"/>
  <c r="T613"/>
  <c r="T612"/>
  <c r="R613"/>
  <c r="R612"/>
  <c r="P613"/>
  <c r="P612"/>
  <c r="BI611"/>
  <c r="BH611"/>
  <c r="BG611"/>
  <c r="BF611"/>
  <c r="T611"/>
  <c r="R611"/>
  <c r="P611"/>
  <c r="BI610"/>
  <c r="BH610"/>
  <c r="BG610"/>
  <c r="BF610"/>
  <c r="T610"/>
  <c r="R610"/>
  <c r="P610"/>
  <c r="BI609"/>
  <c r="BH609"/>
  <c r="BG609"/>
  <c r="BF609"/>
  <c r="T609"/>
  <c r="R609"/>
  <c r="P609"/>
  <c r="BI608"/>
  <c r="BH608"/>
  <c r="BG608"/>
  <c r="BF608"/>
  <c r="T608"/>
  <c r="R608"/>
  <c r="P608"/>
  <c r="BI606"/>
  <c r="BH606"/>
  <c r="BG606"/>
  <c r="BF606"/>
  <c r="T606"/>
  <c r="R606"/>
  <c r="P606"/>
  <c r="BI605"/>
  <c r="BH605"/>
  <c r="BG605"/>
  <c r="BF605"/>
  <c r="T605"/>
  <c r="R605"/>
  <c r="P605"/>
  <c r="BI604"/>
  <c r="BH604"/>
  <c r="BG604"/>
  <c r="BF604"/>
  <c r="T604"/>
  <c r="R604"/>
  <c r="P604"/>
  <c r="BI603"/>
  <c r="BH603"/>
  <c r="BG603"/>
  <c r="BF603"/>
  <c r="T603"/>
  <c r="R603"/>
  <c r="P603"/>
  <c r="BI600"/>
  <c r="BH600"/>
  <c r="BG600"/>
  <c r="BF600"/>
  <c r="T600"/>
  <c r="R600"/>
  <c r="P600"/>
  <c r="BI597"/>
  <c r="BH597"/>
  <c r="BG597"/>
  <c r="BF597"/>
  <c r="T597"/>
  <c r="R597"/>
  <c r="P597"/>
  <c r="BI596"/>
  <c r="BH596"/>
  <c r="BG596"/>
  <c r="BF596"/>
  <c r="T596"/>
  <c r="R596"/>
  <c r="P596"/>
  <c r="BI593"/>
  <c r="BH593"/>
  <c r="BG593"/>
  <c r="BF593"/>
  <c r="T593"/>
  <c r="R593"/>
  <c r="P593"/>
  <c r="BI592"/>
  <c r="BH592"/>
  <c r="BG592"/>
  <c r="BF592"/>
  <c r="T592"/>
  <c r="R592"/>
  <c r="P592"/>
  <c r="BI591"/>
  <c r="BH591"/>
  <c r="BG591"/>
  <c r="BF591"/>
  <c r="T591"/>
  <c r="R591"/>
  <c r="P591"/>
  <c r="BI588"/>
  <c r="BH588"/>
  <c r="BG588"/>
  <c r="BF588"/>
  <c r="T588"/>
  <c r="R588"/>
  <c r="P588"/>
  <c r="BI587"/>
  <c r="BH587"/>
  <c r="BG587"/>
  <c r="BF587"/>
  <c r="T587"/>
  <c r="R587"/>
  <c r="P587"/>
  <c r="BI586"/>
  <c r="BH586"/>
  <c r="BG586"/>
  <c r="BF586"/>
  <c r="T586"/>
  <c r="R586"/>
  <c r="P586"/>
  <c r="BI583"/>
  <c r="BH583"/>
  <c r="BG583"/>
  <c r="BF583"/>
  <c r="T583"/>
  <c r="R583"/>
  <c r="P583"/>
  <c r="BI582"/>
  <c r="BH582"/>
  <c r="BG582"/>
  <c r="BF582"/>
  <c r="T582"/>
  <c r="R582"/>
  <c r="P582"/>
  <c r="BI581"/>
  <c r="BH581"/>
  <c r="BG581"/>
  <c r="BF581"/>
  <c r="T581"/>
  <c r="R581"/>
  <c r="P581"/>
  <c r="BI578"/>
  <c r="BH578"/>
  <c r="BG578"/>
  <c r="BF578"/>
  <c r="T578"/>
  <c r="R578"/>
  <c r="P578"/>
  <c r="BI577"/>
  <c r="BH577"/>
  <c r="BG577"/>
  <c r="BF577"/>
  <c r="T577"/>
  <c r="R577"/>
  <c r="P577"/>
  <c r="BI576"/>
  <c r="BH576"/>
  <c r="BG576"/>
  <c r="BF576"/>
  <c r="T576"/>
  <c r="R576"/>
  <c r="P576"/>
  <c r="BI573"/>
  <c r="BH573"/>
  <c r="BG573"/>
  <c r="BF573"/>
  <c r="T573"/>
  <c r="R573"/>
  <c r="P573"/>
  <c r="BI572"/>
  <c r="BH572"/>
  <c r="BG572"/>
  <c r="BF572"/>
  <c r="T572"/>
  <c r="R572"/>
  <c r="P572"/>
  <c r="BI571"/>
  <c r="BH571"/>
  <c r="BG571"/>
  <c r="BF571"/>
  <c r="T571"/>
  <c r="R571"/>
  <c r="P571"/>
  <c r="BI568"/>
  <c r="BH568"/>
  <c r="BG568"/>
  <c r="BF568"/>
  <c r="T568"/>
  <c r="R568"/>
  <c r="P568"/>
  <c r="BI567"/>
  <c r="BH567"/>
  <c r="BG567"/>
  <c r="BF567"/>
  <c r="T567"/>
  <c r="R567"/>
  <c r="P567"/>
  <c r="BI565"/>
  <c r="BH565"/>
  <c r="BG565"/>
  <c r="BF565"/>
  <c r="T565"/>
  <c r="T564"/>
  <c r="R565"/>
  <c r="R564"/>
  <c r="P565"/>
  <c r="P564"/>
  <c r="BI563"/>
  <c r="BH563"/>
  <c r="BG563"/>
  <c r="BF563"/>
  <c r="T563"/>
  <c r="R563"/>
  <c r="P563"/>
  <c r="BI562"/>
  <c r="BH562"/>
  <c r="BG562"/>
  <c r="BF562"/>
  <c r="T562"/>
  <c r="R562"/>
  <c r="P562"/>
  <c r="BI561"/>
  <c r="BH561"/>
  <c r="BG561"/>
  <c r="BF561"/>
  <c r="T561"/>
  <c r="R561"/>
  <c r="P561"/>
  <c r="BI560"/>
  <c r="BH560"/>
  <c r="BG560"/>
  <c r="BF560"/>
  <c r="T560"/>
  <c r="R560"/>
  <c r="P560"/>
  <c r="BI559"/>
  <c r="BH559"/>
  <c r="BG559"/>
  <c r="BF559"/>
  <c r="T559"/>
  <c r="R559"/>
  <c r="P559"/>
  <c r="BI558"/>
  <c r="BH558"/>
  <c r="BG558"/>
  <c r="BF558"/>
  <c r="T558"/>
  <c r="R558"/>
  <c r="P558"/>
  <c r="BI557"/>
  <c r="BH557"/>
  <c r="BG557"/>
  <c r="BF557"/>
  <c r="T557"/>
  <c r="R557"/>
  <c r="P557"/>
  <c r="BI555"/>
  <c r="BH555"/>
  <c r="BG555"/>
  <c r="BF555"/>
  <c r="T555"/>
  <c r="R555"/>
  <c r="P555"/>
  <c r="BI554"/>
  <c r="BH554"/>
  <c r="BG554"/>
  <c r="BF554"/>
  <c r="T554"/>
  <c r="R554"/>
  <c r="P554"/>
  <c r="BI553"/>
  <c r="BH553"/>
  <c r="BG553"/>
  <c r="BF553"/>
  <c r="T553"/>
  <c r="R553"/>
  <c r="P553"/>
  <c r="BI549"/>
  <c r="BH549"/>
  <c r="BG549"/>
  <c r="BF549"/>
  <c r="T549"/>
  <c r="R549"/>
  <c r="P549"/>
  <c r="BI546"/>
  <c r="BH546"/>
  <c r="BG546"/>
  <c r="BF546"/>
  <c r="T546"/>
  <c r="R546"/>
  <c r="P546"/>
  <c r="BI545"/>
  <c r="BH545"/>
  <c r="BG545"/>
  <c r="BF545"/>
  <c r="T545"/>
  <c r="R545"/>
  <c r="P545"/>
  <c r="BI543"/>
  <c r="BH543"/>
  <c r="BG543"/>
  <c r="BF543"/>
  <c r="T543"/>
  <c r="R543"/>
  <c r="P543"/>
  <c r="BI541"/>
  <c r="BH541"/>
  <c r="BG541"/>
  <c r="BF541"/>
  <c r="T541"/>
  <c r="R541"/>
  <c r="P541"/>
  <c r="BI537"/>
  <c r="BH537"/>
  <c r="BG537"/>
  <c r="BF537"/>
  <c r="T537"/>
  <c r="R537"/>
  <c r="P537"/>
  <c r="BI535"/>
  <c r="BH535"/>
  <c r="BG535"/>
  <c r="BF535"/>
  <c r="T535"/>
  <c r="R535"/>
  <c r="P535"/>
  <c r="BI532"/>
  <c r="BH532"/>
  <c r="BG532"/>
  <c r="BF532"/>
  <c r="T532"/>
  <c r="R532"/>
  <c r="P532"/>
  <c r="BI529"/>
  <c r="BH529"/>
  <c r="BG529"/>
  <c r="BF529"/>
  <c r="T529"/>
  <c r="R529"/>
  <c r="P529"/>
  <c r="BI528"/>
  <c r="BH528"/>
  <c r="BG528"/>
  <c r="BF528"/>
  <c r="T528"/>
  <c r="R528"/>
  <c r="P528"/>
  <c r="BI527"/>
  <c r="BH527"/>
  <c r="BG527"/>
  <c r="BF527"/>
  <c r="T527"/>
  <c r="R527"/>
  <c r="P527"/>
  <c r="BI524"/>
  <c r="BH524"/>
  <c r="BG524"/>
  <c r="BF524"/>
  <c r="T524"/>
  <c r="R524"/>
  <c r="P524"/>
  <c r="BI520"/>
  <c r="BH520"/>
  <c r="BG520"/>
  <c r="BF520"/>
  <c r="T520"/>
  <c r="R520"/>
  <c r="P520"/>
  <c r="BI516"/>
  <c r="BH516"/>
  <c r="BG516"/>
  <c r="BF516"/>
  <c r="T516"/>
  <c r="R516"/>
  <c r="P516"/>
  <c r="BI512"/>
  <c r="BH512"/>
  <c r="BG512"/>
  <c r="BF512"/>
  <c r="T512"/>
  <c r="R512"/>
  <c r="P512"/>
  <c r="BI507"/>
  <c r="BH507"/>
  <c r="BG507"/>
  <c r="BF507"/>
  <c r="T507"/>
  <c r="R507"/>
  <c r="P507"/>
  <c r="BI506"/>
  <c r="BH506"/>
  <c r="BG506"/>
  <c r="BF506"/>
  <c r="T506"/>
  <c r="R506"/>
  <c r="P506"/>
  <c r="BI504"/>
  <c r="BH504"/>
  <c r="BG504"/>
  <c r="BF504"/>
  <c r="T504"/>
  <c r="R504"/>
  <c r="P504"/>
  <c r="BI501"/>
  <c r="BH501"/>
  <c r="BG501"/>
  <c r="BF501"/>
  <c r="T501"/>
  <c r="R501"/>
  <c r="P501"/>
  <c r="BI500"/>
  <c r="BH500"/>
  <c r="BG500"/>
  <c r="BF500"/>
  <c r="T500"/>
  <c r="R500"/>
  <c r="P500"/>
  <c r="BI498"/>
  <c r="BH498"/>
  <c r="BG498"/>
  <c r="BF498"/>
  <c r="T498"/>
  <c r="R498"/>
  <c r="P498"/>
  <c r="BI491"/>
  <c r="BH491"/>
  <c r="BG491"/>
  <c r="BF491"/>
  <c r="T491"/>
  <c r="R491"/>
  <c r="P491"/>
  <c r="BI490"/>
  <c r="BH490"/>
  <c r="BG490"/>
  <c r="BF490"/>
  <c r="T490"/>
  <c r="R490"/>
  <c r="P490"/>
  <c r="BI484"/>
  <c r="BH484"/>
  <c r="BG484"/>
  <c r="BF484"/>
  <c r="T484"/>
  <c r="R484"/>
  <c r="P484"/>
  <c r="BI479"/>
  <c r="BH479"/>
  <c r="BG479"/>
  <c r="BF479"/>
  <c r="T479"/>
  <c r="R479"/>
  <c r="P479"/>
  <c r="BI475"/>
  <c r="BH475"/>
  <c r="BG475"/>
  <c r="BF475"/>
  <c r="T475"/>
  <c r="R475"/>
  <c r="P475"/>
  <c r="BI473"/>
  <c r="BH473"/>
  <c r="BG473"/>
  <c r="BF473"/>
  <c r="T473"/>
  <c r="R473"/>
  <c r="P473"/>
  <c r="BI471"/>
  <c r="BH471"/>
  <c r="BG471"/>
  <c r="BF471"/>
  <c r="T471"/>
  <c r="R471"/>
  <c r="P471"/>
  <c r="BI467"/>
  <c r="BH467"/>
  <c r="BG467"/>
  <c r="BF467"/>
  <c r="T467"/>
  <c r="R467"/>
  <c r="P467"/>
  <c r="BI463"/>
  <c r="BH463"/>
  <c r="BG463"/>
  <c r="BF463"/>
  <c r="T463"/>
  <c r="R463"/>
  <c r="P463"/>
  <c r="BI459"/>
  <c r="BH459"/>
  <c r="BG459"/>
  <c r="BF459"/>
  <c r="T459"/>
  <c r="R459"/>
  <c r="P459"/>
  <c r="BI457"/>
  <c r="BH457"/>
  <c r="BG457"/>
  <c r="BF457"/>
  <c r="T457"/>
  <c r="R457"/>
  <c r="P457"/>
  <c r="BI456"/>
  <c r="BH456"/>
  <c r="BG456"/>
  <c r="BF456"/>
  <c r="T456"/>
  <c r="R456"/>
  <c r="P456"/>
  <c r="BI454"/>
  <c r="BH454"/>
  <c r="BG454"/>
  <c r="BF454"/>
  <c r="T454"/>
  <c r="R454"/>
  <c r="P454"/>
  <c r="BI450"/>
  <c r="BH450"/>
  <c r="BG450"/>
  <c r="BF450"/>
  <c r="T450"/>
  <c r="R450"/>
  <c r="P450"/>
  <c r="BI446"/>
  <c r="BH446"/>
  <c r="BG446"/>
  <c r="BF446"/>
  <c r="T446"/>
  <c r="R446"/>
  <c r="P446"/>
  <c r="BI442"/>
  <c r="BH442"/>
  <c r="BG442"/>
  <c r="BF442"/>
  <c r="T442"/>
  <c r="R442"/>
  <c r="P442"/>
  <c r="BI440"/>
  <c r="BH440"/>
  <c r="BG440"/>
  <c r="BF440"/>
  <c r="T440"/>
  <c r="R440"/>
  <c r="P440"/>
  <c r="BI439"/>
  <c r="BH439"/>
  <c r="BG439"/>
  <c r="BF439"/>
  <c r="T439"/>
  <c r="R439"/>
  <c r="P439"/>
  <c r="BI437"/>
  <c r="BH437"/>
  <c r="BG437"/>
  <c r="BF437"/>
  <c r="T437"/>
  <c r="R437"/>
  <c r="P437"/>
  <c r="BI435"/>
  <c r="BH435"/>
  <c r="BG435"/>
  <c r="BF435"/>
  <c r="T435"/>
  <c r="R435"/>
  <c r="P435"/>
  <c r="BI432"/>
  <c r="BH432"/>
  <c r="BG432"/>
  <c r="BF432"/>
  <c r="T432"/>
  <c r="R432"/>
  <c r="P432"/>
  <c r="BI431"/>
  <c r="BH431"/>
  <c r="BG431"/>
  <c r="BF431"/>
  <c r="T431"/>
  <c r="R431"/>
  <c r="P431"/>
  <c r="BI430"/>
  <c r="BH430"/>
  <c r="BG430"/>
  <c r="BF430"/>
  <c r="T430"/>
  <c r="R430"/>
  <c r="P430"/>
  <c r="BI429"/>
  <c r="BH429"/>
  <c r="BG429"/>
  <c r="BF429"/>
  <c r="T429"/>
  <c r="R429"/>
  <c r="P429"/>
  <c r="BI428"/>
  <c r="BH428"/>
  <c r="BG428"/>
  <c r="BF428"/>
  <c r="T428"/>
  <c r="R428"/>
  <c r="P428"/>
  <c r="BI426"/>
  <c r="BH426"/>
  <c r="BG426"/>
  <c r="BF426"/>
  <c r="T426"/>
  <c r="R426"/>
  <c r="P426"/>
  <c r="BI422"/>
  <c r="BH422"/>
  <c r="BG422"/>
  <c r="BF422"/>
  <c r="T422"/>
  <c r="R422"/>
  <c r="P422"/>
  <c r="BI418"/>
  <c r="BH418"/>
  <c r="BG418"/>
  <c r="BF418"/>
  <c r="T418"/>
  <c r="R418"/>
  <c r="P418"/>
  <c r="BI415"/>
  <c r="BH415"/>
  <c r="BG415"/>
  <c r="BF415"/>
  <c r="T415"/>
  <c r="R415"/>
  <c r="P415"/>
  <c r="BI411"/>
  <c r="BH411"/>
  <c r="BG411"/>
  <c r="BF411"/>
  <c r="T411"/>
  <c r="R411"/>
  <c r="P411"/>
  <c r="BI406"/>
  <c r="BH406"/>
  <c r="BG406"/>
  <c r="BF406"/>
  <c r="T406"/>
  <c r="R406"/>
  <c r="P406"/>
  <c r="BI404"/>
  <c r="BH404"/>
  <c r="BG404"/>
  <c r="BF404"/>
  <c r="T404"/>
  <c r="R404"/>
  <c r="P404"/>
  <c r="BI400"/>
  <c r="BH400"/>
  <c r="BG400"/>
  <c r="BF400"/>
  <c r="T400"/>
  <c r="R400"/>
  <c r="P400"/>
  <c r="BI396"/>
  <c r="BH396"/>
  <c r="BG396"/>
  <c r="BF396"/>
  <c r="T396"/>
  <c r="R396"/>
  <c r="P396"/>
  <c r="BI395"/>
  <c r="BH395"/>
  <c r="BG395"/>
  <c r="BF395"/>
  <c r="T395"/>
  <c r="R395"/>
  <c r="P395"/>
  <c r="BI393"/>
  <c r="BH393"/>
  <c r="BG393"/>
  <c r="BF393"/>
  <c r="T393"/>
  <c r="R393"/>
  <c r="P393"/>
  <c r="BI392"/>
  <c r="BH392"/>
  <c r="BG392"/>
  <c r="BF392"/>
  <c r="T392"/>
  <c r="R392"/>
  <c r="P392"/>
  <c r="BI388"/>
  <c r="BH388"/>
  <c r="BG388"/>
  <c r="BF388"/>
  <c r="T388"/>
  <c r="R388"/>
  <c r="P388"/>
  <c r="BI384"/>
  <c r="BH384"/>
  <c r="BG384"/>
  <c r="BF384"/>
  <c r="T384"/>
  <c r="R384"/>
  <c r="P384"/>
  <c r="BI380"/>
  <c r="BH380"/>
  <c r="BG380"/>
  <c r="BF380"/>
  <c r="T380"/>
  <c r="R380"/>
  <c r="P380"/>
  <c r="BI377"/>
  <c r="BH377"/>
  <c r="BG377"/>
  <c r="BF377"/>
  <c r="T377"/>
  <c r="R377"/>
  <c r="P377"/>
  <c r="BI370"/>
  <c r="BH370"/>
  <c r="BG370"/>
  <c r="BF370"/>
  <c r="T370"/>
  <c r="R370"/>
  <c r="P370"/>
  <c r="BI367"/>
  <c r="BH367"/>
  <c r="BG367"/>
  <c r="BF367"/>
  <c r="T367"/>
  <c r="R367"/>
  <c r="P367"/>
  <c r="BI361"/>
  <c r="BH361"/>
  <c r="BG361"/>
  <c r="BF361"/>
  <c r="T361"/>
  <c r="R361"/>
  <c r="P361"/>
  <c r="BI356"/>
  <c r="BH356"/>
  <c r="BG356"/>
  <c r="BF356"/>
  <c r="T356"/>
  <c r="R356"/>
  <c r="P356"/>
  <c r="BI351"/>
  <c r="BH351"/>
  <c r="BG351"/>
  <c r="BF351"/>
  <c r="T351"/>
  <c r="R351"/>
  <c r="P351"/>
  <c r="BI349"/>
  <c r="BH349"/>
  <c r="BG349"/>
  <c r="BF349"/>
  <c r="T349"/>
  <c r="R349"/>
  <c r="P349"/>
  <c r="BI347"/>
  <c r="BH347"/>
  <c r="BG347"/>
  <c r="BF347"/>
  <c r="T347"/>
  <c r="R347"/>
  <c r="P347"/>
  <c r="BI345"/>
  <c r="BH345"/>
  <c r="BG345"/>
  <c r="BF345"/>
  <c r="T345"/>
  <c r="R345"/>
  <c r="P345"/>
  <c r="BI343"/>
  <c r="BH343"/>
  <c r="BG343"/>
  <c r="BF343"/>
  <c r="T343"/>
  <c r="R343"/>
  <c r="P343"/>
  <c r="BI341"/>
  <c r="BH341"/>
  <c r="BG341"/>
  <c r="BF341"/>
  <c r="T341"/>
  <c r="R341"/>
  <c r="P341"/>
  <c r="BI339"/>
  <c r="BH339"/>
  <c r="BG339"/>
  <c r="BF339"/>
  <c r="T339"/>
  <c r="R339"/>
  <c r="P339"/>
  <c r="BI337"/>
  <c r="BH337"/>
  <c r="BG337"/>
  <c r="BF337"/>
  <c r="T337"/>
  <c r="R337"/>
  <c r="P337"/>
  <c r="BI335"/>
  <c r="BH335"/>
  <c r="BG335"/>
  <c r="BF335"/>
  <c r="T335"/>
  <c r="R335"/>
  <c r="P335"/>
  <c r="BI331"/>
  <c r="BH331"/>
  <c r="BG331"/>
  <c r="BF331"/>
  <c r="T331"/>
  <c r="R331"/>
  <c r="P331"/>
  <c r="BI326"/>
  <c r="BH326"/>
  <c r="BG326"/>
  <c r="BF326"/>
  <c r="T326"/>
  <c r="R326"/>
  <c r="P326"/>
  <c r="BI324"/>
  <c r="BH324"/>
  <c r="BG324"/>
  <c r="BF324"/>
  <c r="T324"/>
  <c r="R324"/>
  <c r="P324"/>
  <c r="BI322"/>
  <c r="BH322"/>
  <c r="BG322"/>
  <c r="BF322"/>
  <c r="T322"/>
  <c r="R322"/>
  <c r="P322"/>
  <c r="BI318"/>
  <c r="BH318"/>
  <c r="BG318"/>
  <c r="BF318"/>
  <c r="T318"/>
  <c r="R318"/>
  <c r="P318"/>
  <c r="BI317"/>
  <c r="BH317"/>
  <c r="BG317"/>
  <c r="BF317"/>
  <c r="T317"/>
  <c r="R317"/>
  <c r="P317"/>
  <c r="BI313"/>
  <c r="BH313"/>
  <c r="BG313"/>
  <c r="BF313"/>
  <c r="T313"/>
  <c r="R313"/>
  <c r="P313"/>
  <c r="BI309"/>
  <c r="BH309"/>
  <c r="BG309"/>
  <c r="BF309"/>
  <c r="T309"/>
  <c r="R309"/>
  <c r="P309"/>
  <c r="BI305"/>
  <c r="BH305"/>
  <c r="BG305"/>
  <c r="BF305"/>
  <c r="T305"/>
  <c r="R305"/>
  <c r="P305"/>
  <c r="BI303"/>
  <c r="BH303"/>
  <c r="BG303"/>
  <c r="BF303"/>
  <c r="T303"/>
  <c r="R303"/>
  <c r="P303"/>
  <c r="BI300"/>
  <c r="BH300"/>
  <c r="BG300"/>
  <c r="BF300"/>
  <c r="T300"/>
  <c r="R300"/>
  <c r="P300"/>
  <c r="BI297"/>
  <c r="BH297"/>
  <c r="BG297"/>
  <c r="BF297"/>
  <c r="T297"/>
  <c r="R297"/>
  <c r="P297"/>
  <c r="BI296"/>
  <c r="BH296"/>
  <c r="BG296"/>
  <c r="BF296"/>
  <c r="T296"/>
  <c r="R296"/>
  <c r="P296"/>
  <c r="BI294"/>
  <c r="BH294"/>
  <c r="BG294"/>
  <c r="BF294"/>
  <c r="T294"/>
  <c r="R294"/>
  <c r="P294"/>
  <c r="BI292"/>
  <c r="BH292"/>
  <c r="BG292"/>
  <c r="BF292"/>
  <c r="T292"/>
  <c r="R292"/>
  <c r="P292"/>
  <c r="BI290"/>
  <c r="BH290"/>
  <c r="BG290"/>
  <c r="BF290"/>
  <c r="T290"/>
  <c r="R290"/>
  <c r="P290"/>
  <c r="BI288"/>
  <c r="BH288"/>
  <c r="BG288"/>
  <c r="BF288"/>
  <c r="T288"/>
  <c r="R288"/>
  <c r="P288"/>
  <c r="BI286"/>
  <c r="BH286"/>
  <c r="BG286"/>
  <c r="BF286"/>
  <c r="T286"/>
  <c r="R286"/>
  <c r="P286"/>
  <c r="BI284"/>
  <c r="BH284"/>
  <c r="BG284"/>
  <c r="BF284"/>
  <c r="T284"/>
  <c r="R284"/>
  <c r="P284"/>
  <c r="BI282"/>
  <c r="BH282"/>
  <c r="BG282"/>
  <c r="BF282"/>
  <c r="T282"/>
  <c r="R282"/>
  <c r="P282"/>
  <c r="BI281"/>
  <c r="BH281"/>
  <c r="BG281"/>
  <c r="BF281"/>
  <c r="T281"/>
  <c r="R281"/>
  <c r="P281"/>
  <c r="BI280"/>
  <c r="BH280"/>
  <c r="BG280"/>
  <c r="BF280"/>
  <c r="T280"/>
  <c r="R280"/>
  <c r="P280"/>
  <c r="BI276"/>
  <c r="BH276"/>
  <c r="BG276"/>
  <c r="BF276"/>
  <c r="T276"/>
  <c r="R276"/>
  <c r="P276"/>
  <c r="BI265"/>
  <c r="BH265"/>
  <c r="BG265"/>
  <c r="BF265"/>
  <c r="T265"/>
  <c r="R265"/>
  <c r="P265"/>
  <c r="BI252"/>
  <c r="BH252"/>
  <c r="BG252"/>
  <c r="BF252"/>
  <c r="T252"/>
  <c r="R252"/>
  <c r="P252"/>
  <c r="BI248"/>
  <c r="BH248"/>
  <c r="BG248"/>
  <c r="BF248"/>
  <c r="T248"/>
  <c r="R248"/>
  <c r="P248"/>
  <c r="BI246"/>
  <c r="BH246"/>
  <c r="BG246"/>
  <c r="BF246"/>
  <c r="T246"/>
  <c r="R246"/>
  <c r="P246"/>
  <c r="BI241"/>
  <c r="BH241"/>
  <c r="BG241"/>
  <c r="BF241"/>
  <c r="T241"/>
  <c r="R241"/>
  <c r="P241"/>
  <c r="BI240"/>
  <c r="BH240"/>
  <c r="BG240"/>
  <c r="BF240"/>
  <c r="T240"/>
  <c r="R240"/>
  <c r="P240"/>
  <c r="BI237"/>
  <c r="BH237"/>
  <c r="BG237"/>
  <c r="BF237"/>
  <c r="T237"/>
  <c r="R237"/>
  <c r="P237"/>
  <c r="BI233"/>
  <c r="BH233"/>
  <c r="BG233"/>
  <c r="BF233"/>
  <c r="T233"/>
  <c r="R233"/>
  <c r="P233"/>
  <c r="BI230"/>
  <c r="BH230"/>
  <c r="BG230"/>
  <c r="BF230"/>
  <c r="T230"/>
  <c r="R230"/>
  <c r="P230"/>
  <c r="BI226"/>
  <c r="BH226"/>
  <c r="BG226"/>
  <c r="BF226"/>
  <c r="T226"/>
  <c r="R226"/>
  <c r="P226"/>
  <c r="BI221"/>
  <c r="BH221"/>
  <c r="BG221"/>
  <c r="BF221"/>
  <c r="T221"/>
  <c r="R221"/>
  <c r="P221"/>
  <c r="BI217"/>
  <c r="BH217"/>
  <c r="BG217"/>
  <c r="BF217"/>
  <c r="T217"/>
  <c r="R217"/>
  <c r="P217"/>
  <c r="BI213"/>
  <c r="BH213"/>
  <c r="BG213"/>
  <c r="BF213"/>
  <c r="T213"/>
  <c r="R213"/>
  <c r="P213"/>
  <c r="BI209"/>
  <c r="BH209"/>
  <c r="BG209"/>
  <c r="BF209"/>
  <c r="T209"/>
  <c r="R209"/>
  <c r="P209"/>
  <c r="BI207"/>
  <c r="BH207"/>
  <c r="BG207"/>
  <c r="BF207"/>
  <c r="T207"/>
  <c r="R207"/>
  <c r="P207"/>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4"/>
  <c r="BH194"/>
  <c r="BG194"/>
  <c r="BF194"/>
  <c r="T194"/>
  <c r="R194"/>
  <c r="P194"/>
  <c r="BI193"/>
  <c r="BH193"/>
  <c r="BG193"/>
  <c r="BF193"/>
  <c r="T193"/>
  <c r="R193"/>
  <c r="P193"/>
  <c r="BI192"/>
  <c r="BH192"/>
  <c r="BG192"/>
  <c r="BF192"/>
  <c r="T192"/>
  <c r="R192"/>
  <c r="P192"/>
  <c r="BI191"/>
  <c r="BH191"/>
  <c r="BG191"/>
  <c r="BF191"/>
  <c r="T191"/>
  <c r="R191"/>
  <c r="P191"/>
  <c r="BI188"/>
  <c r="BH188"/>
  <c r="BG188"/>
  <c r="BF188"/>
  <c r="T188"/>
  <c r="R188"/>
  <c r="P188"/>
  <c r="BI187"/>
  <c r="BH187"/>
  <c r="BG187"/>
  <c r="BF187"/>
  <c r="T187"/>
  <c r="R187"/>
  <c r="P187"/>
  <c r="BI184"/>
  <c r="BH184"/>
  <c r="BG184"/>
  <c r="BF184"/>
  <c r="T184"/>
  <c r="R184"/>
  <c r="P184"/>
  <c r="BI180"/>
  <c r="BH180"/>
  <c r="BG180"/>
  <c r="BF180"/>
  <c r="T180"/>
  <c r="R180"/>
  <c r="P180"/>
  <c r="BI179"/>
  <c r="BH179"/>
  <c r="BG179"/>
  <c r="BF179"/>
  <c r="T179"/>
  <c r="R179"/>
  <c r="P179"/>
  <c r="BI177"/>
  <c r="BH177"/>
  <c r="BG177"/>
  <c r="BF177"/>
  <c r="T177"/>
  <c r="R177"/>
  <c r="P177"/>
  <c r="BI175"/>
  <c r="BH175"/>
  <c r="BG175"/>
  <c r="BF175"/>
  <c r="T175"/>
  <c r="R175"/>
  <c r="P175"/>
  <c r="BI170"/>
  <c r="BH170"/>
  <c r="BG170"/>
  <c r="BF170"/>
  <c r="T170"/>
  <c r="R170"/>
  <c r="P170"/>
  <c r="BI168"/>
  <c r="BH168"/>
  <c r="BG168"/>
  <c r="BF168"/>
  <c r="T168"/>
  <c r="R168"/>
  <c r="P168"/>
  <c r="BI167"/>
  <c r="BH167"/>
  <c r="BG167"/>
  <c r="BF167"/>
  <c r="T167"/>
  <c r="R167"/>
  <c r="P167"/>
  <c r="BI163"/>
  <c r="BH163"/>
  <c r="BG163"/>
  <c r="BF163"/>
  <c r="T163"/>
  <c r="R163"/>
  <c r="P163"/>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2"/>
  <c r="BH152"/>
  <c r="BG152"/>
  <c r="BF152"/>
  <c r="T152"/>
  <c r="R152"/>
  <c r="P152"/>
  <c r="BI150"/>
  <c r="BH150"/>
  <c r="BG150"/>
  <c r="BF150"/>
  <c r="T150"/>
  <c r="R150"/>
  <c r="P150"/>
  <c r="J144"/>
  <c r="J143"/>
  <c r="F143"/>
  <c r="F141"/>
  <c r="E139"/>
  <c r="J92"/>
  <c r="J91"/>
  <c r="F91"/>
  <c r="F89"/>
  <c r="E87"/>
  <c r="J18"/>
  <c r="E18"/>
  <c r="F92"/>
  <c r="J17"/>
  <c r="J12"/>
  <c r="J89"/>
  <c r="E7"/>
  <c r="E137"/>
  <c i="2" r="J37"/>
  <c r="J36"/>
  <c i="1" r="AY95"/>
  <c i="2" r="J35"/>
  <c i="1" r="AX95"/>
  <c i="2" r="BI311"/>
  <c r="BH311"/>
  <c r="BG311"/>
  <c r="BF311"/>
  <c r="T311"/>
  <c r="T310"/>
  <c r="R311"/>
  <c r="R310"/>
  <c r="P311"/>
  <c r="P310"/>
  <c r="BI309"/>
  <c r="BH309"/>
  <c r="BG309"/>
  <c r="BF309"/>
  <c r="T309"/>
  <c r="R309"/>
  <c r="P309"/>
  <c r="BI307"/>
  <c r="BH307"/>
  <c r="BG307"/>
  <c r="BF307"/>
  <c r="T307"/>
  <c r="R307"/>
  <c r="P307"/>
  <c r="BI305"/>
  <c r="BH305"/>
  <c r="BG305"/>
  <c r="BF305"/>
  <c r="T305"/>
  <c r="R305"/>
  <c r="P305"/>
  <c r="BI302"/>
  <c r="BH302"/>
  <c r="BG302"/>
  <c r="BF302"/>
  <c r="T302"/>
  <c r="R302"/>
  <c r="P302"/>
  <c r="BI300"/>
  <c r="BH300"/>
  <c r="BG300"/>
  <c r="BF300"/>
  <c r="T300"/>
  <c r="R300"/>
  <c r="P300"/>
  <c r="BI298"/>
  <c r="BH298"/>
  <c r="BG298"/>
  <c r="BF298"/>
  <c r="T298"/>
  <c r="R298"/>
  <c r="P298"/>
  <c r="BI293"/>
  <c r="BH293"/>
  <c r="BG293"/>
  <c r="BF293"/>
  <c r="T293"/>
  <c r="R293"/>
  <c r="P293"/>
  <c r="BI289"/>
  <c r="BH289"/>
  <c r="BG289"/>
  <c r="BF289"/>
  <c r="T289"/>
  <c r="R289"/>
  <c r="P289"/>
  <c r="BI286"/>
  <c r="BH286"/>
  <c r="BG286"/>
  <c r="BF286"/>
  <c r="T286"/>
  <c r="R286"/>
  <c r="P286"/>
  <c r="BI283"/>
  <c r="BH283"/>
  <c r="BG283"/>
  <c r="BF283"/>
  <c r="T283"/>
  <c r="R283"/>
  <c r="P283"/>
  <c r="BI281"/>
  <c r="BH281"/>
  <c r="BG281"/>
  <c r="BF281"/>
  <c r="T281"/>
  <c r="R281"/>
  <c r="P281"/>
  <c r="BI279"/>
  <c r="BH279"/>
  <c r="BG279"/>
  <c r="BF279"/>
  <c r="T279"/>
  <c r="R279"/>
  <c r="P279"/>
  <c r="BI275"/>
  <c r="BH275"/>
  <c r="BG275"/>
  <c r="BF275"/>
  <c r="T275"/>
  <c r="R275"/>
  <c r="P275"/>
  <c r="BI271"/>
  <c r="BH271"/>
  <c r="BG271"/>
  <c r="BF271"/>
  <c r="T271"/>
  <c r="R271"/>
  <c r="P271"/>
  <c r="BI267"/>
  <c r="BH267"/>
  <c r="BG267"/>
  <c r="BF267"/>
  <c r="T267"/>
  <c r="R267"/>
  <c r="P267"/>
  <c r="BI263"/>
  <c r="BH263"/>
  <c r="BG263"/>
  <c r="BF263"/>
  <c r="T263"/>
  <c r="R263"/>
  <c r="P263"/>
  <c r="BI258"/>
  <c r="BH258"/>
  <c r="BG258"/>
  <c r="BF258"/>
  <c r="T258"/>
  <c r="R258"/>
  <c r="P258"/>
  <c r="BI254"/>
  <c r="BH254"/>
  <c r="BG254"/>
  <c r="BF254"/>
  <c r="T254"/>
  <c r="R254"/>
  <c r="P254"/>
  <c r="BI250"/>
  <c r="BH250"/>
  <c r="BG250"/>
  <c r="BF250"/>
  <c r="T250"/>
  <c r="R250"/>
  <c r="P250"/>
  <c r="BI247"/>
  <c r="BH247"/>
  <c r="BG247"/>
  <c r="BF247"/>
  <c r="T247"/>
  <c r="R247"/>
  <c r="P247"/>
  <c r="BI243"/>
  <c r="BH243"/>
  <c r="BG243"/>
  <c r="BF243"/>
  <c r="T243"/>
  <c r="T242"/>
  <c r="R243"/>
  <c r="R242"/>
  <c r="P243"/>
  <c r="P242"/>
  <c r="BI238"/>
  <c r="BH238"/>
  <c r="BG238"/>
  <c r="BF238"/>
  <c r="T238"/>
  <c r="T237"/>
  <c r="R238"/>
  <c r="R237"/>
  <c r="P238"/>
  <c r="P237"/>
  <c r="BI235"/>
  <c r="BH235"/>
  <c r="BG235"/>
  <c r="BF235"/>
  <c r="T235"/>
  <c r="R235"/>
  <c r="P235"/>
  <c r="BI233"/>
  <c r="BH233"/>
  <c r="BG233"/>
  <c r="BF233"/>
  <c r="T233"/>
  <c r="R233"/>
  <c r="P233"/>
  <c r="BI232"/>
  <c r="BH232"/>
  <c r="BG232"/>
  <c r="BF232"/>
  <c r="T232"/>
  <c r="R232"/>
  <c r="P232"/>
  <c r="BI231"/>
  <c r="BH231"/>
  <c r="BG231"/>
  <c r="BF231"/>
  <c r="T231"/>
  <c r="R231"/>
  <c r="P231"/>
  <c r="BI228"/>
  <c r="BH228"/>
  <c r="BG228"/>
  <c r="BF228"/>
  <c r="T228"/>
  <c r="R228"/>
  <c r="P228"/>
  <c r="BI224"/>
  <c r="BH224"/>
  <c r="BG224"/>
  <c r="BF224"/>
  <c r="T224"/>
  <c r="R224"/>
  <c r="P224"/>
  <c r="BI217"/>
  <c r="BH217"/>
  <c r="BG217"/>
  <c r="BF217"/>
  <c r="T217"/>
  <c r="R217"/>
  <c r="P217"/>
  <c r="BI213"/>
  <c r="BH213"/>
  <c r="BG213"/>
  <c r="BF213"/>
  <c r="T213"/>
  <c r="R213"/>
  <c r="P213"/>
  <c r="BI210"/>
  <c r="BH210"/>
  <c r="BG210"/>
  <c r="BF210"/>
  <c r="T210"/>
  <c r="R210"/>
  <c r="P210"/>
  <c r="BI208"/>
  <c r="BH208"/>
  <c r="BG208"/>
  <c r="BF208"/>
  <c r="T208"/>
  <c r="R208"/>
  <c r="P208"/>
  <c r="BI206"/>
  <c r="BH206"/>
  <c r="BG206"/>
  <c r="BF206"/>
  <c r="T206"/>
  <c r="R206"/>
  <c r="P206"/>
  <c r="BI204"/>
  <c r="BH204"/>
  <c r="BG204"/>
  <c r="BF204"/>
  <c r="T204"/>
  <c r="R204"/>
  <c r="P204"/>
  <c r="BI202"/>
  <c r="BH202"/>
  <c r="BG202"/>
  <c r="BF202"/>
  <c r="T202"/>
  <c r="R202"/>
  <c r="P202"/>
  <c r="BI200"/>
  <c r="BH200"/>
  <c r="BG200"/>
  <c r="BF200"/>
  <c r="T200"/>
  <c r="R200"/>
  <c r="P200"/>
  <c r="BI198"/>
  <c r="BH198"/>
  <c r="BG198"/>
  <c r="BF198"/>
  <c r="T198"/>
  <c r="R198"/>
  <c r="P198"/>
  <c r="BI196"/>
  <c r="BH196"/>
  <c r="BG196"/>
  <c r="BF196"/>
  <c r="T196"/>
  <c r="R196"/>
  <c r="P196"/>
  <c r="BI195"/>
  <c r="BH195"/>
  <c r="BG195"/>
  <c r="BF195"/>
  <c r="T195"/>
  <c r="R195"/>
  <c r="P195"/>
  <c r="BI193"/>
  <c r="BH193"/>
  <c r="BG193"/>
  <c r="BF193"/>
  <c r="T193"/>
  <c r="R193"/>
  <c r="P193"/>
  <c r="BI191"/>
  <c r="BH191"/>
  <c r="BG191"/>
  <c r="BF191"/>
  <c r="T191"/>
  <c r="R191"/>
  <c r="P191"/>
  <c r="BI189"/>
  <c r="BH189"/>
  <c r="BG189"/>
  <c r="BF189"/>
  <c r="T189"/>
  <c r="R189"/>
  <c r="P189"/>
  <c r="BI187"/>
  <c r="BH187"/>
  <c r="BG187"/>
  <c r="BF187"/>
  <c r="T187"/>
  <c r="R187"/>
  <c r="P187"/>
  <c r="BI185"/>
  <c r="BH185"/>
  <c r="BG185"/>
  <c r="BF185"/>
  <c r="T185"/>
  <c r="R185"/>
  <c r="P185"/>
  <c r="BI183"/>
  <c r="BH183"/>
  <c r="BG183"/>
  <c r="BF183"/>
  <c r="T183"/>
  <c r="R183"/>
  <c r="P183"/>
  <c r="BI179"/>
  <c r="BH179"/>
  <c r="BG179"/>
  <c r="BF179"/>
  <c r="T179"/>
  <c r="R179"/>
  <c r="P179"/>
  <c r="BI175"/>
  <c r="BH175"/>
  <c r="BG175"/>
  <c r="BF175"/>
  <c r="T175"/>
  <c r="R175"/>
  <c r="P175"/>
  <c r="BI173"/>
  <c r="BH173"/>
  <c r="BG173"/>
  <c r="BF173"/>
  <c r="T173"/>
  <c r="R173"/>
  <c r="P173"/>
  <c r="BI169"/>
  <c r="BH169"/>
  <c r="BG169"/>
  <c r="BF169"/>
  <c r="T169"/>
  <c r="R169"/>
  <c r="P169"/>
  <c r="BI165"/>
  <c r="BH165"/>
  <c r="BG165"/>
  <c r="BF165"/>
  <c r="T165"/>
  <c r="R165"/>
  <c r="P165"/>
  <c r="BI164"/>
  <c r="BH164"/>
  <c r="BG164"/>
  <c r="BF164"/>
  <c r="T164"/>
  <c r="R164"/>
  <c r="P164"/>
  <c r="BI159"/>
  <c r="BH159"/>
  <c r="BG159"/>
  <c r="BF159"/>
  <c r="T159"/>
  <c r="R159"/>
  <c r="P159"/>
  <c r="BI154"/>
  <c r="BH154"/>
  <c r="BG154"/>
  <c r="BF154"/>
  <c r="T154"/>
  <c r="R154"/>
  <c r="P154"/>
  <c r="BI152"/>
  <c r="BH152"/>
  <c r="BG152"/>
  <c r="BF152"/>
  <c r="T152"/>
  <c r="R152"/>
  <c r="P152"/>
  <c r="BI150"/>
  <c r="BH150"/>
  <c r="BG150"/>
  <c r="BF150"/>
  <c r="T150"/>
  <c r="R150"/>
  <c r="P150"/>
  <c r="BI148"/>
  <c r="BH148"/>
  <c r="BG148"/>
  <c r="BF148"/>
  <c r="T148"/>
  <c r="R148"/>
  <c r="P148"/>
  <c r="BI146"/>
  <c r="BH146"/>
  <c r="BG146"/>
  <c r="BF146"/>
  <c r="T146"/>
  <c r="R146"/>
  <c r="P146"/>
  <c r="BI144"/>
  <c r="BH144"/>
  <c r="BG144"/>
  <c r="BF144"/>
  <c r="T144"/>
  <c r="R144"/>
  <c r="P144"/>
  <c r="BI140"/>
  <c r="BH140"/>
  <c r="BG140"/>
  <c r="BF140"/>
  <c r="T140"/>
  <c r="R140"/>
  <c r="P140"/>
  <c r="BI136"/>
  <c r="BH136"/>
  <c r="BG136"/>
  <c r="BF136"/>
  <c r="T136"/>
  <c r="R136"/>
  <c r="P136"/>
  <c r="BI132"/>
  <c r="BH132"/>
  <c r="BG132"/>
  <c r="BF132"/>
  <c r="T132"/>
  <c r="R132"/>
  <c r="P132"/>
  <c r="BI130"/>
  <c r="BH130"/>
  <c r="BG130"/>
  <c r="BF130"/>
  <c r="T130"/>
  <c r="R130"/>
  <c r="P130"/>
  <c r="J124"/>
  <c r="J123"/>
  <c r="F123"/>
  <c r="F121"/>
  <c r="E119"/>
  <c r="J92"/>
  <c r="J91"/>
  <c r="F91"/>
  <c r="F89"/>
  <c r="E87"/>
  <c r="J18"/>
  <c r="E18"/>
  <c r="F124"/>
  <c r="J17"/>
  <c r="J12"/>
  <c r="J89"/>
  <c r="E7"/>
  <c r="E117"/>
  <c i="1" r="L90"/>
  <c r="AM90"/>
  <c r="AM89"/>
  <c r="L89"/>
  <c r="AM87"/>
  <c r="L87"/>
  <c r="L85"/>
  <c r="L84"/>
  <c i="2" r="J309"/>
  <c r="J307"/>
  <c r="BK302"/>
  <c r="J298"/>
  <c r="BK286"/>
  <c r="BK281"/>
  <c r="BK275"/>
  <c r="BK267"/>
  <c r="J258"/>
  <c r="BK250"/>
  <c r="BK243"/>
  <c r="BK235"/>
  <c r="J232"/>
  <c r="J228"/>
  <c r="BK217"/>
  <c r="BK210"/>
  <c r="BK206"/>
  <c r="J202"/>
  <c r="BK198"/>
  <c r="J195"/>
  <c r="J191"/>
  <c r="BK187"/>
  <c r="BK183"/>
  <c r="BK179"/>
  <c r="BK175"/>
  <c r="J169"/>
  <c r="J164"/>
  <c r="J154"/>
  <c r="J150"/>
  <c r="J146"/>
  <c r="J140"/>
  <c r="BK132"/>
  <c i="1" r="AS94"/>
  <c i="2" r="J281"/>
  <c r="J275"/>
  <c r="BK263"/>
  <c r="BK254"/>
  <c r="J247"/>
  <c r="BK238"/>
  <c r="J233"/>
  <c r="BK228"/>
  <c r="J224"/>
  <c r="J213"/>
  <c r="BK208"/>
  <c r="BK204"/>
  <c r="BK200"/>
  <c r="BK195"/>
  <c r="BK191"/>
  <c r="J187"/>
  <c r="J175"/>
  <c r="BK169"/>
  <c r="BK164"/>
  <c r="BK154"/>
  <c r="BK150"/>
  <c r="BK146"/>
  <c r="BK140"/>
  <c r="J132"/>
  <c i="3" r="BK1013"/>
  <c r="BK1010"/>
  <c r="J1001"/>
  <c r="BK1000"/>
  <c r="BK996"/>
  <c r="J988"/>
  <c r="BK979"/>
  <c r="J972"/>
  <c r="BK962"/>
  <c r="BK958"/>
  <c r="J953"/>
  <c r="J946"/>
  <c r="J940"/>
  <c r="BK938"/>
  <c r="BK935"/>
  <c r="J930"/>
  <c r="J927"/>
  <c r="BK920"/>
  <c r="J916"/>
  <c r="J911"/>
  <c r="J907"/>
  <c r="BK903"/>
  <c r="J899"/>
  <c r="BK895"/>
  <c r="BK891"/>
  <c r="BK886"/>
  <c r="J886"/>
  <c r="J884"/>
  <c r="BK880"/>
  <c r="BK878"/>
  <c r="BK876"/>
  <c r="BK874"/>
  <c r="BK872"/>
  <c r="BK870"/>
  <c r="BK866"/>
  <c r="J862"/>
  <c r="BK858"/>
  <c r="J854"/>
  <c r="J850"/>
  <c r="J846"/>
  <c r="BK842"/>
  <c r="BK838"/>
  <c r="J834"/>
  <c r="BK830"/>
  <c r="BK826"/>
  <c r="BK822"/>
  <c r="BK818"/>
  <c r="J814"/>
  <c r="J803"/>
  <c r="BK799"/>
  <c r="BK796"/>
  <c r="BK793"/>
  <c r="BK772"/>
  <c r="BK767"/>
  <c r="J758"/>
  <c r="J753"/>
  <c r="BK742"/>
  <c r="BK737"/>
  <c r="J735"/>
  <c r="J732"/>
  <c r="J729"/>
  <c r="BK724"/>
  <c r="BK719"/>
  <c r="BK713"/>
  <c r="J696"/>
  <c r="BK693"/>
  <c r="J687"/>
  <c r="BK684"/>
  <c r="J679"/>
  <c r="BK673"/>
  <c r="J669"/>
  <c r="BK666"/>
  <c r="J658"/>
  <c r="BK651"/>
  <c r="J644"/>
  <c r="J637"/>
  <c r="J632"/>
  <c r="J623"/>
  <c r="BK613"/>
  <c r="J610"/>
  <c r="J608"/>
  <c r="J605"/>
  <c r="BK603"/>
  <c r="J597"/>
  <c r="BK593"/>
  <c r="BK591"/>
  <c r="J587"/>
  <c r="J583"/>
  <c r="J581"/>
  <c r="BK577"/>
  <c r="BK573"/>
  <c r="J571"/>
  <c r="BK567"/>
  <c r="J563"/>
  <c r="J561"/>
  <c r="BK559"/>
  <c r="BK557"/>
  <c r="BK554"/>
  <c r="BK549"/>
  <c r="J545"/>
  <c r="J541"/>
  <c r="BK535"/>
  <c r="BK529"/>
  <c r="BK527"/>
  <c r="BK520"/>
  <c r="J512"/>
  <c r="J506"/>
  <c r="J501"/>
  <c r="J498"/>
  <c r="J491"/>
  <c r="BK484"/>
  <c r="J475"/>
  <c r="J471"/>
  <c r="BK467"/>
  <c r="BK459"/>
  <c r="BK456"/>
  <c r="BK450"/>
  <c r="BK442"/>
  <c r="BK439"/>
  <c r="J435"/>
  <c r="J431"/>
  <c r="BK429"/>
  <c r="BK426"/>
  <c r="BK418"/>
  <c r="BK411"/>
  <c r="J404"/>
  <c r="BK396"/>
  <c r="BK393"/>
  <c r="J388"/>
  <c r="J380"/>
  <c r="BK370"/>
  <c r="BK361"/>
  <c r="BK351"/>
  <c r="BK347"/>
  <c r="J343"/>
  <c r="J339"/>
  <c r="BK335"/>
  <c r="BK326"/>
  <c r="J322"/>
  <c r="BK317"/>
  <c r="J309"/>
  <c r="BK303"/>
  <c r="BK296"/>
  <c r="BK292"/>
  <c r="J290"/>
  <c r="BK286"/>
  <c r="J282"/>
  <c r="BK280"/>
  <c r="BK265"/>
  <c r="BK248"/>
  <c r="J241"/>
  <c r="BK237"/>
  <c r="J230"/>
  <c r="J221"/>
  <c r="J213"/>
  <c r="BK207"/>
  <c r="J203"/>
  <c r="J201"/>
  <c r="J199"/>
  <c r="BK197"/>
  <c r="J193"/>
  <c r="J191"/>
  <c r="J187"/>
  <c r="BK180"/>
  <c r="BK177"/>
  <c r="J170"/>
  <c r="J167"/>
  <c r="BK159"/>
  <c r="BK157"/>
  <c r="BK155"/>
  <c r="J152"/>
  <c r="BK1003"/>
  <c r="J1000"/>
  <c r="J996"/>
  <c r="BK988"/>
  <c r="J979"/>
  <c r="BK972"/>
  <c r="J962"/>
  <c r="J958"/>
  <c r="BK953"/>
  <c r="BK946"/>
  <c r="BK940"/>
  <c r="BK937"/>
  <c r="BK932"/>
  <c r="J928"/>
  <c r="J926"/>
  <c r="BK917"/>
  <c r="BK913"/>
  <c r="BK909"/>
  <c r="BK905"/>
  <c r="J901"/>
  <c r="J897"/>
  <c r="J893"/>
  <c r="J888"/>
  <c r="J868"/>
  <c r="J864"/>
  <c r="BK860"/>
  <c r="BK856"/>
  <c r="BK852"/>
  <c r="BK848"/>
  <c r="BK844"/>
  <c r="J840"/>
  <c r="J836"/>
  <c r="BK832"/>
  <c r="J828"/>
  <c r="J824"/>
  <c r="BK820"/>
  <c r="J816"/>
  <c r="J812"/>
  <c r="BK801"/>
  <c r="BK798"/>
  <c r="BK795"/>
  <c r="BK782"/>
  <c r="J769"/>
  <c r="BK760"/>
  <c r="J756"/>
  <c r="J749"/>
  <c r="J739"/>
  <c r="J736"/>
  <c r="J733"/>
  <c r="BK730"/>
  <c r="BK727"/>
  <c r="J719"/>
  <c r="J713"/>
  <c r="BK703"/>
  <c r="BK694"/>
  <c r="J690"/>
  <c r="J686"/>
  <c r="J681"/>
  <c r="J675"/>
  <c r="J670"/>
  <c r="BK668"/>
  <c r="BK663"/>
  <c r="J655"/>
  <c r="BK648"/>
  <c r="J641"/>
  <c r="BK635"/>
  <c r="BK626"/>
  <c r="J616"/>
  <c r="BK611"/>
  <c r="BK609"/>
  <c r="J606"/>
  <c r="J604"/>
  <c r="J600"/>
  <c r="BK596"/>
  <c r="BK592"/>
  <c r="J588"/>
  <c r="BK586"/>
  <c r="J582"/>
  <c r="J578"/>
  <c r="J576"/>
  <c r="BK572"/>
  <c r="J568"/>
  <c r="J565"/>
  <c r="J562"/>
  <c r="J559"/>
  <c r="J557"/>
  <c r="J555"/>
  <c r="BK553"/>
  <c r="BK546"/>
  <c r="BK543"/>
  <c r="BK537"/>
  <c r="J529"/>
  <c r="J528"/>
  <c r="BK524"/>
  <c r="BK516"/>
  <c r="BK507"/>
  <c r="J504"/>
  <c r="J500"/>
  <c r="J484"/>
  <c r="BK475"/>
  <c r="BK471"/>
  <c r="BK463"/>
  <c r="J459"/>
  <c r="J456"/>
  <c r="J446"/>
  <c r="J442"/>
  <c r="J439"/>
  <c r="BK435"/>
  <c r="BK431"/>
  <c r="J429"/>
  <c r="J426"/>
  <c r="J418"/>
  <c r="J411"/>
  <c r="BK404"/>
  <c r="J396"/>
  <c r="J393"/>
  <c r="BK388"/>
  <c r="BK380"/>
  <c r="J370"/>
  <c r="J361"/>
  <c r="J351"/>
  <c r="J347"/>
  <c r="BK343"/>
  <c r="BK339"/>
  <c r="J335"/>
  <c r="J326"/>
  <c r="BK322"/>
  <c r="J317"/>
  <c r="BK309"/>
  <c r="J303"/>
  <c r="J297"/>
  <c r="J294"/>
  <c r="BK290"/>
  <c r="J286"/>
  <c r="BK282"/>
  <c r="J280"/>
  <c r="J265"/>
  <c r="J248"/>
  <c r="BK241"/>
  <c r="J237"/>
  <c r="BK230"/>
  <c r="BK221"/>
  <c r="BK213"/>
  <c r="J207"/>
  <c r="J202"/>
  <c r="J200"/>
  <c r="BK199"/>
  <c r="J197"/>
  <c r="BK193"/>
  <c r="BK191"/>
  <c r="BK187"/>
  <c r="J180"/>
  <c r="J177"/>
  <c r="BK170"/>
  <c r="BK167"/>
  <c r="J159"/>
  <c r="J157"/>
  <c r="J155"/>
  <c r="BK152"/>
  <c i="4" r="BK263"/>
  <c r="J261"/>
  <c r="BK259"/>
  <c r="J257"/>
  <c r="BK255"/>
  <c r="J253"/>
  <c r="BK251"/>
  <c r="BK249"/>
  <c r="BK247"/>
  <c r="J245"/>
  <c r="BK243"/>
  <c r="J241"/>
  <c r="J239"/>
  <c r="BK237"/>
  <c r="BK235"/>
  <c r="J233"/>
  <c r="BK231"/>
  <c r="J229"/>
  <c r="BK227"/>
  <c r="J225"/>
  <c r="J221"/>
  <c r="J219"/>
  <c r="J217"/>
  <c r="BK215"/>
  <c r="BK213"/>
  <c r="J211"/>
  <c r="BK207"/>
  <c r="BK205"/>
  <c r="BK203"/>
  <c r="J201"/>
  <c r="J199"/>
  <c r="BK197"/>
  <c r="J195"/>
  <c r="BK193"/>
  <c r="J190"/>
  <c r="BK188"/>
  <c r="BK186"/>
  <c r="BK184"/>
  <c r="J181"/>
  <c r="BK179"/>
  <c r="J177"/>
  <c r="J175"/>
  <c r="BK173"/>
  <c r="J171"/>
  <c r="J169"/>
  <c r="J166"/>
  <c r="J163"/>
  <c r="J161"/>
  <c r="BK157"/>
  <c r="BK155"/>
  <c r="J154"/>
  <c r="J152"/>
  <c r="J150"/>
  <c r="BK148"/>
  <c r="BK146"/>
  <c r="J144"/>
  <c r="J142"/>
  <c r="J140"/>
  <c r="J138"/>
  <c r="J136"/>
  <c r="J134"/>
  <c r="BK230"/>
  <c r="J228"/>
  <c r="J226"/>
  <c r="J224"/>
  <c r="J220"/>
  <c r="BK218"/>
  <c r="BK216"/>
  <c r="J214"/>
  <c r="J212"/>
  <c r="BK199"/>
  <c r="BK198"/>
  <c r="J197"/>
  <c r="J196"/>
  <c r="BK195"/>
  <c r="BK194"/>
  <c r="J193"/>
  <c r="BK190"/>
  <c r="J189"/>
  <c r="J188"/>
  <c r="J187"/>
  <c r="J186"/>
  <c r="J185"/>
  <c r="J184"/>
  <c r="BK183"/>
  <c r="J183"/>
  <c r="BK182"/>
  <c r="BK181"/>
  <c r="J180"/>
  <c r="J179"/>
  <c r="J178"/>
  <c r="BK177"/>
  <c r="BK176"/>
  <c r="BK175"/>
  <c r="J174"/>
  <c r="J173"/>
  <c r="J172"/>
  <c r="BK171"/>
  <c r="BK170"/>
  <c r="BK169"/>
  <c r="J168"/>
  <c r="BK167"/>
  <c r="BK166"/>
  <c r="BK165"/>
  <c r="J165"/>
  <c r="BK164"/>
  <c r="BK163"/>
  <c r="BK162"/>
  <c r="BK161"/>
  <c r="J160"/>
  <c r="J157"/>
  <c r="BK154"/>
  <c r="BK153"/>
  <c r="BK152"/>
  <c r="BK150"/>
  <c r="J148"/>
  <c r="J146"/>
  <c r="BK144"/>
  <c r="BK142"/>
  <c r="BK140"/>
  <c r="BK138"/>
  <c r="BK136"/>
  <c r="BK134"/>
  <c r="BK132"/>
  <c r="J130"/>
  <c i="5" r="BK279"/>
  <c r="J278"/>
  <c r="BK276"/>
  <c r="BK274"/>
  <c r="J270"/>
  <c r="J268"/>
  <c r="BK265"/>
  <c r="BK263"/>
  <c r="J261"/>
  <c r="J259"/>
  <c r="BK257"/>
  <c r="BK255"/>
  <c r="BK250"/>
  <c r="BK248"/>
  <c r="BK246"/>
  <c r="J244"/>
  <c r="J241"/>
  <c r="BK239"/>
  <c r="J237"/>
  <c r="J235"/>
  <c r="BK233"/>
  <c r="J229"/>
  <c r="BK227"/>
  <c r="BK226"/>
  <c r="J224"/>
  <c r="BK222"/>
  <c r="BK220"/>
  <c r="BK218"/>
  <c r="J216"/>
  <c r="BK214"/>
  <c r="J212"/>
  <c r="BK210"/>
  <c r="BK208"/>
  <c r="J206"/>
  <c r="BK204"/>
  <c r="BK202"/>
  <c r="J200"/>
  <c r="J198"/>
  <c r="J196"/>
  <c r="BK194"/>
  <c r="J190"/>
  <c r="J188"/>
  <c r="BK186"/>
  <c r="J184"/>
  <c r="BK182"/>
  <c r="BK180"/>
  <c r="J178"/>
  <c r="J176"/>
  <c r="J174"/>
  <c r="J172"/>
  <c r="J170"/>
  <c r="J168"/>
  <c r="J166"/>
  <c r="J164"/>
  <c r="J162"/>
  <c r="J157"/>
  <c r="J156"/>
  <c r="J153"/>
  <c r="J151"/>
  <c r="BK149"/>
  <c r="J147"/>
  <c r="J143"/>
  <c r="BK141"/>
  <c r="J139"/>
  <c r="BK137"/>
  <c r="BK278"/>
  <c r="J276"/>
  <c r="J274"/>
  <c r="BK270"/>
  <c r="BK268"/>
  <c r="J264"/>
  <c r="J262"/>
  <c r="J260"/>
  <c r="J258"/>
  <c r="J256"/>
  <c r="BK251"/>
  <c r="BK249"/>
  <c r="BK247"/>
  <c r="J245"/>
  <c r="BK243"/>
  <c r="BK241"/>
  <c r="J239"/>
  <c r="BK237"/>
  <c r="BK235"/>
  <c r="J233"/>
  <c r="BK229"/>
  <c r="J227"/>
  <c r="J225"/>
  <c r="J223"/>
  <c r="J221"/>
  <c r="BK219"/>
  <c r="BK217"/>
  <c r="J215"/>
  <c r="BK213"/>
  <c r="BK211"/>
  <c r="J209"/>
  <c r="BK207"/>
  <c r="J205"/>
  <c r="BK203"/>
  <c r="BK201"/>
  <c r="J199"/>
  <c r="BK197"/>
  <c r="J195"/>
  <c r="BK193"/>
  <c r="BK189"/>
  <c r="BK187"/>
  <c r="J185"/>
  <c r="J183"/>
  <c r="J181"/>
  <c r="BK179"/>
  <c r="BK177"/>
  <c r="J175"/>
  <c r="BK173"/>
  <c r="BK171"/>
  <c r="BK169"/>
  <c r="BK167"/>
  <c r="J165"/>
  <c r="BK163"/>
  <c r="J161"/>
  <c r="BK157"/>
  <c r="BK154"/>
  <c r="J152"/>
  <c r="J150"/>
  <c r="J148"/>
  <c r="J146"/>
  <c r="J142"/>
  <c r="BK140"/>
  <c r="J138"/>
  <c r="J136"/>
  <c i="6" r="BK500"/>
  <c r="BK498"/>
  <c r="J496"/>
  <c r="BK494"/>
  <c r="BK490"/>
  <c r="BK488"/>
  <c r="BK486"/>
  <c r="BK484"/>
  <c r="J482"/>
  <c r="BK478"/>
  <c r="J476"/>
  <c r="BK474"/>
  <c r="BK472"/>
  <c r="BK470"/>
  <c r="J468"/>
  <c r="BK466"/>
  <c r="J464"/>
  <c r="J462"/>
  <c r="BK458"/>
  <c r="BK456"/>
  <c r="J454"/>
  <c r="BK452"/>
  <c r="J450"/>
  <c r="BK448"/>
  <c r="J446"/>
  <c r="BK444"/>
  <c r="BK442"/>
  <c r="J440"/>
  <c r="J438"/>
  <c r="BK436"/>
  <c r="BK434"/>
  <c r="J430"/>
  <c r="J428"/>
  <c r="BK426"/>
  <c r="BK424"/>
  <c r="J422"/>
  <c r="J420"/>
  <c r="BK418"/>
  <c r="BK416"/>
  <c r="BK414"/>
  <c r="J412"/>
  <c r="J410"/>
  <c r="J408"/>
  <c r="BK406"/>
  <c r="BK404"/>
  <c r="J402"/>
  <c r="BK400"/>
  <c r="J398"/>
  <c r="BK396"/>
  <c r="BK394"/>
  <c r="J392"/>
  <c r="BK390"/>
  <c r="BK385"/>
  <c r="J382"/>
  <c r="J379"/>
  <c r="BK375"/>
  <c r="J374"/>
  <c r="J373"/>
  <c r="J372"/>
  <c r="J371"/>
  <c r="J370"/>
  <c r="J369"/>
  <c r="J368"/>
  <c r="J367"/>
  <c r="J365"/>
  <c r="J363"/>
  <c r="J361"/>
  <c r="J359"/>
  <c r="J357"/>
  <c r="BK355"/>
  <c r="J353"/>
  <c r="BK351"/>
  <c r="BK349"/>
  <c r="J347"/>
  <c r="J345"/>
  <c r="BK343"/>
  <c r="J340"/>
  <c r="J334"/>
  <c r="J332"/>
  <c r="J330"/>
  <c r="J328"/>
  <c r="J326"/>
  <c r="BK324"/>
  <c r="J322"/>
  <c r="J320"/>
  <c r="BK318"/>
  <c r="J314"/>
  <c r="BK312"/>
  <c r="BK310"/>
  <c r="BK308"/>
  <c r="J306"/>
  <c r="J304"/>
  <c r="BK302"/>
  <c r="J300"/>
  <c r="BK298"/>
  <c r="J296"/>
  <c r="J294"/>
  <c r="BK292"/>
  <c r="J290"/>
  <c r="BK288"/>
  <c r="J286"/>
  <c r="J284"/>
  <c r="BK282"/>
  <c r="J280"/>
  <c r="J278"/>
  <c r="J276"/>
  <c r="BK274"/>
  <c r="J272"/>
  <c r="BK270"/>
  <c r="BK268"/>
  <c r="J266"/>
  <c r="J264"/>
  <c r="J262"/>
  <c r="BK260"/>
  <c r="BK258"/>
  <c r="BK256"/>
  <c r="BK254"/>
  <c r="BK252"/>
  <c r="J250"/>
  <c r="BK248"/>
  <c r="J243"/>
  <c r="J240"/>
  <c r="J237"/>
  <c r="BK234"/>
  <c r="BK231"/>
  <c r="J228"/>
  <c r="BK225"/>
  <c r="J222"/>
  <c r="J219"/>
  <c r="BK216"/>
  <c r="J213"/>
  <c r="J210"/>
  <c r="J207"/>
  <c r="BK204"/>
  <c r="BK201"/>
  <c r="J198"/>
  <c r="BK195"/>
  <c r="BK191"/>
  <c r="BK189"/>
  <c r="J187"/>
  <c r="BK185"/>
  <c r="J183"/>
  <c r="BK181"/>
  <c r="BK178"/>
  <c r="BK176"/>
  <c r="BK174"/>
  <c r="BK172"/>
  <c r="BK170"/>
  <c r="J168"/>
  <c r="BK166"/>
  <c r="BK164"/>
  <c r="BK162"/>
  <c r="BK160"/>
  <c r="J158"/>
  <c r="BK154"/>
  <c r="BK152"/>
  <c r="BK150"/>
  <c r="J148"/>
  <c r="J146"/>
  <c r="J501"/>
  <c r="J499"/>
  <c r="BK497"/>
  <c r="BK495"/>
  <c r="BK491"/>
  <c r="J489"/>
  <c r="BK487"/>
  <c r="J486"/>
  <c r="BK483"/>
  <c r="J479"/>
  <c r="J477"/>
  <c r="BK476"/>
  <c r="BK473"/>
  <c r="J472"/>
  <c r="J470"/>
  <c r="BK468"/>
  <c r="J466"/>
  <c r="BK463"/>
  <c r="J459"/>
  <c r="BK457"/>
  <c r="J455"/>
  <c r="J453"/>
  <c r="BK451"/>
  <c r="J449"/>
  <c r="J447"/>
  <c r="BK445"/>
  <c r="J443"/>
  <c r="BK441"/>
  <c r="J439"/>
  <c r="J437"/>
  <c r="J435"/>
  <c r="J431"/>
  <c r="J429"/>
  <c r="J427"/>
  <c r="J425"/>
  <c r="J423"/>
  <c r="BK421"/>
  <c r="J419"/>
  <c r="J417"/>
  <c r="J415"/>
  <c r="J413"/>
  <c r="J411"/>
  <c r="J409"/>
  <c r="J407"/>
  <c r="BK405"/>
  <c r="BK403"/>
  <c r="J401"/>
  <c r="J399"/>
  <c r="BK397"/>
  <c r="BK395"/>
  <c r="BK393"/>
  <c r="BK391"/>
  <c r="BK386"/>
  <c r="BK383"/>
  <c r="BK380"/>
  <c r="BK376"/>
  <c r="J366"/>
  <c r="BK364"/>
  <c r="BK362"/>
  <c r="BK360"/>
  <c r="BK358"/>
  <c r="BK356"/>
  <c r="J354"/>
  <c r="J352"/>
  <c r="BK350"/>
  <c r="J348"/>
  <c r="BK346"/>
  <c r="BK344"/>
  <c r="J341"/>
  <c r="BK337"/>
  <c r="BK333"/>
  <c r="J331"/>
  <c r="BK329"/>
  <c r="BK327"/>
  <c r="J325"/>
  <c r="BK323"/>
  <c r="BK321"/>
  <c r="J319"/>
  <c r="BK315"/>
  <c r="J313"/>
  <c r="J311"/>
  <c r="BK309"/>
  <c r="BK307"/>
  <c r="J305"/>
  <c r="J303"/>
  <c r="J301"/>
  <c r="BK299"/>
  <c r="BK297"/>
  <c r="J295"/>
  <c r="BK293"/>
  <c r="J291"/>
  <c r="BK289"/>
  <c r="BK287"/>
  <c r="BK285"/>
  <c r="BK283"/>
  <c r="BK281"/>
  <c r="J279"/>
  <c r="BK277"/>
  <c r="J275"/>
  <c r="BK273"/>
  <c r="J271"/>
  <c r="BK269"/>
  <c r="BK267"/>
  <c r="J265"/>
  <c r="BK263"/>
  <c r="BK261"/>
  <c r="J260"/>
  <c r="BK259"/>
  <c r="J258"/>
  <c r="J256"/>
  <c r="J254"/>
  <c r="J252"/>
  <c r="BK250"/>
  <c r="J248"/>
  <c r="BK243"/>
  <c r="BK240"/>
  <c r="BK237"/>
  <c r="J234"/>
  <c r="J231"/>
  <c r="BK228"/>
  <c r="BK222"/>
  <c r="BK219"/>
  <c r="J216"/>
  <c r="BK213"/>
  <c r="BK210"/>
  <c r="BK207"/>
  <c r="J204"/>
  <c r="J201"/>
  <c r="BK198"/>
  <c r="J195"/>
  <c r="J191"/>
  <c r="J189"/>
  <c r="BK187"/>
  <c r="J185"/>
  <c r="BK183"/>
  <c r="J181"/>
  <c r="J179"/>
  <c r="J177"/>
  <c r="J175"/>
  <c r="J173"/>
  <c r="J171"/>
  <c r="J169"/>
  <c r="J167"/>
  <c r="J165"/>
  <c r="BK163"/>
  <c r="BK161"/>
  <c r="J159"/>
  <c r="J157"/>
  <c r="J153"/>
  <c r="BK151"/>
  <c r="BK149"/>
  <c r="J147"/>
  <c r="BK145"/>
  <c i="7" r="BK289"/>
  <c r="J287"/>
  <c r="J283"/>
  <c r="BK281"/>
  <c r="J279"/>
  <c r="BK277"/>
  <c r="BK276"/>
  <c r="BK275"/>
  <c r="BK274"/>
  <c r="BK271"/>
  <c r="BK270"/>
  <c r="BK269"/>
  <c r="BK268"/>
  <c r="BK267"/>
  <c r="BK266"/>
  <c r="BK265"/>
  <c r="BK264"/>
  <c r="BK263"/>
  <c r="BK262"/>
  <c r="J261"/>
  <c r="BK259"/>
  <c r="J257"/>
  <c r="BK255"/>
  <c r="BK251"/>
  <c r="J249"/>
  <c r="J247"/>
  <c r="J245"/>
  <c r="J243"/>
  <c r="BK239"/>
  <c r="J237"/>
  <c r="BK235"/>
  <c r="J233"/>
  <c r="BK231"/>
  <c r="J229"/>
  <c r="J227"/>
  <c r="J225"/>
  <c r="J223"/>
  <c r="BK221"/>
  <c r="J219"/>
  <c r="J217"/>
  <c r="BK215"/>
  <c r="J211"/>
  <c r="BK209"/>
  <c r="J207"/>
  <c r="BK205"/>
  <c r="J203"/>
  <c r="BK201"/>
  <c r="J199"/>
  <c r="J197"/>
  <c r="BK195"/>
  <c r="BK193"/>
  <c r="J191"/>
  <c r="BK189"/>
  <c r="J187"/>
  <c r="BK185"/>
  <c r="BK183"/>
  <c r="BK181"/>
  <c r="BK179"/>
  <c r="J175"/>
  <c r="J173"/>
  <c r="J171"/>
  <c r="J169"/>
  <c r="BK167"/>
  <c r="BK165"/>
  <c r="BK163"/>
  <c r="BK161"/>
  <c r="BK159"/>
  <c r="J157"/>
  <c r="BK155"/>
  <c r="J153"/>
  <c r="J151"/>
  <c r="BK149"/>
  <c r="BK147"/>
  <c r="J146"/>
  <c r="BK145"/>
  <c r="BK144"/>
  <c r="J143"/>
  <c r="BK142"/>
  <c r="J141"/>
  <c r="J140"/>
  <c r="J139"/>
  <c r="BK138"/>
  <c r="J137"/>
  <c r="J136"/>
  <c r="J135"/>
  <c r="J134"/>
  <c r="BK133"/>
  <c r="BK132"/>
  <c r="BK291"/>
  <c r="J291"/>
  <c r="J290"/>
  <c r="J289"/>
  <c r="BK288"/>
  <c r="BK287"/>
  <c r="J286"/>
  <c r="BK283"/>
  <c r="J282"/>
  <c r="J281"/>
  <c r="BK280"/>
  <c r="BK279"/>
  <c r="BK261"/>
  <c r="J259"/>
  <c r="BK257"/>
  <c r="J255"/>
  <c r="J254"/>
  <c r="J250"/>
  <c r="BK248"/>
  <c r="J246"/>
  <c r="BK244"/>
  <c r="BK242"/>
  <c r="BK238"/>
  <c r="J236"/>
  <c r="BK234"/>
  <c r="J232"/>
  <c r="BK230"/>
  <c r="J228"/>
  <c r="BK226"/>
  <c r="BK224"/>
  <c r="J222"/>
  <c r="J220"/>
  <c r="BK218"/>
  <c r="J216"/>
  <c r="BK214"/>
  <c r="BK210"/>
  <c r="BK208"/>
  <c r="J206"/>
  <c r="BK204"/>
  <c r="BK202"/>
  <c r="BK200"/>
  <c r="BK198"/>
  <c r="J196"/>
  <c r="J194"/>
  <c r="BK192"/>
  <c r="BK190"/>
  <c r="J188"/>
  <c r="BK186"/>
  <c r="BK184"/>
  <c r="J182"/>
  <c r="J180"/>
  <c r="J178"/>
  <c r="BK174"/>
  <c r="J172"/>
  <c r="BK170"/>
  <c r="BK168"/>
  <c r="BK166"/>
  <c r="J164"/>
  <c r="BK162"/>
  <c r="J160"/>
  <c r="J158"/>
  <c r="J156"/>
  <c r="J154"/>
  <c r="BK152"/>
  <c r="J150"/>
  <c r="J148"/>
  <c r="BK146"/>
  <c r="J145"/>
  <c r="BK143"/>
  <c r="BK141"/>
  <c r="BK139"/>
  <c r="BK136"/>
  <c r="BK135"/>
  <c r="BK134"/>
  <c r="J133"/>
  <c i="8" r="BK231"/>
  <c r="J229"/>
  <c r="BK227"/>
  <c r="J225"/>
  <c r="J223"/>
  <c r="BK221"/>
  <c r="J219"/>
  <c r="BK217"/>
  <c r="J215"/>
  <c r="J213"/>
  <c r="BK211"/>
  <c r="BK209"/>
  <c r="BK207"/>
  <c r="J205"/>
  <c r="BK203"/>
  <c r="BK201"/>
  <c r="J199"/>
  <c r="BK195"/>
  <c r="BK193"/>
  <c r="BK192"/>
  <c r="J191"/>
  <c r="J190"/>
  <c r="BK188"/>
  <c r="J186"/>
  <c r="J184"/>
  <c r="BK182"/>
  <c r="BK180"/>
  <c r="J178"/>
  <c r="J176"/>
  <c r="J174"/>
  <c r="J172"/>
  <c r="J170"/>
  <c r="J168"/>
  <c r="BK164"/>
  <c r="BK161"/>
  <c r="J159"/>
  <c r="J157"/>
  <c r="J155"/>
  <c r="J153"/>
  <c r="BK151"/>
  <c r="J149"/>
  <c r="J146"/>
  <c r="BK144"/>
  <c r="BK142"/>
  <c r="J140"/>
  <c r="BK138"/>
  <c r="J136"/>
  <c r="J134"/>
  <c r="J132"/>
  <c r="BK130"/>
  <c r="BK128"/>
  <c r="J126"/>
  <c r="J231"/>
  <c r="BK229"/>
  <c r="J227"/>
  <c r="BK225"/>
  <c r="BK223"/>
  <c r="J221"/>
  <c r="BK219"/>
  <c r="J217"/>
  <c r="BK215"/>
  <c r="BK213"/>
  <c r="J211"/>
  <c r="J209"/>
  <c r="J207"/>
  <c r="BK205"/>
  <c r="J203"/>
  <c r="J201"/>
  <c r="BK199"/>
  <c r="J195"/>
  <c r="BK189"/>
  <c r="J187"/>
  <c r="J185"/>
  <c r="BK183"/>
  <c r="J181"/>
  <c r="BK179"/>
  <c r="J177"/>
  <c r="J175"/>
  <c r="BK173"/>
  <c r="J171"/>
  <c r="BK169"/>
  <c r="J167"/>
  <c r="J163"/>
  <c r="J161"/>
  <c r="BK159"/>
  <c r="BK157"/>
  <c r="BK155"/>
  <c r="BK153"/>
  <c r="J151"/>
  <c r="BK149"/>
  <c r="BK146"/>
  <c r="J144"/>
  <c r="J142"/>
  <c r="BK140"/>
  <c r="J138"/>
  <c r="BK136"/>
  <c r="BK134"/>
  <c r="BK132"/>
  <c r="J130"/>
  <c r="J128"/>
  <c r="BK126"/>
  <c i="9" r="BK294"/>
  <c r="BK290"/>
  <c r="BK283"/>
  <c r="BK278"/>
  <c r="BK271"/>
  <c r="BK264"/>
  <c r="BK258"/>
  <c r="BK256"/>
  <c r="J253"/>
  <c r="BK244"/>
  <c r="J237"/>
  <c r="BK231"/>
  <c r="BK227"/>
  <c r="J223"/>
  <c r="J220"/>
  <c r="BK212"/>
  <c r="BK207"/>
  <c r="BK204"/>
  <c r="J198"/>
  <c r="J190"/>
  <c r="J182"/>
  <c r="J174"/>
  <c r="BK169"/>
  <c r="J164"/>
  <c r="J161"/>
  <c r="BK159"/>
  <c r="J153"/>
  <c r="BK148"/>
  <c r="BK141"/>
  <c r="BK138"/>
  <c r="BK134"/>
  <c r="BK128"/>
  <c r="J294"/>
  <c r="BK287"/>
  <c r="J284"/>
  <c r="J282"/>
  <c r="BK274"/>
  <c r="BK267"/>
  <c r="J260"/>
  <c r="BK257"/>
  <c r="J255"/>
  <c r="J248"/>
  <c r="J241"/>
  <c r="BK233"/>
  <c r="J229"/>
  <c r="J225"/>
  <c r="J221"/>
  <c r="J216"/>
  <c r="J208"/>
  <c r="BK206"/>
  <c r="J199"/>
  <c r="J194"/>
  <c r="BK186"/>
  <c r="BK174"/>
  <c r="BK165"/>
  <c r="BK162"/>
  <c r="J160"/>
  <c r="BK156"/>
  <c r="BK150"/>
  <c r="BK145"/>
  <c r="J140"/>
  <c r="BK136"/>
  <c r="J132"/>
  <c i="10" r="BK211"/>
  <c r="BK207"/>
  <c r="BK204"/>
  <c r="BK202"/>
  <c r="BK199"/>
  <c r="J197"/>
  <c r="J193"/>
  <c r="J189"/>
  <c r="J187"/>
  <c r="J176"/>
  <c r="BK171"/>
  <c r="J167"/>
  <c r="BK163"/>
  <c r="J159"/>
  <c r="BK155"/>
  <c r="BK151"/>
  <c r="J147"/>
  <c r="BK143"/>
  <c r="BK139"/>
  <c r="J135"/>
  <c r="J131"/>
  <c r="BK193"/>
  <c r="BK189"/>
  <c r="BK184"/>
  <c r="J181"/>
  <c r="J179"/>
  <c r="J173"/>
  <c r="BK169"/>
  <c r="BK165"/>
  <c r="BK161"/>
  <c r="J157"/>
  <c r="BK153"/>
  <c r="BK149"/>
  <c r="J145"/>
  <c r="J141"/>
  <c r="J137"/>
  <c r="J133"/>
  <c i="11" r="BK193"/>
  <c r="BK189"/>
  <c r="J183"/>
  <c r="J179"/>
  <c r="J175"/>
  <c r="BK171"/>
  <c r="J166"/>
  <c r="J161"/>
  <c r="J154"/>
  <c r="BK150"/>
  <c r="BK146"/>
  <c r="J142"/>
  <c r="J136"/>
  <c r="J132"/>
  <c r="J128"/>
  <c r="BK186"/>
  <c r="J181"/>
  <c r="J177"/>
  <c r="J173"/>
  <c r="J169"/>
  <c r="J164"/>
  <c r="J158"/>
  <c r="J156"/>
  <c r="J152"/>
  <c r="J148"/>
  <c r="BK144"/>
  <c r="BK140"/>
  <c r="BK138"/>
  <c r="BK134"/>
  <c r="BK130"/>
  <c i="12" r="J249"/>
  <c r="J242"/>
  <c r="BK236"/>
  <c r="BK230"/>
  <c r="BK226"/>
  <c r="BK222"/>
  <c r="BK218"/>
  <c r="BK214"/>
  <c r="BK210"/>
  <c r="J206"/>
  <c r="BK201"/>
  <c r="BK196"/>
  <c r="BK191"/>
  <c r="J185"/>
  <c r="J180"/>
  <c r="BK176"/>
  <c r="J172"/>
  <c r="BK168"/>
  <c r="BK164"/>
  <c r="BK160"/>
  <c r="BK156"/>
  <c r="BK152"/>
  <c r="J148"/>
  <c r="BK146"/>
  <c r="BK204"/>
  <c r="BK198"/>
  <c r="BK193"/>
  <c r="BK188"/>
  <c r="BK182"/>
  <c r="BK178"/>
  <c r="J174"/>
  <c r="J170"/>
  <c r="J166"/>
  <c r="J162"/>
  <c r="J158"/>
  <c r="BK154"/>
  <c r="BK150"/>
  <c r="J146"/>
  <c r="J142"/>
  <c r="J138"/>
  <c r="J134"/>
  <c i="13" r="J191"/>
  <c r="J185"/>
  <c r="J181"/>
  <c r="BK177"/>
  <c r="BK173"/>
  <c r="BK168"/>
  <c r="BK163"/>
  <c r="J160"/>
  <c r="J155"/>
  <c r="BK151"/>
  <c r="BK147"/>
  <c r="BK143"/>
  <c r="J139"/>
  <c r="J135"/>
  <c r="BK131"/>
  <c r="J188"/>
  <c r="J183"/>
  <c r="J179"/>
  <c r="BK175"/>
  <c r="BK171"/>
  <c r="BK166"/>
  <c r="J157"/>
  <c r="J153"/>
  <c r="BK149"/>
  <c r="BK145"/>
  <c r="J141"/>
  <c r="BK137"/>
  <c r="J133"/>
  <c r="J129"/>
  <c i="14" r="BK210"/>
  <c r="BK203"/>
  <c r="BK198"/>
  <c r="BK194"/>
  <c r="J190"/>
  <c r="BK186"/>
  <c r="BK180"/>
  <c r="BK175"/>
  <c r="J170"/>
  <c r="J165"/>
  <c r="J160"/>
  <c r="BK156"/>
  <c r="J152"/>
  <c r="BK148"/>
  <c r="J144"/>
  <c r="J140"/>
  <c r="BK136"/>
  <c r="BK132"/>
  <c r="J210"/>
  <c r="J203"/>
  <c r="J198"/>
  <c r="J194"/>
  <c r="BK190"/>
  <c r="J188"/>
  <c r="J183"/>
  <c r="BK178"/>
  <c r="BK173"/>
  <c r="BK168"/>
  <c r="J162"/>
  <c r="BK158"/>
  <c r="J154"/>
  <c r="J150"/>
  <c r="J146"/>
  <c r="J142"/>
  <c r="J138"/>
  <c r="J134"/>
  <c i="15" r="J143"/>
  <c r="BK141"/>
  <c r="J138"/>
  <c r="BK136"/>
  <c r="BK134"/>
  <c r="J132"/>
  <c r="BK130"/>
  <c r="J129"/>
  <c r="J127"/>
  <c r="BK125"/>
  <c r="BK123"/>
  <c r="BK121"/>
  <c r="BK135"/>
  <c r="BK132"/>
  <c r="J130"/>
  <c r="J128"/>
  <c r="BK126"/>
  <c r="BK124"/>
  <c r="BK122"/>
  <c r="J120"/>
  <c i="2" r="J311"/>
  <c r="J305"/>
  <c r="BK300"/>
  <c r="J293"/>
  <c r="BK289"/>
  <c r="BK283"/>
  <c r="BK279"/>
  <c r="BK271"/>
  <c r="J263"/>
  <c r="J254"/>
  <c r="BK247"/>
  <c r="J238"/>
  <c r="BK233"/>
  <c r="J231"/>
  <c r="BK224"/>
  <c r="BK213"/>
  <c r="J208"/>
  <c r="J204"/>
  <c r="J200"/>
  <c r="J196"/>
  <c r="BK193"/>
  <c r="J189"/>
  <c r="BK185"/>
  <c r="J183"/>
  <c r="J179"/>
  <c r="BK173"/>
  <c r="J165"/>
  <c r="J159"/>
  <c r="BK152"/>
  <c r="J148"/>
  <c r="J144"/>
  <c r="BK136"/>
  <c r="J130"/>
  <c r="BK311"/>
  <c r="BK309"/>
  <c r="BK307"/>
  <c r="BK305"/>
  <c r="J302"/>
  <c r="J300"/>
  <c r="BK298"/>
  <c r="BK293"/>
  <c r="J289"/>
  <c r="J286"/>
  <c r="J283"/>
  <c r="J279"/>
  <c r="J271"/>
  <c r="J267"/>
  <c r="BK258"/>
  <c r="J250"/>
  <c r="J243"/>
  <c r="J235"/>
  <c r="BK232"/>
  <c r="BK231"/>
  <c r="J217"/>
  <c r="J210"/>
  <c r="J206"/>
  <c r="BK202"/>
  <c r="J198"/>
  <c r="BK196"/>
  <c r="J193"/>
  <c r="BK189"/>
  <c r="J185"/>
  <c r="J173"/>
  <c r="BK165"/>
  <c r="BK159"/>
  <c r="J152"/>
  <c r="BK148"/>
  <c r="BK144"/>
  <c r="J136"/>
  <c r="BK130"/>
  <c i="3" r="J1013"/>
  <c r="J1010"/>
  <c r="J1003"/>
  <c r="BK998"/>
  <c r="BK994"/>
  <c r="J981"/>
  <c r="J976"/>
  <c r="J969"/>
  <c r="J959"/>
  <c r="BK956"/>
  <c r="J949"/>
  <c r="J942"/>
  <c r="J937"/>
  <c r="J932"/>
  <c r="BK928"/>
  <c r="BK926"/>
  <c r="J917"/>
  <c r="J913"/>
  <c r="J909"/>
  <c r="J905"/>
  <c r="BK901"/>
  <c r="BK897"/>
  <c r="BK893"/>
  <c r="BK888"/>
  <c r="BK884"/>
  <c r="BK882"/>
  <c r="J882"/>
  <c r="J880"/>
  <c r="J878"/>
  <c r="J876"/>
  <c r="J874"/>
  <c r="J872"/>
  <c r="BK868"/>
  <c r="BK864"/>
  <c r="J860"/>
  <c r="J856"/>
  <c r="J852"/>
  <c r="J848"/>
  <c r="J844"/>
  <c r="BK840"/>
  <c r="BK836"/>
  <c r="J832"/>
  <c r="BK828"/>
  <c r="BK824"/>
  <c r="J820"/>
  <c r="BK816"/>
  <c r="BK812"/>
  <c r="J801"/>
  <c r="J798"/>
  <c r="J795"/>
  <c r="J782"/>
  <c r="BK769"/>
  <c r="J760"/>
  <c r="BK756"/>
  <c r="BK749"/>
  <c r="BK739"/>
  <c r="BK736"/>
  <c r="BK733"/>
  <c r="J730"/>
  <c r="J727"/>
  <c r="BK716"/>
  <c r="BK706"/>
  <c r="J703"/>
  <c r="J694"/>
  <c r="BK690"/>
  <c r="BK686"/>
  <c r="BK681"/>
  <c r="BK675"/>
  <c r="BK670"/>
  <c r="J668"/>
  <c r="J663"/>
  <c r="BK655"/>
  <c r="J648"/>
  <c r="BK641"/>
  <c r="J635"/>
  <c r="J626"/>
  <c r="BK616"/>
  <c r="J611"/>
  <c r="J609"/>
  <c r="BK606"/>
  <c r="BK604"/>
  <c r="BK600"/>
  <c r="J596"/>
  <c r="J592"/>
  <c r="BK588"/>
  <c r="J586"/>
  <c r="BK582"/>
  <c r="BK578"/>
  <c r="BK576"/>
  <c r="J572"/>
  <c r="BK568"/>
  <c r="BK565"/>
  <c r="BK562"/>
  <c r="BK560"/>
  <c r="BK558"/>
  <c r="BK555"/>
  <c r="J553"/>
  <c r="J546"/>
  <c r="J543"/>
  <c r="J537"/>
  <c r="J532"/>
  <c r="BK528"/>
  <c r="J524"/>
  <c r="J516"/>
  <c r="J507"/>
  <c r="BK504"/>
  <c r="BK500"/>
  <c r="BK491"/>
  <c r="J490"/>
  <c r="BK479"/>
  <c r="J473"/>
  <c r="J463"/>
  <c r="BK457"/>
  <c r="J454"/>
  <c r="BK446"/>
  <c r="BK440"/>
  <c r="J437"/>
  <c r="BK432"/>
  <c r="J430"/>
  <c r="BK428"/>
  <c r="BK422"/>
  <c r="BK415"/>
  <c r="BK406"/>
  <c r="BK400"/>
  <c r="BK395"/>
  <c r="BK392"/>
  <c r="BK384"/>
  <c r="BK377"/>
  <c r="BK367"/>
  <c r="J356"/>
  <c r="BK349"/>
  <c r="J345"/>
  <c r="J341"/>
  <c r="J337"/>
  <c r="J331"/>
  <c r="J324"/>
  <c r="BK318"/>
  <c r="J313"/>
  <c r="BK305"/>
  <c r="BK300"/>
  <c r="BK297"/>
  <c r="BK294"/>
  <c r="J288"/>
  <c r="BK284"/>
  <c r="J281"/>
  <c r="J276"/>
  <c r="J252"/>
  <c r="BK246"/>
  <c r="J240"/>
  <c r="J233"/>
  <c r="BK226"/>
  <c r="BK217"/>
  <c r="J209"/>
  <c r="BK204"/>
  <c r="BK202"/>
  <c r="BK200"/>
  <c r="J198"/>
  <c r="J194"/>
  <c r="J192"/>
  <c r="J188"/>
  <c r="J184"/>
  <c r="J179"/>
  <c r="J175"/>
  <c r="BK168"/>
  <c r="J163"/>
  <c r="J158"/>
  <c r="BK156"/>
  <c r="BK154"/>
  <c r="BK150"/>
  <c r="BK1001"/>
  <c r="J998"/>
  <c r="J994"/>
  <c r="BK981"/>
  <c r="BK976"/>
  <c r="BK969"/>
  <c r="BK959"/>
  <c r="J956"/>
  <c r="BK949"/>
  <c r="BK942"/>
  <c r="J938"/>
  <c r="J935"/>
  <c r="BK930"/>
  <c r="BK927"/>
  <c r="J920"/>
  <c r="BK916"/>
  <c r="BK911"/>
  <c r="BK907"/>
  <c r="J903"/>
  <c r="BK899"/>
  <c r="J895"/>
  <c r="J891"/>
  <c r="J870"/>
  <c r="J866"/>
  <c r="BK862"/>
  <c r="J858"/>
  <c r="BK854"/>
  <c r="BK850"/>
  <c r="BK846"/>
  <c r="J842"/>
  <c r="J838"/>
  <c r="BK834"/>
  <c r="J830"/>
  <c r="J826"/>
  <c r="J822"/>
  <c r="J818"/>
  <c r="BK814"/>
  <c r="BK803"/>
  <c r="J799"/>
  <c r="J796"/>
  <c r="J793"/>
  <c r="J772"/>
  <c r="J767"/>
  <c r="BK758"/>
  <c r="BK753"/>
  <c r="J742"/>
  <c r="J737"/>
  <c r="BK735"/>
  <c r="BK732"/>
  <c r="BK729"/>
  <c r="J724"/>
  <c r="J716"/>
  <c r="J706"/>
  <c r="BK696"/>
  <c r="J693"/>
  <c r="BK687"/>
  <c r="J684"/>
  <c r="BK679"/>
  <c r="J673"/>
  <c r="BK669"/>
  <c r="J666"/>
  <c r="BK658"/>
  <c r="J651"/>
  <c r="BK644"/>
  <c r="BK637"/>
  <c r="BK632"/>
  <c r="BK623"/>
  <c r="J613"/>
  <c r="BK610"/>
  <c r="BK608"/>
  <c r="BK605"/>
  <c r="J603"/>
  <c r="BK597"/>
  <c r="J593"/>
  <c r="J591"/>
  <c r="BK587"/>
  <c r="BK583"/>
  <c r="BK581"/>
  <c r="J577"/>
  <c r="J573"/>
  <c r="BK571"/>
  <c r="J567"/>
  <c r="BK563"/>
  <c r="BK561"/>
  <c r="J560"/>
  <c r="J558"/>
  <c r="J554"/>
  <c r="J549"/>
  <c r="BK545"/>
  <c r="BK541"/>
  <c r="J535"/>
  <c r="BK532"/>
  <c r="J527"/>
  <c r="J520"/>
  <c r="BK512"/>
  <c r="BK506"/>
  <c r="BK501"/>
  <c r="BK498"/>
  <c r="BK490"/>
  <c r="J479"/>
  <c r="BK473"/>
  <c r="J467"/>
  <c r="J457"/>
  <c r="BK454"/>
  <c r="J450"/>
  <c r="J440"/>
  <c r="BK437"/>
  <c r="J432"/>
  <c r="BK430"/>
  <c r="J428"/>
  <c r="J422"/>
  <c r="J415"/>
  <c r="J406"/>
  <c r="J400"/>
  <c r="J395"/>
  <c r="J392"/>
  <c r="J384"/>
  <c r="J377"/>
  <c r="J367"/>
  <c r="BK356"/>
  <c r="J349"/>
  <c r="BK345"/>
  <c r="BK341"/>
  <c r="BK337"/>
  <c r="BK331"/>
  <c r="BK324"/>
  <c r="J318"/>
  <c r="BK313"/>
  <c r="J305"/>
  <c r="J300"/>
  <c r="J296"/>
  <c r="J292"/>
  <c r="BK288"/>
  <c r="J284"/>
  <c r="BK281"/>
  <c r="BK276"/>
  <c r="BK252"/>
  <c r="J246"/>
  <c r="BK240"/>
  <c r="BK233"/>
  <c r="J226"/>
  <c r="J217"/>
  <c r="BK209"/>
  <c r="J204"/>
  <c r="BK203"/>
  <c r="BK201"/>
  <c r="BK198"/>
  <c r="BK194"/>
  <c r="BK192"/>
  <c r="BK188"/>
  <c r="BK184"/>
  <c r="BK179"/>
  <c r="BK175"/>
  <c r="J168"/>
  <c r="BK163"/>
  <c r="BK158"/>
  <c r="J156"/>
  <c r="J154"/>
  <c r="J150"/>
  <c i="4" r="J263"/>
  <c r="BK262"/>
  <c r="J260"/>
  <c r="J258"/>
  <c r="J256"/>
  <c r="J254"/>
  <c r="BK252"/>
  <c r="J250"/>
  <c r="J248"/>
  <c r="BK246"/>
  <c r="BK244"/>
  <c r="J242"/>
  <c r="J240"/>
  <c r="J238"/>
  <c r="BK236"/>
  <c r="BK234"/>
  <c r="BK232"/>
  <c r="J230"/>
  <c r="BK228"/>
  <c r="BK226"/>
  <c r="BK224"/>
  <c r="BK220"/>
  <c r="J218"/>
  <c r="J216"/>
  <c r="BK214"/>
  <c r="BK212"/>
  <c r="J210"/>
  <c r="BK206"/>
  <c r="J204"/>
  <c r="J202"/>
  <c r="BK200"/>
  <c r="J198"/>
  <c r="BK196"/>
  <c r="J194"/>
  <c r="BK189"/>
  <c r="BK187"/>
  <c r="BK185"/>
  <c r="J182"/>
  <c r="BK180"/>
  <c r="BK178"/>
  <c r="J176"/>
  <c r="BK174"/>
  <c r="BK172"/>
  <c r="J170"/>
  <c r="BK168"/>
  <c r="J167"/>
  <c r="J164"/>
  <c r="J162"/>
  <c r="BK160"/>
  <c r="J156"/>
  <c r="J155"/>
  <c r="J153"/>
  <c r="J151"/>
  <c r="J149"/>
  <c r="J147"/>
  <c r="J145"/>
  <c r="J143"/>
  <c r="J141"/>
  <c r="BK139"/>
  <c r="J137"/>
  <c r="J135"/>
  <c r="J133"/>
  <c r="J132"/>
  <c r="BK131"/>
  <c r="BK130"/>
  <c r="J129"/>
  <c r="J262"/>
  <c r="BK261"/>
  <c r="BK260"/>
  <c r="J259"/>
  <c r="BK258"/>
  <c r="BK257"/>
  <c r="BK256"/>
  <c r="J255"/>
  <c r="BK254"/>
  <c r="BK253"/>
  <c r="J252"/>
  <c r="J251"/>
  <c r="BK250"/>
  <c r="J249"/>
  <c r="BK248"/>
  <c r="J247"/>
  <c r="J246"/>
  <c r="BK245"/>
  <c r="J244"/>
  <c r="J243"/>
  <c r="BK242"/>
  <c r="BK241"/>
  <c r="BK240"/>
  <c r="BK239"/>
  <c r="BK238"/>
  <c r="J237"/>
  <c r="J236"/>
  <c r="J235"/>
  <c r="J234"/>
  <c r="BK233"/>
  <c r="J232"/>
  <c r="J231"/>
  <c r="BK229"/>
  <c r="J227"/>
  <c r="BK225"/>
  <c r="BK221"/>
  <c r="BK219"/>
  <c r="BK217"/>
  <c r="J215"/>
  <c r="J213"/>
  <c r="BK211"/>
  <c r="BK210"/>
  <c r="J207"/>
  <c r="J206"/>
  <c r="J205"/>
  <c r="BK204"/>
  <c r="J203"/>
  <c r="BK202"/>
  <c r="BK201"/>
  <c r="J200"/>
  <c r="BK156"/>
  <c r="BK151"/>
  <c r="BK149"/>
  <c r="BK147"/>
  <c r="BK145"/>
  <c r="BK143"/>
  <c r="BK141"/>
  <c r="J139"/>
  <c r="BK137"/>
  <c r="BK135"/>
  <c r="BK133"/>
  <c r="J131"/>
  <c r="BK129"/>
  <c i="5" r="J279"/>
  <c r="J277"/>
  <c r="J275"/>
  <c r="BK273"/>
  <c r="BK269"/>
  <c r="BK264"/>
  <c r="BK262"/>
  <c r="BK260"/>
  <c r="BK258"/>
  <c r="BK256"/>
  <c r="J251"/>
  <c r="J249"/>
  <c r="J247"/>
  <c r="BK245"/>
  <c r="J243"/>
  <c r="BK242"/>
  <c r="J240"/>
  <c r="BK238"/>
  <c r="BK236"/>
  <c r="J234"/>
  <c r="BK232"/>
  <c r="J228"/>
  <c r="BK225"/>
  <c r="BK223"/>
  <c r="BK221"/>
  <c r="J219"/>
  <c r="J217"/>
  <c r="BK215"/>
  <c r="J213"/>
  <c r="J211"/>
  <c r="BK209"/>
  <c r="J207"/>
  <c r="BK205"/>
  <c r="J203"/>
  <c r="J201"/>
  <c r="BK199"/>
  <c r="J197"/>
  <c r="BK195"/>
  <c r="J193"/>
  <c r="J189"/>
  <c r="J187"/>
  <c r="BK185"/>
  <c r="BK183"/>
  <c r="BK181"/>
  <c r="J179"/>
  <c r="J177"/>
  <c r="BK175"/>
  <c r="J173"/>
  <c r="J171"/>
  <c r="J169"/>
  <c r="J167"/>
  <c r="BK165"/>
  <c r="J163"/>
  <c r="BK161"/>
  <c r="J158"/>
  <c r="J154"/>
  <c r="BK152"/>
  <c r="BK150"/>
  <c r="BK148"/>
  <c r="BK146"/>
  <c r="BK142"/>
  <c r="J140"/>
  <c r="BK138"/>
  <c r="BK136"/>
  <c r="BK277"/>
  <c r="BK275"/>
  <c r="J273"/>
  <c r="J269"/>
  <c r="J265"/>
  <c r="J263"/>
  <c r="BK261"/>
  <c r="BK259"/>
  <c r="J257"/>
  <c r="J255"/>
  <c r="J250"/>
  <c r="J248"/>
  <c r="J246"/>
  <c r="BK244"/>
  <c r="J242"/>
  <c r="BK240"/>
  <c r="J238"/>
  <c r="J236"/>
  <c r="BK234"/>
  <c r="J232"/>
  <c r="BK228"/>
  <c r="J226"/>
  <c r="BK224"/>
  <c r="J222"/>
  <c r="J220"/>
  <c r="J218"/>
  <c r="BK216"/>
  <c r="J214"/>
  <c r="BK212"/>
  <c r="J210"/>
  <c r="J208"/>
  <c r="BK206"/>
  <c r="J204"/>
  <c r="J202"/>
  <c r="BK200"/>
  <c r="BK198"/>
  <c r="BK196"/>
  <c r="J194"/>
  <c r="BK190"/>
  <c r="BK188"/>
  <c r="J186"/>
  <c r="BK184"/>
  <c r="J182"/>
  <c r="J180"/>
  <c r="BK178"/>
  <c r="BK176"/>
  <c r="BK174"/>
  <c r="BK172"/>
  <c r="BK170"/>
  <c r="BK168"/>
  <c r="BK166"/>
  <c r="BK164"/>
  <c r="BK162"/>
  <c r="BK158"/>
  <c r="BK156"/>
  <c r="BK153"/>
  <c r="BK151"/>
  <c r="J149"/>
  <c r="BK147"/>
  <c r="BK143"/>
  <c r="J141"/>
  <c r="BK139"/>
  <c r="J137"/>
  <c i="6" r="BK501"/>
  <c r="BK499"/>
  <c r="J497"/>
  <c r="J495"/>
  <c r="J491"/>
  <c r="BK489"/>
  <c r="J487"/>
  <c r="J485"/>
  <c r="J483"/>
  <c r="BK479"/>
  <c r="BK477"/>
  <c r="J475"/>
  <c r="J473"/>
  <c r="BK471"/>
  <c r="BK469"/>
  <c r="BK467"/>
  <c r="J465"/>
  <c r="J463"/>
  <c r="BK459"/>
  <c r="J457"/>
  <c r="BK455"/>
  <c r="BK453"/>
  <c r="J451"/>
  <c r="BK449"/>
  <c r="BK447"/>
  <c r="J445"/>
  <c r="BK443"/>
  <c r="J441"/>
  <c r="BK439"/>
  <c r="BK437"/>
  <c r="BK435"/>
  <c r="BK431"/>
  <c r="BK429"/>
  <c r="BK427"/>
  <c r="BK425"/>
  <c r="BK423"/>
  <c r="J421"/>
  <c r="BK419"/>
  <c r="BK417"/>
  <c r="BK415"/>
  <c r="BK413"/>
  <c r="BK411"/>
  <c r="BK409"/>
  <c r="BK407"/>
  <c r="J405"/>
  <c r="J403"/>
  <c r="BK401"/>
  <c r="BK399"/>
  <c r="J397"/>
  <c r="J395"/>
  <c r="J393"/>
  <c r="J391"/>
  <c r="J386"/>
  <c r="J383"/>
  <c r="J380"/>
  <c r="J376"/>
  <c r="BK374"/>
  <c r="BK373"/>
  <c r="BK372"/>
  <c r="BK371"/>
  <c r="BK370"/>
  <c r="BK369"/>
  <c r="BK368"/>
  <c r="BK367"/>
  <c r="BK366"/>
  <c r="J364"/>
  <c r="J362"/>
  <c r="J360"/>
  <c r="J358"/>
  <c r="J356"/>
  <c r="BK354"/>
  <c r="BK352"/>
  <c r="J350"/>
  <c r="BK348"/>
  <c r="J346"/>
  <c r="J344"/>
  <c r="BK341"/>
  <c r="J337"/>
  <c r="J333"/>
  <c r="BK331"/>
  <c r="J329"/>
  <c r="J327"/>
  <c r="BK325"/>
  <c r="J323"/>
  <c r="J321"/>
  <c r="BK319"/>
  <c r="J315"/>
  <c r="BK313"/>
  <c r="BK311"/>
  <c r="J309"/>
  <c r="J307"/>
  <c r="BK305"/>
  <c r="BK303"/>
  <c r="BK301"/>
  <c r="J299"/>
  <c r="J297"/>
  <c r="BK295"/>
  <c r="J293"/>
  <c r="BK291"/>
  <c r="J289"/>
  <c r="J287"/>
  <c r="J285"/>
  <c r="J283"/>
  <c r="J281"/>
  <c r="BK279"/>
  <c r="J277"/>
  <c r="BK275"/>
  <c r="J273"/>
  <c r="BK271"/>
  <c r="J269"/>
  <c r="J267"/>
  <c r="BK265"/>
  <c r="J263"/>
  <c r="J261"/>
  <c r="J259"/>
  <c r="BK257"/>
  <c r="BK255"/>
  <c r="J253"/>
  <c r="BK251"/>
  <c r="BK249"/>
  <c r="J245"/>
  <c r="J242"/>
  <c r="J239"/>
  <c r="J236"/>
  <c r="J233"/>
  <c r="BK230"/>
  <c r="BK227"/>
  <c r="BK224"/>
  <c r="J221"/>
  <c r="J218"/>
  <c r="BK215"/>
  <c r="J212"/>
  <c r="J209"/>
  <c r="J206"/>
  <c r="BK203"/>
  <c r="BK200"/>
  <c r="BK197"/>
  <c r="J194"/>
  <c r="BK190"/>
  <c r="J188"/>
  <c r="J186"/>
  <c r="BK184"/>
  <c r="BK182"/>
  <c r="J180"/>
  <c r="BK179"/>
  <c r="BK177"/>
  <c r="BK175"/>
  <c r="BK173"/>
  <c r="BK171"/>
  <c r="BK169"/>
  <c r="BK167"/>
  <c r="BK165"/>
  <c r="J163"/>
  <c r="J161"/>
  <c r="BK159"/>
  <c r="BK157"/>
  <c r="BK153"/>
  <c r="J151"/>
  <c r="J149"/>
  <c r="BK147"/>
  <c r="J145"/>
  <c r="J500"/>
  <c r="J498"/>
  <c r="BK496"/>
  <c r="J494"/>
  <c r="J490"/>
  <c r="J488"/>
  <c r="BK485"/>
  <c r="J484"/>
  <c r="BK482"/>
  <c r="J478"/>
  <c r="BK475"/>
  <c r="J474"/>
  <c r="J471"/>
  <c r="J469"/>
  <c r="J467"/>
  <c r="BK465"/>
  <c r="BK464"/>
  <c r="BK462"/>
  <c r="J458"/>
  <c r="J456"/>
  <c r="BK454"/>
  <c r="J452"/>
  <c r="BK450"/>
  <c r="J448"/>
  <c r="BK446"/>
  <c r="J444"/>
  <c r="J442"/>
  <c r="BK440"/>
  <c r="BK438"/>
  <c r="J436"/>
  <c r="J434"/>
  <c r="BK430"/>
  <c r="BK428"/>
  <c r="J426"/>
  <c r="J424"/>
  <c r="BK422"/>
  <c r="BK420"/>
  <c r="J418"/>
  <c r="J416"/>
  <c r="J414"/>
  <c r="BK412"/>
  <c r="BK410"/>
  <c r="BK408"/>
  <c r="J406"/>
  <c r="J404"/>
  <c r="BK402"/>
  <c r="J400"/>
  <c r="BK398"/>
  <c r="J396"/>
  <c r="J394"/>
  <c r="BK392"/>
  <c r="J390"/>
  <c r="J385"/>
  <c r="BK382"/>
  <c r="BK379"/>
  <c r="J375"/>
  <c r="BK365"/>
  <c r="BK363"/>
  <c r="BK361"/>
  <c r="BK359"/>
  <c r="BK357"/>
  <c r="J355"/>
  <c r="BK353"/>
  <c r="J351"/>
  <c r="J349"/>
  <c r="BK347"/>
  <c r="BK345"/>
  <c r="J343"/>
  <c r="BK340"/>
  <c r="BK334"/>
  <c r="BK332"/>
  <c r="BK330"/>
  <c r="BK328"/>
  <c r="BK326"/>
  <c r="J324"/>
  <c r="BK322"/>
  <c r="BK320"/>
  <c r="J318"/>
  <c r="BK314"/>
  <c r="J312"/>
  <c r="J310"/>
  <c r="J308"/>
  <c r="BK306"/>
  <c r="BK304"/>
  <c r="J302"/>
  <c r="BK300"/>
  <c r="J298"/>
  <c r="BK296"/>
  <c r="BK294"/>
  <c r="J292"/>
  <c r="BK290"/>
  <c r="J288"/>
  <c r="BK286"/>
  <c r="BK284"/>
  <c r="J282"/>
  <c r="BK280"/>
  <c r="BK278"/>
  <c r="BK276"/>
  <c r="J274"/>
  <c r="BK272"/>
  <c r="J270"/>
  <c r="J268"/>
  <c r="BK266"/>
  <c r="BK264"/>
  <c r="BK262"/>
  <c r="J257"/>
  <c r="J255"/>
  <c r="BK253"/>
  <c r="J251"/>
  <c r="J249"/>
  <c r="BK245"/>
  <c r="BK242"/>
  <c r="BK239"/>
  <c r="BK236"/>
  <c r="BK233"/>
  <c r="J230"/>
  <c r="J227"/>
  <c r="J225"/>
  <c r="J224"/>
  <c r="BK221"/>
  <c r="BK218"/>
  <c r="J215"/>
  <c r="BK212"/>
  <c r="BK209"/>
  <c r="BK206"/>
  <c r="J203"/>
  <c r="J200"/>
  <c r="J197"/>
  <c r="BK194"/>
  <c r="J190"/>
  <c r="BK188"/>
  <c r="BK186"/>
  <c r="J184"/>
  <c r="J182"/>
  <c r="BK180"/>
  <c r="J178"/>
  <c r="J176"/>
  <c r="J174"/>
  <c r="J172"/>
  <c r="J170"/>
  <c r="BK168"/>
  <c r="J166"/>
  <c r="J164"/>
  <c r="J162"/>
  <c r="J160"/>
  <c r="BK158"/>
  <c r="J154"/>
  <c r="J152"/>
  <c r="J150"/>
  <c r="BK148"/>
  <c r="BK146"/>
  <c i="7" r="BK290"/>
  <c r="J288"/>
  <c r="BK286"/>
  <c r="BK282"/>
  <c r="J280"/>
  <c r="BK278"/>
  <c r="J277"/>
  <c r="J276"/>
  <c r="J275"/>
  <c r="J274"/>
  <c r="J271"/>
  <c r="J270"/>
  <c r="J269"/>
  <c r="J268"/>
  <c r="J267"/>
  <c r="J266"/>
  <c r="J265"/>
  <c r="J264"/>
  <c r="J263"/>
  <c r="J262"/>
  <c r="J260"/>
  <c r="BK258"/>
  <c r="BK256"/>
  <c r="BK254"/>
  <c r="BK250"/>
  <c r="J248"/>
  <c r="BK246"/>
  <c r="J244"/>
  <c r="J242"/>
  <c r="J238"/>
  <c r="BK236"/>
  <c r="J234"/>
  <c r="BK232"/>
  <c r="J230"/>
  <c r="BK228"/>
  <c r="J226"/>
  <c r="J224"/>
  <c r="BK222"/>
  <c r="BK220"/>
  <c r="J218"/>
  <c r="BK216"/>
  <c r="J214"/>
  <c r="J210"/>
  <c r="J208"/>
  <c r="BK206"/>
  <c r="J204"/>
  <c r="J202"/>
  <c r="J200"/>
  <c r="J198"/>
  <c r="BK196"/>
  <c r="BK194"/>
  <c r="J192"/>
  <c r="J190"/>
  <c r="BK188"/>
  <c r="J186"/>
  <c r="J184"/>
  <c r="BK182"/>
  <c r="BK180"/>
  <c r="BK178"/>
  <c r="J174"/>
  <c r="BK172"/>
  <c r="J170"/>
  <c r="J168"/>
  <c r="J166"/>
  <c r="BK164"/>
  <c r="J162"/>
  <c r="BK160"/>
  <c r="BK158"/>
  <c r="BK156"/>
  <c r="BK154"/>
  <c r="J152"/>
  <c r="BK150"/>
  <c r="BK148"/>
  <c r="J278"/>
  <c r="BK260"/>
  <c r="J258"/>
  <c r="J256"/>
  <c r="J251"/>
  <c r="BK249"/>
  <c r="BK247"/>
  <c r="BK245"/>
  <c r="BK243"/>
  <c r="J239"/>
  <c r="BK237"/>
  <c r="J235"/>
  <c r="BK233"/>
  <c r="J231"/>
  <c r="BK229"/>
  <c r="BK227"/>
  <c r="BK225"/>
  <c r="BK223"/>
  <c r="J221"/>
  <c r="BK219"/>
  <c r="BK217"/>
  <c r="J215"/>
  <c r="BK211"/>
  <c r="J209"/>
  <c r="BK207"/>
  <c r="J205"/>
  <c r="BK203"/>
  <c r="J201"/>
  <c r="BK199"/>
  <c r="BK197"/>
  <c r="J195"/>
  <c r="J193"/>
  <c r="BK191"/>
  <c r="J189"/>
  <c r="BK187"/>
  <c r="J185"/>
  <c r="J183"/>
  <c r="J181"/>
  <c r="J179"/>
  <c r="BK175"/>
  <c r="BK173"/>
  <c r="BK171"/>
  <c r="BK169"/>
  <c r="J167"/>
  <c r="J165"/>
  <c r="J163"/>
  <c r="J161"/>
  <c r="J159"/>
  <c r="BK157"/>
  <c r="J155"/>
  <c r="BK153"/>
  <c r="BK151"/>
  <c r="J149"/>
  <c r="J147"/>
  <c r="J144"/>
  <c r="J142"/>
  <c r="BK140"/>
  <c r="J138"/>
  <c r="BK137"/>
  <c r="J132"/>
  <c i="8" r="BK230"/>
  <c r="BK228"/>
  <c r="J226"/>
  <c r="BK224"/>
  <c r="J222"/>
  <c r="J220"/>
  <c r="BK218"/>
  <c r="BK216"/>
  <c r="BK214"/>
  <c r="BK212"/>
  <c r="J210"/>
  <c r="J208"/>
  <c r="J206"/>
  <c r="BK204"/>
  <c r="BK202"/>
  <c r="BK200"/>
  <c r="BK196"/>
  <c r="J194"/>
  <c r="J193"/>
  <c r="J192"/>
  <c r="BK191"/>
  <c r="BK190"/>
  <c r="J189"/>
  <c r="BK187"/>
  <c r="BK185"/>
  <c r="J183"/>
  <c r="BK181"/>
  <c r="J179"/>
  <c r="BK177"/>
  <c r="BK175"/>
  <c r="J173"/>
  <c r="BK171"/>
  <c r="J169"/>
  <c r="BK167"/>
  <c r="BK163"/>
  <c r="BK162"/>
  <c r="BK160"/>
  <c r="J158"/>
  <c r="BK156"/>
  <c r="BK154"/>
  <c r="BK152"/>
  <c r="J150"/>
  <c r="J148"/>
  <c r="J145"/>
  <c r="BK143"/>
  <c r="J141"/>
  <c r="BK139"/>
  <c r="BK137"/>
  <c r="BK135"/>
  <c r="J133"/>
  <c r="J131"/>
  <c r="J129"/>
  <c r="J127"/>
  <c r="BK125"/>
  <c r="J230"/>
  <c r="J228"/>
  <c r="BK226"/>
  <c r="J224"/>
  <c r="BK222"/>
  <c r="BK220"/>
  <c r="J218"/>
  <c r="J216"/>
  <c r="J214"/>
  <c r="J212"/>
  <c r="BK210"/>
  <c r="BK208"/>
  <c r="BK206"/>
  <c r="J204"/>
  <c r="J202"/>
  <c r="J200"/>
  <c r="J196"/>
  <c r="BK194"/>
  <c r="J188"/>
  <c r="BK186"/>
  <c r="BK184"/>
  <c r="J182"/>
  <c r="J180"/>
  <c r="BK178"/>
  <c r="BK176"/>
  <c r="BK174"/>
  <c r="BK172"/>
  <c r="BK170"/>
  <c r="BK168"/>
  <c r="J164"/>
  <c r="J162"/>
  <c r="J160"/>
  <c r="BK158"/>
  <c r="J156"/>
  <c r="J154"/>
  <c r="J152"/>
  <c r="BK150"/>
  <c r="BK148"/>
  <c r="BK145"/>
  <c r="J143"/>
  <c r="BK141"/>
  <c r="J139"/>
  <c r="J137"/>
  <c r="J135"/>
  <c r="BK133"/>
  <c r="BK131"/>
  <c r="BK129"/>
  <c r="BK127"/>
  <c r="J125"/>
  <c i="9" r="J297"/>
  <c r="BK293"/>
  <c r="J287"/>
  <c r="BK282"/>
  <c r="J274"/>
  <c r="J267"/>
  <c r="BK260"/>
  <c r="J257"/>
  <c r="BK255"/>
  <c r="BK248"/>
  <c r="BK241"/>
  <c r="J233"/>
  <c r="BK229"/>
  <c r="BK225"/>
  <c r="BK221"/>
  <c r="BK216"/>
  <c r="BK208"/>
  <c r="J206"/>
  <c r="BK199"/>
  <c r="BK194"/>
  <c r="J186"/>
  <c r="J178"/>
  <c r="J172"/>
  <c r="J165"/>
  <c r="J162"/>
  <c r="BK160"/>
  <c r="J156"/>
  <c r="J150"/>
  <c r="J145"/>
  <c r="BK140"/>
  <c r="J136"/>
  <c r="BK132"/>
  <c r="BK297"/>
  <c r="J293"/>
  <c r="J290"/>
  <c r="BK284"/>
  <c r="J283"/>
  <c r="J278"/>
  <c r="J271"/>
  <c r="J264"/>
  <c r="J258"/>
  <c r="J256"/>
  <c r="BK253"/>
  <c r="J244"/>
  <c r="BK237"/>
  <c r="J231"/>
  <c r="J227"/>
  <c r="BK223"/>
  <c r="BK220"/>
  <c r="J212"/>
  <c r="J207"/>
  <c r="J204"/>
  <c r="BK198"/>
  <c r="BK190"/>
  <c r="BK182"/>
  <c r="BK178"/>
  <c r="BK172"/>
  <c r="J169"/>
  <c r="BK164"/>
  <c r="BK161"/>
  <c r="J159"/>
  <c r="BK153"/>
  <c r="J148"/>
  <c r="J141"/>
  <c r="J138"/>
  <c r="J134"/>
  <c r="J128"/>
  <c i="10" r="J211"/>
  <c r="J207"/>
  <c r="J204"/>
  <c r="J202"/>
  <c r="J199"/>
  <c r="BK197"/>
  <c r="J195"/>
  <c r="BK191"/>
  <c r="J184"/>
  <c r="BK173"/>
  <c r="J169"/>
  <c r="J165"/>
  <c r="J161"/>
  <c r="BK157"/>
  <c r="J153"/>
  <c r="J149"/>
  <c r="BK145"/>
  <c r="BK141"/>
  <c r="BK137"/>
  <c r="BK133"/>
  <c r="BK195"/>
  <c r="J191"/>
  <c r="BK187"/>
  <c r="BK181"/>
  <c r="BK179"/>
  <c r="BK176"/>
  <c r="J171"/>
  <c r="BK167"/>
  <c r="J163"/>
  <c r="BK159"/>
  <c r="J155"/>
  <c r="J151"/>
  <c r="BK147"/>
  <c r="J143"/>
  <c r="J139"/>
  <c r="BK135"/>
  <c r="BK131"/>
  <c i="11" r="J193"/>
  <c r="J186"/>
  <c r="BK181"/>
  <c r="BK177"/>
  <c r="BK173"/>
  <c r="BK169"/>
  <c r="BK164"/>
  <c r="BK158"/>
  <c r="BK152"/>
  <c r="BK148"/>
  <c r="J144"/>
  <c r="J138"/>
  <c r="J134"/>
  <c r="J130"/>
  <c r="J189"/>
  <c r="BK183"/>
  <c r="BK179"/>
  <c r="BK175"/>
  <c r="J171"/>
  <c r="BK166"/>
  <c r="BK161"/>
  <c r="BK156"/>
  <c r="BK154"/>
  <c r="J150"/>
  <c r="J146"/>
  <c r="BK142"/>
  <c r="J140"/>
  <c r="BK136"/>
  <c r="BK132"/>
  <c r="BK128"/>
  <c i="12" r="J246"/>
  <c r="BK240"/>
  <c r="J233"/>
  <c r="BK228"/>
  <c r="BK224"/>
  <c r="J220"/>
  <c r="BK216"/>
  <c r="BK212"/>
  <c r="BK208"/>
  <c r="J204"/>
  <c r="J198"/>
  <c r="J193"/>
  <c r="J188"/>
  <c r="J182"/>
  <c r="J178"/>
  <c r="BK174"/>
  <c r="BK170"/>
  <c r="BK166"/>
  <c r="BK162"/>
  <c r="BK158"/>
  <c r="J154"/>
  <c r="J150"/>
  <c r="BK144"/>
  <c r="BK142"/>
  <c r="J140"/>
  <c r="BK138"/>
  <c r="J136"/>
  <c r="BK134"/>
  <c r="BK249"/>
  <c r="BK246"/>
  <c r="BK242"/>
  <c r="J240"/>
  <c r="J236"/>
  <c r="BK233"/>
  <c r="J230"/>
  <c r="J228"/>
  <c r="J226"/>
  <c r="J224"/>
  <c r="J222"/>
  <c r="BK220"/>
  <c r="J218"/>
  <c r="J216"/>
  <c r="J214"/>
  <c r="J212"/>
  <c r="J210"/>
  <c r="J208"/>
  <c r="BK206"/>
  <c r="J201"/>
  <c r="J196"/>
  <c r="J191"/>
  <c r="BK185"/>
  <c r="BK180"/>
  <c r="J176"/>
  <c r="BK172"/>
  <c r="J168"/>
  <c r="J164"/>
  <c r="J160"/>
  <c r="J156"/>
  <c r="J152"/>
  <c r="BK148"/>
  <c r="J144"/>
  <c r="BK140"/>
  <c r="BK136"/>
  <c i="13" r="BK191"/>
  <c r="BK188"/>
  <c r="BK183"/>
  <c r="BK179"/>
  <c r="J175"/>
  <c r="J171"/>
  <c r="J166"/>
  <c r="J163"/>
  <c r="BK157"/>
  <c r="BK153"/>
  <c r="J149"/>
  <c r="J145"/>
  <c r="BK141"/>
  <c r="J137"/>
  <c r="BK133"/>
  <c r="BK129"/>
  <c r="BK185"/>
  <c r="BK181"/>
  <c r="J177"/>
  <c r="J173"/>
  <c r="J168"/>
  <c r="BK160"/>
  <c r="BK155"/>
  <c r="J151"/>
  <c r="J147"/>
  <c r="J143"/>
  <c r="BK139"/>
  <c r="BK135"/>
  <c r="J131"/>
  <c i="14" r="BK213"/>
  <c r="BK206"/>
  <c r="J200"/>
  <c r="J196"/>
  <c r="J192"/>
  <c r="BK188"/>
  <c r="BK183"/>
  <c r="J178"/>
  <c r="J173"/>
  <c r="J168"/>
  <c r="BK162"/>
  <c r="J158"/>
  <c r="BK154"/>
  <c r="BK150"/>
  <c r="BK146"/>
  <c r="BK142"/>
  <c r="BK138"/>
  <c r="BK134"/>
  <c r="J213"/>
  <c r="J206"/>
  <c r="BK200"/>
  <c r="BK196"/>
  <c r="BK192"/>
  <c r="J186"/>
  <c r="J180"/>
  <c r="J175"/>
  <c r="BK170"/>
  <c r="BK165"/>
  <c r="BK160"/>
  <c r="J156"/>
  <c r="BK152"/>
  <c r="J148"/>
  <c r="BK144"/>
  <c r="BK140"/>
  <c r="J136"/>
  <c r="J132"/>
  <c i="15" r="BK142"/>
  <c r="BK140"/>
  <c r="BK137"/>
  <c r="J135"/>
  <c r="J133"/>
  <c r="BK131"/>
  <c r="BK128"/>
  <c r="J126"/>
  <c r="J124"/>
  <c r="J122"/>
  <c r="BK120"/>
  <c r="BK143"/>
  <c r="J142"/>
  <c r="J141"/>
  <c r="J140"/>
  <c r="BK139"/>
  <c r="J139"/>
  <c r="BK138"/>
  <c r="J137"/>
  <c r="J136"/>
  <c r="J134"/>
  <c r="BK133"/>
  <c r="J131"/>
  <c r="BK129"/>
  <c r="BK127"/>
  <c r="J125"/>
  <c r="J123"/>
  <c r="J121"/>
  <c i="2" l="1" r="P129"/>
  <c r="T129"/>
  <c r="P230"/>
  <c r="T230"/>
  <c r="P246"/>
  <c r="P236"/>
  <c r="T246"/>
  <c r="T236"/>
  <c r="P262"/>
  <c r="R262"/>
  <c r="P297"/>
  <c r="T297"/>
  <c r="P304"/>
  <c r="R304"/>
  <c i="3" r="P149"/>
  <c r="T149"/>
  <c r="P225"/>
  <c r="T225"/>
  <c r="P245"/>
  <c r="R245"/>
  <c r="BK355"/>
  <c r="J355"/>
  <c r="J101"/>
  <c r="T355"/>
  <c r="P434"/>
  <c r="R434"/>
  <c r="BK483"/>
  <c r="J483"/>
  <c r="J104"/>
  <c r="R483"/>
  <c r="BK511"/>
  <c r="J511"/>
  <c r="J105"/>
  <c r="R511"/>
  <c r="BK552"/>
  <c r="J552"/>
  <c r="J106"/>
  <c r="R552"/>
  <c r="BK566"/>
  <c r="J566"/>
  <c r="J108"/>
  <c r="R566"/>
  <c r="BK615"/>
  <c r="J615"/>
  <c r="J111"/>
  <c r="R615"/>
  <c r="T615"/>
  <c r="P636"/>
  <c r="R636"/>
  <c r="BK695"/>
  <c r="J695"/>
  <c r="J113"/>
  <c r="R695"/>
  <c r="BK728"/>
  <c r="J728"/>
  <c r="J114"/>
  <c r="R728"/>
  <c r="BK731"/>
  <c r="J731"/>
  <c r="J115"/>
  <c r="R731"/>
  <c r="T731"/>
  <c r="P734"/>
  <c r="T734"/>
  <c r="P757"/>
  <c r="T757"/>
  <c r="P813"/>
  <c r="R813"/>
  <c r="BK890"/>
  <c r="J890"/>
  <c r="J119"/>
  <c r="R890"/>
  <c r="BK915"/>
  <c r="J915"/>
  <c r="J120"/>
  <c r="R915"/>
  <c r="BK929"/>
  <c r="J929"/>
  <c r="J121"/>
  <c r="R929"/>
  <c r="BK939"/>
  <c r="J939"/>
  <c r="J122"/>
  <c r="R939"/>
  <c r="BK957"/>
  <c r="J957"/>
  <c r="J123"/>
  <c r="R957"/>
  <c r="BK980"/>
  <c r="J980"/>
  <c r="J124"/>
  <c r="T980"/>
  <c r="P1002"/>
  <c r="R1002"/>
  <c i="4" r="P128"/>
  <c r="P127"/>
  <c r="T128"/>
  <c r="T127"/>
  <c r="BK159"/>
  <c r="J159"/>
  <c r="J100"/>
  <c r="T159"/>
  <c r="T158"/>
  <c r="BK192"/>
  <c r="J192"/>
  <c r="J102"/>
  <c r="T192"/>
  <c r="T191"/>
  <c r="BK209"/>
  <c r="J209"/>
  <c r="J104"/>
  <c r="T209"/>
  <c r="T208"/>
  <c r="P223"/>
  <c r="P222"/>
  <c r="R223"/>
  <c r="R222"/>
  <c i="5" r="P135"/>
  <c r="P134"/>
  <c r="T135"/>
  <c r="T134"/>
  <c r="P145"/>
  <c r="P144"/>
  <c r="T145"/>
  <c r="T144"/>
  <c r="P160"/>
  <c r="P159"/>
  <c r="T160"/>
  <c r="T159"/>
  <c r="P192"/>
  <c r="P191"/>
  <c r="T192"/>
  <c r="T191"/>
  <c r="BK231"/>
  <c r="J231"/>
  <c r="J106"/>
  <c r="R231"/>
  <c r="R230"/>
  <c r="BK254"/>
  <c r="J254"/>
  <c r="J109"/>
  <c r="R254"/>
  <c r="R253"/>
  <c r="P267"/>
  <c r="P266"/>
  <c r="T267"/>
  <c r="T266"/>
  <c r="BK272"/>
  <c r="J272"/>
  <c r="J113"/>
  <c r="T272"/>
  <c r="T271"/>
  <c i="6" r="BK144"/>
  <c r="J144"/>
  <c r="J97"/>
  <c r="P144"/>
  <c r="R144"/>
  <c r="T144"/>
  <c r="BK156"/>
  <c r="J156"/>
  <c r="J99"/>
  <c r="P156"/>
  <c r="R156"/>
  <c r="T156"/>
  <c r="BK193"/>
  <c r="J193"/>
  <c r="J101"/>
  <c r="P193"/>
  <c r="R193"/>
  <c r="T193"/>
  <c r="BK247"/>
  <c r="J247"/>
  <c r="J103"/>
  <c r="P247"/>
  <c r="R247"/>
  <c r="T247"/>
  <c r="BK317"/>
  <c r="J317"/>
  <c r="J105"/>
  <c r="P317"/>
  <c r="R317"/>
  <c r="T317"/>
  <c r="BK339"/>
  <c r="J339"/>
  <c r="J109"/>
  <c r="P339"/>
  <c r="R339"/>
  <c r="T339"/>
  <c r="BK378"/>
  <c r="J378"/>
  <c r="J111"/>
  <c r="P378"/>
  <c r="R378"/>
  <c r="T378"/>
  <c r="R389"/>
  <c r="BK433"/>
  <c r="J433"/>
  <c r="J116"/>
  <c r="T433"/>
  <c r="BK461"/>
  <c r="J461"/>
  <c r="J118"/>
  <c r="T461"/>
  <c r="BK481"/>
  <c r="J481"/>
  <c r="J120"/>
  <c r="R481"/>
  <c r="P493"/>
  <c r="R493"/>
  <c i="7" r="P131"/>
  <c r="R131"/>
  <c r="BK177"/>
  <c r="J177"/>
  <c r="J99"/>
  <c r="T177"/>
  <c r="P213"/>
  <c r="R213"/>
  <c r="P241"/>
  <c r="R241"/>
  <c r="BK253"/>
  <c r="J253"/>
  <c r="J105"/>
  <c r="T253"/>
  <c r="P273"/>
  <c r="T273"/>
  <c r="P285"/>
  <c r="R285"/>
  <c i="8" r="P124"/>
  <c r="T124"/>
  <c r="P147"/>
  <c r="T147"/>
  <c r="P166"/>
  <c r="R166"/>
  <c r="BK198"/>
  <c r="J198"/>
  <c r="J102"/>
  <c r="R198"/>
  <c i="9" r="P127"/>
  <c r="T127"/>
  <c r="P177"/>
  <c r="T177"/>
  <c r="P203"/>
  <c r="T203"/>
  <c r="P215"/>
  <c r="R215"/>
  <c r="BK252"/>
  <c r="J252"/>
  <c r="J102"/>
  <c r="R252"/>
  <c r="BK281"/>
  <c r="J281"/>
  <c r="J103"/>
  <c r="R281"/>
  <c r="BK286"/>
  <c r="J286"/>
  <c r="J105"/>
  <c r="T286"/>
  <c r="T285"/>
  <c i="10" r="BK130"/>
  <c r="J130"/>
  <c r="J98"/>
  <c r="T130"/>
  <c r="BK178"/>
  <c r="J178"/>
  <c r="J100"/>
  <c r="R178"/>
  <c r="BK186"/>
  <c r="J186"/>
  <c r="J102"/>
  <c r="R186"/>
  <c i="11" r="P127"/>
  <c r="T127"/>
  <c r="P163"/>
  <c r="T163"/>
  <c r="P168"/>
  <c r="T168"/>
  <c i="12" r="BK133"/>
  <c r="J133"/>
  <c r="J98"/>
  <c r="R133"/>
  <c r="BK190"/>
  <c r="J190"/>
  <c r="J101"/>
  <c r="R190"/>
  <c r="BK195"/>
  <c r="J195"/>
  <c r="J102"/>
  <c r="R195"/>
  <c r="BK203"/>
  <c r="J203"/>
  <c r="J104"/>
  <c r="R203"/>
  <c r="P239"/>
  <c r="P238"/>
  <c r="T239"/>
  <c r="T238"/>
  <c i="13" r="BK128"/>
  <c r="J128"/>
  <c r="J99"/>
  <c r="T128"/>
  <c r="P165"/>
  <c r="T165"/>
  <c r="BK170"/>
  <c r="J170"/>
  <c r="J103"/>
  <c r="R170"/>
  <c i="14" r="BK131"/>
  <c r="J131"/>
  <c r="J98"/>
  <c r="R131"/>
  <c r="P167"/>
  <c r="T167"/>
  <c r="P172"/>
  <c r="T172"/>
  <c r="P177"/>
  <c r="T177"/>
  <c r="BK185"/>
  <c r="J185"/>
  <c r="J104"/>
  <c r="T185"/>
  <c i="15" r="P119"/>
  <c r="P118"/>
  <c i="1" r="AU108"/>
  <c i="15" r="T119"/>
  <c r="T118"/>
  <c i="2" r="BK129"/>
  <c r="J129"/>
  <c r="J98"/>
  <c r="R129"/>
  <c r="BK230"/>
  <c r="J230"/>
  <c r="J99"/>
  <c r="R230"/>
  <c r="BK246"/>
  <c r="J246"/>
  <c r="J103"/>
  <c r="R246"/>
  <c r="R236"/>
  <c r="BK262"/>
  <c r="J262"/>
  <c r="J104"/>
  <c r="T262"/>
  <c r="BK297"/>
  <c r="J297"/>
  <c r="J105"/>
  <c r="R297"/>
  <c r="BK304"/>
  <c r="J304"/>
  <c r="J106"/>
  <c r="T304"/>
  <c i="3" r="BK149"/>
  <c r="J149"/>
  <c r="J98"/>
  <c r="R149"/>
  <c r="BK225"/>
  <c r="J225"/>
  <c r="J99"/>
  <c r="R225"/>
  <c r="BK245"/>
  <c r="J245"/>
  <c r="J100"/>
  <c r="T245"/>
  <c r="P355"/>
  <c r="R355"/>
  <c r="BK434"/>
  <c r="J434"/>
  <c r="J103"/>
  <c r="T434"/>
  <c r="P483"/>
  <c r="T483"/>
  <c r="P511"/>
  <c r="T511"/>
  <c r="P552"/>
  <c r="T552"/>
  <c r="P566"/>
  <c r="T566"/>
  <c r="P615"/>
  <c r="BK636"/>
  <c r="J636"/>
  <c r="J112"/>
  <c r="T636"/>
  <c r="P695"/>
  <c r="T695"/>
  <c r="P728"/>
  <c r="T728"/>
  <c r="P731"/>
  <c r="BK734"/>
  <c r="J734"/>
  <c r="J116"/>
  <c r="R734"/>
  <c r="BK757"/>
  <c r="J757"/>
  <c r="J117"/>
  <c r="R757"/>
  <c r="BK813"/>
  <c r="J813"/>
  <c r="J118"/>
  <c r="T813"/>
  <c r="P890"/>
  <c r="T890"/>
  <c r="P915"/>
  <c r="T915"/>
  <c r="P929"/>
  <c r="T929"/>
  <c r="P939"/>
  <c r="T939"/>
  <c r="P957"/>
  <c r="T957"/>
  <c r="P980"/>
  <c r="R980"/>
  <c r="BK1002"/>
  <c r="J1002"/>
  <c r="J125"/>
  <c r="T1002"/>
  <c i="4" r="BK128"/>
  <c r="J128"/>
  <c r="J98"/>
  <c r="R128"/>
  <c r="R127"/>
  <c r="P159"/>
  <c r="P158"/>
  <c r="R159"/>
  <c r="R158"/>
  <c r="P192"/>
  <c r="P191"/>
  <c r="R192"/>
  <c r="R191"/>
  <c r="P209"/>
  <c r="P208"/>
  <c r="R209"/>
  <c r="R208"/>
  <c r="BK223"/>
  <c r="J223"/>
  <c r="J106"/>
  <c r="T223"/>
  <c r="T222"/>
  <c i="5" r="BK135"/>
  <c r="J135"/>
  <c r="J98"/>
  <c r="R135"/>
  <c r="R134"/>
  <c r="BK145"/>
  <c r="J145"/>
  <c r="J100"/>
  <c r="R145"/>
  <c r="R144"/>
  <c r="BK160"/>
  <c r="J160"/>
  <c r="J102"/>
  <c r="R160"/>
  <c r="R159"/>
  <c r="BK192"/>
  <c r="J192"/>
  <c r="J104"/>
  <c r="R192"/>
  <c r="R191"/>
  <c r="P231"/>
  <c r="P230"/>
  <c r="T231"/>
  <c r="T230"/>
  <c r="P254"/>
  <c r="P253"/>
  <c r="T254"/>
  <c r="T253"/>
  <c r="BK267"/>
  <c r="J267"/>
  <c r="J111"/>
  <c r="R267"/>
  <c r="R266"/>
  <c r="P272"/>
  <c r="P271"/>
  <c r="R272"/>
  <c r="R271"/>
  <c i="6" r="BK389"/>
  <c r="J389"/>
  <c r="J114"/>
  <c r="P389"/>
  <c r="T389"/>
  <c r="P433"/>
  <c r="R433"/>
  <c r="P461"/>
  <c r="R461"/>
  <c r="P481"/>
  <c r="T481"/>
  <c r="BK493"/>
  <c r="J493"/>
  <c r="J122"/>
  <c r="T493"/>
  <c i="7" r="BK131"/>
  <c r="J131"/>
  <c r="J97"/>
  <c r="T131"/>
  <c r="P177"/>
  <c r="R177"/>
  <c r="BK213"/>
  <c r="J213"/>
  <c r="J101"/>
  <c r="T213"/>
  <c r="BK241"/>
  <c r="J241"/>
  <c r="J103"/>
  <c r="T241"/>
  <c r="P253"/>
  <c r="R253"/>
  <c r="BK273"/>
  <c r="J273"/>
  <c r="J107"/>
  <c r="R273"/>
  <c r="BK285"/>
  <c r="J285"/>
  <c r="J109"/>
  <c r="T285"/>
  <c i="8" r="BK124"/>
  <c r="J124"/>
  <c r="J97"/>
  <c r="R124"/>
  <c r="BK147"/>
  <c r="J147"/>
  <c r="J98"/>
  <c r="R147"/>
  <c r="BK166"/>
  <c r="J166"/>
  <c r="J100"/>
  <c r="T166"/>
  <c r="P198"/>
  <c r="T198"/>
  <c i="9" r="BK127"/>
  <c r="J127"/>
  <c r="J98"/>
  <c r="R127"/>
  <c r="BK177"/>
  <c r="J177"/>
  <c r="J99"/>
  <c r="R177"/>
  <c r="BK203"/>
  <c r="J203"/>
  <c r="J100"/>
  <c r="R203"/>
  <c r="BK215"/>
  <c r="J215"/>
  <c r="J101"/>
  <c r="T215"/>
  <c r="P252"/>
  <c r="T252"/>
  <c r="P281"/>
  <c r="T281"/>
  <c r="P286"/>
  <c r="P285"/>
  <c r="R286"/>
  <c r="R285"/>
  <c i="10" r="P130"/>
  <c r="R130"/>
  <c r="R129"/>
  <c r="R128"/>
  <c r="P178"/>
  <c r="T178"/>
  <c r="P186"/>
  <c r="T186"/>
  <c i="11" r="BK127"/>
  <c r="J127"/>
  <c r="J98"/>
  <c r="R127"/>
  <c r="BK163"/>
  <c r="J163"/>
  <c r="J100"/>
  <c r="R163"/>
  <c r="BK168"/>
  <c r="J168"/>
  <c r="J101"/>
  <c r="R168"/>
  <c i="12" r="P133"/>
  <c r="T133"/>
  <c r="P190"/>
  <c r="T190"/>
  <c r="P195"/>
  <c r="T195"/>
  <c r="P203"/>
  <c r="T203"/>
  <c r="BK239"/>
  <c r="J239"/>
  <c r="J108"/>
  <c r="R239"/>
  <c r="R238"/>
  <c i="13" r="P128"/>
  <c r="R128"/>
  <c r="BK165"/>
  <c r="J165"/>
  <c r="J102"/>
  <c r="R165"/>
  <c r="P170"/>
  <c r="T170"/>
  <c i="14" r="P131"/>
  <c r="T131"/>
  <c r="T130"/>
  <c r="T129"/>
  <c r="BK167"/>
  <c r="J167"/>
  <c r="J100"/>
  <c r="R167"/>
  <c r="BK172"/>
  <c r="J172"/>
  <c r="J101"/>
  <c r="R172"/>
  <c r="BK177"/>
  <c r="J177"/>
  <c r="J102"/>
  <c r="R177"/>
  <c r="P185"/>
  <c r="R185"/>
  <c i="15" r="BK119"/>
  <c r="J119"/>
  <c r="J97"/>
  <c r="R119"/>
  <c r="R118"/>
  <c i="2" r="BK310"/>
  <c r="J310"/>
  <c r="J107"/>
  <c i="3" r="BK612"/>
  <c r="J612"/>
  <c r="J109"/>
  <c r="BK1012"/>
  <c r="J1012"/>
  <c r="J127"/>
  <c i="6" r="BK336"/>
  <c r="J336"/>
  <c r="J107"/>
  <c i="10" r="BK183"/>
  <c r="J183"/>
  <c r="J101"/>
  <c r="BK201"/>
  <c r="J201"/>
  <c r="J103"/>
  <c r="BK203"/>
  <c r="J203"/>
  <c r="J104"/>
  <c r="BK206"/>
  <c r="J206"/>
  <c r="J106"/>
  <c r="BK210"/>
  <c r="J210"/>
  <c r="J108"/>
  <c i="12" r="BK184"/>
  <c r="J184"/>
  <c r="J99"/>
  <c r="BK187"/>
  <c r="J187"/>
  <c r="J100"/>
  <c r="BK200"/>
  <c r="J200"/>
  <c r="J103"/>
  <c r="BK232"/>
  <c r="J232"/>
  <c r="J105"/>
  <c r="BK235"/>
  <c r="J235"/>
  <c r="J106"/>
  <c i="14" r="BK164"/>
  <c r="J164"/>
  <c r="J99"/>
  <c r="BK202"/>
  <c r="J202"/>
  <c r="J105"/>
  <c r="BK205"/>
  <c r="J205"/>
  <c r="J106"/>
  <c r="BK209"/>
  <c r="J209"/>
  <c r="J108"/>
  <c r="BK212"/>
  <c r="J212"/>
  <c r="J109"/>
  <c i="2" r="BK237"/>
  <c r="J237"/>
  <c r="J101"/>
  <c r="BK242"/>
  <c r="J242"/>
  <c r="J102"/>
  <c i="3" r="BK564"/>
  <c r="J564"/>
  <c r="J107"/>
  <c i="10" r="BK175"/>
  <c r="J175"/>
  <c r="J99"/>
  <c i="11" r="BK160"/>
  <c r="J160"/>
  <c r="J99"/>
  <c r="BK185"/>
  <c r="J185"/>
  <c r="J102"/>
  <c r="BK188"/>
  <c r="J188"/>
  <c r="J103"/>
  <c r="BK192"/>
  <c r="J192"/>
  <c r="J105"/>
  <c i="12" r="BK245"/>
  <c r="J245"/>
  <c r="J110"/>
  <c r="BK248"/>
  <c r="J248"/>
  <c r="J111"/>
  <c i="13" r="BK159"/>
  <c r="J159"/>
  <c r="J100"/>
  <c r="BK162"/>
  <c r="J162"/>
  <c r="J101"/>
  <c r="BK187"/>
  <c r="J187"/>
  <c r="J104"/>
  <c r="BK190"/>
  <c r="J190"/>
  <c r="J105"/>
  <c i="14" r="BK182"/>
  <c r="J182"/>
  <c r="J103"/>
  <c i="15" r="J112"/>
  <c r="BE121"/>
  <c r="BE124"/>
  <c r="BE125"/>
  <c r="BE126"/>
  <c r="BE128"/>
  <c r="BE130"/>
  <c r="BE132"/>
  <c r="BE134"/>
  <c r="BE142"/>
  <c r="E85"/>
  <c r="F92"/>
  <c r="BE120"/>
  <c r="BE122"/>
  <c r="BE123"/>
  <c r="BE127"/>
  <c r="BE129"/>
  <c r="BE131"/>
  <c r="BE133"/>
  <c r="BE135"/>
  <c r="BE136"/>
  <c r="BE137"/>
  <c r="BE138"/>
  <c r="BE139"/>
  <c r="BE140"/>
  <c r="BE141"/>
  <c r="BE143"/>
  <c i="14" r="E119"/>
  <c r="J123"/>
  <c r="BE136"/>
  <c r="BE138"/>
  <c r="BE142"/>
  <c r="BE144"/>
  <c r="BE148"/>
  <c r="BE150"/>
  <c r="BE156"/>
  <c r="BE162"/>
  <c r="BE168"/>
  <c r="BE170"/>
  <c r="BE180"/>
  <c r="BE188"/>
  <c r="BE190"/>
  <c r="BE194"/>
  <c r="BE198"/>
  <c r="BE206"/>
  <c r="F92"/>
  <c r="BE132"/>
  <c r="BE134"/>
  <c r="BE140"/>
  <c r="BE146"/>
  <c r="BE152"/>
  <c r="BE154"/>
  <c r="BE158"/>
  <c r="BE160"/>
  <c r="BE165"/>
  <c r="BE173"/>
  <c r="BE175"/>
  <c r="BE178"/>
  <c r="BE183"/>
  <c r="BE186"/>
  <c r="BE192"/>
  <c r="BE196"/>
  <c r="BE200"/>
  <c r="BE203"/>
  <c r="BE210"/>
  <c r="BE213"/>
  <c i="13" r="J89"/>
  <c r="F122"/>
  <c r="BE129"/>
  <c r="BE133"/>
  <c r="BE137"/>
  <c r="BE141"/>
  <c r="BE145"/>
  <c r="BE147"/>
  <c r="BE153"/>
  <c r="BE166"/>
  <c r="BE173"/>
  <c r="BE179"/>
  <c r="BE183"/>
  <c r="E85"/>
  <c r="BE131"/>
  <c r="BE135"/>
  <c r="BE139"/>
  <c r="BE143"/>
  <c r="BE149"/>
  <c r="BE151"/>
  <c r="BE155"/>
  <c r="BE157"/>
  <c r="BE160"/>
  <c r="BE163"/>
  <c r="BE168"/>
  <c r="BE171"/>
  <c r="BE175"/>
  <c r="BE177"/>
  <c r="BE181"/>
  <c r="BE185"/>
  <c r="BE188"/>
  <c r="BE191"/>
  <c i="12" r="J89"/>
  <c r="F128"/>
  <c r="BE134"/>
  <c r="BE138"/>
  <c r="BE146"/>
  <c r="BE148"/>
  <c r="BE152"/>
  <c r="BE154"/>
  <c r="BE160"/>
  <c r="BE164"/>
  <c r="BE166"/>
  <c r="BE172"/>
  <c r="BE176"/>
  <c r="BE178"/>
  <c r="BE180"/>
  <c r="BE185"/>
  <c r="BE191"/>
  <c r="BE193"/>
  <c r="BE196"/>
  <c r="BE198"/>
  <c r="BE204"/>
  <c r="BE206"/>
  <c r="BE208"/>
  <c r="BE218"/>
  <c r="BE220"/>
  <c r="BE226"/>
  <c r="BE236"/>
  <c r="BE240"/>
  <c r="BE249"/>
  <c r="E85"/>
  <c r="BE136"/>
  <c r="BE140"/>
  <c r="BE142"/>
  <c r="BE144"/>
  <c r="BE150"/>
  <c r="BE156"/>
  <c r="BE158"/>
  <c r="BE162"/>
  <c r="BE168"/>
  <c r="BE170"/>
  <c r="BE174"/>
  <c r="BE182"/>
  <c r="BE188"/>
  <c r="BE201"/>
  <c r="BE210"/>
  <c r="BE212"/>
  <c r="BE214"/>
  <c r="BE216"/>
  <c r="BE222"/>
  <c r="BE224"/>
  <c r="BE228"/>
  <c r="BE230"/>
  <c r="BE233"/>
  <c r="BE242"/>
  <c r="BE246"/>
  <c i="11" r="F92"/>
  <c r="J119"/>
  <c r="BE128"/>
  <c r="BE130"/>
  <c r="BE134"/>
  <c r="BE136"/>
  <c r="BE140"/>
  <c r="BE142"/>
  <c r="BE152"/>
  <c r="BE154"/>
  <c r="BE161"/>
  <c r="BE164"/>
  <c r="BE173"/>
  <c r="BE177"/>
  <c r="BE181"/>
  <c r="BE189"/>
  <c r="E85"/>
  <c r="BE132"/>
  <c r="BE138"/>
  <c r="BE144"/>
  <c r="BE146"/>
  <c r="BE148"/>
  <c r="BE150"/>
  <c r="BE156"/>
  <c r="BE158"/>
  <c r="BE166"/>
  <c r="BE169"/>
  <c r="BE171"/>
  <c r="BE175"/>
  <c r="BE179"/>
  <c r="BE183"/>
  <c r="BE186"/>
  <c r="BE193"/>
  <c i="10" r="F125"/>
  <c r="BE133"/>
  <c r="BE135"/>
  <c r="BE139"/>
  <c r="BE143"/>
  <c r="BE149"/>
  <c r="BE151"/>
  <c r="BE155"/>
  <c r="BE157"/>
  <c r="BE159"/>
  <c r="BE163"/>
  <c r="BE167"/>
  <c r="BE173"/>
  <c r="BE176"/>
  <c r="BE179"/>
  <c r="BE191"/>
  <c r="E85"/>
  <c r="J89"/>
  <c r="BE131"/>
  <c r="BE137"/>
  <c r="BE141"/>
  <c r="BE145"/>
  <c r="BE147"/>
  <c r="BE153"/>
  <c r="BE161"/>
  <c r="BE165"/>
  <c r="BE169"/>
  <c r="BE171"/>
  <c r="BE181"/>
  <c r="BE184"/>
  <c r="BE187"/>
  <c r="BE189"/>
  <c r="BE193"/>
  <c r="BE195"/>
  <c r="BE197"/>
  <c r="BE199"/>
  <c r="BE202"/>
  <c r="BE204"/>
  <c r="BE207"/>
  <c r="BE211"/>
  <c i="9" r="E85"/>
  <c r="F92"/>
  <c r="J119"/>
  <c r="BE134"/>
  <c r="BE138"/>
  <c r="BE141"/>
  <c r="BE148"/>
  <c r="BE150"/>
  <c r="BE161"/>
  <c r="BE162"/>
  <c r="BE164"/>
  <c r="BE169"/>
  <c r="BE172"/>
  <c r="BE182"/>
  <c r="BE186"/>
  <c r="BE194"/>
  <c r="BE207"/>
  <c r="BE216"/>
  <c r="BE221"/>
  <c r="BE225"/>
  <c r="BE231"/>
  <c r="BE241"/>
  <c r="BE248"/>
  <c r="BE253"/>
  <c r="BE255"/>
  <c r="BE256"/>
  <c r="BE257"/>
  <c r="BE258"/>
  <c r="BE267"/>
  <c r="BE278"/>
  <c r="BE282"/>
  <c r="BE290"/>
  <c r="BE297"/>
  <c r="BE128"/>
  <c r="BE132"/>
  <c r="BE136"/>
  <c r="BE140"/>
  <c r="BE145"/>
  <c r="BE153"/>
  <c r="BE156"/>
  <c r="BE159"/>
  <c r="BE160"/>
  <c r="BE165"/>
  <c r="BE174"/>
  <c r="BE178"/>
  <c r="BE190"/>
  <c r="BE198"/>
  <c r="BE199"/>
  <c r="BE204"/>
  <c r="BE206"/>
  <c r="BE208"/>
  <c r="BE212"/>
  <c r="BE220"/>
  <c r="BE223"/>
  <c r="BE227"/>
  <c r="BE229"/>
  <c r="BE233"/>
  <c r="BE237"/>
  <c r="BE244"/>
  <c r="BE260"/>
  <c r="BE264"/>
  <c r="BE271"/>
  <c r="BE274"/>
  <c r="BE283"/>
  <c r="BE284"/>
  <c r="BE287"/>
  <c r="BE293"/>
  <c r="BE294"/>
  <c i="8" r="E85"/>
  <c r="J89"/>
  <c r="F92"/>
  <c r="BE126"/>
  <c r="BE127"/>
  <c r="BE130"/>
  <c r="BE133"/>
  <c r="BE136"/>
  <c r="BE139"/>
  <c r="BE141"/>
  <c r="BE144"/>
  <c r="BE145"/>
  <c r="BE146"/>
  <c r="BE148"/>
  <c r="BE149"/>
  <c r="BE151"/>
  <c r="BE155"/>
  <c r="BE158"/>
  <c r="BE159"/>
  <c r="BE168"/>
  <c r="BE170"/>
  <c r="BE171"/>
  <c r="BE172"/>
  <c r="BE173"/>
  <c r="BE175"/>
  <c r="BE177"/>
  <c r="BE178"/>
  <c r="BE180"/>
  <c r="BE183"/>
  <c r="BE186"/>
  <c r="BE196"/>
  <c r="BE201"/>
  <c r="BE206"/>
  <c r="BE207"/>
  <c r="BE209"/>
  <c r="BE210"/>
  <c r="BE212"/>
  <c r="BE214"/>
  <c r="BE217"/>
  <c r="BE219"/>
  <c r="BE220"/>
  <c r="BE221"/>
  <c r="BE223"/>
  <c r="BE224"/>
  <c r="BE225"/>
  <c r="BE227"/>
  <c r="BE230"/>
  <c r="BE125"/>
  <c r="BE128"/>
  <c r="BE129"/>
  <c r="BE131"/>
  <c r="BE132"/>
  <c r="BE134"/>
  <c r="BE135"/>
  <c r="BE137"/>
  <c r="BE138"/>
  <c r="BE140"/>
  <c r="BE142"/>
  <c r="BE143"/>
  <c r="BE150"/>
  <c r="BE152"/>
  <c r="BE153"/>
  <c r="BE154"/>
  <c r="BE156"/>
  <c r="BE157"/>
  <c r="BE160"/>
  <c r="BE161"/>
  <c r="BE162"/>
  <c r="BE163"/>
  <c r="BE164"/>
  <c r="BE167"/>
  <c r="BE169"/>
  <c r="BE174"/>
  <c r="BE176"/>
  <c r="BE179"/>
  <c r="BE181"/>
  <c r="BE182"/>
  <c r="BE184"/>
  <c r="BE185"/>
  <c r="BE187"/>
  <c r="BE188"/>
  <c r="BE189"/>
  <c r="BE190"/>
  <c r="BE191"/>
  <c r="BE192"/>
  <c r="BE193"/>
  <c r="BE194"/>
  <c r="BE195"/>
  <c r="BE199"/>
  <c r="BE200"/>
  <c r="BE202"/>
  <c r="BE203"/>
  <c r="BE204"/>
  <c r="BE205"/>
  <c r="BE208"/>
  <c r="BE211"/>
  <c r="BE213"/>
  <c r="BE215"/>
  <c r="BE216"/>
  <c r="BE218"/>
  <c r="BE222"/>
  <c r="BE226"/>
  <c r="BE228"/>
  <c r="BE229"/>
  <c r="BE231"/>
  <c i="7" r="J89"/>
  <c r="F92"/>
  <c r="BE133"/>
  <c r="BE134"/>
  <c r="BE135"/>
  <c r="BE136"/>
  <c r="BE139"/>
  <c r="BE140"/>
  <c r="BE142"/>
  <c r="BE145"/>
  <c r="BE148"/>
  <c r="BE150"/>
  <c r="BE152"/>
  <c r="BE153"/>
  <c r="BE156"/>
  <c r="BE157"/>
  <c r="BE159"/>
  <c r="BE161"/>
  <c r="BE165"/>
  <c r="BE167"/>
  <c r="BE169"/>
  <c r="BE172"/>
  <c r="BE173"/>
  <c r="BE175"/>
  <c r="BE178"/>
  <c r="BE181"/>
  <c r="BE183"/>
  <c r="BE185"/>
  <c r="BE186"/>
  <c r="BE187"/>
  <c r="BE189"/>
  <c r="BE190"/>
  <c r="BE191"/>
  <c r="BE192"/>
  <c r="BE195"/>
  <c r="BE197"/>
  <c r="BE198"/>
  <c r="BE199"/>
  <c r="BE201"/>
  <c r="BE202"/>
  <c r="BE203"/>
  <c r="BE204"/>
  <c r="BE206"/>
  <c r="BE208"/>
  <c r="BE209"/>
  <c r="BE210"/>
  <c r="BE211"/>
  <c r="BE216"/>
  <c r="BE217"/>
  <c r="BE218"/>
  <c r="BE221"/>
  <c r="BE223"/>
  <c r="BE224"/>
  <c r="BE225"/>
  <c r="BE226"/>
  <c r="BE228"/>
  <c r="BE229"/>
  <c r="BE231"/>
  <c r="BE232"/>
  <c r="BE233"/>
  <c r="BE236"/>
  <c r="BE238"/>
  <c r="BE239"/>
  <c r="BE242"/>
  <c r="BE244"/>
  <c r="BE245"/>
  <c r="BE247"/>
  <c r="BE248"/>
  <c r="BE251"/>
  <c r="BE256"/>
  <c r="BE259"/>
  <c r="BE278"/>
  <c r="BE279"/>
  <c r="BE281"/>
  <c r="BE282"/>
  <c r="BE283"/>
  <c r="BE286"/>
  <c r="BE287"/>
  <c r="BE289"/>
  <c r="BE290"/>
  <c r="BE291"/>
  <c r="E85"/>
  <c r="BE132"/>
  <c r="BE137"/>
  <c r="BE138"/>
  <c r="BE141"/>
  <c r="BE143"/>
  <c r="BE144"/>
  <c r="BE146"/>
  <c r="BE147"/>
  <c r="BE149"/>
  <c r="BE151"/>
  <c r="BE154"/>
  <c r="BE155"/>
  <c r="BE158"/>
  <c r="BE160"/>
  <c r="BE162"/>
  <c r="BE163"/>
  <c r="BE164"/>
  <c r="BE166"/>
  <c r="BE168"/>
  <c r="BE170"/>
  <c r="BE171"/>
  <c r="BE174"/>
  <c r="BE179"/>
  <c r="BE180"/>
  <c r="BE182"/>
  <c r="BE184"/>
  <c r="BE188"/>
  <c r="BE193"/>
  <c r="BE194"/>
  <c r="BE196"/>
  <c r="BE200"/>
  <c r="BE205"/>
  <c r="BE207"/>
  <c r="BE214"/>
  <c r="BE215"/>
  <c r="BE219"/>
  <c r="BE220"/>
  <c r="BE222"/>
  <c r="BE227"/>
  <c r="BE230"/>
  <c r="BE234"/>
  <c r="BE235"/>
  <c r="BE237"/>
  <c r="BE243"/>
  <c r="BE246"/>
  <c r="BE249"/>
  <c r="BE250"/>
  <c r="BE254"/>
  <c r="BE255"/>
  <c r="BE257"/>
  <c r="BE258"/>
  <c r="BE260"/>
  <c r="BE261"/>
  <c r="BE262"/>
  <c r="BE263"/>
  <c r="BE264"/>
  <c r="BE265"/>
  <c r="BE266"/>
  <c r="BE267"/>
  <c r="BE268"/>
  <c r="BE269"/>
  <c r="BE270"/>
  <c r="BE271"/>
  <c r="BE274"/>
  <c r="BE275"/>
  <c r="BE276"/>
  <c r="BE277"/>
  <c r="BE280"/>
  <c r="BE288"/>
  <c i="6" r="E85"/>
  <c r="BE145"/>
  <c r="BE148"/>
  <c r="BE149"/>
  <c r="BE150"/>
  <c r="BE151"/>
  <c r="BE154"/>
  <c r="BE157"/>
  <c r="BE160"/>
  <c r="BE162"/>
  <c r="BE166"/>
  <c r="BE167"/>
  <c r="BE169"/>
  <c r="BE172"/>
  <c r="BE177"/>
  <c r="BE179"/>
  <c r="BE180"/>
  <c r="BE182"/>
  <c r="BE183"/>
  <c r="BE185"/>
  <c r="BE187"/>
  <c r="BE190"/>
  <c r="BE197"/>
  <c r="BE204"/>
  <c r="BE206"/>
  <c r="BE210"/>
  <c r="BE212"/>
  <c r="BE213"/>
  <c r="BE216"/>
  <c r="BE221"/>
  <c r="BE227"/>
  <c r="BE228"/>
  <c r="BE231"/>
  <c r="BE234"/>
  <c r="BE237"/>
  <c r="BE240"/>
  <c r="BE242"/>
  <c r="BE245"/>
  <c r="BE250"/>
  <c r="BE252"/>
  <c r="BE253"/>
  <c r="BE258"/>
  <c r="BE260"/>
  <c r="BE261"/>
  <c r="BE262"/>
  <c r="BE263"/>
  <c r="BE264"/>
  <c r="BE266"/>
  <c r="BE268"/>
  <c r="BE271"/>
  <c r="BE272"/>
  <c r="BE275"/>
  <c r="BE276"/>
  <c r="BE278"/>
  <c r="BE279"/>
  <c r="BE282"/>
  <c r="BE284"/>
  <c r="BE285"/>
  <c r="BE287"/>
  <c r="BE289"/>
  <c r="BE290"/>
  <c r="BE292"/>
  <c r="BE295"/>
  <c r="BE296"/>
  <c r="BE298"/>
  <c r="BE299"/>
  <c r="BE302"/>
  <c r="BE304"/>
  <c r="BE308"/>
  <c r="BE313"/>
  <c r="BE318"/>
  <c r="BE321"/>
  <c r="BE322"/>
  <c r="BE325"/>
  <c r="BE326"/>
  <c r="BE328"/>
  <c r="BE329"/>
  <c r="BE331"/>
  <c r="BE333"/>
  <c r="BE341"/>
  <c r="BE344"/>
  <c r="BE346"/>
  <c r="BE349"/>
  <c r="BE352"/>
  <c r="BE354"/>
  <c r="BE355"/>
  <c r="BE357"/>
  <c r="BE359"/>
  <c r="BE361"/>
  <c r="BE363"/>
  <c r="BE364"/>
  <c r="BE366"/>
  <c r="BE367"/>
  <c r="BE375"/>
  <c r="BE376"/>
  <c r="BE382"/>
  <c r="BE385"/>
  <c r="BE386"/>
  <c r="BE391"/>
  <c r="BE392"/>
  <c r="BE394"/>
  <c r="BE396"/>
  <c r="BE397"/>
  <c r="BE399"/>
  <c r="BE401"/>
  <c r="BE402"/>
  <c r="BE404"/>
  <c r="BE407"/>
  <c r="BE408"/>
  <c r="BE409"/>
  <c r="BE410"/>
  <c r="BE411"/>
  <c r="BE413"/>
  <c r="BE414"/>
  <c r="BE416"/>
  <c r="BE418"/>
  <c r="BE419"/>
  <c r="BE422"/>
  <c r="BE423"/>
  <c r="BE425"/>
  <c r="BE427"/>
  <c r="BE428"/>
  <c r="BE430"/>
  <c r="BE434"/>
  <c r="BE436"/>
  <c r="BE437"/>
  <c r="BE440"/>
  <c r="BE444"/>
  <c r="BE445"/>
  <c r="BE447"/>
  <c r="BE449"/>
  <c r="BE450"/>
  <c r="BE451"/>
  <c r="BE453"/>
  <c r="BE455"/>
  <c r="BE456"/>
  <c r="BE458"/>
  <c r="BE463"/>
  <c r="BE464"/>
  <c r="BE466"/>
  <c r="BE468"/>
  <c r="BE472"/>
  <c r="BE474"/>
  <c r="BE475"/>
  <c r="BE478"/>
  <c r="BE482"/>
  <c r="BE484"/>
  <c r="BE486"/>
  <c r="BE491"/>
  <c r="BE494"/>
  <c r="BE496"/>
  <c r="BE497"/>
  <c r="BE498"/>
  <c r="J89"/>
  <c r="F92"/>
  <c r="BE146"/>
  <c r="BE147"/>
  <c r="BE152"/>
  <c r="BE153"/>
  <c r="BE158"/>
  <c r="BE159"/>
  <c r="BE161"/>
  <c r="BE163"/>
  <c r="BE164"/>
  <c r="BE165"/>
  <c r="BE168"/>
  <c r="BE170"/>
  <c r="BE171"/>
  <c r="BE173"/>
  <c r="BE174"/>
  <c r="BE175"/>
  <c r="BE176"/>
  <c r="BE178"/>
  <c r="BE181"/>
  <c r="BE184"/>
  <c r="BE186"/>
  <c r="BE188"/>
  <c r="BE189"/>
  <c r="BE191"/>
  <c r="BE194"/>
  <c r="BE195"/>
  <c r="BE198"/>
  <c r="BE200"/>
  <c r="BE201"/>
  <c r="BE203"/>
  <c r="BE207"/>
  <c r="BE209"/>
  <c r="BE215"/>
  <c r="BE218"/>
  <c r="BE219"/>
  <c r="BE222"/>
  <c r="BE224"/>
  <c r="BE225"/>
  <c r="BE230"/>
  <c r="BE233"/>
  <c r="BE236"/>
  <c r="BE239"/>
  <c r="BE243"/>
  <c r="BE248"/>
  <c r="BE249"/>
  <c r="BE251"/>
  <c r="BE254"/>
  <c r="BE255"/>
  <c r="BE256"/>
  <c r="BE257"/>
  <c r="BE259"/>
  <c r="BE265"/>
  <c r="BE267"/>
  <c r="BE269"/>
  <c r="BE270"/>
  <c r="BE273"/>
  <c r="BE274"/>
  <c r="BE277"/>
  <c r="BE280"/>
  <c r="BE281"/>
  <c r="BE283"/>
  <c r="BE286"/>
  <c r="BE288"/>
  <c r="BE291"/>
  <c r="BE293"/>
  <c r="BE294"/>
  <c r="BE297"/>
  <c r="BE300"/>
  <c r="BE301"/>
  <c r="BE303"/>
  <c r="BE305"/>
  <c r="BE306"/>
  <c r="BE307"/>
  <c r="BE309"/>
  <c r="BE310"/>
  <c r="BE311"/>
  <c r="BE312"/>
  <c r="BE314"/>
  <c r="BE315"/>
  <c r="BE319"/>
  <c r="BE320"/>
  <c r="BE323"/>
  <c r="BE324"/>
  <c r="BE327"/>
  <c r="BE330"/>
  <c r="BE332"/>
  <c r="BE334"/>
  <c r="BE337"/>
  <c r="BE340"/>
  <c r="BE343"/>
  <c r="BE345"/>
  <c r="BE347"/>
  <c r="BE348"/>
  <c r="BE350"/>
  <c r="BE351"/>
  <c r="BE353"/>
  <c r="BE356"/>
  <c r="BE358"/>
  <c r="BE360"/>
  <c r="BE362"/>
  <c r="BE365"/>
  <c r="BE368"/>
  <c r="BE369"/>
  <c r="BE370"/>
  <c r="BE371"/>
  <c r="BE372"/>
  <c r="BE373"/>
  <c r="BE374"/>
  <c r="BE379"/>
  <c r="BE380"/>
  <c r="BE383"/>
  <c r="BE390"/>
  <c r="BE393"/>
  <c r="BE395"/>
  <c r="BE398"/>
  <c r="BE400"/>
  <c r="BE403"/>
  <c r="BE405"/>
  <c r="BE406"/>
  <c r="BE412"/>
  <c r="BE415"/>
  <c r="BE417"/>
  <c r="BE420"/>
  <c r="BE421"/>
  <c r="BE424"/>
  <c r="BE426"/>
  <c r="BE429"/>
  <c r="BE431"/>
  <c r="BE435"/>
  <c r="BE438"/>
  <c r="BE439"/>
  <c r="BE441"/>
  <c r="BE442"/>
  <c r="BE443"/>
  <c r="BE446"/>
  <c r="BE448"/>
  <c r="BE452"/>
  <c r="BE454"/>
  <c r="BE457"/>
  <c r="BE459"/>
  <c r="BE462"/>
  <c r="BE465"/>
  <c r="BE467"/>
  <c r="BE469"/>
  <c r="BE470"/>
  <c r="BE471"/>
  <c r="BE473"/>
  <c r="BE476"/>
  <c r="BE477"/>
  <c r="BE479"/>
  <c r="BE483"/>
  <c r="BE485"/>
  <c r="BE487"/>
  <c r="BE488"/>
  <c r="BE489"/>
  <c r="BE490"/>
  <c r="BE495"/>
  <c r="BE499"/>
  <c r="BE500"/>
  <c r="BE501"/>
  <c i="4" r="BK222"/>
  <c i="5" r="E123"/>
  <c r="J127"/>
  <c r="BE137"/>
  <c r="BE138"/>
  <c r="BE139"/>
  <c r="BE141"/>
  <c r="BE143"/>
  <c r="BE148"/>
  <c r="BE151"/>
  <c r="BE154"/>
  <c r="BE156"/>
  <c r="BE158"/>
  <c r="BE161"/>
  <c r="BE164"/>
  <c r="BE166"/>
  <c r="BE167"/>
  <c r="BE168"/>
  <c r="BE169"/>
  <c r="BE170"/>
  <c r="BE172"/>
  <c r="BE173"/>
  <c r="BE175"/>
  <c r="BE177"/>
  <c r="BE178"/>
  <c r="BE180"/>
  <c r="BE183"/>
  <c r="BE186"/>
  <c r="BE187"/>
  <c r="BE189"/>
  <c r="BE195"/>
  <c r="BE196"/>
  <c r="BE197"/>
  <c r="BE199"/>
  <c r="BE202"/>
  <c r="BE206"/>
  <c r="BE210"/>
  <c r="BE211"/>
  <c r="BE212"/>
  <c r="BE214"/>
  <c r="BE215"/>
  <c r="BE216"/>
  <c r="BE218"/>
  <c r="BE223"/>
  <c r="BE227"/>
  <c r="BE228"/>
  <c r="BE232"/>
  <c r="BE236"/>
  <c r="BE240"/>
  <c r="BE243"/>
  <c r="BE246"/>
  <c r="BE249"/>
  <c r="BE250"/>
  <c r="BE257"/>
  <c r="BE259"/>
  <c r="BE260"/>
  <c r="BE263"/>
  <c r="BE269"/>
  <c r="BE274"/>
  <c r="BE275"/>
  <c r="BE278"/>
  <c r="F92"/>
  <c r="BE136"/>
  <c r="BE140"/>
  <c r="BE142"/>
  <c r="BE146"/>
  <c r="BE147"/>
  <c r="BE149"/>
  <c r="BE150"/>
  <c r="BE152"/>
  <c r="BE153"/>
  <c r="BE157"/>
  <c r="BE162"/>
  <c r="BE163"/>
  <c r="BE165"/>
  <c r="BE171"/>
  <c r="BE174"/>
  <c r="BE176"/>
  <c r="BE179"/>
  <c r="BE181"/>
  <c r="BE182"/>
  <c r="BE184"/>
  <c r="BE185"/>
  <c r="BE188"/>
  <c r="BE190"/>
  <c r="BE193"/>
  <c r="BE194"/>
  <c r="BE198"/>
  <c r="BE200"/>
  <c r="BE201"/>
  <c r="BE203"/>
  <c r="BE204"/>
  <c r="BE205"/>
  <c r="BE207"/>
  <c r="BE208"/>
  <c r="BE209"/>
  <c r="BE213"/>
  <c r="BE217"/>
  <c r="BE219"/>
  <c r="BE220"/>
  <c r="BE221"/>
  <c r="BE222"/>
  <c r="BE224"/>
  <c r="BE225"/>
  <c r="BE226"/>
  <c r="BE229"/>
  <c r="BE233"/>
  <c r="BE234"/>
  <c r="BE235"/>
  <c r="BE237"/>
  <c r="BE238"/>
  <c r="BE239"/>
  <c r="BE241"/>
  <c r="BE242"/>
  <c r="BE244"/>
  <c r="BE245"/>
  <c r="BE247"/>
  <c r="BE248"/>
  <c r="BE251"/>
  <c r="BE255"/>
  <c r="BE256"/>
  <c r="BE258"/>
  <c r="BE261"/>
  <c r="BE262"/>
  <c r="BE264"/>
  <c r="BE265"/>
  <c r="BE268"/>
  <c r="BE270"/>
  <c r="BE273"/>
  <c r="BE276"/>
  <c r="BE277"/>
  <c r="BE279"/>
  <c i="3" r="BK433"/>
  <c r="BK148"/>
  <c r="J148"/>
  <c r="J97"/>
  <c i="4" r="E85"/>
  <c r="BE129"/>
  <c r="BE131"/>
  <c r="BE132"/>
  <c r="BE134"/>
  <c r="BE135"/>
  <c r="BE136"/>
  <c r="BE138"/>
  <c r="BE139"/>
  <c r="BE141"/>
  <c r="BE142"/>
  <c r="BE143"/>
  <c r="BE145"/>
  <c r="BE146"/>
  <c r="BE148"/>
  <c r="BE149"/>
  <c r="BE151"/>
  <c r="BE152"/>
  <c r="BE154"/>
  <c r="BE155"/>
  <c r="BE156"/>
  <c r="BE161"/>
  <c r="BE162"/>
  <c r="BE163"/>
  <c r="BE164"/>
  <c r="BE165"/>
  <c r="BE166"/>
  <c r="BE168"/>
  <c r="BE169"/>
  <c r="BE170"/>
  <c r="BE172"/>
  <c r="BE174"/>
  <c r="BE175"/>
  <c r="BE176"/>
  <c r="BE177"/>
  <c r="BE180"/>
  <c r="BE187"/>
  <c r="BE189"/>
  <c r="BE193"/>
  <c r="BE194"/>
  <c r="BE195"/>
  <c r="BE198"/>
  <c r="BE200"/>
  <c r="BE201"/>
  <c r="BE203"/>
  <c r="BE206"/>
  <c r="BE211"/>
  <c r="BE215"/>
  <c r="BE216"/>
  <c r="BE218"/>
  <c r="BE219"/>
  <c r="BE221"/>
  <c r="BE224"/>
  <c r="BE225"/>
  <c r="BE228"/>
  <c r="BE229"/>
  <c r="BE232"/>
  <c r="BE235"/>
  <c r="BE238"/>
  <c r="BE239"/>
  <c r="BE240"/>
  <c r="BE241"/>
  <c r="BE244"/>
  <c r="BE249"/>
  <c r="BE251"/>
  <c r="BE252"/>
  <c r="BE255"/>
  <c r="BE258"/>
  <c r="BE259"/>
  <c r="BE262"/>
  <c r="J89"/>
  <c r="F92"/>
  <c r="BE130"/>
  <c r="BE133"/>
  <c r="BE137"/>
  <c r="BE140"/>
  <c r="BE144"/>
  <c r="BE147"/>
  <c r="BE150"/>
  <c r="BE153"/>
  <c r="BE157"/>
  <c r="BE160"/>
  <c r="BE167"/>
  <c r="BE171"/>
  <c r="BE173"/>
  <c r="BE178"/>
  <c r="BE179"/>
  <c r="BE181"/>
  <c r="BE182"/>
  <c r="BE183"/>
  <c r="BE184"/>
  <c r="BE185"/>
  <c r="BE186"/>
  <c r="BE188"/>
  <c r="BE190"/>
  <c r="BE196"/>
  <c r="BE197"/>
  <c r="BE199"/>
  <c r="BE202"/>
  <c r="BE204"/>
  <c r="BE205"/>
  <c r="BE207"/>
  <c r="BE210"/>
  <c r="BE212"/>
  <c r="BE213"/>
  <c r="BE214"/>
  <c r="BE217"/>
  <c r="BE220"/>
  <c r="BE226"/>
  <c r="BE227"/>
  <c r="BE230"/>
  <c r="BE231"/>
  <c r="BE233"/>
  <c r="BE234"/>
  <c r="BE236"/>
  <c r="BE237"/>
  <c r="BE242"/>
  <c r="BE243"/>
  <c r="BE245"/>
  <c r="BE246"/>
  <c r="BE247"/>
  <c r="BE248"/>
  <c r="BE250"/>
  <c r="BE253"/>
  <c r="BE254"/>
  <c r="BE256"/>
  <c r="BE257"/>
  <c r="BE260"/>
  <c r="BE261"/>
  <c r="BE263"/>
  <c i="3" r="E85"/>
  <c r="J141"/>
  <c r="F144"/>
  <c r="BE150"/>
  <c r="BE154"/>
  <c r="BE155"/>
  <c r="BE157"/>
  <c r="BE163"/>
  <c r="BE170"/>
  <c r="BE180"/>
  <c r="BE184"/>
  <c r="BE188"/>
  <c r="BE191"/>
  <c r="BE192"/>
  <c r="BE193"/>
  <c r="BE198"/>
  <c r="BE200"/>
  <c r="BE202"/>
  <c r="BE203"/>
  <c r="BE207"/>
  <c r="BE209"/>
  <c r="BE217"/>
  <c r="BE221"/>
  <c r="BE230"/>
  <c r="BE237"/>
  <c r="BE241"/>
  <c r="BE248"/>
  <c r="BE252"/>
  <c r="BE280"/>
  <c r="BE281"/>
  <c r="BE284"/>
  <c r="BE286"/>
  <c r="BE290"/>
  <c r="BE296"/>
  <c r="BE303"/>
  <c r="BE309"/>
  <c r="BE313"/>
  <c r="BE322"/>
  <c r="BE324"/>
  <c r="BE335"/>
  <c r="BE337"/>
  <c r="BE341"/>
  <c r="BE343"/>
  <c r="BE347"/>
  <c r="BE361"/>
  <c r="BE377"/>
  <c r="BE384"/>
  <c r="BE392"/>
  <c r="BE395"/>
  <c r="BE400"/>
  <c r="BE406"/>
  <c r="BE418"/>
  <c r="BE426"/>
  <c r="BE429"/>
  <c r="BE430"/>
  <c r="BE432"/>
  <c r="BE437"/>
  <c r="BE446"/>
  <c r="BE456"/>
  <c r="BE459"/>
  <c r="BE471"/>
  <c r="BE473"/>
  <c r="BE479"/>
  <c r="BE500"/>
  <c r="BE501"/>
  <c r="BE506"/>
  <c r="BE512"/>
  <c r="BE520"/>
  <c r="BE524"/>
  <c r="BE529"/>
  <c r="BE535"/>
  <c r="BE541"/>
  <c r="BE543"/>
  <c r="BE545"/>
  <c r="BE554"/>
  <c r="BE561"/>
  <c r="BE563"/>
  <c r="BE565"/>
  <c r="BE568"/>
  <c r="BE571"/>
  <c r="BE572"/>
  <c r="BE576"/>
  <c r="BE578"/>
  <c r="BE581"/>
  <c r="BE583"/>
  <c r="BE587"/>
  <c r="BE588"/>
  <c r="BE593"/>
  <c r="BE604"/>
  <c r="BE605"/>
  <c r="BE608"/>
  <c r="BE610"/>
  <c r="BE613"/>
  <c r="BE623"/>
  <c r="BE626"/>
  <c r="BE632"/>
  <c r="BE644"/>
  <c r="BE651"/>
  <c r="BE655"/>
  <c r="BE658"/>
  <c r="BE668"/>
  <c r="BE670"/>
  <c r="BE675"/>
  <c r="BE684"/>
  <c r="BE686"/>
  <c r="BE693"/>
  <c r="BE694"/>
  <c r="BE706"/>
  <c r="BE724"/>
  <c r="BE727"/>
  <c r="BE729"/>
  <c r="BE730"/>
  <c r="BE735"/>
  <c r="BE737"/>
  <c r="BE749"/>
  <c r="BE756"/>
  <c r="BE758"/>
  <c r="BE767"/>
  <c r="BE772"/>
  <c r="BE782"/>
  <c r="BE793"/>
  <c r="BE796"/>
  <c r="BE812"/>
  <c r="BE816"/>
  <c r="BE820"/>
  <c r="BE826"/>
  <c r="BE830"/>
  <c r="BE834"/>
  <c r="BE844"/>
  <c r="BE848"/>
  <c r="BE850"/>
  <c r="BE854"/>
  <c r="BE858"/>
  <c r="BE860"/>
  <c r="BE866"/>
  <c r="BE897"/>
  <c r="BE901"/>
  <c r="BE905"/>
  <c r="BE907"/>
  <c r="BE909"/>
  <c r="BE911"/>
  <c r="BE916"/>
  <c r="BE920"/>
  <c r="BE926"/>
  <c r="BE930"/>
  <c r="BE935"/>
  <c r="BE938"/>
  <c r="BE940"/>
  <c r="BE942"/>
  <c r="BE958"/>
  <c r="BE962"/>
  <c r="BE969"/>
  <c r="BE972"/>
  <c r="BE979"/>
  <c r="BE994"/>
  <c r="BE1000"/>
  <c r="BE152"/>
  <c r="BE156"/>
  <c r="BE158"/>
  <c r="BE159"/>
  <c r="BE167"/>
  <c r="BE168"/>
  <c r="BE175"/>
  <c r="BE177"/>
  <c r="BE179"/>
  <c r="BE187"/>
  <c r="BE194"/>
  <c r="BE197"/>
  <c r="BE199"/>
  <c r="BE201"/>
  <c r="BE204"/>
  <c r="BE213"/>
  <c r="BE226"/>
  <c r="BE233"/>
  <c r="BE240"/>
  <c r="BE246"/>
  <c r="BE265"/>
  <c r="BE276"/>
  <c r="BE282"/>
  <c r="BE288"/>
  <c r="BE292"/>
  <c r="BE294"/>
  <c r="BE297"/>
  <c r="BE300"/>
  <c r="BE305"/>
  <c r="BE317"/>
  <c r="BE318"/>
  <c r="BE326"/>
  <c r="BE331"/>
  <c r="BE339"/>
  <c r="BE345"/>
  <c r="BE349"/>
  <c r="BE351"/>
  <c r="BE356"/>
  <c r="BE367"/>
  <c r="BE370"/>
  <c r="BE380"/>
  <c r="BE388"/>
  <c r="BE393"/>
  <c r="BE396"/>
  <c r="BE404"/>
  <c r="BE411"/>
  <c r="BE415"/>
  <c r="BE422"/>
  <c r="BE428"/>
  <c r="BE431"/>
  <c r="BE435"/>
  <c r="BE439"/>
  <c r="BE440"/>
  <c r="BE442"/>
  <c r="BE450"/>
  <c r="BE454"/>
  <c r="BE457"/>
  <c r="BE463"/>
  <c r="BE467"/>
  <c r="BE475"/>
  <c r="BE484"/>
  <c r="BE490"/>
  <c r="BE491"/>
  <c r="BE498"/>
  <c r="BE504"/>
  <c r="BE507"/>
  <c r="BE516"/>
  <c r="BE527"/>
  <c r="BE528"/>
  <c r="BE532"/>
  <c r="BE537"/>
  <c r="BE546"/>
  <c r="BE549"/>
  <c r="BE553"/>
  <c r="BE555"/>
  <c r="BE557"/>
  <c r="BE558"/>
  <c r="BE559"/>
  <c r="BE560"/>
  <c r="BE562"/>
  <c r="BE567"/>
  <c r="BE573"/>
  <c r="BE577"/>
  <c r="BE582"/>
  <c r="BE586"/>
  <c r="BE591"/>
  <c r="BE592"/>
  <c r="BE596"/>
  <c r="BE597"/>
  <c r="BE600"/>
  <c r="BE603"/>
  <c r="BE606"/>
  <c r="BE609"/>
  <c r="BE611"/>
  <c r="BE616"/>
  <c r="BE635"/>
  <c r="BE637"/>
  <c r="BE641"/>
  <c r="BE648"/>
  <c r="BE663"/>
  <c r="BE666"/>
  <c r="BE669"/>
  <c r="BE673"/>
  <c r="BE679"/>
  <c r="BE681"/>
  <c r="BE687"/>
  <c r="BE690"/>
  <c r="BE696"/>
  <c r="BE703"/>
  <c r="BE713"/>
  <c r="BE716"/>
  <c r="BE719"/>
  <c r="BE732"/>
  <c r="BE733"/>
  <c r="BE736"/>
  <c r="BE739"/>
  <c r="BE742"/>
  <c r="BE753"/>
  <c r="BE760"/>
  <c r="BE769"/>
  <c r="BE795"/>
  <c r="BE798"/>
  <c r="BE799"/>
  <c r="BE801"/>
  <c r="BE803"/>
  <c r="BE814"/>
  <c r="BE818"/>
  <c r="BE822"/>
  <c r="BE824"/>
  <c r="BE828"/>
  <c r="BE832"/>
  <c r="BE836"/>
  <c r="BE838"/>
  <c r="BE840"/>
  <c r="BE842"/>
  <c r="BE846"/>
  <c r="BE852"/>
  <c r="BE856"/>
  <c r="BE862"/>
  <c r="BE864"/>
  <c r="BE868"/>
  <c r="BE870"/>
  <c r="BE872"/>
  <c r="BE874"/>
  <c r="BE876"/>
  <c r="BE878"/>
  <c r="BE880"/>
  <c r="BE882"/>
  <c r="BE884"/>
  <c r="BE886"/>
  <c r="BE888"/>
  <c r="BE891"/>
  <c r="BE893"/>
  <c r="BE895"/>
  <c r="BE899"/>
  <c r="BE903"/>
  <c r="BE913"/>
  <c r="BE917"/>
  <c r="BE927"/>
  <c r="BE928"/>
  <c r="BE932"/>
  <c r="BE937"/>
  <c r="BE946"/>
  <c r="BE949"/>
  <c r="BE953"/>
  <c r="BE956"/>
  <c r="BE959"/>
  <c r="BE976"/>
  <c r="BE981"/>
  <c r="BE988"/>
  <c r="BE996"/>
  <c r="BE998"/>
  <c r="BE1001"/>
  <c r="BE1003"/>
  <c r="BE1010"/>
  <c r="BE1013"/>
  <c i="2" r="E85"/>
  <c r="J121"/>
  <c r="BE130"/>
  <c r="BE140"/>
  <c r="BE144"/>
  <c r="BE148"/>
  <c r="BE150"/>
  <c r="BE154"/>
  <c r="BE164"/>
  <c r="BE173"/>
  <c r="BE189"/>
  <c r="BE193"/>
  <c r="BE195"/>
  <c r="BE198"/>
  <c r="BE202"/>
  <c r="BE206"/>
  <c r="BE224"/>
  <c r="BE238"/>
  <c r="BE243"/>
  <c r="BE258"/>
  <c r="BE283"/>
  <c r="BE293"/>
  <c r="BE305"/>
  <c r="BE307"/>
  <c r="BE311"/>
  <c r="F92"/>
  <c r="BE132"/>
  <c r="BE136"/>
  <c r="BE146"/>
  <c r="BE152"/>
  <c r="BE159"/>
  <c r="BE165"/>
  <c r="BE169"/>
  <c r="BE175"/>
  <c r="BE179"/>
  <c r="BE183"/>
  <c r="BE185"/>
  <c r="BE187"/>
  <c r="BE191"/>
  <c r="BE196"/>
  <c r="BE200"/>
  <c r="BE204"/>
  <c r="BE208"/>
  <c r="BE210"/>
  <c r="BE213"/>
  <c r="BE217"/>
  <c r="BE228"/>
  <c r="BE231"/>
  <c r="BE232"/>
  <c r="BE233"/>
  <c r="BE235"/>
  <c r="BE247"/>
  <c r="BE250"/>
  <c r="BE254"/>
  <c r="BE263"/>
  <c r="BE267"/>
  <c r="BE271"/>
  <c r="BE275"/>
  <c r="BE279"/>
  <c r="BE281"/>
  <c r="BE286"/>
  <c r="BE289"/>
  <c r="BE298"/>
  <c r="BE300"/>
  <c r="BE302"/>
  <c r="BE309"/>
  <c r="F35"/>
  <c i="1" r="BB95"/>
  <c i="2" r="J34"/>
  <c i="1" r="AW95"/>
  <c i="2" r="F36"/>
  <c i="1" r="BC95"/>
  <c i="3" r="J34"/>
  <c i="1" r="AW96"/>
  <c i="3" r="F37"/>
  <c i="1" r="BD96"/>
  <c i="3" r="F36"/>
  <c i="1" r="BC96"/>
  <c i="6" r="F37"/>
  <c i="1" r="BD99"/>
  <c i="7" r="F36"/>
  <c i="1" r="BC100"/>
  <c i="8" r="F34"/>
  <c i="1" r="BA101"/>
  <c i="8" r="F37"/>
  <c i="1" r="BD101"/>
  <c i="9" r="J34"/>
  <c i="1" r="AW102"/>
  <c i="9" r="F36"/>
  <c i="1" r="BC102"/>
  <c i="9" r="F35"/>
  <c i="1" r="BB102"/>
  <c i="10" r="F37"/>
  <c i="1" r="BD103"/>
  <c i="10" r="F36"/>
  <c i="1" r="BC103"/>
  <c i="11" r="F36"/>
  <c i="1" r="BC104"/>
  <c i="11" r="F37"/>
  <c i="1" r="BD104"/>
  <c i="12" r="F35"/>
  <c i="1" r="BB105"/>
  <c i="12" r="F34"/>
  <c i="1" r="BA105"/>
  <c i="12" r="F37"/>
  <c i="1" r="BD105"/>
  <c i="13" r="F35"/>
  <c i="1" r="BB106"/>
  <c i="13" r="J34"/>
  <c i="1" r="AW106"/>
  <c i="13" r="F36"/>
  <c i="1" r="BC106"/>
  <c i="14" r="J34"/>
  <c i="1" r="AW107"/>
  <c i="14" r="F37"/>
  <c i="1" r="BD107"/>
  <c i="14" r="F36"/>
  <c i="1" r="BC107"/>
  <c i="15" r="F34"/>
  <c i="1" r="BA108"/>
  <c i="15" r="F36"/>
  <c i="1" r="BC108"/>
  <c i="2" r="F34"/>
  <c i="1" r="BA95"/>
  <c i="2" r="F37"/>
  <c i="1" r="BD95"/>
  <c i="3" r="F34"/>
  <c i="1" r="BA96"/>
  <c i="3" r="F35"/>
  <c i="1" r="BB96"/>
  <c i="4" r="F34"/>
  <c i="1" r="BA97"/>
  <c i="4" r="F36"/>
  <c i="1" r="BC97"/>
  <c i="4" r="J34"/>
  <c i="1" r="AW97"/>
  <c i="4" r="F35"/>
  <c i="1" r="BB97"/>
  <c i="4" r="F37"/>
  <c i="1" r="BD97"/>
  <c i="5" r="F34"/>
  <c i="1" r="BA98"/>
  <c i="5" r="F37"/>
  <c i="1" r="BD98"/>
  <c i="5" r="F35"/>
  <c i="1" r="BB98"/>
  <c i="5" r="J34"/>
  <c i="1" r="AW98"/>
  <c i="5" r="F36"/>
  <c i="1" r="BC98"/>
  <c i="6" r="F34"/>
  <c i="1" r="BA99"/>
  <c i="6" r="F36"/>
  <c i="1" r="BC99"/>
  <c i="6" r="F35"/>
  <c i="1" r="BB99"/>
  <c i="6" r="J34"/>
  <c i="1" r="AW99"/>
  <c i="7" r="J34"/>
  <c i="1" r="AW100"/>
  <c i="7" r="F35"/>
  <c i="1" r="BB100"/>
  <c i="7" r="F34"/>
  <c i="1" r="BA100"/>
  <c i="7" r="F37"/>
  <c i="1" r="BD100"/>
  <c i="8" r="F35"/>
  <c i="1" r="BB101"/>
  <c i="8" r="J34"/>
  <c i="1" r="AW101"/>
  <c i="8" r="F36"/>
  <c i="1" r="BC101"/>
  <c i="9" r="F34"/>
  <c i="1" r="BA102"/>
  <c i="9" r="F37"/>
  <c i="1" r="BD102"/>
  <c i="10" r="F34"/>
  <c i="1" r="BA103"/>
  <c i="10" r="F35"/>
  <c i="1" r="BB103"/>
  <c i="10" r="J34"/>
  <c i="1" r="AW103"/>
  <c i="11" r="J34"/>
  <c i="1" r="AW104"/>
  <c i="11" r="F34"/>
  <c i="1" r="BA104"/>
  <c i="11" r="F35"/>
  <c i="1" r="BB104"/>
  <c i="12" r="J34"/>
  <c i="1" r="AW105"/>
  <c i="12" r="F36"/>
  <c i="1" r="BC105"/>
  <c i="13" r="F34"/>
  <c i="1" r="BA106"/>
  <c i="13" r="F37"/>
  <c i="1" r="BD106"/>
  <c i="14" r="F34"/>
  <c i="1" r="BA107"/>
  <c i="14" r="F35"/>
  <c i="1" r="BB107"/>
  <c i="15" r="J34"/>
  <c i="1" r="AW108"/>
  <c i="15" r="F37"/>
  <c i="1" r="BD108"/>
  <c i="15" r="F35"/>
  <c i="1" r="BB108"/>
  <c i="13" l="1" r="R127"/>
  <c r="R126"/>
  <c r="R125"/>
  <c i="12" r="T132"/>
  <c r="T131"/>
  <c i="10" r="P129"/>
  <c r="P128"/>
  <c i="1" r="AU103"/>
  <c i="8" r="R123"/>
  <c i="7" r="T130"/>
  <c i="3" r="P614"/>
  <c r="T433"/>
  <c i="13" r="T127"/>
  <c r="T126"/>
  <c r="T125"/>
  <c i="11" r="T126"/>
  <c r="T125"/>
  <c i="10" r="T129"/>
  <c r="T128"/>
  <c i="9" r="P126"/>
  <c r="P125"/>
  <c i="1" r="AU102"/>
  <c i="8" r="T123"/>
  <c i="7" r="R130"/>
  <c i="6" r="T143"/>
  <c i="5" r="T133"/>
  <c i="4" r="P126"/>
  <c i="1" r="AU97"/>
  <c i="3" r="T614"/>
  <c r="P433"/>
  <c r="P148"/>
  <c r="P147"/>
  <c i="1" r="AU96"/>
  <c i="2" r="T128"/>
  <c r="T127"/>
  <c i="14" r="P130"/>
  <c r="P129"/>
  <c i="1" r="AU107"/>
  <c i="13" r="P127"/>
  <c r="P126"/>
  <c r="P125"/>
  <c i="1" r="AU106"/>
  <c i="12" r="P132"/>
  <c r="P131"/>
  <c i="1" r="AU105"/>
  <c i="11" r="R126"/>
  <c r="R125"/>
  <c i="9" r="R126"/>
  <c r="R125"/>
  <c i="5" r="R133"/>
  <c i="4" r="R126"/>
  <c i="2" r="R128"/>
  <c r="R127"/>
  <c i="14" r="R130"/>
  <c r="R129"/>
  <c i="12" r="R132"/>
  <c r="R131"/>
  <c i="11" r="P126"/>
  <c r="P125"/>
  <c i="1" r="AU104"/>
  <c i="9" r="T126"/>
  <c r="T125"/>
  <c i="8" r="P123"/>
  <c i="1" r="AU101"/>
  <c i="7" r="P130"/>
  <c i="1" r="AU100"/>
  <c i="6" r="R143"/>
  <c r="P143"/>
  <c i="1" r="AU99"/>
  <c i="5" r="P133"/>
  <c i="1" r="AU98"/>
  <c i="4" r="T126"/>
  <c i="3" r="R614"/>
  <c r="R433"/>
  <c r="R148"/>
  <c r="R147"/>
  <c r="T148"/>
  <c r="T147"/>
  <c i="2" r="P128"/>
  <c r="P127"/>
  <c i="1" r="AU95"/>
  <c i="2" r="BK128"/>
  <c r="J128"/>
  <c r="J97"/>
  <c i="3" r="BK1011"/>
  <c r="J1011"/>
  <c r="J126"/>
  <c i="5" r="BK134"/>
  <c r="J134"/>
  <c r="J97"/>
  <c r="BK266"/>
  <c r="J266"/>
  <c r="J110"/>
  <c i="6" r="BK143"/>
  <c r="J143"/>
  <c r="J96"/>
  <c i="8" r="BK123"/>
  <c r="J123"/>
  <c r="J96"/>
  <c i="9" r="BK285"/>
  <c r="J285"/>
  <c r="J104"/>
  <c i="10" r="BK129"/>
  <c r="J129"/>
  <c r="J97"/>
  <c r="BK205"/>
  <c r="J205"/>
  <c r="J105"/>
  <c r="BK209"/>
  <c r="J209"/>
  <c r="J107"/>
  <c i="11" r="BK126"/>
  <c r="J126"/>
  <c r="J97"/>
  <c i="12" r="BK132"/>
  <c r="J132"/>
  <c r="J97"/>
  <c r="BK238"/>
  <c r="J238"/>
  <c r="J107"/>
  <c i="13" r="BK127"/>
  <c r="J127"/>
  <c r="J98"/>
  <c i="14" r="BK208"/>
  <c r="J208"/>
  <c r="J107"/>
  <c i="15" r="BK118"/>
  <c r="J118"/>
  <c r="J96"/>
  <c i="2" r="BK236"/>
  <c r="J236"/>
  <c r="J100"/>
  <c i="3" r="BK614"/>
  <c r="J614"/>
  <c r="J110"/>
  <c i="4" r="BK127"/>
  <c r="J127"/>
  <c r="J97"/>
  <c r="BK158"/>
  <c r="J158"/>
  <c r="J99"/>
  <c r="BK191"/>
  <c r="J191"/>
  <c r="J101"/>
  <c r="BK208"/>
  <c r="J208"/>
  <c r="J103"/>
  <c i="5" r="BK144"/>
  <c r="J144"/>
  <c r="J99"/>
  <c r="BK159"/>
  <c r="J159"/>
  <c r="J101"/>
  <c r="BK191"/>
  <c r="J191"/>
  <c r="J103"/>
  <c r="BK230"/>
  <c r="J230"/>
  <c r="J105"/>
  <c r="BK253"/>
  <c r="J253"/>
  <c r="J108"/>
  <c r="BK271"/>
  <c r="J271"/>
  <c r="J112"/>
  <c i="7" r="BK130"/>
  <c r="J130"/>
  <c i="9" r="BK126"/>
  <c r="J126"/>
  <c r="J97"/>
  <c i="11" r="BK191"/>
  <c r="J191"/>
  <c r="J104"/>
  <c i="12" r="BK244"/>
  <c r="J244"/>
  <c r="J109"/>
  <c i="14" r="BK130"/>
  <c r="J130"/>
  <c r="J97"/>
  <c i="4" r="J222"/>
  <c r="J105"/>
  <c i="3" r="BK147"/>
  <c r="J147"/>
  <c r="J96"/>
  <c r="J433"/>
  <c r="J102"/>
  <c i="2" r="J33"/>
  <c i="1" r="AV95"/>
  <c r="AT95"/>
  <c i="3" r="J33"/>
  <c i="1" r="AV96"/>
  <c r="AT96"/>
  <c i="4" r="J33"/>
  <c i="1" r="AV97"/>
  <c r="AT97"/>
  <c i="5" r="J33"/>
  <c i="1" r="AV98"/>
  <c r="AT98"/>
  <c i="6" r="J33"/>
  <c i="1" r="AV99"/>
  <c r="AT99"/>
  <c i="7" r="F33"/>
  <c i="1" r="AZ100"/>
  <c i="8" r="J33"/>
  <c i="1" r="AV101"/>
  <c r="AT101"/>
  <c i="9" r="F33"/>
  <c i="1" r="AZ102"/>
  <c i="10" r="F33"/>
  <c i="1" r="AZ103"/>
  <c i="11" r="F33"/>
  <c i="1" r="AZ104"/>
  <c i="12" r="J33"/>
  <c i="1" r="AV105"/>
  <c r="AT105"/>
  <c i="13" r="J33"/>
  <c i="1" r="AV106"/>
  <c r="AT106"/>
  <c i="14" r="F33"/>
  <c i="1" r="AZ107"/>
  <c i="14" r="J33"/>
  <c i="1" r="AV107"/>
  <c r="AT107"/>
  <c i="15" r="J33"/>
  <c i="1" r="AV108"/>
  <c r="AT108"/>
  <c r="BB94"/>
  <c r="W31"/>
  <c r="BA94"/>
  <c r="W30"/>
  <c i="15" r="F33"/>
  <c i="1" r="AZ108"/>
  <c r="BC94"/>
  <c r="W32"/>
  <c i="7" r="J30"/>
  <c i="1" r="AG100"/>
  <c i="2" r="F33"/>
  <c i="1" r="AZ95"/>
  <c i="3" r="F33"/>
  <c i="1" r="AZ96"/>
  <c i="4" r="F33"/>
  <c i="1" r="AZ97"/>
  <c i="5" r="F33"/>
  <c i="1" r="AZ98"/>
  <c i="6" r="F33"/>
  <c i="1" r="AZ99"/>
  <c i="7" r="J33"/>
  <c i="1" r="AV100"/>
  <c r="AT100"/>
  <c r="AN100"/>
  <c i="8" r="F33"/>
  <c i="1" r="AZ101"/>
  <c i="9" r="J33"/>
  <c i="1" r="AV102"/>
  <c r="AT102"/>
  <c i="10" r="J33"/>
  <c i="1" r="AV103"/>
  <c r="AT103"/>
  <c i="11" r="J33"/>
  <c i="1" r="AV104"/>
  <c r="AT104"/>
  <c i="12" r="F33"/>
  <c i="1" r="AZ105"/>
  <c i="13" r="F33"/>
  <c i="1" r="AZ106"/>
  <c r="BD94"/>
  <c r="W33"/>
  <c i="9" l="1" r="BK125"/>
  <c r="J125"/>
  <c r="J96"/>
  <c i="7" r="J96"/>
  <c i="11" r="BK125"/>
  <c r="J125"/>
  <c r="J96"/>
  <c i="12" r="BK131"/>
  <c r="J131"/>
  <c r="J96"/>
  <c i="13" r="BK126"/>
  <c r="J126"/>
  <c r="J97"/>
  <c i="2" r="BK127"/>
  <c r="J127"/>
  <c r="J96"/>
  <c i="5" r="BK133"/>
  <c r="J133"/>
  <c r="J96"/>
  <c i="4" r="BK126"/>
  <c r="J126"/>
  <c r="J96"/>
  <c i="10" r="BK128"/>
  <c r="J128"/>
  <c r="J96"/>
  <c i="14" r="BK129"/>
  <c r="J129"/>
  <c r="J96"/>
  <c i="7" r="J39"/>
  <c i="1" r="AU94"/>
  <c i="8" r="J30"/>
  <c i="1" r="AG101"/>
  <c i="6" r="J30"/>
  <c i="1" r="AG99"/>
  <c r="AY94"/>
  <c i="15" r="J30"/>
  <c i="1" r="AG108"/>
  <c i="3" r="J30"/>
  <c i="1" r="AG96"/>
  <c r="AX94"/>
  <c r="AW94"/>
  <c r="AK30"/>
  <c r="AZ94"/>
  <c r="W29"/>
  <c i="8" l="1" r="J39"/>
  <c i="15" r="J39"/>
  <c i="6" r="J39"/>
  <c i="13" r="BK125"/>
  <c r="J125"/>
  <c r="J96"/>
  <c i="3" r="J39"/>
  <c i="1" r="AN96"/>
  <c r="AN99"/>
  <c r="AN101"/>
  <c r="AN108"/>
  <c i="2" r="J30"/>
  <c i="1" r="AG95"/>
  <c i="9" r="J30"/>
  <c i="1" r="AG102"/>
  <c i="14" r="J30"/>
  <c i="1" r="AG107"/>
  <c i="5" r="J30"/>
  <c i="1" r="AG98"/>
  <c i="10" r="J30"/>
  <c i="1" r="AG103"/>
  <c i="4" r="J30"/>
  <c i="1" r="AG97"/>
  <c r="AN97"/>
  <c i="12" r="J30"/>
  <c i="1" r="AG105"/>
  <c i="11" r="J30"/>
  <c i="1" r="AG104"/>
  <c r="AV94"/>
  <c r="AK29"/>
  <c i="14" l="1" r="J39"/>
  <c i="10" r="J39"/>
  <c i="9" r="J39"/>
  <c i="11" r="J39"/>
  <c i="2" r="J39"/>
  <c i="5" r="J39"/>
  <c i="12" r="J39"/>
  <c i="4" r="J39"/>
  <c i="1" r="AN95"/>
  <c r="AN98"/>
  <c r="AN105"/>
  <c r="AN107"/>
  <c r="AN102"/>
  <c r="AN103"/>
  <c r="AN104"/>
  <c i="13" r="J30"/>
  <c i="1" r="AG106"/>
  <c r="AG94"/>
  <c r="AK26"/>
  <c r="AT94"/>
  <c r="AN94"/>
  <c i="13" l="1" r="J39"/>
  <c i="1" r="AN106"/>
  <c r="AK35"/>
</calcChain>
</file>

<file path=xl/sharedStrings.xml><?xml version="1.0" encoding="utf-8"?>
<sst xmlns="http://schemas.openxmlformats.org/spreadsheetml/2006/main">
  <si>
    <t>Export Komplet</t>
  </si>
  <si>
    <t/>
  </si>
  <si>
    <t>2.0</t>
  </si>
  <si>
    <t>ZAMOK</t>
  </si>
  <si>
    <t>False</t>
  </si>
  <si>
    <t>{9862bb12-5c62-46d9-b3ec-e3bad26fa9a4}</t>
  </si>
  <si>
    <t>0,01</t>
  </si>
  <si>
    <t>21</t>
  </si>
  <si>
    <t>15</t>
  </si>
  <si>
    <t>REKAPITULACE STAVBY</t>
  </si>
  <si>
    <t xml:space="preserve">v ---  níže se nacházejí doplnkové a pomocné údaje k sestavám  --- v</t>
  </si>
  <si>
    <t>Návod na vyplnění</t>
  </si>
  <si>
    <t>0,001</t>
  </si>
  <si>
    <t>Kód:</t>
  </si>
  <si>
    <t>01082021</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</si>
  <si>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</si>
  <si>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</si>
  <si>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STAVEBNÍ ÚPRAVY HASIČSKÉ ZBROJNICE HEŘMANICE - SLEZSKÁ OSTRAVA</t>
  </si>
  <si>
    <t>KSO:</t>
  </si>
  <si>
    <t>CC-CZ:</t>
  </si>
  <si>
    <t>Místo:</t>
  </si>
  <si>
    <t>SLEZSKÁ OSTRAVA</t>
  </si>
  <si>
    <t>Datum:</t>
  </si>
  <si>
    <t>10. 8. 2023</t>
  </si>
  <si>
    <t>Zadavatel:</t>
  </si>
  <si>
    <t>IČ:</t>
  </si>
  <si>
    <t>SMO - SLEZSKÁ OSTRAVA</t>
  </si>
  <si>
    <t>DIČ:</t>
  </si>
  <si>
    <t>Uchazeč:</t>
  </si>
  <si>
    <t>Vyplň údaj</t>
  </si>
  <si>
    <t>Projektant:</t>
  </si>
  <si>
    <t>47153521</t>
  </si>
  <si>
    <t>SPAN s.r.o.</t>
  </si>
  <si>
    <t>CZ47153521</t>
  </si>
  <si>
    <t>True</t>
  </si>
  <si>
    <t>Zpracovatel:</t>
  </si>
  <si>
    <t>SPAN S.R.O.</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</si>
  <si>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</si>
  <si>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</si>
  <si>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</si>
  <si>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</si>
  <si>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</si>
  <si>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</si>
  <si>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</si>
  <si>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</si>
  <si>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</si>
  <si>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</si>
  <si>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</si>
  <si>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</si>
  <si>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</si>
  <si>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</si>
  <si>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</si>
  <si>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</si>
  <si>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</si>
  <si>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</si>
  <si>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</si>
  <si>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</si>
  <si>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</si>
  <si>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</si>
  <si>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</si>
  <si>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</si>
  <si>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</si>
  <si>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</si>
  <si>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</si>
  <si>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</si>
  <si>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</si>
  <si>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</si>
  <si>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</si>
  <si>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</si>
  <si>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</si>
  <si>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</si>
  <si>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</si>
  <si>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</si>
  <si>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</si>
  <si>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</si>
  <si>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</si>
  <si>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</si>
  <si>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</si>
  <si>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</si>
  <si>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</si>
  <si>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</si>
  <si>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</si>
  <si>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</si>
  <si>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01 - 1</t>
  </si>
  <si>
    <t>Bourací práce a demolice</t>
  </si>
  <si>
    <t>STA</t>
  </si>
  <si>
    <t>1</t>
  </si>
  <si>
    <t>{e0eec870-28f4-47a4-b109-48fce1608e07}</t>
  </si>
  <si>
    <t>2</t>
  </si>
  <si>
    <t>SO 01 - 2</t>
  </si>
  <si>
    <t>Objekt HZ - HSV + PSV</t>
  </si>
  <si>
    <t>{8ca04333-a4f3-49ff-985e-f3e71031d1ce}</t>
  </si>
  <si>
    <t>SO 01 - 3-OBJEKT HZ</t>
  </si>
  <si>
    <t>ZDRAVOTECHNIKA</t>
  </si>
  <si>
    <t>{1add1c6f-207b-4a0b-ab17-f04801dfbf49}</t>
  </si>
  <si>
    <t>SO 01 - 4-OBJEKT HZ</t>
  </si>
  <si>
    <t>ÚSTŘEDNÍ TOPENÍ</t>
  </si>
  <si>
    <t>{c75c7cbb-9b6a-43ab-81a5-ecc6b72d1963}</t>
  </si>
  <si>
    <t>SO 01 - 5-OBJEKT HZ</t>
  </si>
  <si>
    <t>ELEKTROINSTALACE</t>
  </si>
  <si>
    <t>{4eacb65d-a1b8-4520-8059-b8831d523106}</t>
  </si>
  <si>
    <t>SO 01 - 6-OBJEKT HZ</t>
  </si>
  <si>
    <t>VZDUCHOTECHNIKA</t>
  </si>
  <si>
    <t>{596cf0ea-6c64-48cc-a213-ea1e64904c3e}</t>
  </si>
  <si>
    <t>SO 01- 7-OBJEKT HZ</t>
  </si>
  <si>
    <t>MaR</t>
  </si>
  <si>
    <t>{c02c1ec7-1f40-4742-826c-709f27359b92}</t>
  </si>
  <si>
    <t>SO 02 - 8</t>
  </si>
  <si>
    <t>Komunikace</t>
  </si>
  <si>
    <t>{4887d682-c781-4b82-9d40-0bfba4929b2f}</t>
  </si>
  <si>
    <t>SO 03 - 10</t>
  </si>
  <si>
    <t>PŘELOŽKA VODY</t>
  </si>
  <si>
    <t>{28c67ecc-c3d6-4201-86d7-69a425fd8318}</t>
  </si>
  <si>
    <t>SO 04 - 10</t>
  </si>
  <si>
    <t>PŘELOŽKA PLYNU STL</t>
  </si>
  <si>
    <t>{d50d7dfc-f960-4d69-8893-12f6c53433a8}</t>
  </si>
  <si>
    <t>SO 06 - 11</t>
  </si>
  <si>
    <t>KANALIZACE DEŠŤOVÁ</t>
  </si>
  <si>
    <t>{f9191697-2e9c-4d8d-9631-f03a86502f5a}</t>
  </si>
  <si>
    <t>SO 07 - 12</t>
  </si>
  <si>
    <t>PŘELOŽKA SPLAŠKOVÉ KANALIZACE</t>
  </si>
  <si>
    <t>{0e6617a4-6e36-4dde-9ef0-1f7f20f97a39}</t>
  </si>
  <si>
    <t>SO 08 - 13</t>
  </si>
  <si>
    <t>ČOV</t>
  </si>
  <si>
    <t>{25331e74-5974-4fdb-8ce5-b27a0fd0d50d}</t>
  </si>
  <si>
    <t>VRN</t>
  </si>
  <si>
    <t>HZ HEŘMANICE</t>
  </si>
  <si>
    <t>{4f25bd37-122f-4b95-bfdf-767d911150a9}</t>
  </si>
  <si>
    <t>KRYCÍ LIST SOUPISU PRACÍ</t>
  </si>
  <si>
    <t>Objekt:</t>
  </si>
  <si>
    <t>SO 01 - 1 - Bourací práce a demolice</t>
  </si>
  <si>
    <t>REKAPITULACE ČLENĚNÍ SOUPISU PRACÍ</t>
  </si>
  <si>
    <t>Kód dílu - Popis</t>
  </si>
  <si>
    <t>Cena celkem [CZK]</t>
  </si>
  <si>
    <t>Náklady ze soupisu prací</t>
  </si>
  <si>
    <t>-1</t>
  </si>
  <si>
    <t>HSV - Práce a dodávky HSV</t>
  </si>
  <si>
    <t xml:space="preserve">    9 - Ostatní konstrukce a práce, bourání</t>
  </si>
  <si>
    <t xml:space="preserve">    997 - Přesun sutě</t>
  </si>
  <si>
    <t>PSV - Práce a dodávky PSV</t>
  </si>
  <si>
    <t xml:space="preserve">    711 - Izolace proti vodě, vlhkosti a plynům</t>
  </si>
  <si>
    <t xml:space="preserve">    712 - Povlakové krytiny</t>
  </si>
  <si>
    <t xml:space="preserve">    762 - Konstrukce tesařské</t>
  </si>
  <si>
    <t xml:space="preserve">    764 - Konstrukce klempířské</t>
  </si>
  <si>
    <t xml:space="preserve">    766 - Konstrukce truhlářské</t>
  </si>
  <si>
    <t xml:space="preserve">    767 - Konstrukce zámečnické</t>
  </si>
  <si>
    <t xml:space="preserve">    776 - Podlahy povlakové</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</si>
  <si>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</si>
  <si>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</si>
  <si>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</si>
  <si>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</si>
  <si>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</si>
  <si>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</si>
  <si>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</si>
  <si>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</si>
  <si>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</si>
  <si>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</si>
  <si>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</si>
  <si>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</si>
  <si>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</si>
  <si>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</si>
  <si>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</si>
  <si>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</si>
  <si>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9</t>
  </si>
  <si>
    <t>Ostatní konstrukce a práce, bourání</t>
  </si>
  <si>
    <t>K</t>
  </si>
  <si>
    <t>961044111</t>
  </si>
  <si>
    <t>Bourání základů z betonu prostého</t>
  </si>
  <si>
    <t>m3</t>
  </si>
  <si>
    <t>CS ÚRS 2023 02</t>
  </si>
  <si>
    <t>4</t>
  </si>
  <si>
    <t>-1303705943</t>
  </si>
  <si>
    <t>P</t>
  </si>
  <si>
    <t>Poznámka k položce:_x000d_
po obnažení stávajících základů (jedná se o předpoklad - není známa geometrie a rozsah nutnosti bourání)_x000d_
stavební část - výkres D 102</t>
  </si>
  <si>
    <t>962031132</t>
  </si>
  <si>
    <t>Bourání příček z cihel pálených na MVC tl do 100 mm</t>
  </si>
  <si>
    <t>m2</t>
  </si>
  <si>
    <t>1941912499</t>
  </si>
  <si>
    <t>Poznámka k položce:_x000d_
stavební část - výkres D 103, 105</t>
  </si>
  <si>
    <t>VV</t>
  </si>
  <si>
    <t>(2,46+2,45+1+2,28+2,34+4,3)*3,1+2,7*(20-0,6*2*4)</t>
  </si>
  <si>
    <t>Součet</t>
  </si>
  <si>
    <t>3</t>
  </si>
  <si>
    <t>962031133</t>
  </si>
  <si>
    <t>Bourání příček z cihel pálených na MVC tl do 150 mm</t>
  </si>
  <si>
    <t>-1401792217</t>
  </si>
  <si>
    <t>2,28*3,1+1,65*2,4</t>
  </si>
  <si>
    <t>962032231</t>
  </si>
  <si>
    <t>Bourání zdiva z cihel pálených nebo vápenopískových na MV nebo MVC přes 1 m3</t>
  </si>
  <si>
    <t>-2107655798</t>
  </si>
  <si>
    <t xml:space="preserve">"zaměřeno elektronicky"  (48,9-4,15)*0,45*2,4 +(22-0,7*2*4)*0,3*2,4</t>
  </si>
  <si>
    <t>5</t>
  </si>
  <si>
    <t>962032641</t>
  </si>
  <si>
    <t>Bourání zdiva komínového nad střechou z cihel na MC</t>
  </si>
  <si>
    <t>-1241080850</t>
  </si>
  <si>
    <t>Poznámka k položce:_x000d_
stavební část - výkres D 103, 105, 107, 111</t>
  </si>
  <si>
    <t>6</t>
  </si>
  <si>
    <t>96301151R</t>
  </si>
  <si>
    <t>Bourání stropů z tvárnic pálených do nosníků ocelových tl do 300 mm</t>
  </si>
  <si>
    <t>792390572</t>
  </si>
  <si>
    <t>Poznámka k položce:_x000d_
vybourání části stávajících stropů vč.schodišťových desek - I nosoče, desky hurdis, bet.mazanina v rozsahu místností č.201-209_x000d_
stavební část - výkres D 103, 105, 109</t>
  </si>
  <si>
    <t>7</t>
  </si>
  <si>
    <t>963053936</t>
  </si>
  <si>
    <t>Bourání ŽB schodišťových ramen monolitických samonosných</t>
  </si>
  <si>
    <t>-305856161</t>
  </si>
  <si>
    <t>8</t>
  </si>
  <si>
    <t>963054949</t>
  </si>
  <si>
    <t>Bourání ŽB schodnic jakékoli délky</t>
  </si>
  <si>
    <t>m</t>
  </si>
  <si>
    <t>-1560247667</t>
  </si>
  <si>
    <t>964011211</t>
  </si>
  <si>
    <t>Vybourání ŽB překladů prefabrikovaných dl do 3 m hmotnosti do 50 kg/m</t>
  </si>
  <si>
    <t>-2140607288</t>
  </si>
  <si>
    <t>Poznámka k položce:_x000d_
u výplní otvorů vnějšího zdiva_x000d_
stavební část - výkres D 103, 105</t>
  </si>
  <si>
    <t>10</t>
  </si>
  <si>
    <t>965043341</t>
  </si>
  <si>
    <t>Bourání podkladů pod dlažby betonových s potěrem nebo teracem tl do 100 mm pl přes 4 m2</t>
  </si>
  <si>
    <t>-1131484494</t>
  </si>
  <si>
    <t>Poznámka k položce:_x000d_
veškeré konstrukce podlah v celém rozsahu půdorysů u stávající části dvoupodlažního objektu_x000d_
stavební část - výkres D 103, 105</t>
  </si>
  <si>
    <t xml:space="preserve">"1.NP"  222*0,15                                                                              </t>
  </si>
  <si>
    <t xml:space="preserve">"2.NP"  198,18*0,1</t>
  </si>
  <si>
    <t>11</t>
  </si>
  <si>
    <t>1345572734</t>
  </si>
  <si>
    <t>Poznámka k položce:_x000d_
veškeré konstrukce podlah v celém rozsahu půdorysů u stávající části objektu garáží_x000d_
stavební část - výkres D 103, 105, 109</t>
  </si>
  <si>
    <t xml:space="preserve">"1.NP" 222*0,07                                                                              </t>
  </si>
  <si>
    <t xml:space="preserve">"2.NP"  198,18*0,06</t>
  </si>
  <si>
    <t>12</t>
  </si>
  <si>
    <t>965049111</t>
  </si>
  <si>
    <t>Příplatek k bourání betonových mazanin za bourání mazanin se svařovanou sítí tl do 100 mm</t>
  </si>
  <si>
    <t>2110803612</t>
  </si>
  <si>
    <t>13</t>
  </si>
  <si>
    <t>965081212</t>
  </si>
  <si>
    <t>Bourání podlah z dlaždic keramických nebo xylolitových tl do 10 mm plochy do 1 m2</t>
  </si>
  <si>
    <t>1184419950</t>
  </si>
  <si>
    <t>7,3+144,16</t>
  </si>
  <si>
    <t>14</t>
  </si>
  <si>
    <t>965082923</t>
  </si>
  <si>
    <t>Odstranění násypů pod podlahami tl do 100 mm pl přes 2 m2</t>
  </si>
  <si>
    <t>366753375</t>
  </si>
  <si>
    <t>Poznámka k položce:_x000d_
stavební část - výkres D 103, 105, 109</t>
  </si>
  <si>
    <t xml:space="preserve">"1.NP"  222*0,15</t>
  </si>
  <si>
    <t>967031142</t>
  </si>
  <si>
    <t>Přisekání rovných ostění v cihelném zdivu na MC</t>
  </si>
  <si>
    <t>1050795311</t>
  </si>
  <si>
    <t>Poznámka k položce:_x000d_
začištění otvorů v obvodovém zdivu po hrubém vybourání - pro výplně otvorů_x000d_
stavební část - výkres D 103, 105</t>
  </si>
  <si>
    <t>16</t>
  </si>
  <si>
    <t>968062376</t>
  </si>
  <si>
    <t>Vybourání dřevěných rámů oken zdvojených včetně křídel pl do 4 m2</t>
  </si>
  <si>
    <t>14098264</t>
  </si>
  <si>
    <t>6*1,5*1,3 + 4*1,5*1,3</t>
  </si>
  <si>
    <t>17</t>
  </si>
  <si>
    <t>968072558</t>
  </si>
  <si>
    <t>Vybourání kovových vrat pl do 5 m2</t>
  </si>
  <si>
    <t>1625352591</t>
  </si>
  <si>
    <t>Poznámka k položce:_x000d_
stavební část - výkres D 103</t>
  </si>
  <si>
    <t>3,57*4+2,9*4+3*2,7</t>
  </si>
  <si>
    <t>18</t>
  </si>
  <si>
    <t>969021112</t>
  </si>
  <si>
    <t>Vybourání vnitřního litinového potrubí do DN 100</t>
  </si>
  <si>
    <t>-1431532090</t>
  </si>
  <si>
    <t>Poznámka k položce:_x000d_
stávající rozvody nezaměřeny - předpoklad rozsahu_x000d_
stavební část - výkres D 103, 105</t>
  </si>
  <si>
    <t>19</t>
  </si>
  <si>
    <t>969031111</t>
  </si>
  <si>
    <t>Vybourání vnitřního ocelového potrubí do DN 50</t>
  </si>
  <si>
    <t>54228313</t>
  </si>
  <si>
    <t>20</t>
  </si>
  <si>
    <t>971033131</t>
  </si>
  <si>
    <t>Vybourání otvorů ve zdivu cihelném D do 60 mm na MVC nebo MV tl do 150 mm</t>
  </si>
  <si>
    <t>kus</t>
  </si>
  <si>
    <t>-605865290</t>
  </si>
  <si>
    <t>Poznámka k položce:_x000d_
stavební část - výkres D 103, 105_x000d_
topení výkres D 202, 203, 204, 205_x000d_
ZTI D 304-308</t>
  </si>
  <si>
    <t>971033241</t>
  </si>
  <si>
    <t>Vybourání otvorů ve zdivu cihelném pl do 0,0225 m2 na MVC nebo MV tl do 300 mm</t>
  </si>
  <si>
    <t>-555907600</t>
  </si>
  <si>
    <t>Poznámka k položce:_x000d_
stavební část - výkres D 103, 105_x000d_
Topení - D 202-205_x000d_
ZTI - D 304-308</t>
  </si>
  <si>
    <t>22</t>
  </si>
  <si>
    <t>971033651</t>
  </si>
  <si>
    <t>Vybourání otvorů ve zdivu cihelném pl do 4 m2 na MVC nebo MV tl do 600 mm</t>
  </si>
  <si>
    <t>-344021949</t>
  </si>
  <si>
    <t>23</t>
  </si>
  <si>
    <t>972011211</t>
  </si>
  <si>
    <t>Vybourání výplní otvorů z lehkých betonů v prefabrikovaných stropech tl do 120 mm pl do 0,09 m2</t>
  </si>
  <si>
    <t>-761918109</t>
  </si>
  <si>
    <t>24</t>
  </si>
  <si>
    <t>972011311</t>
  </si>
  <si>
    <t>Vybourání výplní otvorů z lehkých betonů v prefabrikovaných stropech tl do 120 mm pl do 0,25 m2</t>
  </si>
  <si>
    <t>262159847</t>
  </si>
  <si>
    <t>25</t>
  </si>
  <si>
    <t>973031334</t>
  </si>
  <si>
    <t>Vysekání kapes ve zdivu cihelném na MV nebo MVC pl do 0,16 m2 hl do 150 mm</t>
  </si>
  <si>
    <t>-1643084988</t>
  </si>
  <si>
    <t>26</t>
  </si>
  <si>
    <t>973031614</t>
  </si>
  <si>
    <t>Vysekání kapes ve zdivu cihelném na MV nebo MVC pro špalíky do 50x50x50 mm</t>
  </si>
  <si>
    <t>154438895</t>
  </si>
  <si>
    <t>27</t>
  </si>
  <si>
    <t>973048131</t>
  </si>
  <si>
    <t>Vysekání kapes ve zdivu z betonu pro zavázání příček nebo zdí tl do 150 mm</t>
  </si>
  <si>
    <t>1283217266</t>
  </si>
  <si>
    <t>28</t>
  </si>
  <si>
    <t>974031121</t>
  </si>
  <si>
    <t>Vysekání rýh ve zdivu cihelném hl do 30 mm š do 30 mm</t>
  </si>
  <si>
    <t>1847596034</t>
  </si>
  <si>
    <t>Poznámka k položce:_x000d_
stavební část - výkres D 103, 105_x000d_
Elektro - E 01, E 04_x000d_
ZTI - D 304-308</t>
  </si>
  <si>
    <t>29</t>
  </si>
  <si>
    <t>974031133</t>
  </si>
  <si>
    <t>Vysekání rýh ve zdivu cihelném hl do 50 mm š do 100 mm</t>
  </si>
  <si>
    <t>-1513228187</t>
  </si>
  <si>
    <t>30</t>
  </si>
  <si>
    <t>974032666</t>
  </si>
  <si>
    <t>Vysekání rýh ve stěnách z dutých cihel nebo tvárnic pro vtahování nosníků hl do 150 mm v do 250 mm</t>
  </si>
  <si>
    <t>-1265984665</t>
  </si>
  <si>
    <t>Poznámka k položce:_x000d_
dodatečně vložené nosníky_x000d_
stavební část - výkres D 103, 105</t>
  </si>
  <si>
    <t>31</t>
  </si>
  <si>
    <t>975011351</t>
  </si>
  <si>
    <t>Podpěrné dřevení při podezdívání základů tl přes 450 do 600 mm vyzdívka v do 2 m dl podchycení přes 3 do 5 m</t>
  </si>
  <si>
    <t>-653202305</t>
  </si>
  <si>
    <t>Poznámka k položce:_x000d_
podpěrná konstrukce pro bourání schodiště_x000d_
stavební část - výkres D 102, 105</t>
  </si>
  <si>
    <t>32</t>
  </si>
  <si>
    <t>978011191</t>
  </si>
  <si>
    <t>Otlučení (osekání) vnitřní vápenné nebo vápenocementové omítky stropů v rozsahu přes 50 do 100 %</t>
  </si>
  <si>
    <t>642107245</t>
  </si>
  <si>
    <t>Poznámka k položce:_x000d_
omítky nad 1NP_x000d_
stavební část - výkres D 103</t>
  </si>
  <si>
    <t>222,17*1</t>
  </si>
  <si>
    <t>33</t>
  </si>
  <si>
    <t>978012191</t>
  </si>
  <si>
    <t>Otlučení (osekání) vnitřní vápenné nebo vápenocementové omítky stropů rákosových v rozsahu přes 50 do 100 %</t>
  </si>
  <si>
    <t>1253824226</t>
  </si>
  <si>
    <t>Poznámka k položce:_x000d_
omítky nad 2NP_x000d_
stavební část - výkres D 105</t>
  </si>
  <si>
    <t>198,18-80</t>
  </si>
  <si>
    <t>34</t>
  </si>
  <si>
    <t>978013191</t>
  </si>
  <si>
    <t>Otlučení (osekání) vnitřní vápenné nebo vápenocementové omítky stěn v rozsahu přes 50 do 100 %</t>
  </si>
  <si>
    <t>2091873625</t>
  </si>
  <si>
    <t>1NP</t>
  </si>
  <si>
    <t>(186-45)*3,1</t>
  </si>
  <si>
    <t>2NP</t>
  </si>
  <si>
    <t>219,232</t>
  </si>
  <si>
    <t>35</t>
  </si>
  <si>
    <t>978015351</t>
  </si>
  <si>
    <t>Otlučení (osekání) vnější vápenné nebo vápenocementové omítky stupně členitosti 1 a 2 v rozsahu přes 30 do 40 %</t>
  </si>
  <si>
    <t>843395288</t>
  </si>
  <si>
    <t>Poznámka k položce:_x000d_
oprava zdiva pod zateplení_x000d_
stavební část - výkres D 111</t>
  </si>
  <si>
    <t>86,1+58+31,1+64,9</t>
  </si>
  <si>
    <t>36</t>
  </si>
  <si>
    <t>978059541</t>
  </si>
  <si>
    <t>Odsekání a odebrání obkladů stěn z vnitřních obkládaček plochy přes 1 m2</t>
  </si>
  <si>
    <t>-1267817718</t>
  </si>
  <si>
    <t>997</t>
  </si>
  <si>
    <t>Přesun sutě</t>
  </si>
  <si>
    <t>37</t>
  </si>
  <si>
    <t>997013211</t>
  </si>
  <si>
    <t>Vnitrostaveništní doprava suti a vybouraných hmot pro budovy v do 6 m ručně</t>
  </si>
  <si>
    <t>t</t>
  </si>
  <si>
    <t>-1818852384</t>
  </si>
  <si>
    <t>38</t>
  </si>
  <si>
    <t>997013501</t>
  </si>
  <si>
    <t>Odvoz suti a vybouraných hmot na skládku nebo meziskládku do 1 km se složením</t>
  </si>
  <si>
    <t>-1703132480</t>
  </si>
  <si>
    <t>39</t>
  </si>
  <si>
    <t>997013509</t>
  </si>
  <si>
    <t>Příplatek k odvozu suti a vybouraných hmot na skládku ZKD 1 km přes 1 km</t>
  </si>
  <si>
    <t>1453005729</t>
  </si>
  <si>
    <t>481,022*9 'Přepočtené koeficientem množství</t>
  </si>
  <si>
    <t>40</t>
  </si>
  <si>
    <t>997013631</t>
  </si>
  <si>
    <t>Poplatek za uložení na skládce (skládkovné) stavebního odpadu směsného kód odpadu 17 09 04</t>
  </si>
  <si>
    <t>13585721</t>
  </si>
  <si>
    <t>PSV</t>
  </si>
  <si>
    <t>Práce a dodávky PSV</t>
  </si>
  <si>
    <t>711</t>
  </si>
  <si>
    <t>Izolace proti vodě, vlhkosti a plynům</t>
  </si>
  <si>
    <t>41</t>
  </si>
  <si>
    <t>711131811</t>
  </si>
  <si>
    <t>Odstranění izolace proti zemní vlhkosti vodorovné</t>
  </si>
  <si>
    <t>2106573071</t>
  </si>
  <si>
    <t>222*1,2</t>
  </si>
  <si>
    <t>712</t>
  </si>
  <si>
    <t>Povlakové krytiny</t>
  </si>
  <si>
    <t>42</t>
  </si>
  <si>
    <t>712440831</t>
  </si>
  <si>
    <t>Odstranění povlakové krytiny střech přes 10° do 30° z pásů NAIP přitavených v plné ploše jednovrstvé</t>
  </si>
  <si>
    <t>-770496154</t>
  </si>
  <si>
    <t>10,25*(5,8+9,1)+(7,6*12,85)</t>
  </si>
  <si>
    <t>762</t>
  </si>
  <si>
    <t>Konstrukce tesařské</t>
  </si>
  <si>
    <t>43</t>
  </si>
  <si>
    <t>762134811</t>
  </si>
  <si>
    <t>DeMontáž bednění svislých stěn z fošen</t>
  </si>
  <si>
    <t>1422797401</t>
  </si>
  <si>
    <t>Poznámka k položce:_x000d_
stavební část - výkres D 107, 111</t>
  </si>
  <si>
    <t>111,54*1</t>
  </si>
  <si>
    <t>44</t>
  </si>
  <si>
    <t>762331811</t>
  </si>
  <si>
    <t>Demontáž vázaných kcí krovů z hranolů průřezové pl do 120 cm2</t>
  </si>
  <si>
    <t>1043513051</t>
  </si>
  <si>
    <t xml:space="preserve">Poznámka k položce:_x000d_
stavební část - výkres D 103_x000d_
</t>
  </si>
  <si>
    <t>5,8*11+9,1*11+10,39*5+3,78*4+4*1,5+10,39*2+7,56*24+12,8*5+6,4*10+2,38*4</t>
  </si>
  <si>
    <t>45</t>
  </si>
  <si>
    <t>762341811</t>
  </si>
  <si>
    <t>Demontáž bednění střech z prken</t>
  </si>
  <si>
    <t>1277254138</t>
  </si>
  <si>
    <t>Poznámka k položce:_x000d_
stavební část - výkres D 107</t>
  </si>
  <si>
    <t>10,25*(5,8+9,1)+7,6*12,85</t>
  </si>
  <si>
    <t>46</t>
  </si>
  <si>
    <t>762841811</t>
  </si>
  <si>
    <t>Demontáž podbíjení obkladů stropů a střech sklonu do 60° z hrubých prken tl do 35 mm</t>
  </si>
  <si>
    <t>1466450219</t>
  </si>
  <si>
    <t>Poznámka k položce:_x000d_
podbíjení stropu nad 2NP_x000d_
stavební část - výkres D 105, 109</t>
  </si>
  <si>
    <t>764</t>
  </si>
  <si>
    <t>Konstrukce klempířské</t>
  </si>
  <si>
    <t>47</t>
  </si>
  <si>
    <t>764001821</t>
  </si>
  <si>
    <t>Demontáž krytiny ze svitků nebo tabulí do suti</t>
  </si>
  <si>
    <t>-538436407</t>
  </si>
  <si>
    <t>48</t>
  </si>
  <si>
    <t>764001891</t>
  </si>
  <si>
    <t>Demontáž úžlabí do suti</t>
  </si>
  <si>
    <t>-1592824269</t>
  </si>
  <si>
    <t>3,075*4</t>
  </si>
  <si>
    <t>49</t>
  </si>
  <si>
    <t>764002801</t>
  </si>
  <si>
    <t>Demontáž závětrné lišty do suti</t>
  </si>
  <si>
    <t>173725703</t>
  </si>
  <si>
    <t>7,56*4+5,8+9,1</t>
  </si>
  <si>
    <t>50</t>
  </si>
  <si>
    <t>764002812</t>
  </si>
  <si>
    <t>Demontáž okapového plechu do suti v krytině skládané</t>
  </si>
  <si>
    <t>1717357734</t>
  </si>
  <si>
    <t>23,1*2</t>
  </si>
  <si>
    <t>51</t>
  </si>
  <si>
    <t>764002821</t>
  </si>
  <si>
    <t>Demontáž střešního výlezu do suti</t>
  </si>
  <si>
    <t>-1428853897</t>
  </si>
  <si>
    <t>Poznámka k položce:_x000d_
stavební část - výkres D 111</t>
  </si>
  <si>
    <t>52</t>
  </si>
  <si>
    <t>76400282R</t>
  </si>
  <si>
    <t>Demontáž oplechování vikýře</t>
  </si>
  <si>
    <t>1823439904</t>
  </si>
  <si>
    <t>53</t>
  </si>
  <si>
    <t>764002851</t>
  </si>
  <si>
    <t>Demontáž oplechování parapetů do suti</t>
  </si>
  <si>
    <t>-158381322</t>
  </si>
  <si>
    <t>Poznámka k položce:_x000d_
stavební část - výkres D 103, 105, 111</t>
  </si>
  <si>
    <t>16,69*1</t>
  </si>
  <si>
    <t>54</t>
  </si>
  <si>
    <t>764002871</t>
  </si>
  <si>
    <t>Demontáž lemování zdí do suti</t>
  </si>
  <si>
    <t>1217267562</t>
  </si>
  <si>
    <t xml:space="preserve">Poznámka k položce:_x000d_
stavební část - výkres D 107, 111_x000d_
</t>
  </si>
  <si>
    <t>23,35*1</t>
  </si>
  <si>
    <t>55</t>
  </si>
  <si>
    <t>764004801</t>
  </si>
  <si>
    <t>Demontáž podokapního žlabu do suti</t>
  </si>
  <si>
    <t>1639833273</t>
  </si>
  <si>
    <t>23,01*2</t>
  </si>
  <si>
    <t>56</t>
  </si>
  <si>
    <t>764004861</t>
  </si>
  <si>
    <t>Demontáž svodu do suti</t>
  </si>
  <si>
    <t>1904274349</t>
  </si>
  <si>
    <t>4,3*4+2*4</t>
  </si>
  <si>
    <t>766</t>
  </si>
  <si>
    <t>Konstrukce truhlářské</t>
  </si>
  <si>
    <t>57</t>
  </si>
  <si>
    <t>766432841</t>
  </si>
  <si>
    <t>Demontáž dřevěného obložení stupňů schodiště</t>
  </si>
  <si>
    <t>-976012848</t>
  </si>
  <si>
    <t>58</t>
  </si>
  <si>
    <t>766691911</t>
  </si>
  <si>
    <t>Vyvěšení nebo zavěšení dřevěných křídel oken pl do 1,5 m2</t>
  </si>
  <si>
    <t>792567001</t>
  </si>
  <si>
    <t>59</t>
  </si>
  <si>
    <t>766691914</t>
  </si>
  <si>
    <t>Vyvěšení nebo zavěšení dřevěných křídel dveří pl do 2 m2</t>
  </si>
  <si>
    <t>2127234907</t>
  </si>
  <si>
    <t>767</t>
  </si>
  <si>
    <t>Konstrukce zámečnické</t>
  </si>
  <si>
    <t>60</t>
  </si>
  <si>
    <t>767691832</t>
  </si>
  <si>
    <t>Vyvěšení nebo zavěšení kovových křídel vrat do 4 m2</t>
  </si>
  <si>
    <t>187933228</t>
  </si>
  <si>
    <t>61</t>
  </si>
  <si>
    <t>767996801</t>
  </si>
  <si>
    <t>Demontáž atypických zámečnických konstrukcí rozebráním hm jednotlivých dílů do 50 kg</t>
  </si>
  <si>
    <t>kg</t>
  </si>
  <si>
    <t>2077727649</t>
  </si>
  <si>
    <t>Poznámka k položce:_x000d_
demontáž OK věže</t>
  </si>
  <si>
    <t>62</t>
  </si>
  <si>
    <t>76799680R</t>
  </si>
  <si>
    <t>Demontáž oplocení strojového pletiva v 200 cm</t>
  </si>
  <si>
    <t>1822637401</t>
  </si>
  <si>
    <t>776</t>
  </si>
  <si>
    <t>Podlahy povlakové</t>
  </si>
  <si>
    <t>63</t>
  </si>
  <si>
    <t>776201812</t>
  </si>
  <si>
    <t>Demontáž lepených povlakových podlah s podložkou ručně</t>
  </si>
  <si>
    <t>-1867350655</t>
  </si>
  <si>
    <t>SO 01 - 2 - Objekt HZ - HSV + PSV</t>
  </si>
  <si>
    <t xml:space="preserve">    1 - Zemní práce</t>
  </si>
  <si>
    <t xml:space="preserve">    2 - Zakládání</t>
  </si>
  <si>
    <t xml:space="preserve">    3 - Svislé a kompletní konstrukce</t>
  </si>
  <si>
    <t xml:space="preserve">    4 - Vodorovné konstrukce</t>
  </si>
  <si>
    <t xml:space="preserve">    6 - Úpravy povrchů, podlahy a osazování výplní</t>
  </si>
  <si>
    <t xml:space="preserve">      61 - Úprava povrchů vnitřních</t>
  </si>
  <si>
    <t xml:space="preserve">      62 - Úprava povrchů vnějších</t>
  </si>
  <si>
    <t xml:space="preserve">      63 - Podlahy a podlahové konstrukce</t>
  </si>
  <si>
    <t xml:space="preserve">      64 - Osazování výplní otvorů</t>
  </si>
  <si>
    <t xml:space="preserve">    8 - Trubní vedení</t>
  </si>
  <si>
    <t xml:space="preserve">    998 - Přesun hmot</t>
  </si>
  <si>
    <t xml:space="preserve">    713 - Izolace tepelné</t>
  </si>
  <si>
    <t xml:space="preserve">    727 - Zdravotechnika - požární ochrana</t>
  </si>
  <si>
    <t xml:space="preserve">    741 - Elektroinstalace - silnoproud</t>
  </si>
  <si>
    <t xml:space="preserve">    771 - Podlahy z dlaždic</t>
  </si>
  <si>
    <t xml:space="preserve">    775 - Podlahy skládané</t>
  </si>
  <si>
    <t xml:space="preserve">    781 - Dokončovací práce - obklady</t>
  </si>
  <si>
    <t xml:space="preserve">    783 - Dokončovací práce - nátěry</t>
  </si>
  <si>
    <t xml:space="preserve">    784 - Dokončovací práce - malby a tapety</t>
  </si>
  <si>
    <t>M - Práce a dodávky M</t>
  </si>
  <si>
    <t xml:space="preserve">    43-M - Montáž ocelových konstrukcí</t>
  </si>
  <si>
    <t>Zemní práce</t>
  </si>
  <si>
    <t>111111101</t>
  </si>
  <si>
    <t>Odstranění travin v rovině nebo ve svahu do 1:5 ručně</t>
  </si>
  <si>
    <t>1656858096</t>
  </si>
  <si>
    <t>Poznámka k položce:_x000d_
oddíl C, výkres č. C.3, + SO 02- komunikace D 101+102</t>
  </si>
  <si>
    <t>111211101</t>
  </si>
  <si>
    <t>Odstranění křovin a stromů průměru kmene do 100 mm i s kořeny sklonu terénu do 1:5 ručně</t>
  </si>
  <si>
    <t>-1047426978</t>
  </si>
  <si>
    <t>Poznámka k položce:_x000d_
oddíl C, výkres č.C.3, + So 02 - komunikace D 101+102</t>
  </si>
  <si>
    <t>115001102</t>
  </si>
  <si>
    <t>Převedení vody potrubím DN přes 100 do 150</t>
  </si>
  <si>
    <t>1275957955</t>
  </si>
  <si>
    <t>115101202</t>
  </si>
  <si>
    <t>Čerpání vody na dopravní výšku do 10 m průměrný přítok přes 500 do 1 000 l/min</t>
  </si>
  <si>
    <t>hod</t>
  </si>
  <si>
    <t>-2114794253</t>
  </si>
  <si>
    <t>115101209</t>
  </si>
  <si>
    <t>Příplatek ZKD 2000 l/min při čerpání vody na dopravní výšku do 10 m</t>
  </si>
  <si>
    <t>887638794</t>
  </si>
  <si>
    <t>115101301</t>
  </si>
  <si>
    <t>Pohotovost čerpací soupravy pro dopravní výšku do 10 m přítok do 500 l/min</t>
  </si>
  <si>
    <t>den</t>
  </si>
  <si>
    <t>360562356</t>
  </si>
  <si>
    <t>115201201</t>
  </si>
  <si>
    <t>Čerpací jehla pro snižování hladiny podzemní vody - vplavení</t>
  </si>
  <si>
    <t>668543380</t>
  </si>
  <si>
    <t>119001401</t>
  </si>
  <si>
    <t>Dočasné zajištění potrubí ocelového nebo litinového DN do 200 mm</t>
  </si>
  <si>
    <t>-873796410</t>
  </si>
  <si>
    <t>Poznámka k položce:_x000d_
stavební část výkres D 101 a D 102</t>
  </si>
  <si>
    <t>5,5+4,7+6,7</t>
  </si>
  <si>
    <t>119001421</t>
  </si>
  <si>
    <t>Dočasné zajištění kabelů a kabelových tratí ze 3 volně ložených kabelů</t>
  </si>
  <si>
    <t>688208794</t>
  </si>
  <si>
    <t xml:space="preserve">Poznámka k položce:_x000d_
stavební část - výkres D 101 a D 102_x000d_
</t>
  </si>
  <si>
    <t>129001101</t>
  </si>
  <si>
    <t>Příplatek za ztížení odkopávky nebo prokopávky v blízkosti inženýrských sítí</t>
  </si>
  <si>
    <t>952524568</t>
  </si>
  <si>
    <t>129911121</t>
  </si>
  <si>
    <t>Bourání zdiva z betonu prostého neprokládaného v odkopávkách nebo prokopávkách ručně</t>
  </si>
  <si>
    <t>1201406124</t>
  </si>
  <si>
    <t>Poznámka k položce:_x000d_
 - předpoklad výskytu původních základů</t>
  </si>
  <si>
    <t>122151103</t>
  </si>
  <si>
    <t>Odkopávky a prokopávky nezapažené v hornině třídy těžitelnosti I skupiny 1 a 2 objem do 100 m3 strojně</t>
  </si>
  <si>
    <t>-1879963693</t>
  </si>
  <si>
    <t>Poznámka k položce:_x000d_
stavební část - výkres D 101 a D 102</t>
  </si>
  <si>
    <t xml:space="preserve">plocha přístavba s rezervou </t>
  </si>
  <si>
    <t>400,55*0,3</t>
  </si>
  <si>
    <t>129911121.1</t>
  </si>
  <si>
    <t>Bourání zdiva z betonu prostého neprokládaného v odkopávkách nebo prokopávkách ručně - v místě přístavby garáží</t>
  </si>
  <si>
    <t>-1015540869</t>
  </si>
  <si>
    <t>132212131</t>
  </si>
  <si>
    <t>Hloubení nezapažených rýh šířky do 800 mm v soudržných horninách třídy těžitelnosti I skupiny 3 ručně</t>
  </si>
  <si>
    <t>-214022822</t>
  </si>
  <si>
    <t>131251103</t>
  </si>
  <si>
    <t>Hloubení jam nezapažených v hornině třídy těžitelnosti I skupiny 3 objem do 100 m3 strojně</t>
  </si>
  <si>
    <t>-806625666</t>
  </si>
  <si>
    <t>132251253</t>
  </si>
  <si>
    <t>Hloubení rýh nezapažených š do 2000 mm v hornině třídy těžitelnosti I skupiny 3 objem do 100 m3 strojně</t>
  </si>
  <si>
    <t>-963311565</t>
  </si>
  <si>
    <t>213*1</t>
  </si>
  <si>
    <t>151101101</t>
  </si>
  <si>
    <t>Zřízení příložného pažení a rozepření stěn rýh hl do 2 m</t>
  </si>
  <si>
    <t>-216879027</t>
  </si>
  <si>
    <t>160*1</t>
  </si>
  <si>
    <t>151101111</t>
  </si>
  <si>
    <t>Odstranění příložného pažení a rozepření stěn rýh hl do 2 m</t>
  </si>
  <si>
    <t>1992904035</t>
  </si>
  <si>
    <t>161151103</t>
  </si>
  <si>
    <t>Svislé přemístění výkopku z horniny třídy těžitelnosti I skupiny 1 až 3 hl výkopu přes 4 do 8 m</t>
  </si>
  <si>
    <t>-2034972670</t>
  </si>
  <si>
    <t>213+87+111</t>
  </si>
  <si>
    <t>161151603</t>
  </si>
  <si>
    <t>Vytažení výkopku těženého z prostoru pod základy z hl přes 3 do 6 m v hornině třídy těžitelnosti I skupiny 1 až 3</t>
  </si>
  <si>
    <t>1966679292</t>
  </si>
  <si>
    <t>162251102</t>
  </si>
  <si>
    <t>Vodorovné přemístění přes 20 do 50 m výkopku/sypaniny z horniny třídy těžitelnosti I skupiny 1 až 3</t>
  </si>
  <si>
    <t>-1207550060</t>
  </si>
  <si>
    <t>162751117</t>
  </si>
  <si>
    <t>Vodorovné přemístění přes 9 000 do 10000 m výkopku/sypaniny z horniny třídy těžitelnosti I skupiny 1 až 3</t>
  </si>
  <si>
    <t>-915308908</t>
  </si>
  <si>
    <t>162751119</t>
  </si>
  <si>
    <t>Příplatek k vodorovnému přemístění výkopku/sypaniny z horniny třídy těžitelnosti I skupiny 1 až 3 ZKD 1000 m přes 10000 m</t>
  </si>
  <si>
    <t>-1736609787</t>
  </si>
  <si>
    <t>411*5 "Přepočtené koeficientem množství"</t>
  </si>
  <si>
    <t>167151101</t>
  </si>
  <si>
    <t>Nakládání výkopku z hornin třídy těžitelnosti I skupiny 1 až 3 do 100 m3</t>
  </si>
  <si>
    <t>1408785829</t>
  </si>
  <si>
    <t>171151103</t>
  </si>
  <si>
    <t>Uložení sypaniny z hornin soudržných do násypů zhutněných strojně</t>
  </si>
  <si>
    <t>1579882612</t>
  </si>
  <si>
    <t>174111101</t>
  </si>
  <si>
    <t>Zásyp jam, šachet rýh nebo kolem objektů sypaninou se zhutněním ručně</t>
  </si>
  <si>
    <t>1976649039</t>
  </si>
  <si>
    <t>174111102</t>
  </si>
  <si>
    <t>Zásyp v uzavřených prostorech sypaninou se zhutněním ručně</t>
  </si>
  <si>
    <t>117074105</t>
  </si>
  <si>
    <t>M</t>
  </si>
  <si>
    <t>58721003</t>
  </si>
  <si>
    <t>struska UHK frakce 16/32</t>
  </si>
  <si>
    <t>-1360170037</t>
  </si>
  <si>
    <t>162251101</t>
  </si>
  <si>
    <t>Vodorovné přemístění do 20 m výkopku/sypaniny z horniny třídy těžitelnosti I skupiny 1 až 3</t>
  </si>
  <si>
    <t>1530971215</t>
  </si>
  <si>
    <t>1017663470</t>
  </si>
  <si>
    <t>-220825492</t>
  </si>
  <si>
    <t>52*5 "Přepočtené koeficientem množství"</t>
  </si>
  <si>
    <t>181411131</t>
  </si>
  <si>
    <t>Založení parkového trávníku výsevem pl do 1000 m2 v rovině a ve svahu do 1:5</t>
  </si>
  <si>
    <t>-389374117</t>
  </si>
  <si>
    <t>Poznámka k položce:_x000d_
oddíl C, výkres č. C.3, + SO 02 - komunikace D 101+102</t>
  </si>
  <si>
    <t>181411132</t>
  </si>
  <si>
    <t>Založení parkového trávníku výsevem pl do 1000 m2 ve svahu přes 1:5 do 1:2</t>
  </si>
  <si>
    <t>-1925631217</t>
  </si>
  <si>
    <t xml:space="preserve">"elektronizky vyměřeno"  48+166+115</t>
  </si>
  <si>
    <t>181111111</t>
  </si>
  <si>
    <t>Plošná úprava terénu do 500 m2 zemina skupiny 1 až 4 nerovnosti přes 50 do 100 mm v rovinně a svahu do 1:5</t>
  </si>
  <si>
    <t>-2021548390</t>
  </si>
  <si>
    <t xml:space="preserve">Poznámka k položce:_x000d_
oddíl C, výkres č. C.3, + SO 02 - komunikace D 101+102_x000d_
</t>
  </si>
  <si>
    <t>181111112</t>
  </si>
  <si>
    <t>Plošná úprava terénu do 500 m2 zemina skupiny 1 až 4 nerovnosti přes 50 do 100 mm ve svahu přes 1:5 do 1:2</t>
  </si>
  <si>
    <t>649614983</t>
  </si>
  <si>
    <t>00572410</t>
  </si>
  <si>
    <t>osivo směs travní parková</t>
  </si>
  <si>
    <t>-2028237544</t>
  </si>
  <si>
    <t>1105*0,04 "Přepočtené koeficientem množství"</t>
  </si>
  <si>
    <t>44,2*0,04 'Přepočtené koeficientem množství</t>
  </si>
  <si>
    <t>Zakládání</t>
  </si>
  <si>
    <t>272321511</t>
  </si>
  <si>
    <t>Základové klenby ze ŽB bez zvýšených nároků na prostředí tř. C 25/30</t>
  </si>
  <si>
    <t>-984110508</t>
  </si>
  <si>
    <t>Poznámka k položce:_x000d_
stavební část - výkres D 101, D 102</t>
  </si>
  <si>
    <t>"elektronicky zaměřeno" 105*0,5+82*0,5</t>
  </si>
  <si>
    <t>279113155</t>
  </si>
  <si>
    <t>Základová zeď tl přes 300 do 400 mm z tvárnic ztraceného bednění včetně výplně z betonu tř. C 25/30</t>
  </si>
  <si>
    <t>-248003387</t>
  </si>
  <si>
    <t xml:space="preserve">"zaměřeno eleltronicky"  (10,95+1,4+11,25+12,05+12,3+19,58+10,6)*0,75+16,05*0,8</t>
  </si>
  <si>
    <t>279311116</t>
  </si>
  <si>
    <t xml:space="preserve">Postupné podbetonování základového zdiva prostým betonem tř. C 25/30 </t>
  </si>
  <si>
    <t>-321085407</t>
  </si>
  <si>
    <t>Poznámka k položce:_x000d_
- rozšíření stávajících základů - náhradní položka_x000d_
stavební část - výkres D 101 a D 102</t>
  </si>
  <si>
    <t xml:space="preserve">"zaměřeno eleltronicky"  82*0,5</t>
  </si>
  <si>
    <t>279351121</t>
  </si>
  <si>
    <t>Zřízení oboustranného bednění základových zdí</t>
  </si>
  <si>
    <t>1141184199</t>
  </si>
  <si>
    <t xml:space="preserve">"zaměřeno elektonicky"  (66,5+10,8+15,7*2+1,2*4)*0,5</t>
  </si>
  <si>
    <t>279351122</t>
  </si>
  <si>
    <t>Odstranění oboustranného bednění základových zdí</t>
  </si>
  <si>
    <t>-1313095529</t>
  </si>
  <si>
    <t>279361321</t>
  </si>
  <si>
    <t>Výztuž základových zdí nosných betonářskou ocelí 11 375</t>
  </si>
  <si>
    <t>-1356316231</t>
  </si>
  <si>
    <t>Poznámka k položce:_x000d_
základové pásy a patky - výkresy výztuže - dodavatelská dokumentace</t>
  </si>
  <si>
    <t xml:space="preserve">"zaměřeno elektonicky"  (66,5+10,8+15,7*2+1,2*4)*0,5*0,05 + (10,95+1,4+11,25+12,05+12,3+19,58+10,6)*0,75*0,04</t>
  </si>
  <si>
    <t>Svislé a kompletní konstrukce</t>
  </si>
  <si>
    <t>310237261</t>
  </si>
  <si>
    <t>Zazdívka otvorů pl přes 0,09 do 0,25 m2 ve zdivu nadzákladovém cihlami pálenými tl přes 450 do 600 mm</t>
  </si>
  <si>
    <t>291263487</t>
  </si>
  <si>
    <t>Poznámka k položce:_x000d_
stavební část - výkres D 104 a D 106</t>
  </si>
  <si>
    <t>310239411</t>
  </si>
  <si>
    <t>Zazdívka otvorů pl přes 1 do 4 m2 ve zdivu nadzákladovém cihlami pálenými na MC</t>
  </si>
  <si>
    <t>-45132706</t>
  </si>
  <si>
    <t>(2,09+1,89+2,73+1,68+2,73+4,48+1,785+1,772)*0,3</t>
  </si>
  <si>
    <t>311235161</t>
  </si>
  <si>
    <t xml:space="preserve">Zdivo jednovrstvé z cihel broušených přes P10 do P15 na tenkovrstvou maltu tl 300 mm </t>
  </si>
  <si>
    <t>2027890642</t>
  </si>
  <si>
    <t>Poznámka k položce:_x000d_
nové zdivo ve stávající vnitřní dispozici 1NP_x000d_
stavební část - výkres D 104 D106 D 108 D 110</t>
  </si>
  <si>
    <t>nové zdivo ve stávající vnitřní dispozici 1NP</t>
  </si>
  <si>
    <t>25*3-10</t>
  </si>
  <si>
    <t>nové zdivo 2NP nad stávajícím objektem</t>
  </si>
  <si>
    <t>(42*2,98)-22</t>
  </si>
  <si>
    <t>zděné zábradlí terasy 2NP</t>
  </si>
  <si>
    <t>34,8*1,5</t>
  </si>
  <si>
    <t>zděná atika</t>
  </si>
  <si>
    <t>137*0,5</t>
  </si>
  <si>
    <t>šachtice</t>
  </si>
  <si>
    <t>11,4*9</t>
  </si>
  <si>
    <t>311235191</t>
  </si>
  <si>
    <t>Zdivo jednovrstvé z cihel broušených přes P10 do P15 na tenkovrstvou maltu tl 380 mm</t>
  </si>
  <si>
    <t>1473168159</t>
  </si>
  <si>
    <t>Poznámka k položce:_x000d_
vnitřní zdivo - přístavba - dilatace a vnitřní dispozice přístavby 1NP_x000d_
stavební část D 104 D 106 D 110</t>
  </si>
  <si>
    <t>vnitřní zdivo - přístavba - dilatace a vnitřní dispozice přístavby 1NP</t>
  </si>
  <si>
    <t>(10,4*4,25)-6</t>
  </si>
  <si>
    <t xml:space="preserve">2NP  -stávající objekt</t>
  </si>
  <si>
    <t>69*2,9-35</t>
  </si>
  <si>
    <t>59,8*4,3-(12,8*1,5+10,4*4,2+2,1*2+0,9*1,3)</t>
  </si>
  <si>
    <t>54,9*3,5-(22,8*2,15+2,4*2,1)-0,33</t>
  </si>
  <si>
    <t>314231127</t>
  </si>
  <si>
    <t>Zdivo komínů a ventilací z cihel dl 290 mm pevnosti P20 až P 20 na SMS 10 Mpa</t>
  </si>
  <si>
    <t>1239419670</t>
  </si>
  <si>
    <t>Poznámka k položce:_x000d_
stavební část D 106 D 108 D 110</t>
  </si>
  <si>
    <t>0,55*0,55*6,5</t>
  </si>
  <si>
    <t>314272405.SID</t>
  </si>
  <si>
    <t>Komínové těleso jednoprůduchové s větrací šachtou SCHIEDEL ABSOLUT 160 mm v 3 m</t>
  </si>
  <si>
    <t>soubor</t>
  </si>
  <si>
    <t>-62781071</t>
  </si>
  <si>
    <t>314272415.SID</t>
  </si>
  <si>
    <t>Příplatek k jednoprůduchovému komínovému tělesu s větrací šachtou SCHIEDEL ABSOLUT 160 mm ZKD 1 m výšky</t>
  </si>
  <si>
    <t>-1228689085</t>
  </si>
  <si>
    <t>317142442.PFX</t>
  </si>
  <si>
    <t>Překlad nenosný pórobetonový PORFIX 250x150 dl přes 1000 do 1200 mm</t>
  </si>
  <si>
    <t>-1314065858</t>
  </si>
  <si>
    <t>Poznámka k položce:_x000d_
stavební část D 104 D 106 D 110</t>
  </si>
  <si>
    <t>317168053.WNR</t>
  </si>
  <si>
    <t>Překlad vysoký Porotherm KP 7 dl 1500 mm</t>
  </si>
  <si>
    <t>1594657123</t>
  </si>
  <si>
    <t>317168055.WNR</t>
  </si>
  <si>
    <t>Překlad vysoký Porotherm KP 7 dl 2000 mm</t>
  </si>
  <si>
    <t>1120689396</t>
  </si>
  <si>
    <t>317168057.WNR</t>
  </si>
  <si>
    <t>Překlad vysoký Porotherm KP 7 dl 2500 mm</t>
  </si>
  <si>
    <t>1085023437</t>
  </si>
  <si>
    <t>317168058.WNR</t>
  </si>
  <si>
    <t>Překlad vysoký Porotherm KP 7 dl 2750 mm</t>
  </si>
  <si>
    <t>528596507</t>
  </si>
  <si>
    <t>317168061.WNR</t>
  </si>
  <si>
    <t>Překlad vysoký Porotherm KP 7 dl 3500 mm</t>
  </si>
  <si>
    <t>1374991415</t>
  </si>
  <si>
    <t>317234410</t>
  </si>
  <si>
    <t>Vyzdívka mezi nosníky z cihel pálených na MC</t>
  </si>
  <si>
    <t>1536857879</t>
  </si>
  <si>
    <t>317941123</t>
  </si>
  <si>
    <t>Osazování ocelových válcovaných nosníků na zdivu I, IE, U, UE nebo L přes č. 14 do č. 22 nebo výšky do 220 mm</t>
  </si>
  <si>
    <t>2101256311</t>
  </si>
  <si>
    <t>13010748</t>
  </si>
  <si>
    <t>ocel profilová jakost S235JR (11 375) průřez IPE 160</t>
  </si>
  <si>
    <t>-7922616</t>
  </si>
  <si>
    <t>1,536*1,05</t>
  </si>
  <si>
    <t>13010750</t>
  </si>
  <si>
    <t>ocel profilová jakost S235JR (11 375) průřez IPE 180</t>
  </si>
  <si>
    <t>-854931925</t>
  </si>
  <si>
    <t>3,252*1,05</t>
  </si>
  <si>
    <t>317944323</t>
  </si>
  <si>
    <t>Válcované nosníky č.14 až 22 dodatečně osazované do připravených otvorů</t>
  </si>
  <si>
    <t>1796294474</t>
  </si>
  <si>
    <t>330321611</t>
  </si>
  <si>
    <t>Sloupy nebo pilíře z betonu pohledového tř. C 30/37 bez výztuže</t>
  </si>
  <si>
    <t>1892722835</t>
  </si>
  <si>
    <t>Poznámka k položce:_x000d_
2NP stavební část D106 D107</t>
  </si>
  <si>
    <t>7*0,3*0,3*3,2</t>
  </si>
  <si>
    <t>-488979754</t>
  </si>
  <si>
    <t>Poznámka k položce:_x000d_
1NP stavební část D104 D110</t>
  </si>
  <si>
    <t>13*0,4*0,4*4,8</t>
  </si>
  <si>
    <t>331351321</t>
  </si>
  <si>
    <t>Zřízení bednění čtyřúhelníkových sloupů v přes 4 do 6 m průřezu přes 0,08 do 0,16 m2</t>
  </si>
  <si>
    <t>-1836579381</t>
  </si>
  <si>
    <t>Poznámka k položce:_x000d_
stavební část D104 a D110</t>
  </si>
  <si>
    <t>7*0,3*4*3,2+13*0,4*4*4,8</t>
  </si>
  <si>
    <t>64</t>
  </si>
  <si>
    <t>331351322</t>
  </si>
  <si>
    <t>Odstranění bednění čtyřúhelníkových sloupů v přes 4 do 6 m průřezu přes 0,08 do 0,16 m2</t>
  </si>
  <si>
    <t>-1658787265</t>
  </si>
  <si>
    <t>65</t>
  </si>
  <si>
    <t>331361321</t>
  </si>
  <si>
    <t>Výztuž sloupů hranatých betonářskou ocelí 11 375</t>
  </si>
  <si>
    <t>674085829</t>
  </si>
  <si>
    <t>Poznámka k položce:_x000d_
stavební část D104 a D106, D110 + stavebně konstrukční řešení</t>
  </si>
  <si>
    <t>(7*3,2)*0,07+(13*4,8)*0,07</t>
  </si>
  <si>
    <t>66</t>
  </si>
  <si>
    <t>340235211</t>
  </si>
  <si>
    <t>Zazdívka otvorů v příčkách nebo stěnách pl do 0,0225 m2 cihlami plnými tl do 100 mm</t>
  </si>
  <si>
    <t>1348475178</t>
  </si>
  <si>
    <t>Poznámka k položce:_x000d_
stavební část - výkres D 104 a D 106 - ZTI D304, 305, 307, 308, topení D 202, 203, 205</t>
  </si>
  <si>
    <t>67</t>
  </si>
  <si>
    <t>340237211</t>
  </si>
  <si>
    <t>Zazdívka otvorů v příčkách nebo stěnách pl přes 0,09 do 0,25 m2 cihlami plnými tl do 100 mm</t>
  </si>
  <si>
    <t>497678920</t>
  </si>
  <si>
    <t>68</t>
  </si>
  <si>
    <t>342244301</t>
  </si>
  <si>
    <t>Příčka zvukově izolační z cihel děrovaných do na maltu M10 tloušťky 115 mm</t>
  </si>
  <si>
    <t>1512960842</t>
  </si>
  <si>
    <t>Poznámka k položce:_x000d_
2NP stavební část D 106 D 110</t>
  </si>
  <si>
    <t>elektronicky změřeno</t>
  </si>
  <si>
    <t>33,68+145,8-15,4</t>
  </si>
  <si>
    <t>69</t>
  </si>
  <si>
    <t>714888258</t>
  </si>
  <si>
    <t>Poznámka k položce:_x000d_
1NP stavební část D 104 D 110</t>
  </si>
  <si>
    <t>4,32*3,08-0,7*2+4,13*20,5-0,7*2*3</t>
  </si>
  <si>
    <t>70</t>
  </si>
  <si>
    <t>346234311</t>
  </si>
  <si>
    <t>Zazdívka rýh pro ventilační průduchy 150x300 mm z cihel s omítkou</t>
  </si>
  <si>
    <t>-1563634002</t>
  </si>
  <si>
    <t>Poznámka k položce:_x000d_
topení D 202, 203, 205</t>
  </si>
  <si>
    <t>71</t>
  </si>
  <si>
    <t>346244351</t>
  </si>
  <si>
    <t>Obezdívka koupelnových van ploch rovných tl 65 mm z cihel plných pálených dl 290 mm na M 5</t>
  </si>
  <si>
    <t>1734593681</t>
  </si>
  <si>
    <t>Poznámka k položce:_x000d_
stavební část D 104 D 106 ZTI D 304 D 305</t>
  </si>
  <si>
    <t>72</t>
  </si>
  <si>
    <t>346244371</t>
  </si>
  <si>
    <t>Zazdívka o tl 140 mm rýh, nik nebo kapes z cihel pálených</t>
  </si>
  <si>
    <t>-1142614331</t>
  </si>
  <si>
    <t>73</t>
  </si>
  <si>
    <t>346244381</t>
  </si>
  <si>
    <t>Plentování jednostranné v do 200 mm válcovaných nosníků cihlami</t>
  </si>
  <si>
    <t>-1169173059</t>
  </si>
  <si>
    <t>74</t>
  </si>
  <si>
    <t>346481111</t>
  </si>
  <si>
    <t>Zaplentování rýh, potrubí, výklenků nebo nik ve stěnách rabicovým pletivem</t>
  </si>
  <si>
    <t>-2119121596</t>
  </si>
  <si>
    <t>Poznámka k položce:_x000d_
stavební část D 103 D 104 D 105 D 106</t>
  </si>
  <si>
    <t>75</t>
  </si>
  <si>
    <t>346481112</t>
  </si>
  <si>
    <t>Zaplentování rýh, potrubí, výklenků nebo nik ve stěnách keramickým pletivem</t>
  </si>
  <si>
    <t>-1726586578</t>
  </si>
  <si>
    <t>Poznámka k položce:_x000d_
spojení stávajícího a nového zdiva_x000d_
stavební část D 104 D 106 D 110</t>
  </si>
  <si>
    <t>76</t>
  </si>
  <si>
    <t>346991122</t>
  </si>
  <si>
    <t>Izolace dvojitých příček proti šíření zvuku polystyrénovými deskami tl 20 mm</t>
  </si>
  <si>
    <t>1195877967</t>
  </si>
  <si>
    <t>Poznámka k položce:_x000d_
vyplnění dilatace_x000d_
stavební část D 104 D 106 D 110</t>
  </si>
  <si>
    <t>77</t>
  </si>
  <si>
    <t>386381111</t>
  </si>
  <si>
    <t>Jímka 600x600x600 mm ze ŽB</t>
  </si>
  <si>
    <t>-131145417</t>
  </si>
  <si>
    <t>Poznámka k položce:_x000d_
stavební část D 104 a ZTI</t>
  </si>
  <si>
    <t>78</t>
  </si>
  <si>
    <t>388381112</t>
  </si>
  <si>
    <t>Kanály pro IS průřezu přes 150x150 do 300x300 mm betonové volné</t>
  </si>
  <si>
    <t>786272687</t>
  </si>
  <si>
    <t xml:space="preserve">Poznámka k položce:_x000d_
stavební část D 104 a ZTI_x000d_
</t>
  </si>
  <si>
    <t>8,1*3</t>
  </si>
  <si>
    <t>Vodorovné konstrukce</t>
  </si>
  <si>
    <t>79</t>
  </si>
  <si>
    <t>411168301</t>
  </si>
  <si>
    <t>Strop keramický tl 25 cm z vložek MIAKO a keramobetonových nosníků dl do 2 m OVN 50 cm</t>
  </si>
  <si>
    <t>2039682528</t>
  </si>
  <si>
    <t xml:space="preserve">"D2A"  4</t>
  </si>
  <si>
    <t xml:space="preserve">"D3"  21,7</t>
  </si>
  <si>
    <t xml:space="preserve">"D6"  21,6</t>
  </si>
  <si>
    <t>80</t>
  </si>
  <si>
    <t>411168302</t>
  </si>
  <si>
    <t>Strop keramický tl 25 cm z vložek MIAKO a keramobetonových nosníků dl přes 2 do 3 m OVN 50 cm</t>
  </si>
  <si>
    <t>-1033280768</t>
  </si>
  <si>
    <t xml:space="preserve">Poznámka k položce:_x000d_
stavební část D 116 D 117 </t>
  </si>
  <si>
    <t xml:space="preserve">"D4"  23,61</t>
  </si>
  <si>
    <t>"D7" 27,5+7,5</t>
  </si>
  <si>
    <t>"Věž"</t>
  </si>
  <si>
    <t>81</t>
  </si>
  <si>
    <t>411168303</t>
  </si>
  <si>
    <t>Strop keramický tl 25 cm z vložek MIAKO a keramobetonových nosníků dl přes 3 do 4 m OVN 50 cm</t>
  </si>
  <si>
    <t>1569533664</t>
  </si>
  <si>
    <t xml:space="preserve">"D7"  30,7+10,8</t>
  </si>
  <si>
    <t>82</t>
  </si>
  <si>
    <t>411168304</t>
  </si>
  <si>
    <t>Strop keramický tl 25 cm z vložek MIAKO a keramobetonových nosníků dl přes 4 do 5 m OVN 50 cm</t>
  </si>
  <si>
    <t>1749776328</t>
  </si>
  <si>
    <t>Poznámka k položce:_x000d_
stavební část D 116 D 117</t>
  </si>
  <si>
    <t>"D1" 53,18</t>
  </si>
  <si>
    <t xml:space="preserve">"D2"  43,8</t>
  </si>
  <si>
    <t>"D6" 53,2</t>
  </si>
  <si>
    <t xml:space="preserve">"D7"  32</t>
  </si>
  <si>
    <t>83</t>
  </si>
  <si>
    <t>411168305</t>
  </si>
  <si>
    <t>Strop keramický tl 25 cm z vložek MIAKO a keramobetonových nosníků dl přes 5 do 6 m OVN 50 cm</t>
  </si>
  <si>
    <t>-1429917617</t>
  </si>
  <si>
    <t xml:space="preserve">"D6"  56,2</t>
  </si>
  <si>
    <t>84</t>
  </si>
  <si>
    <t>411321515</t>
  </si>
  <si>
    <t>Stropy deskové ze ŽB tř. C 20/25</t>
  </si>
  <si>
    <t>864248122</t>
  </si>
  <si>
    <t>0,06*(34,55+416,6)</t>
  </si>
  <si>
    <t>85</t>
  </si>
  <si>
    <t>411322424</t>
  </si>
  <si>
    <t>Stropy trámové nebo kazetové ze ŽB tř. C 25/30</t>
  </si>
  <si>
    <t>1163671558</t>
  </si>
  <si>
    <t>Poznámka k položce:_x000d_
přístavba - garáž -_x000d_
stavební část D 116 + konstrukční řešení</t>
  </si>
  <si>
    <t>238*0,2+98*0,4*0,4</t>
  </si>
  <si>
    <t>86</t>
  </si>
  <si>
    <t>411352011</t>
  </si>
  <si>
    <t>Zřízení bednění pravoúhlých trámů tl přes 5 do 25 cm bez podpěrné kce</t>
  </si>
  <si>
    <t>1703034997</t>
  </si>
  <si>
    <t xml:space="preserve">Poznámka k položce:_x000d_
stavební část D 116 </t>
  </si>
  <si>
    <t>238+98*0,4*2</t>
  </si>
  <si>
    <t>87</t>
  </si>
  <si>
    <t>411352012</t>
  </si>
  <si>
    <t>Odstranění bednění pravoúhlých trámů tl přes 5 do 25 cm bez podpěrné kce</t>
  </si>
  <si>
    <t>-1237516053</t>
  </si>
  <si>
    <t>88</t>
  </si>
  <si>
    <t>411354313</t>
  </si>
  <si>
    <t>Zřízení podpěrné konstrukce stropů výšky do 4 m tl přes 15 do 25 cm</t>
  </si>
  <si>
    <t>-1939701723</t>
  </si>
  <si>
    <t>Poznámka k položce:_x000d_
keramické stropy + ŽB stropy_x000d_
stavební část D116, D117</t>
  </si>
  <si>
    <t>89</t>
  </si>
  <si>
    <t>411354314</t>
  </si>
  <si>
    <t>Odstranění podpěrné konstrukce stropů výšky do 4 m tl přes 15 do 25 cm</t>
  </si>
  <si>
    <t>-1436363266</t>
  </si>
  <si>
    <t>90</t>
  </si>
  <si>
    <t>411361321</t>
  </si>
  <si>
    <t>Výztuž stropů betonářskou ocelí 11 375</t>
  </si>
  <si>
    <t>736926701</t>
  </si>
  <si>
    <t>Poznámka k položce:_x000d_
upřesnění v dodavatelské dokumentaci_x000d_
stavební část D116 + stavebně konstrukční část</t>
  </si>
  <si>
    <t>64*0,07*1,1</t>
  </si>
  <si>
    <t>91</t>
  </si>
  <si>
    <t>411362021</t>
  </si>
  <si>
    <t>Výztuž stropů svařovanými sítěmi Kari</t>
  </si>
  <si>
    <t>-744773208</t>
  </si>
  <si>
    <t>0,0048*(34,55+416,6)*1,1</t>
  </si>
  <si>
    <t>92</t>
  </si>
  <si>
    <t>413231211</t>
  </si>
  <si>
    <t>Zazdívka zhlaví stropních trámů průřezu do 0,02 m2</t>
  </si>
  <si>
    <t>-146668315</t>
  </si>
  <si>
    <t>93</t>
  </si>
  <si>
    <t>417238213</t>
  </si>
  <si>
    <t>Obezdívka věnce jednostranná věncovkou keramickou v přes 210 do 250 mm včetně polystyrenu tl 100 mm</t>
  </si>
  <si>
    <t>-651815771</t>
  </si>
  <si>
    <t xml:space="preserve">"1.NP"  48,5</t>
  </si>
  <si>
    <t xml:space="preserve">"2.NP"  48,45+45,8+54,96*2</t>
  </si>
  <si>
    <t>94</t>
  </si>
  <si>
    <t>417321515</t>
  </si>
  <si>
    <t>Ztužující pásy a věnce ze ŽB tř. C 25/30</t>
  </si>
  <si>
    <t>196302555</t>
  </si>
  <si>
    <t>Poznámka k položce:_x000d_
stavební část D116, D 117 + stavebně konstrukční řešení</t>
  </si>
  <si>
    <t>71*0,4*0,19+153*0,4*0,19</t>
  </si>
  <si>
    <t>95</t>
  </si>
  <si>
    <t>417361321</t>
  </si>
  <si>
    <t>Výztuž ztužujících pásů a věnců betonářskou ocelí 11 375</t>
  </si>
  <si>
    <t>1877114063</t>
  </si>
  <si>
    <t>(71+153)*0,01</t>
  </si>
  <si>
    <t>96</t>
  </si>
  <si>
    <t>430321515</t>
  </si>
  <si>
    <t>Schodišťová konstrukce a rampa ze ŽB tř. C 20/25</t>
  </si>
  <si>
    <t>424783983</t>
  </si>
  <si>
    <t>Poznámka k položce:_x000d_
stavební část D104, D 106 + stavebně konstrukční část</t>
  </si>
  <si>
    <t>(10+4,5)*0,2*1,2</t>
  </si>
  <si>
    <t>97</t>
  </si>
  <si>
    <t>430362021</t>
  </si>
  <si>
    <t>Výztuž schodišťové konstrukce a rampy svařovanými sítěmi Kari</t>
  </si>
  <si>
    <t>36514740</t>
  </si>
  <si>
    <t>Poznámka k položce:_x000d_
dodavatelská dokumentace_x000d_
stavební část D104, D 106, D 110 + stavebně konstrukční část</t>
  </si>
  <si>
    <t>14,5*2*1,2*0,018</t>
  </si>
  <si>
    <t>98</t>
  </si>
  <si>
    <t>431351125</t>
  </si>
  <si>
    <t>Zřízení bednění podest schodišť a ramp křivočarých v do 4 m</t>
  </si>
  <si>
    <t>733973338</t>
  </si>
  <si>
    <t>Poznámka k položce:_x000d_
stavební část D104, D 106, D 110 + stavebně konstrukční část</t>
  </si>
  <si>
    <t>99</t>
  </si>
  <si>
    <t>431351126</t>
  </si>
  <si>
    <t>Odstranění bednění podest schodišť a ramp křivočarých v do 4 m</t>
  </si>
  <si>
    <t>577010006</t>
  </si>
  <si>
    <t>100</t>
  </si>
  <si>
    <t>431351128</t>
  </si>
  <si>
    <t>Příplatek ke zřízení bednění podest schodišť za podpěrnou konstrukci přes 4 do 6 m</t>
  </si>
  <si>
    <t>-622416328</t>
  </si>
  <si>
    <t>101</t>
  </si>
  <si>
    <t>431351129</t>
  </si>
  <si>
    <t>Příplatek k odstranění bednění podest schodišť za podpěrnou konstrukci přes 4 do 6 m</t>
  </si>
  <si>
    <t>586333151</t>
  </si>
  <si>
    <t>102</t>
  </si>
  <si>
    <t>434351145</t>
  </si>
  <si>
    <t>Zřízení bednění stupňů křivočarých schodišť</t>
  </si>
  <si>
    <t>921681695</t>
  </si>
  <si>
    <t>103</t>
  </si>
  <si>
    <t>434351146</t>
  </si>
  <si>
    <t>Odstranění bednění stupňů křivočarých schodišť</t>
  </si>
  <si>
    <t>-449538483</t>
  </si>
  <si>
    <t>Úpravy povrchů, podlahy a osazování výplní</t>
  </si>
  <si>
    <t>Úprava povrchů vnitřních</t>
  </si>
  <si>
    <t>104</t>
  </si>
  <si>
    <t>611111001</t>
  </si>
  <si>
    <t>Ubroušení výstupků betonu vnitřních neomítaných stropů po odbednění</t>
  </si>
  <si>
    <t>-1546890669</t>
  </si>
  <si>
    <t xml:space="preserve">Poznámka k položce:_x000d_
strop přístavba garáží_x000d_
stavební část D 104 </t>
  </si>
  <si>
    <t>105</t>
  </si>
  <si>
    <t>611121100</t>
  </si>
  <si>
    <t>Zatření spár vápennou maltou vnitřních stropů z cihel</t>
  </si>
  <si>
    <t>-473531578</t>
  </si>
  <si>
    <t xml:space="preserve">Poznámka k položce:_x000d_
původní stropy - přístavba garáž a stávající strop oprava_x000d_
stavební část D 104 </t>
  </si>
  <si>
    <t>106</t>
  </si>
  <si>
    <t>611131101</t>
  </si>
  <si>
    <t>Cementový postřik vnitřních stropů nanášený celoplošně ručně</t>
  </si>
  <si>
    <t>-1934092551</t>
  </si>
  <si>
    <t>107</t>
  </si>
  <si>
    <t>611131121</t>
  </si>
  <si>
    <t>Penetrační nátěr vnitřních stropů nanášený ručně</t>
  </si>
  <si>
    <t>-814375364</t>
  </si>
  <si>
    <t xml:space="preserve">Poznámka k položce:_x000d_
přístavba garáž a stávající strop_x000d_
stavební část D 104 </t>
  </si>
  <si>
    <t>108</t>
  </si>
  <si>
    <t>611142001</t>
  </si>
  <si>
    <t>Potažení vnitřních stropů sklovláknitým pletivem vtlačeným do tenkovrstvé hmoty</t>
  </si>
  <si>
    <t>1145884431</t>
  </si>
  <si>
    <t xml:space="preserve">Poznámka k položce:_x000d_
oprava stropu a žb stropy + schodiště_x000d_
stavební část D 104 D 106 </t>
  </si>
  <si>
    <t>206,3+25+85</t>
  </si>
  <si>
    <t>109</t>
  </si>
  <si>
    <t>611321131</t>
  </si>
  <si>
    <t>Potažení vnitřních rovných stropů vápenocementovým štukem tloušťky do 3 mm</t>
  </si>
  <si>
    <t>-1868472100</t>
  </si>
  <si>
    <t xml:space="preserve">Poznámka k položce:_x000d_
žb schodiště + strop v garáži_x000d_
stavební část D 104 D 106 </t>
  </si>
  <si>
    <t>206,3+25</t>
  </si>
  <si>
    <t>110</t>
  </si>
  <si>
    <t>611321141</t>
  </si>
  <si>
    <t>Vápenocementová omítka štuková dvouvrstvá vnitřních stropů rovných nanášená ručně</t>
  </si>
  <si>
    <t>35865469</t>
  </si>
  <si>
    <t xml:space="preserve">Poznámka k položce:_x000d_
nové omítky přístavba a stávající objekt s novým keramickým stropem_x000d_
stavební část D 104 </t>
  </si>
  <si>
    <t>423+392-155</t>
  </si>
  <si>
    <t>111</t>
  </si>
  <si>
    <t>611325423</t>
  </si>
  <si>
    <t>Oprava vnitřní vápenocementové štukové omítky stropů v rozsahu plochy přes 30 do 50 %</t>
  </si>
  <si>
    <t>-959432895</t>
  </si>
  <si>
    <t xml:space="preserve">Poznámka k položce:_x000d_
zachované stávající stropyv 1NP_x000d_
stavební část D 103 a D 104_x000d_
</t>
  </si>
  <si>
    <t>112</t>
  </si>
  <si>
    <t>611325453</t>
  </si>
  <si>
    <t>Příplatek k cenám opravy vápenocementové omítky stropů za dalších 10 mm v rozsahu přes 30 do 50 %</t>
  </si>
  <si>
    <t>-1604822547</t>
  </si>
  <si>
    <t>113</t>
  </si>
  <si>
    <t>612142001</t>
  </si>
  <si>
    <t>Potažení vnitřních stěn sklovláknitým pletivem vtlačeným do tenkovrstvé hmoty</t>
  </si>
  <si>
    <t>-59329141</t>
  </si>
  <si>
    <t xml:space="preserve">Poznámka k položce:_x000d_
1NP stávající zdivo_x000d_
stavební část D 104 </t>
  </si>
  <si>
    <t>114</t>
  </si>
  <si>
    <t>-1755433927</t>
  </si>
  <si>
    <t>Poznámka k položce:_x000d_
šachtice - stávající zdivo šachtice_x000d_
stavební část D 104 D 106 D 108 D 110</t>
  </si>
  <si>
    <t>9,1*3,6</t>
  </si>
  <si>
    <t>115</t>
  </si>
  <si>
    <t>9072302</t>
  </si>
  <si>
    <t>Poznámka k položce:_x000d_
společenská místnost_x000d_
stavební část D 106 D 110</t>
  </si>
  <si>
    <t xml:space="preserve">"1. NP"  130*3,1</t>
  </si>
  <si>
    <t>116</t>
  </si>
  <si>
    <t>612321141</t>
  </si>
  <si>
    <t>Vápenocementová omítka štuková dvouvrstvá vnitřních stěn nanášená ručně</t>
  </si>
  <si>
    <t>-404873318</t>
  </si>
  <si>
    <t xml:space="preserve">Poznámka k položce:_x000d_
1NP_x000d_
stavební část D 104 </t>
  </si>
  <si>
    <t>(99*2,8-0,8*2*8)+(223*3,2-0,75*2*9)+(92*4,65-0,9*2*6-12*1,5-10,4*4,2)</t>
  </si>
  <si>
    <t>117</t>
  </si>
  <si>
    <t>-1104987232</t>
  </si>
  <si>
    <t>Poznámka k položce:_x000d_
2NP_x000d_
stavební část D 106 D 110</t>
  </si>
  <si>
    <t>118</t>
  </si>
  <si>
    <t>612331161</t>
  </si>
  <si>
    <t>Cementová omítka štuková dvouvrstvá do černa pálená vnitřních stěn nanášená ručně</t>
  </si>
  <si>
    <t>371418079</t>
  </si>
  <si>
    <t>Poznámka k položce:_x000d_
věž šachtice_x000d_
stavební část D 104 D 106 D 108 D 110</t>
  </si>
  <si>
    <t>119</t>
  </si>
  <si>
    <t>613331141</t>
  </si>
  <si>
    <t>Cementová omítka štuková dvouvrstvá vnitřních pilířů nebo sloupů nanášená ručně</t>
  </si>
  <si>
    <t>-1727617880</t>
  </si>
  <si>
    <t>Poznámka k položce:_x000d_
přístavba garáže a stávající objekt 2NP_x000d_
stavební část D 104 D 106 D 108 D 110</t>
  </si>
  <si>
    <t>120</t>
  </si>
  <si>
    <t>629991011</t>
  </si>
  <si>
    <t>Zakrytí výplní otvorů a svislých ploch fólií přilepenou lepící páskou</t>
  </si>
  <si>
    <t>837308531</t>
  </si>
  <si>
    <t>Poznámka k položce:_x000d_
stavební část D 103 D 104 D 105 D 106 D 112-115</t>
  </si>
  <si>
    <t>"vnitřní" 147,65</t>
  </si>
  <si>
    <t>Úprava povrchů vnějších</t>
  </si>
  <si>
    <t>121</t>
  </si>
  <si>
    <t>622211011</t>
  </si>
  <si>
    <t>Montáž kontaktního zateplení vnějších stěn lepením a mechanickým kotvením polystyrénových desek do betonu a zdiva tl přes 40 do 80 mm</t>
  </si>
  <si>
    <t>-1083753300</t>
  </si>
  <si>
    <t>Poznámka k položce:_x000d_
stavební část D 104 D 106 D 108 D 109 D 110</t>
  </si>
  <si>
    <t>"stávající objekt" 59*0,7</t>
  </si>
  <si>
    <t>"přístavba" 55*1,2</t>
  </si>
  <si>
    <t>"atika" 174*0,5</t>
  </si>
  <si>
    <t>122</t>
  </si>
  <si>
    <t>28376016</t>
  </si>
  <si>
    <t>deska perimetrická fasádní soklová 150kPa λ=0,035 tl 80mm</t>
  </si>
  <si>
    <t>-250567811</t>
  </si>
  <si>
    <t>123</t>
  </si>
  <si>
    <t>622211031</t>
  </si>
  <si>
    <t>Montáž kontaktního zateplení vnějších stěn lepením a mechanickým kotvením polystyrénových desek do betonu a zdiva tl přes 120 do 160 mm</t>
  </si>
  <si>
    <t>2143231002</t>
  </si>
  <si>
    <t>"jz" 130,06+66+32+55</t>
  </si>
  <si>
    <t>"sz" 123+29</t>
  </si>
  <si>
    <t>"sv" 273+55</t>
  </si>
  <si>
    <t>"jv" 34+43+85</t>
  </si>
  <si>
    <t>124</t>
  </si>
  <si>
    <t>28376079</t>
  </si>
  <si>
    <t>deska EPS grafitová fasádní λ=0,030-0,031 tl 160mm</t>
  </si>
  <si>
    <t>1708594081</t>
  </si>
  <si>
    <t>925,06*1,05 'Přepočtené koeficientem množství</t>
  </si>
  <si>
    <t>125</t>
  </si>
  <si>
    <t>622212001</t>
  </si>
  <si>
    <t>Montáž kontaktního zateplení vnějšího ostění, nadpraží nebo parapetu hl. špalety do 200 mm lepením desek z polystyrenu tl do 40 mm</t>
  </si>
  <si>
    <t>-203300625</t>
  </si>
  <si>
    <t>126</t>
  </si>
  <si>
    <t>28375930</t>
  </si>
  <si>
    <t>deska EPS 70 fasádní λ=0,039 tl 20mm</t>
  </si>
  <si>
    <t>-579282206</t>
  </si>
  <si>
    <t>přepočteno koeficientem 1,1</t>
  </si>
  <si>
    <t>85,7*1,1</t>
  </si>
  <si>
    <t>127</t>
  </si>
  <si>
    <t>622325312</t>
  </si>
  <si>
    <t>Oprava vnější vápenocementové štukové omítky složitosti 2 v rozsahu přes 10 do 30 %</t>
  </si>
  <si>
    <t>1386504858</t>
  </si>
  <si>
    <t>Poznámka k položce:_x000d_
oprava stávajících vnějších omítek jako podklad pro zateplení_x000d_
stavební část D 103 D 105 D 109 D 111</t>
  </si>
  <si>
    <t>128</t>
  </si>
  <si>
    <t>622531012</t>
  </si>
  <si>
    <t>Tenkovrstvá silikonová zrnitá omítka zrnitost 1,5 mm vnějších stěn</t>
  </si>
  <si>
    <t>-1493280953</t>
  </si>
  <si>
    <t>129</t>
  </si>
  <si>
    <t>-1612166502</t>
  </si>
  <si>
    <t>"vnější" 140,8*1,05</t>
  </si>
  <si>
    <t>Podlahy a podlahové konstrukce</t>
  </si>
  <si>
    <t>130</t>
  </si>
  <si>
    <t>631311115</t>
  </si>
  <si>
    <t>Mazanina tl přes 50 do 80 mm z betonu prostého bez zvýšených nároků na prostředí tř. C 20/25</t>
  </si>
  <si>
    <t>1086247547</t>
  </si>
  <si>
    <t>Poznámka k položce:_x000d_
podkladní beton 1NP_x000d_
stavební část D 104 D 110</t>
  </si>
  <si>
    <t>(229,5+212)*0,06</t>
  </si>
  <si>
    <t>131</t>
  </si>
  <si>
    <t>631311116</t>
  </si>
  <si>
    <t>Mazanina tl přes 50 do 80 mm z betonu prostého bez zvýšených nároků na prostředí tř. C 25/30</t>
  </si>
  <si>
    <t>726406176</t>
  </si>
  <si>
    <t>Poznámka k položce:_x000d_
1NP_x000d_
stavební část D 104 D 110</t>
  </si>
  <si>
    <t>229,5*0,08+212*0,15</t>
  </si>
  <si>
    <t>132</t>
  </si>
  <si>
    <t>-119346289</t>
  </si>
  <si>
    <t>Poznámka k položce:_x000d_
2NP původní stropy_x000d_
stavební část D 106 D 110</t>
  </si>
  <si>
    <t>155*0,08</t>
  </si>
  <si>
    <t>133</t>
  </si>
  <si>
    <t>631311124</t>
  </si>
  <si>
    <t>Mazanina tl přes 80 do 120 mm z betonu prostého bez zvýšených nároků na prostředí tř. C 16/20</t>
  </si>
  <si>
    <t>1948392973</t>
  </si>
  <si>
    <t xml:space="preserve">"elektronicky zaměřeno"  148*0,1*1,2</t>
  </si>
  <si>
    <t>134</t>
  </si>
  <si>
    <t>631319011</t>
  </si>
  <si>
    <t>Příplatek k mazanině tl přes 50 do 80 mm za přehlazení povrchu</t>
  </si>
  <si>
    <t>470154765</t>
  </si>
  <si>
    <t>135</t>
  </si>
  <si>
    <t>-382444335</t>
  </si>
  <si>
    <t>136</t>
  </si>
  <si>
    <t>631362021</t>
  </si>
  <si>
    <t>Výztuž mazanin svařovanými sítěmi Kari</t>
  </si>
  <si>
    <t>-228774938</t>
  </si>
  <si>
    <t>229*1,1*0,0032+212*2*1,1*0,0063</t>
  </si>
  <si>
    <t>137</t>
  </si>
  <si>
    <t>-1495022986</t>
  </si>
  <si>
    <t>155*0,0032*1,1</t>
  </si>
  <si>
    <t>138</t>
  </si>
  <si>
    <t>632441225</t>
  </si>
  <si>
    <t>Potěr anhydritový samonivelační litý C30 tl přes 45 do 50 mm</t>
  </si>
  <si>
    <t>785817085</t>
  </si>
  <si>
    <t>Poznámka k položce:_x000d_
víceúčelová místnost_x000d_
stavební část D 106 D 110</t>
  </si>
  <si>
    <t>139</t>
  </si>
  <si>
    <t>632453473</t>
  </si>
  <si>
    <t>Potěr průmyslový samonivelační ze suchých směsí krycí pro těžký provoz tl přes 8 do 10 mm</t>
  </si>
  <si>
    <t>2081133483</t>
  </si>
  <si>
    <t>Poznámka k položce:_x000d_
finální nášlapná podlahová vrstva v garáži 1NP_x000d_
stavební část D 104 D 110</t>
  </si>
  <si>
    <t>206,3+3,22+11,32+16,34+34,4+10+4,66+4,06</t>
  </si>
  <si>
    <t>140</t>
  </si>
  <si>
    <t>635111215</t>
  </si>
  <si>
    <t>Násyp pod podlahy ze štěrkopísku 0-32 se zhutněním</t>
  </si>
  <si>
    <t>-1742808545</t>
  </si>
  <si>
    <t>Poznámka k položce:_x000d_
1NP podlahy_x000d_
stavební část D 104 D 110</t>
  </si>
  <si>
    <t>141</t>
  </si>
  <si>
    <t>63511124R</t>
  </si>
  <si>
    <t>Násyp z kačírku 16-32</t>
  </si>
  <si>
    <t>1719257316</t>
  </si>
  <si>
    <t xml:space="preserve">Poznámka k položce:_x000d_
střecha_x000d_
</t>
  </si>
  <si>
    <t>142</t>
  </si>
  <si>
    <t>636311122</t>
  </si>
  <si>
    <t>Kladení dlažby z betonových dlaždic 50x50 cm na sucho na terče z umělé hmoty do výšky přes 25 do 70 mm</t>
  </si>
  <si>
    <t>-824105724</t>
  </si>
  <si>
    <t>143</t>
  </si>
  <si>
    <t>59246013</t>
  </si>
  <si>
    <t>dlažba plošná betonová terasová vymývaná 500x500x50mm</t>
  </si>
  <si>
    <t>-1989897499</t>
  </si>
  <si>
    <t xml:space="preserve">"Přepočtené koeficientem množství"  41,14*1,02 </t>
  </si>
  <si>
    <t>144</t>
  </si>
  <si>
    <t>56284603</t>
  </si>
  <si>
    <t>terč rektifikační pro dlažbu H 35-55mm</t>
  </si>
  <si>
    <t>1803226902</t>
  </si>
  <si>
    <t xml:space="preserve">"Přepočtené koeficientem množství"  41,14*5</t>
  </si>
  <si>
    <t>Osazování výplní otvorů</t>
  </si>
  <si>
    <t>145</t>
  </si>
  <si>
    <t>642942111</t>
  </si>
  <si>
    <t>Osazování zárubní nebo rámů dveřních kovových do 2,5 m2 na MC</t>
  </si>
  <si>
    <t>431770147</t>
  </si>
  <si>
    <t>146</t>
  </si>
  <si>
    <t>642942221</t>
  </si>
  <si>
    <t>Osazování zárubní nebo rámů dveřních kovových přes 2,5 do 4,5 m2 na MC</t>
  </si>
  <si>
    <t>303410579</t>
  </si>
  <si>
    <t>147</t>
  </si>
  <si>
    <t>642944121</t>
  </si>
  <si>
    <t>Osazování ocelových zárubní dodatečné pl do 2,5 m2</t>
  </si>
  <si>
    <t>2010205316</t>
  </si>
  <si>
    <t xml:space="preserve">Poznámka k položce:_x000d_
stavební část D 104  D 106 D118</t>
  </si>
  <si>
    <t>148</t>
  </si>
  <si>
    <t>642945111</t>
  </si>
  <si>
    <t>Osazování protipožárních nebo protiplynových zárubní dveří jednokřídlových do 2,5 m2</t>
  </si>
  <si>
    <t>-610684509</t>
  </si>
  <si>
    <t>149</t>
  </si>
  <si>
    <t>55331481</t>
  </si>
  <si>
    <t>zárubeň jednokřídlá ocelová pro zdění tl stěny 75-100mm rozměru 700/1970, 2100mm</t>
  </si>
  <si>
    <t>-1842205884</t>
  </si>
  <si>
    <t>150</t>
  </si>
  <si>
    <t>55331482</t>
  </si>
  <si>
    <t>zárubeň jednokřídlá ocelová pro zdění tl stěny 75-100mm rozměru 800/1970, 2100mm</t>
  </si>
  <si>
    <t>-229146754</t>
  </si>
  <si>
    <t>151</t>
  </si>
  <si>
    <t>55331483</t>
  </si>
  <si>
    <t>zárubeň jednokřídlá ocelová pro zdění tl stěny 75-100mm rozměru 900/1970, 2100mm</t>
  </si>
  <si>
    <t>1329790151</t>
  </si>
  <si>
    <t>152</t>
  </si>
  <si>
    <t>55331556</t>
  </si>
  <si>
    <t>zárubeň jednokřídlá ocelová pro zdění s protipožární úpravou tl stěny 75-100mm rozměru 700/1970, 2100mm</t>
  </si>
  <si>
    <t>878817745</t>
  </si>
  <si>
    <t>153</t>
  </si>
  <si>
    <t>55331557</t>
  </si>
  <si>
    <t>zárubeň jednokřídlá ocelová pro zdění s protipožární úpravou tl stěny 75-100mm rozměru 800/1970, 2100mm</t>
  </si>
  <si>
    <t>1621613783</t>
  </si>
  <si>
    <t>154</t>
  </si>
  <si>
    <t>55331558</t>
  </si>
  <si>
    <t>zárubeň jednokřídlá ocelová pro zdění s protipožární úpravou tl stěny 75-100mm rozměru 900/1970, 2100mm</t>
  </si>
  <si>
    <t>-351166255</t>
  </si>
  <si>
    <t>Trubní vedení</t>
  </si>
  <si>
    <t>155</t>
  </si>
  <si>
    <t>894215111</t>
  </si>
  <si>
    <t>Šachtice domovní kanalizační obestavěný prostor do 1,3 m3 se stěnami z betonu s poklopem</t>
  </si>
  <si>
    <t>185779913</t>
  </si>
  <si>
    <t>156</t>
  </si>
  <si>
    <t>941211111</t>
  </si>
  <si>
    <t>Montáž lešení řadového rámového lehkého zatížení do 200 kg/m2 š od 0,6 do 0,9 m v do 10 m</t>
  </si>
  <si>
    <t>528382642</t>
  </si>
  <si>
    <t>157</t>
  </si>
  <si>
    <t>941211211</t>
  </si>
  <si>
    <t>Příplatek k lešení řadovému rámovému lehkému do 200 kg/m2 š od 0,6 do 0,9 m v do 10 m za každý den použití</t>
  </si>
  <si>
    <t>1850852606</t>
  </si>
  <si>
    <t xml:space="preserve">"Přepočtené koeficientem množství"  1189*120</t>
  </si>
  <si>
    <t>158</t>
  </si>
  <si>
    <t>941211811</t>
  </si>
  <si>
    <t>Demontáž lešení řadového rámového lehkého zatížení do 200 kg/m2 š od 0,6 do 0,9 m v do 10 m</t>
  </si>
  <si>
    <t>1634863073</t>
  </si>
  <si>
    <t>159</t>
  </si>
  <si>
    <t>943211112</t>
  </si>
  <si>
    <t>Montáž lešení prostorového rámového lehkého s podlahami zatížení do 200 kg/m2 v přes 10 do 25 m</t>
  </si>
  <si>
    <t>1483227296</t>
  </si>
  <si>
    <t>160</t>
  </si>
  <si>
    <t>943211212</t>
  </si>
  <si>
    <t>Příplatek k lešení prostorovému rámovému lehkému s podlahami do 200 kg/m2 v přes 10 do 25 m za každý den použití</t>
  </si>
  <si>
    <t>568496648</t>
  </si>
  <si>
    <t xml:space="preserve">"Přepočtené koeficientem množství"  93,6*120</t>
  </si>
  <si>
    <t>161</t>
  </si>
  <si>
    <t>943211812</t>
  </si>
  <si>
    <t>Demontáž lešení prostorového rámového lehkého s podlahami zatížení do 200 kg/m2 v přes 10 do 25 m</t>
  </si>
  <si>
    <t>-1095578693</t>
  </si>
  <si>
    <t>162</t>
  </si>
  <si>
    <t>944111122</t>
  </si>
  <si>
    <t>Montáž ochranného zábradlí trubkového vnitřního na lešeňových konstrukcích dvoutyčového</t>
  </si>
  <si>
    <t>516198438</t>
  </si>
  <si>
    <t>163</t>
  </si>
  <si>
    <t>944111222</t>
  </si>
  <si>
    <t>Příplatek k ochrannému zábradlí trubkovému vnitřnímu dvoutyčovému za každý den použití</t>
  </si>
  <si>
    <t>-1175819702</t>
  </si>
  <si>
    <t xml:space="preserve">"Přepočtené koeficientem množství"  78*120</t>
  </si>
  <si>
    <t>164</t>
  </si>
  <si>
    <t>944111822</t>
  </si>
  <si>
    <t>Demontáž ochranného zábradlí trubkového vnitřního na lešeňových konstrukcích dvoutyčového</t>
  </si>
  <si>
    <t>-1470220660</t>
  </si>
  <si>
    <t>165</t>
  </si>
  <si>
    <t>944511111</t>
  </si>
  <si>
    <t>Montáž ochranné sítě z textilie z umělých vláken</t>
  </si>
  <si>
    <t>98120821</t>
  </si>
  <si>
    <t>166</t>
  </si>
  <si>
    <t>944511211</t>
  </si>
  <si>
    <t>Příplatek k ochranné síti za každý den použití</t>
  </si>
  <si>
    <t>1635874735</t>
  </si>
  <si>
    <t>167</t>
  </si>
  <si>
    <t>944511811</t>
  </si>
  <si>
    <t>Demontáž ochranné sítě z textilie z umělých vláken</t>
  </si>
  <si>
    <t>-249151968</t>
  </si>
  <si>
    <t>168</t>
  </si>
  <si>
    <t>944711114</t>
  </si>
  <si>
    <t>Montáž záchytné stříšky š přes 2,5 m</t>
  </si>
  <si>
    <t>-662026134</t>
  </si>
  <si>
    <t>169</t>
  </si>
  <si>
    <t>944711214</t>
  </si>
  <si>
    <t>Příplatek k záchytné stříšce š přes 2,5 m za každý den použití</t>
  </si>
  <si>
    <t>-1532635886</t>
  </si>
  <si>
    <t xml:space="preserve">"Přepočtené koeficientem množství"  13*120</t>
  </si>
  <si>
    <t>170</t>
  </si>
  <si>
    <t>944711814</t>
  </si>
  <si>
    <t>Demontáž záchytné stříšky š přes 2,5 m</t>
  </si>
  <si>
    <t>90526735</t>
  </si>
  <si>
    <t>171</t>
  </si>
  <si>
    <t>949101111</t>
  </si>
  <si>
    <t>Lešení pomocné pro objekty pozemních staveb s lešeňovou podlahou v do 1,9 m zatížení do 150 kg/m2</t>
  </si>
  <si>
    <t>1971578283</t>
  </si>
  <si>
    <t>172</t>
  </si>
  <si>
    <t>952901111</t>
  </si>
  <si>
    <t>Vyčištění budov bytové a občanské výstavby při výšce podlaží do 4 m</t>
  </si>
  <si>
    <t>-1710700723</t>
  </si>
  <si>
    <t>423,91+392,2+41,45</t>
  </si>
  <si>
    <t>173</t>
  </si>
  <si>
    <t>95394121R</t>
  </si>
  <si>
    <t>Osazování zábradlí schodiště do otvoru na MC</t>
  </si>
  <si>
    <t>887272649</t>
  </si>
  <si>
    <t>174</t>
  </si>
  <si>
    <t>953942121</t>
  </si>
  <si>
    <t>Osazování ochranných úhelníků</t>
  </si>
  <si>
    <t>-539388882</t>
  </si>
  <si>
    <t>8*4</t>
  </si>
  <si>
    <t>175</t>
  </si>
  <si>
    <t>13010444</t>
  </si>
  <si>
    <t>úhelník ocelový rovnostranný jakost S235JR (11 375) 120x120x10mm</t>
  </si>
  <si>
    <t>-653258717</t>
  </si>
  <si>
    <t>8*4*0,01</t>
  </si>
  <si>
    <t>176</t>
  </si>
  <si>
    <t>953943113</t>
  </si>
  <si>
    <t>Osazování výrobků přes 5 do 15 kg/kus do vysekaných kapes zdiva</t>
  </si>
  <si>
    <t>1942170641</t>
  </si>
  <si>
    <t>177</t>
  </si>
  <si>
    <t>953943211</t>
  </si>
  <si>
    <t>Osazování hasicího přístroje</t>
  </si>
  <si>
    <t>446376140</t>
  </si>
  <si>
    <t>178</t>
  </si>
  <si>
    <t>44932114</t>
  </si>
  <si>
    <t>přístroj hasicí ruční práškový PG 6 LE</t>
  </si>
  <si>
    <t>-1977901629</t>
  </si>
  <si>
    <t>179</t>
  </si>
  <si>
    <t>95396512R</t>
  </si>
  <si>
    <t xml:space="preserve">Kotevní šroub pro chemické kotvy M 12 dl 220 mm vč. dodávky žb oceli D12 </t>
  </si>
  <si>
    <t>sada</t>
  </si>
  <si>
    <t>-1384723335</t>
  </si>
  <si>
    <t>Poznámka k položce:_x000d_
náhradní položka dle statického výpočtu_x000d_
Dodavatelská dokumentace stavební část - výkres D 102</t>
  </si>
  <si>
    <t>180</t>
  </si>
  <si>
    <t>993111111</t>
  </si>
  <si>
    <t>Dovoz a odvoz lešení řadového do 10 km včetně naložení a složení</t>
  </si>
  <si>
    <t>-1862531558</t>
  </si>
  <si>
    <t>181</t>
  </si>
  <si>
    <t>993111119</t>
  </si>
  <si>
    <t>Příplatek k ceně dovozu a odvozu lešení řadového ZKD 10 km přes 10 km</t>
  </si>
  <si>
    <t>1571285146</t>
  </si>
  <si>
    <t>182</t>
  </si>
  <si>
    <t>993121111</t>
  </si>
  <si>
    <t>Dovoz a odvoz lešení prostorového lehkého do 10 km včetně naložení a složení</t>
  </si>
  <si>
    <t>675522216</t>
  </si>
  <si>
    <t>183</t>
  </si>
  <si>
    <t>993121119</t>
  </si>
  <si>
    <t>Příplatek k ceně dovozu a odvozu lešení prostorového lehkého ZKD 10 km přes 10 km</t>
  </si>
  <si>
    <t>541060655</t>
  </si>
  <si>
    <t>998</t>
  </si>
  <si>
    <t>Přesun hmot</t>
  </si>
  <si>
    <t>184</t>
  </si>
  <si>
    <t>998017002</t>
  </si>
  <si>
    <t>Přesun hmot s omezením mechanizace pro budovy v přes 6 do 12 m</t>
  </si>
  <si>
    <t>1838772392</t>
  </si>
  <si>
    <t>185</t>
  </si>
  <si>
    <t>711111001</t>
  </si>
  <si>
    <t>Provedení izolace proti zemní vlhkosti vodorovné za studena nátěrem penetračním</t>
  </si>
  <si>
    <t>1320143368</t>
  </si>
  <si>
    <t>Poznámka k položce:_x000d_
stavební část D 104 D 110</t>
  </si>
  <si>
    <t>1NP stávající 239 + přístavba 238</t>
  </si>
  <si>
    <t>477*2</t>
  </si>
  <si>
    <t>sokl se základy</t>
  </si>
  <si>
    <t>59*0,7+55*1,2</t>
  </si>
  <si>
    <t>186</t>
  </si>
  <si>
    <t>11163150</t>
  </si>
  <si>
    <t>lak penetrační asfaltový</t>
  </si>
  <si>
    <t>706693960</t>
  </si>
  <si>
    <t>"Přepočtené koeficientem množství" 1061,3*0,0005</t>
  </si>
  <si>
    <t>187</t>
  </si>
  <si>
    <t>711141559</t>
  </si>
  <si>
    <t>Provedení izolace proti zemní vlhkosti pásy přitavením vodorovné NAIP</t>
  </si>
  <si>
    <t>-617797754</t>
  </si>
  <si>
    <t>1NP stávající 239+přístavba 238</t>
  </si>
  <si>
    <t>základy</t>
  </si>
  <si>
    <t>188</t>
  </si>
  <si>
    <t>SKA.603129</t>
  </si>
  <si>
    <t>SKLOBIT 40 mineral 7,5 M2</t>
  </si>
  <si>
    <t>-2061580490</t>
  </si>
  <si>
    <t>"Přepočtené koeficientem množství" 1061,3*1,1655</t>
  </si>
  <si>
    <t>189</t>
  </si>
  <si>
    <t>998711202</t>
  </si>
  <si>
    <t>Přesun hmot procentní pro izolace proti vodě, vlhkosti a plynům v objektech v přes 6 do 12 m</t>
  </si>
  <si>
    <t>%</t>
  </si>
  <si>
    <t>-1395319649</t>
  </si>
  <si>
    <t>190</t>
  </si>
  <si>
    <t>712311101</t>
  </si>
  <si>
    <t>Provedení povlakové krytiny střech do 10° za studena lakem penetračním nebo asfaltovým</t>
  </si>
  <si>
    <t>-839973714</t>
  </si>
  <si>
    <t>Poznámka k položce:_x000d_
stávající objekt</t>
  </si>
  <si>
    <t>"stávající objekt 1.NP" 239</t>
  </si>
  <si>
    <t>191</t>
  </si>
  <si>
    <t>520960626</t>
  </si>
  <si>
    <t>"Přepočtené koeficientem množství" 239*0,0005</t>
  </si>
  <si>
    <t>192</t>
  </si>
  <si>
    <t>712341559</t>
  </si>
  <si>
    <t>Provedení povlakové krytiny střech do 10° pásy NAIP přitavením v plné ploše</t>
  </si>
  <si>
    <t>1361781810</t>
  </si>
  <si>
    <t>"vodorovná plocha" 129+118+160*1,3</t>
  </si>
  <si>
    <t>"svislá plocha" (45,4+43,5+52,5)*0,9</t>
  </si>
  <si>
    <t>193</t>
  </si>
  <si>
    <t>62833158</t>
  </si>
  <si>
    <t>pás asfaltový natavitelný oxidovaný s vložkou ze skleněné tkaniny typu G200, s jemnozrnným minerálním posypem tl 4,0mm</t>
  </si>
  <si>
    <t>-66323299</t>
  </si>
  <si>
    <t>"Přepočtené koeficientem množství" 582,26*1,1655</t>
  </si>
  <si>
    <t>194</t>
  </si>
  <si>
    <t>712361701</t>
  </si>
  <si>
    <t>Provedení povlakové krytiny střech do 10° fólií položenou volně s přilepením spojů</t>
  </si>
  <si>
    <t>-35397322</t>
  </si>
  <si>
    <t>Poznámka k položce:_x000d_
stavební část D 108, 110</t>
  </si>
  <si>
    <t>"přístavba" 160*1,2</t>
  </si>
  <si>
    <t>195</t>
  </si>
  <si>
    <t>DEK.2600601070</t>
  </si>
  <si>
    <t>DEKFOL REFLEX N 150 (75m2/bal.)</t>
  </si>
  <si>
    <t>-858992</t>
  </si>
  <si>
    <t>"Přepočtené koeficientem množství" 192*1,1655</t>
  </si>
  <si>
    <t>196</t>
  </si>
  <si>
    <t>712361702</t>
  </si>
  <si>
    <t>Provedení povlakové krytiny střech do 10° fólií přilepenou bodově</t>
  </si>
  <si>
    <t>-1600911821</t>
  </si>
  <si>
    <t>197</t>
  </si>
  <si>
    <t>272440R</t>
  </si>
  <si>
    <t xml:space="preserve">fólie střešní RubberGard EPDM </t>
  </si>
  <si>
    <t>-1701644032</t>
  </si>
  <si>
    <t>198</t>
  </si>
  <si>
    <t>712771101</t>
  </si>
  <si>
    <t>Provedení ochranné vrstvy z textilií nebo rohoží volně s přesahem vegetační střechy sklon do 5°</t>
  </si>
  <si>
    <t>-667415351</t>
  </si>
  <si>
    <t>199</t>
  </si>
  <si>
    <t>69334100</t>
  </si>
  <si>
    <t>rohož ochranná PP/PES vegetačních střech 600g/m2 tl 4mm</t>
  </si>
  <si>
    <t>334804007</t>
  </si>
  <si>
    <t>200</t>
  </si>
  <si>
    <t>712771201</t>
  </si>
  <si>
    <t>Provedení drenážní vrstvy vegetační střechy z kameniva tl do 100 mm sklon do 5°</t>
  </si>
  <si>
    <t>1817698174</t>
  </si>
  <si>
    <t>201</t>
  </si>
  <si>
    <t>RMAT0007</t>
  </si>
  <si>
    <t>kamenivo dekorační kačírek fr. 2/5</t>
  </si>
  <si>
    <t>-468309443</t>
  </si>
  <si>
    <t>249*0,07*1,65</t>
  </si>
  <si>
    <t>202</t>
  </si>
  <si>
    <t>712771221</t>
  </si>
  <si>
    <t>Provedení drenážní vrstvy vegetační střechy z plastových nopových fólií v nopů do 25 mm do 5°</t>
  </si>
  <si>
    <t>642785853</t>
  </si>
  <si>
    <t>203</t>
  </si>
  <si>
    <t>69334321</t>
  </si>
  <si>
    <t>fólie profilovaná (nopová) perforovaná HDPE s hydroakumulační a drenážní funkcí do vegetačních střech s výškou nopů 25mm</t>
  </si>
  <si>
    <t>-1364835204</t>
  </si>
  <si>
    <t>"Přepočtené koeficientem množství" 120*1,05</t>
  </si>
  <si>
    <t>126*1,1025 'Přepočtené koeficientem množství</t>
  </si>
  <si>
    <t>204</t>
  </si>
  <si>
    <t>712771321</t>
  </si>
  <si>
    <t>Provedení hydroakumulační vrstvy z hydrofilních minerálních pásů vegetační střechy sklon do 5°</t>
  </si>
  <si>
    <t>-1620510380</t>
  </si>
  <si>
    <t>205</t>
  </si>
  <si>
    <t>RMAT0009</t>
  </si>
  <si>
    <t>pás hydrofilní Green Roll vata 40 mm</t>
  </si>
  <si>
    <t>-2083535600</t>
  </si>
  <si>
    <t>206</t>
  </si>
  <si>
    <t>712771521</t>
  </si>
  <si>
    <t>Položení vegetační nebo trávníkové rohože vegetační střechy sklon do 5°</t>
  </si>
  <si>
    <t>-1081099522</t>
  </si>
  <si>
    <t>207</t>
  </si>
  <si>
    <t>69334504</t>
  </si>
  <si>
    <t>koberec rozchodníkový vegetačních střech</t>
  </si>
  <si>
    <t>1971817230</t>
  </si>
  <si>
    <t>208</t>
  </si>
  <si>
    <t>712771613</t>
  </si>
  <si>
    <t>Osazení ochranné kačírkové lišty navařením na hydroizolaci</t>
  </si>
  <si>
    <t>798533647</t>
  </si>
  <si>
    <t>45,4+43,5+52,5+2*16</t>
  </si>
  <si>
    <t>209</t>
  </si>
  <si>
    <t>69334030</t>
  </si>
  <si>
    <t>lišta kačírková Al výška 60-90mm</t>
  </si>
  <si>
    <t>2047485842</t>
  </si>
  <si>
    <t>"Přepočtené koeficientem množství" 173,4*1,02</t>
  </si>
  <si>
    <t>210</t>
  </si>
  <si>
    <t>RMAT0008</t>
  </si>
  <si>
    <t>lišta kačírková roh</t>
  </si>
  <si>
    <t>ks</t>
  </si>
  <si>
    <t>313830446</t>
  </si>
  <si>
    <t>211</t>
  </si>
  <si>
    <t>998712202</t>
  </si>
  <si>
    <t>Přesun hmot procentní pro krytiny povlakové v objektech v přes 6 do 12 m</t>
  </si>
  <si>
    <t>-1012503044</t>
  </si>
  <si>
    <t>713</t>
  </si>
  <si>
    <t>Izolace tepelné</t>
  </si>
  <si>
    <t>212</t>
  </si>
  <si>
    <t>713121111</t>
  </si>
  <si>
    <t>Montáž izolace tepelné podlah volně kladenými rohožemi, pásy, dílci, deskami 1 vrstva</t>
  </si>
  <si>
    <t>-252074929</t>
  </si>
  <si>
    <t>423+392+41,45</t>
  </si>
  <si>
    <t>2NP víceúčelový sál</t>
  </si>
  <si>
    <t>155,87</t>
  </si>
  <si>
    <t>213</t>
  </si>
  <si>
    <t>28375923</t>
  </si>
  <si>
    <t>deska EPS 200 pro konstrukce s velmi vysokým zatížením λ=0,034 tl 70mm</t>
  </si>
  <si>
    <t>-328673387</t>
  </si>
  <si>
    <t>"Přepočtené koeficientem množství" 1012,32*1,05</t>
  </si>
  <si>
    <t>214</t>
  </si>
  <si>
    <t>713141151</t>
  </si>
  <si>
    <t>Montáž izolace tepelné střech plochých kladené volně 1 vrstva rohoží, pásů, dílců, desek</t>
  </si>
  <si>
    <t>-1950214821</t>
  </si>
  <si>
    <t>Poznámka k položce:_x000d_
stavební část D 108 D 110</t>
  </si>
  <si>
    <t>izolace mezi lepené vazníky</t>
  </si>
  <si>
    <t>155*1,2</t>
  </si>
  <si>
    <t>spádové klíny stávající část</t>
  </si>
  <si>
    <t>129,5+117</t>
  </si>
  <si>
    <t>215</t>
  </si>
  <si>
    <t>63148104</t>
  </si>
  <si>
    <t>deska tepelně izolační minerální univerzální λ=0,038-0,039 tl 100mm</t>
  </si>
  <si>
    <t>1759113742</t>
  </si>
  <si>
    <t xml:space="preserve">"Přepočtené koeficientem množství"  186*1,05</t>
  </si>
  <si>
    <t>216</t>
  </si>
  <si>
    <t>28376143</t>
  </si>
  <si>
    <t>klín izolační spád do 5% EPS 200</t>
  </si>
  <si>
    <t>-1391819095</t>
  </si>
  <si>
    <t>246,5*0,12</t>
  </si>
  <si>
    <t>217</t>
  </si>
  <si>
    <t>713141152</t>
  </si>
  <si>
    <t>Montáž izolace tepelné střech plochých kladené volně 2 vrstvy rohoží, pásů, dílců, desek</t>
  </si>
  <si>
    <t>949448388</t>
  </si>
  <si>
    <t>Poznámka k položce:_x000d_
stavebí část D 108 D 110</t>
  </si>
  <si>
    <t>střecha v celém rozsahu</t>
  </si>
  <si>
    <t>422,5</t>
  </si>
  <si>
    <t>218</t>
  </si>
  <si>
    <t>RMAT0001</t>
  </si>
  <si>
    <t>Desky polystyren EPS 100 F šedé tl 20cm</t>
  </si>
  <si>
    <t>300288357</t>
  </si>
  <si>
    <t>422,5*1,1</t>
  </si>
  <si>
    <t>219</t>
  </si>
  <si>
    <t>998713202</t>
  </si>
  <si>
    <t>Přesun hmot procentní pro izolace tepelné v objektech v přes 6 do 12 m</t>
  </si>
  <si>
    <t>-625948266</t>
  </si>
  <si>
    <t>727</t>
  </si>
  <si>
    <t>Zdravotechnika - požární ochrana</t>
  </si>
  <si>
    <t>326</t>
  </si>
  <si>
    <t>727111006</t>
  </si>
  <si>
    <t>Trubní ucpávka ocelového potrubí bez izolace DN 100 stěnou tl 100 mm požární odolnost EI 120</t>
  </si>
  <si>
    <t>-1499438244</t>
  </si>
  <si>
    <t>327</t>
  </si>
  <si>
    <t>727111046</t>
  </si>
  <si>
    <t>Trubní ucpávka ocelového potrubí bez izolace DN 100 stropem tl 150 mm požární odolnost EI 120</t>
  </si>
  <si>
    <t>-1884435009</t>
  </si>
  <si>
    <t>741</t>
  </si>
  <si>
    <t>Elektroinstalace - silnoproud</t>
  </si>
  <si>
    <t>328</t>
  </si>
  <si>
    <t>741920114</t>
  </si>
  <si>
    <t>Ucpávka prostupu tmelem kabelové chráničky D přes 30 do 40 mm stěnou tl 100 mm požární odolnost EI 90</t>
  </si>
  <si>
    <t>952831560</t>
  </si>
  <si>
    <t>329</t>
  </si>
  <si>
    <t>741920204</t>
  </si>
  <si>
    <t>Ucpávka prostupu tmelem kabelové chráničky D přes 30 do 40 mm stropem tl 150 mm požární odolnost EI 90</t>
  </si>
  <si>
    <t>-1280313911</t>
  </si>
  <si>
    <t>220</t>
  </si>
  <si>
    <t>762195000</t>
  </si>
  <si>
    <t>Spojovací prostředky pro montáž stěn, příček, bednění stěn</t>
  </si>
  <si>
    <t>-1366773442</t>
  </si>
  <si>
    <t>221</t>
  </si>
  <si>
    <t>762332R1</t>
  </si>
  <si>
    <t>D+M lepené vazníky - dodavatelská dokumentace - dl 10,5, v 0,5 m s požární odolností 15 min dle PBŘ</t>
  </si>
  <si>
    <t>-54494</t>
  </si>
  <si>
    <t>222</t>
  </si>
  <si>
    <t>762333131</t>
  </si>
  <si>
    <t>Montáž vázaných kcí krovů nepravidelných z hraněného řeziva průřezové pl přes 50 do 120 cm2</t>
  </si>
  <si>
    <t>1608593241</t>
  </si>
  <si>
    <t>Poznámka k položce:_x000d_
krov nad věží_x000d_
stavebí část D 108 D 110</t>
  </si>
  <si>
    <t>223</t>
  </si>
  <si>
    <t>60512130</t>
  </si>
  <si>
    <t>hranol stavební řezivo průřezu do 224cm2 do dl 6m</t>
  </si>
  <si>
    <t>-905515235</t>
  </si>
  <si>
    <t>0,1*0,14*45</t>
  </si>
  <si>
    <t>224</t>
  </si>
  <si>
    <t>762341026</t>
  </si>
  <si>
    <t>Bednění střech rovných sklon do 60° z desek OSB tl 22 mm na pero a drážku šroubovaných na krokve</t>
  </si>
  <si>
    <t>-1831395441</t>
  </si>
  <si>
    <t>věž</t>
  </si>
  <si>
    <t>přístavba</t>
  </si>
  <si>
    <t>161*1,1</t>
  </si>
  <si>
    <t>225</t>
  </si>
  <si>
    <t>762812370</t>
  </si>
  <si>
    <t>Montáž vrchního záklopu z hoblovaných prken na pero a drážku nebo polodrážku</t>
  </si>
  <si>
    <t>-1767440022</t>
  </si>
  <si>
    <t>156*1,1</t>
  </si>
  <si>
    <t>226</t>
  </si>
  <si>
    <t>RMAT0002</t>
  </si>
  <si>
    <t>prkno SM/BO SUS hoblované tl 22 mm jakost 1</t>
  </si>
  <si>
    <t>1950446374</t>
  </si>
  <si>
    <t xml:space="preserve">"Přepočtené koeficientem množství"  171,6*1,1</t>
  </si>
  <si>
    <t>227</t>
  </si>
  <si>
    <t>998762202</t>
  </si>
  <si>
    <t>Přesun hmot procentní pro kce tesařské v objektech v přes 6 do 12 m</t>
  </si>
  <si>
    <t>-2092638372</t>
  </si>
  <si>
    <t>228</t>
  </si>
  <si>
    <t>764011614</t>
  </si>
  <si>
    <t>Podkladní plech z Pz s upraveným povrchem rš 330 mm</t>
  </si>
  <si>
    <t>152648953</t>
  </si>
  <si>
    <t>Poznámka k položce:_x000d_
stavebí část D 108 110 118</t>
  </si>
  <si>
    <t>229</t>
  </si>
  <si>
    <t>764111643</t>
  </si>
  <si>
    <t>Krytina střechy rovné drážkováním ze svitků z Pz plechu s povrchovou úpravou do rš 670 mm sklonu přes 30 do 60°</t>
  </si>
  <si>
    <t>1706716900</t>
  </si>
  <si>
    <t>Poznámka k položce:_x000d_
stavebí část D 108 D 110 D 118</t>
  </si>
  <si>
    <t>9,5</t>
  </si>
  <si>
    <t xml:space="preserve">přístavba </t>
  </si>
  <si>
    <t>230</t>
  </si>
  <si>
    <t>764203115</t>
  </si>
  <si>
    <t>Montáž střešní dilatace jednodílné</t>
  </si>
  <si>
    <t>-1960767129</t>
  </si>
  <si>
    <t>231</t>
  </si>
  <si>
    <t>55350262</t>
  </si>
  <si>
    <t>tabule plechová z Pz tl 0,5mm s povrchovou úpravou</t>
  </si>
  <si>
    <t>-415410739</t>
  </si>
  <si>
    <t>22,4*0,33</t>
  </si>
  <si>
    <t>232</t>
  </si>
  <si>
    <t>764215607</t>
  </si>
  <si>
    <t>Oplechování horních ploch a atik bez rohů z Pz plechu s povrch úpravou celoplošně lepené rš 670 mm</t>
  </si>
  <si>
    <t>-1008861006</t>
  </si>
  <si>
    <t>Poznámka k položce:_x000d_
stavebí část D 108 118 112-115</t>
  </si>
  <si>
    <t>atika</t>
  </si>
  <si>
    <t>stávající objekt</t>
  </si>
  <si>
    <t>49,23+45,83</t>
  </si>
  <si>
    <t>55,8</t>
  </si>
  <si>
    <t>terasa</t>
  </si>
  <si>
    <t>36,8</t>
  </si>
  <si>
    <t>233</t>
  </si>
  <si>
    <t>764216646</t>
  </si>
  <si>
    <t>Oplechování rovných parapetů celoplošně lepené z Pz s povrchovou úpravou rš 500 mm</t>
  </si>
  <si>
    <t>-1072585992</t>
  </si>
  <si>
    <t xml:space="preserve">Poznámka k položce:_x000d_
stavebí část D 108 118  112-115</t>
  </si>
  <si>
    <t>jz</t>
  </si>
  <si>
    <t>29,75</t>
  </si>
  <si>
    <t>sv</t>
  </si>
  <si>
    <t>39,58</t>
  </si>
  <si>
    <t>jv</t>
  </si>
  <si>
    <t>8,2</t>
  </si>
  <si>
    <t>sz</t>
  </si>
  <si>
    <t>10,74</t>
  </si>
  <si>
    <t>234</t>
  </si>
  <si>
    <t>764312606</t>
  </si>
  <si>
    <t>Spodní lemování rovných zdí střech s krytinou prejzovou nebo vlnitou z Pz s povrch úpravou rš 500 mm</t>
  </si>
  <si>
    <t>-29865548</t>
  </si>
  <si>
    <t xml:space="preserve">Poznámka k položce:_x000d_
stavebí část  D 108 110 118</t>
  </si>
  <si>
    <t>235</t>
  </si>
  <si>
    <t>764314612</t>
  </si>
  <si>
    <t>Lemování prostupů střech s krytinou skládanou nebo plechovou bez lišty z Pz s povrchovou úpravou</t>
  </si>
  <si>
    <t>-1647137448</t>
  </si>
  <si>
    <t>236</t>
  </si>
  <si>
    <t>764316625</t>
  </si>
  <si>
    <t>Lemování ventilačních nástavců z Pz s povrch úpravou na skládané krytině D přes 200 do 300 mm</t>
  </si>
  <si>
    <t>1778782424</t>
  </si>
  <si>
    <t>Poznámka k položce:_x000d_
svislé prvky vynášecí konstrukce vzt jednotek_x000d_
stavebí část D 108 110 118</t>
  </si>
  <si>
    <t>237</t>
  </si>
  <si>
    <t>764509R1</t>
  </si>
  <si>
    <t>Vyplechování truhlíku rš 660 u svodů přes zeď</t>
  </si>
  <si>
    <t>-1932339248</t>
  </si>
  <si>
    <t>238</t>
  </si>
  <si>
    <t>76451161R</t>
  </si>
  <si>
    <t>Žlab podokapní hranatý z Pz s povrchovou úpravou rš 250 mm</t>
  </si>
  <si>
    <t>894676860</t>
  </si>
  <si>
    <t>239</t>
  </si>
  <si>
    <t>76451166R</t>
  </si>
  <si>
    <t>Kotlík hranatý pro podokapní žlaby z Pz s povrchovou úpravou 200x250x350</t>
  </si>
  <si>
    <t>1805399900</t>
  </si>
  <si>
    <t>240</t>
  </si>
  <si>
    <t>76451862R</t>
  </si>
  <si>
    <t>Svody hranatý včetně objímek, kolen, odskoků z Pz s povrchovou úpravou průměru 120 mm</t>
  </si>
  <si>
    <t>-1491633700</t>
  </si>
  <si>
    <t>23,9</t>
  </si>
  <si>
    <t>20,1</t>
  </si>
  <si>
    <t>241</t>
  </si>
  <si>
    <t>998764202</t>
  </si>
  <si>
    <t>Přesun hmot procentní pro konstrukce klempířské v objektech v přes 6 do 12 m</t>
  </si>
  <si>
    <t>274014030</t>
  </si>
  <si>
    <t>242</t>
  </si>
  <si>
    <t>R766660001</t>
  </si>
  <si>
    <t xml:space="preserve">TI1-DVEŘE 800/1970 DŘEVĚNÉ PLNÉ - DLE VÝPISU - D+M          </t>
  </si>
  <si>
    <t>KS</t>
  </si>
  <si>
    <t>375902161</t>
  </si>
  <si>
    <t xml:space="preserve">Poznámka k položce:_x000d_
stavební část  D 104, 106,118_x000d_
</t>
  </si>
  <si>
    <t>243</t>
  </si>
  <si>
    <t>R766660002</t>
  </si>
  <si>
    <t xml:space="preserve">TI2-DVEŘE 700/1970 DŘEVĚNÉ PLNÉ - DLE VÝPISU - D+M  </t>
  </si>
  <si>
    <t>-1919633558</t>
  </si>
  <si>
    <t>244</t>
  </si>
  <si>
    <t>R766660003</t>
  </si>
  <si>
    <t>TI3-DVEŘE 900/1970 DŘEVĚNÉ PLNÉ - DLE VÝPISU - D+M</t>
  </si>
  <si>
    <t>1217128172</t>
  </si>
  <si>
    <t xml:space="preserve">Poznámka k položce:_x000d_
stavební část  D 104, 106,118</t>
  </si>
  <si>
    <t>245</t>
  </si>
  <si>
    <t>R766660004</t>
  </si>
  <si>
    <t xml:space="preserve">TI4-DVEŘE 1700/2100 DŘEVĚNÉ PROSKLENÉ - DLE VÝPISU - D+M  </t>
  </si>
  <si>
    <t>1602791739</t>
  </si>
  <si>
    <t>246</t>
  </si>
  <si>
    <t>R766660005</t>
  </si>
  <si>
    <t xml:space="preserve">TI4-KRYT OTOPNÝCH TĚLES DŘEVĚNÝ  - DLE VÝPISU+VÝROBNÍ DOKUMENTACE - D+M   </t>
  </si>
  <si>
    <t>1035536955</t>
  </si>
  <si>
    <t xml:space="preserve">Poznámka k položce:_x000d_
 - stavební část  D 118</t>
  </si>
  <si>
    <t>247</t>
  </si>
  <si>
    <t>R766660006</t>
  </si>
  <si>
    <t>TP1-DVEŘE 900/1970 PROTIPOŽ. DŘEVĚNÉ PLNÉ - DLE VÝPISU A PBŘ - D+M</t>
  </si>
  <si>
    <t>1647322459</t>
  </si>
  <si>
    <t xml:space="preserve">Poznámka k položce:_x000d_
stavební část  D 104, 106,118+PBŘ</t>
  </si>
  <si>
    <t>248</t>
  </si>
  <si>
    <t>R766660007</t>
  </si>
  <si>
    <t>TP2-DVEŘE P00/1970 PROTIPOŽ DŘEVĚNÉ PLNÉ - DLE VÝPISU A PBŘ - D+M</t>
  </si>
  <si>
    <t>1479073739</t>
  </si>
  <si>
    <t>249</t>
  </si>
  <si>
    <t>R766660008</t>
  </si>
  <si>
    <t>TP3-DVEŘE 800/1970 PROTIPOŽ DŘEVĚNÉ PLNÉ - DLE VÝPISU A PBŘ - D+M</t>
  </si>
  <si>
    <t>-261050797</t>
  </si>
  <si>
    <t>250</t>
  </si>
  <si>
    <t>R766660009</t>
  </si>
  <si>
    <t>TP4-DVEŘE OTVÍRAVÉ 1000/2100 PROTIPOŽ DŘEVĚNÉ PLNÉ - DLE VÝPISU A PBŘ - D+M</t>
  </si>
  <si>
    <t>-504910959</t>
  </si>
  <si>
    <t>251</t>
  </si>
  <si>
    <t>R766660010</t>
  </si>
  <si>
    <t>TP5-DVEŘE 700/1970 PROTIPOŽ DŘEVĚNÉ PLNÉ - DLE VÝPISU A PBŘ - D+M</t>
  </si>
  <si>
    <t>885401722</t>
  </si>
  <si>
    <t>252</t>
  </si>
  <si>
    <t>R766660011</t>
  </si>
  <si>
    <t xml:space="preserve">T1-VSTUPNÍ DVEŘE 900/2000 HLINÍK - PROSKLENÉ- DLE VÝPISU - D+M   </t>
  </si>
  <si>
    <t>-2078554788</t>
  </si>
  <si>
    <t>253</t>
  </si>
  <si>
    <t>R766660012</t>
  </si>
  <si>
    <t>T2-VSTUPNÍ DVEŘE 900/2000+550 S NADSVĚTLÍKEM HLINÍK - PLNÉ- DLE VÝPISU - D+M</t>
  </si>
  <si>
    <t>181671074</t>
  </si>
  <si>
    <t>254</t>
  </si>
  <si>
    <t>R766660013</t>
  </si>
  <si>
    <t xml:space="preserve">T3-VSTUPNÍ DVEŘE 900/2000 HLINÍK - PLNÉ- DLE VÝPISU - D+M </t>
  </si>
  <si>
    <t>1854126561</t>
  </si>
  <si>
    <t>255</t>
  </si>
  <si>
    <t>R766660014</t>
  </si>
  <si>
    <t xml:space="preserve">T4-GARÁŽOVÁ VRATA SEKČNÍ 2900X2900 - DLE VÝPISU - D+M </t>
  </si>
  <si>
    <t>1703617739</t>
  </si>
  <si>
    <t>256</t>
  </si>
  <si>
    <t>R766660015</t>
  </si>
  <si>
    <t xml:space="preserve">T5-GARÁŽOVÁ VRATA SEKČNÍ 3200X4200 - DLE VÝPISU +M </t>
  </si>
  <si>
    <t>-1060890345</t>
  </si>
  <si>
    <t>257</t>
  </si>
  <si>
    <t>R766660016</t>
  </si>
  <si>
    <t>T6-GARÁŽOVÁ VRATA SEKČNÍ 3600X4200 - DLE VÝPISU - D+M</t>
  </si>
  <si>
    <t>1762673805</t>
  </si>
  <si>
    <t>258</t>
  </si>
  <si>
    <t>R766690001</t>
  </si>
  <si>
    <t xml:space="preserve">T7-OKNOU PVC DVOUŘ 1625*1300 - DLE VÝPISU - D+M </t>
  </si>
  <si>
    <t>-2096034842</t>
  </si>
  <si>
    <t>259</t>
  </si>
  <si>
    <t>R766690002</t>
  </si>
  <si>
    <t>T8-OKNOU PVC TŘÍKŘ 2700*1300 - DLE VÝPISU - D+M</t>
  </si>
  <si>
    <t>-2075877916</t>
  </si>
  <si>
    <t>260</t>
  </si>
  <si>
    <t>R766690003</t>
  </si>
  <si>
    <t xml:space="preserve">T9-OKNOU PVC JEDNOKŘ 900*1300 - DLE VÝPISU - D+M </t>
  </si>
  <si>
    <t>994851767</t>
  </si>
  <si>
    <t>261</t>
  </si>
  <si>
    <t>R766690004</t>
  </si>
  <si>
    <t xml:space="preserve">T10-OKNOU PVC TŘÍK 3000*800 - DLE VÝPISU - D+M  </t>
  </si>
  <si>
    <t>-80158652</t>
  </si>
  <si>
    <t>262</t>
  </si>
  <si>
    <t>R766690005</t>
  </si>
  <si>
    <t xml:space="preserve">T11-OKNOU PVC DVOUŘ 2300*1100 - DLE VÝPISU - D+M  </t>
  </si>
  <si>
    <t>-1822468106</t>
  </si>
  <si>
    <t>263</t>
  </si>
  <si>
    <t>R766690006</t>
  </si>
  <si>
    <t>T12-OKNOU PVC DVOUŘ 2300*800 - DLE VÝPISU - D+M</t>
  </si>
  <si>
    <t>247359342</t>
  </si>
  <si>
    <t>264</t>
  </si>
  <si>
    <t>R766690007</t>
  </si>
  <si>
    <t xml:space="preserve">T13-OKNOU PVC JEDNOKŘ 635*800 - DLE VÝPISU - D+M </t>
  </si>
  <si>
    <t>-845502691</t>
  </si>
  <si>
    <t>265</t>
  </si>
  <si>
    <t>R766690008</t>
  </si>
  <si>
    <t xml:space="preserve">T14-OKNOU PVC DVOUŘ 2300*1000 - DLE VÝPISU - D+M   </t>
  </si>
  <si>
    <t>345718447</t>
  </si>
  <si>
    <t>266</t>
  </si>
  <si>
    <t>R766690009</t>
  </si>
  <si>
    <t>T15-OKNOU PVC DVOUŘ 2300*1300 - DLE VÝPISU - D+M</t>
  </si>
  <si>
    <t>474846372</t>
  </si>
  <si>
    <t>267</t>
  </si>
  <si>
    <t>R766690010</t>
  </si>
  <si>
    <t xml:space="preserve">T16-OKNOU PVC TŘÍKŘ,ČTYŘDÍLN 3400*1500 - DLE VÝPISU - D+M </t>
  </si>
  <si>
    <t>102035910</t>
  </si>
  <si>
    <t>268</t>
  </si>
  <si>
    <t>R766690011</t>
  </si>
  <si>
    <t xml:space="preserve">T17-OKNOU PVC DVOUŘ,TŘIDÍL 2300*1500 - DLE VÝPISU - D+M </t>
  </si>
  <si>
    <t>1611171819</t>
  </si>
  <si>
    <t>269</t>
  </si>
  <si>
    <t>R766690012</t>
  </si>
  <si>
    <t xml:space="preserve">T18-OKNOU PVC TŘIKŘ 3300*1300 - DLE VÝPISU - D+M  </t>
  </si>
  <si>
    <t>1053102025</t>
  </si>
  <si>
    <t>270</t>
  </si>
  <si>
    <t>R766690013</t>
  </si>
  <si>
    <t xml:space="preserve">T19-OKNOU PVC JEDNOKŘ 600*2200 - DLE VÝPISU - D+M </t>
  </si>
  <si>
    <t>-308047613</t>
  </si>
  <si>
    <t>271</t>
  </si>
  <si>
    <t>R766690014</t>
  </si>
  <si>
    <t xml:space="preserve">T20-OKNOU PVC TŘIKŘÍD 3000*1300 - DLE VÝPISU - D+M </t>
  </si>
  <si>
    <t>231985191</t>
  </si>
  <si>
    <t>272</t>
  </si>
  <si>
    <t>R766690015</t>
  </si>
  <si>
    <t xml:space="preserve">T21-OKNOU PVC TŘIKŘÍD 2700*1400 - DLE VÝPISU - D+M  </t>
  </si>
  <si>
    <t>-1942534377</t>
  </si>
  <si>
    <t>273</t>
  </si>
  <si>
    <t>R766690016</t>
  </si>
  <si>
    <t xml:space="preserve">T22-OKNOU PVC TŘÍKŘÍ 2300*1500 - DLE VÝPISU - D+M </t>
  </si>
  <si>
    <t>1241078432</t>
  </si>
  <si>
    <t>274</t>
  </si>
  <si>
    <t>R766690017</t>
  </si>
  <si>
    <t xml:space="preserve">T23-OKNOU PVC JEDNOKŘ 635*1500 - DLE VÝPISU - D+M </t>
  </si>
  <si>
    <t>839561527</t>
  </si>
  <si>
    <t>275</t>
  </si>
  <si>
    <t>R766690018</t>
  </si>
  <si>
    <t xml:space="preserve">T24-OKNOU PVC JEDNOKŘÍ 100*1500 - DLE VÝPISU - D+M </t>
  </si>
  <si>
    <t>-1728647987</t>
  </si>
  <si>
    <t>276</t>
  </si>
  <si>
    <t>R766690019</t>
  </si>
  <si>
    <t>T25-OKNOU PVC TŘÍKŘÍ, ŠESTIDÍL, 3800*2150 - DLE VÝPISU - D+M</t>
  </si>
  <si>
    <t>6835922</t>
  </si>
  <si>
    <t>277</t>
  </si>
  <si>
    <t>R766690020</t>
  </si>
  <si>
    <t xml:space="preserve">T26-OKNOU PVC TŘIKŘ,ŠESTIDÍ,DVEŘE 3800*2150 - DLE VÝPISU -     D+M  </t>
  </si>
  <si>
    <t>1772010837</t>
  </si>
  <si>
    <t>278</t>
  </si>
  <si>
    <t>R766690021</t>
  </si>
  <si>
    <t>T27-OKNOU PVC JEDNOKŘ 960*2160 - DLE VÝPISU - D+M</t>
  </si>
  <si>
    <t>2127865336</t>
  </si>
  <si>
    <t>279</t>
  </si>
  <si>
    <t>R766690022</t>
  </si>
  <si>
    <t xml:space="preserve">T28-VÝLEZ NA ROVNOU STŘECH,ZATEPLENÝ,PROTIPOŽ.- DLE VÝPISU - D+M </t>
  </si>
  <si>
    <t>-1098362453</t>
  </si>
  <si>
    <t>280</t>
  </si>
  <si>
    <t>R767110001</t>
  </si>
  <si>
    <t xml:space="preserve">Z1 - ZÁBRADLÍ SCHODIŠTOVÉ Z 4HR TRUBEK A VÝPLNÍ Z 4HR TYČÍ D+M+DÍLENSKÁ DOKUMENTACE - DLE VÝPISU </t>
  </si>
  <si>
    <t>528604002</t>
  </si>
  <si>
    <t>281</t>
  </si>
  <si>
    <t>R767110002</t>
  </si>
  <si>
    <t>Z2 - ČISTÍCÍ ROHOŽE - DLE VÝPISU - D+M</t>
  </si>
  <si>
    <t>46443320</t>
  </si>
  <si>
    <t>282</t>
  </si>
  <si>
    <t>R767110003</t>
  </si>
  <si>
    <t xml:space="preserve">Z3 - MONTOVANÉ, LEHKÉ DĚLÍCÍ STENY DO SPRCH S DVEŘNÍM OTVOREM - DLE VÝPISU - D+M  </t>
  </si>
  <si>
    <t>1599959260</t>
  </si>
  <si>
    <t>283</t>
  </si>
  <si>
    <t>R767110004</t>
  </si>
  <si>
    <t xml:space="preserve">Z4 - SVĚTLOVODY D 300 MM - DLE VÝPISU - D+M </t>
  </si>
  <si>
    <t>-658487635</t>
  </si>
  <si>
    <t xml:space="preserve">Poznámka k položce:_x000d_
stavební část  D 108,118</t>
  </si>
  <si>
    <t>284</t>
  </si>
  <si>
    <t>R767110005</t>
  </si>
  <si>
    <t xml:space="preserve">Z5 - OCELOVÝ STŘEŠNÍ ŽEBŘÍK - TR 4HR - DLE VÝPISU D+M+DÍLENSKÁ DOKUMENTACE </t>
  </si>
  <si>
    <t>894862418</t>
  </si>
  <si>
    <t>285</t>
  </si>
  <si>
    <t>R767110006</t>
  </si>
  <si>
    <t xml:space="preserve">Z6 - OCELOVÉ DVEŘE 800/2000-ZATEPLENÉ-DO ÚHEL.ZÁRUBNÍ - DLE VÝPISU - D+M   VĚŽ  </t>
  </si>
  <si>
    <t>95647964</t>
  </si>
  <si>
    <t xml:space="preserve">Poznámka k položce:_x000d_
 stavební část  D 118</t>
  </si>
  <si>
    <t>286</t>
  </si>
  <si>
    <t>R767110007</t>
  </si>
  <si>
    <t>Z7 - KRAKOREC VČ ZÁBRADLÍ Z TR 4HR - DLE VÝPISU - D+M+DÍLENSKÁ DOKUMENTACE - VĚŽ</t>
  </si>
  <si>
    <t>52701360</t>
  </si>
  <si>
    <t>287</t>
  </si>
  <si>
    <t>R767110008</t>
  </si>
  <si>
    <t>Z8 - OCELOVÉ OSAZOVACÍ RÁMY PRO JEDNOTKY STŘEŠNÍ VZT - DLE VÝPISU- D+M+DÍLENSKÁ DOKUMENTACE</t>
  </si>
  <si>
    <t>KG</t>
  </si>
  <si>
    <t>2036202674</t>
  </si>
  <si>
    <t xml:space="preserve">Poznámka k položce:_x000d_
 stavební část  D 108,118</t>
  </si>
  <si>
    <t>288</t>
  </si>
  <si>
    <t>R767110009</t>
  </si>
  <si>
    <t>Z9 - PLOŠINY DO VĚŽE VČ.ŽEBŘÍKŮ - DLE VÝPISU - D+M+DÍLENSKÁ DOKUMENTACE</t>
  </si>
  <si>
    <t>119604205</t>
  </si>
  <si>
    <t xml:space="preserve">Poznámka k položce:_x000d_
 stavební část  D 106,110, 118</t>
  </si>
  <si>
    <t>289</t>
  </si>
  <si>
    <t>R767110010</t>
  </si>
  <si>
    <t>Z10 - ZDVIHACÍ VĚŠADLO NA SUŠENÍ HADIC-DLE VÝPISU - D+M+DÍLENSKÁ DOKUMENTACE</t>
  </si>
  <si>
    <t>-184963120</t>
  </si>
  <si>
    <t xml:space="preserve">Poznámka k položce:_x000d_
stavební část  D 110, 118</t>
  </si>
  <si>
    <t>290</t>
  </si>
  <si>
    <t>R767110011</t>
  </si>
  <si>
    <t xml:space="preserve">711 - VNITŘNÍ RÁM 400*2500 DO OSTĚNÍ OKEN S VÝPLNÍ Z TKANINY-2XOTVÍRAVÁ KŘÍDLA - DLE VÝPISI - D+M+DÍLENSKÁ DOKUMENTACE - 2,np víceúčelový sál  </t>
  </si>
  <si>
    <t>2007698779</t>
  </si>
  <si>
    <t xml:space="preserve">Poznámka k položce:_x000d_
stavební část  D 106, 110, 118</t>
  </si>
  <si>
    <t>291</t>
  </si>
  <si>
    <t>767995117</t>
  </si>
  <si>
    <t>Montáž atypických zámečnických konstrukcí hm přes 250 do 500 kg</t>
  </si>
  <si>
    <t>-922023162</t>
  </si>
  <si>
    <t>Poznámka k položce:_x000d_
ocel do základů pro spojení</t>
  </si>
  <si>
    <t>771</t>
  </si>
  <si>
    <t>Podlahy z dlaždic</t>
  </si>
  <si>
    <t>292</t>
  </si>
  <si>
    <t>771474112</t>
  </si>
  <si>
    <t>Montáž soklů z dlaždic keramických rovných lepených cementovým flexibilním lepidlem v přes 65 do 90 mm</t>
  </si>
  <si>
    <t>-820119620</t>
  </si>
  <si>
    <t>293</t>
  </si>
  <si>
    <t>59761184</t>
  </si>
  <si>
    <t>sokl keramický mrazuvzdorný povrch hladký/matný tl do 10mm výšky přes 65 do 90mm</t>
  </si>
  <si>
    <t>-620929500</t>
  </si>
  <si>
    <t xml:space="preserve">"Přepočtené koeficientem množství"  83,98*1,1</t>
  </si>
  <si>
    <t>294</t>
  </si>
  <si>
    <t>771574415</t>
  </si>
  <si>
    <t>Montáž podlah keramických hladkých lepených cementovým flexibilním lepidlem přes 6 do 9 ks/m2</t>
  </si>
  <si>
    <t>1707410823</t>
  </si>
  <si>
    <t>133,61</t>
  </si>
  <si>
    <t>27,98</t>
  </si>
  <si>
    <t>295</t>
  </si>
  <si>
    <t>RMAT0003</t>
  </si>
  <si>
    <t>dlažba keramická Rako sk 92 tl 10 mm</t>
  </si>
  <si>
    <t>1154356587</t>
  </si>
  <si>
    <t>296</t>
  </si>
  <si>
    <t>RMAT0004</t>
  </si>
  <si>
    <t>dlažba keramická Rako schodovka sk 90 tl 9 mm</t>
  </si>
  <si>
    <t>-1747614766</t>
  </si>
  <si>
    <t>297</t>
  </si>
  <si>
    <t>998771202</t>
  </si>
  <si>
    <t>Přesun hmot procentní pro podlahy z dlaždic v objektech v přes 6 do 12 m</t>
  </si>
  <si>
    <t>-1764876271</t>
  </si>
  <si>
    <t>775</t>
  </si>
  <si>
    <t>Podlahy skládané</t>
  </si>
  <si>
    <t>298</t>
  </si>
  <si>
    <t>775413310</t>
  </si>
  <si>
    <t>Montáž soklíku ze dřeva tvrdého nebo měkkého přibíjeného s přetmelením</t>
  </si>
  <si>
    <t>-1594252955</t>
  </si>
  <si>
    <t xml:space="preserve">Poznámka k položce:_x000d_
stavební část  D 106, 110</t>
  </si>
  <si>
    <t>299</t>
  </si>
  <si>
    <t>61418155</t>
  </si>
  <si>
    <t>lišta soklová dřevěná š 15.0 mm, h 60.0 mm</t>
  </si>
  <si>
    <t>1195376865</t>
  </si>
  <si>
    <t xml:space="preserve">"Přepočtené koeficientem množství"  49,5*1,08</t>
  </si>
  <si>
    <t>300</t>
  </si>
  <si>
    <t>775511471</t>
  </si>
  <si>
    <t>Podlahy z vlysů lepených tl do 22 mm š přes 50 do 60 mm dl přes 350 do 400 mm dub I</t>
  </si>
  <si>
    <t>1519012462</t>
  </si>
  <si>
    <t>301</t>
  </si>
  <si>
    <t>61192580</t>
  </si>
  <si>
    <t>vlysy parketové š 60mm do dl 300mm I třída dub</t>
  </si>
  <si>
    <t>-1782743055</t>
  </si>
  <si>
    <t>302</t>
  </si>
  <si>
    <t>998775202</t>
  </si>
  <si>
    <t>Přesun hmot procentní pro podlahy dřevěné v objektech v přes 6 do 12 m</t>
  </si>
  <si>
    <t>-919661660</t>
  </si>
  <si>
    <t>303</t>
  </si>
  <si>
    <t>776141111</t>
  </si>
  <si>
    <t>Stěrka podlahová nivelační pro vyrovnání podkladu povlakových podlah pevnosti 20 MPa tl do 3 mm</t>
  </si>
  <si>
    <t>634014373</t>
  </si>
  <si>
    <t>Poznámka k položce:_x000d_
1NP a 2NP pod vinylové podlahy_x000d_
stavební část D 104 D 106 D 110</t>
  </si>
  <si>
    <t>304</t>
  </si>
  <si>
    <t>776221121</t>
  </si>
  <si>
    <t>Lepení elektrostaticky vodivých pásů z PVC</t>
  </si>
  <si>
    <t>790258120</t>
  </si>
  <si>
    <t xml:space="preserve">Poznámka k položce:_x000d_
stavební část  D 104, 106</t>
  </si>
  <si>
    <t>11,27+11,41+20,06+50,9+40,19+19,3+7,08+44+9,39</t>
  </si>
  <si>
    <t>305</t>
  </si>
  <si>
    <t>28411127</t>
  </si>
  <si>
    <t>PVC vinyl elektrostatický tl 2mm, hm 2980g/m2, hořlavost Bfl-s1, smykové tření µ 0,6, třída zátěže 34/43, odpor krytiny ≤10^6 napětí těla &lt;35V, pro průmysl a čisté prostory</t>
  </si>
  <si>
    <t>221222883</t>
  </si>
  <si>
    <t xml:space="preserve">"Přepočtené koeficientem množství"  213,6*1,1</t>
  </si>
  <si>
    <t>306</t>
  </si>
  <si>
    <t>776411111</t>
  </si>
  <si>
    <t>Montáž obvodových soklíků výšky do 80 mm</t>
  </si>
  <si>
    <t>-413800511</t>
  </si>
  <si>
    <t>14,2+14,6+15,72+43,05+17,63+31,63+6,9+43,1+6,64</t>
  </si>
  <si>
    <t>307</t>
  </si>
  <si>
    <t>28411003</t>
  </si>
  <si>
    <t>lišta soklová PVC 30x30mm</t>
  </si>
  <si>
    <t>-1889501020</t>
  </si>
  <si>
    <t xml:space="preserve">"Přepočtené koeficientem množství"  193,47*1,02</t>
  </si>
  <si>
    <t>308</t>
  </si>
  <si>
    <t>998776202</t>
  </si>
  <si>
    <t>Přesun hmot procentní pro podlahy povlakové v objektech v přes 6 do 12 m</t>
  </si>
  <si>
    <t>-643583606</t>
  </si>
  <si>
    <t>781</t>
  </si>
  <si>
    <t>Dokončovací práce - obklady</t>
  </si>
  <si>
    <t>309</t>
  </si>
  <si>
    <t>781161021</t>
  </si>
  <si>
    <t>Montáž profilu ukončujícího rohového nebo vanového</t>
  </si>
  <si>
    <t>622049666</t>
  </si>
  <si>
    <t>310</t>
  </si>
  <si>
    <t>19416005</t>
  </si>
  <si>
    <t>lišta ukončovací z eloxovaného hliníku 10mm</t>
  </si>
  <si>
    <t>-607220780</t>
  </si>
  <si>
    <t xml:space="preserve">"Přepočtené koeficientem množství"  18,2*1,1</t>
  </si>
  <si>
    <t>311</t>
  </si>
  <si>
    <t>781474111</t>
  </si>
  <si>
    <t>Montáž obkladů vnitřních keramických hladkých přes 6 do 9 ks/m2 lepených flexibilním lepidlem</t>
  </si>
  <si>
    <t>-1407824613</t>
  </si>
  <si>
    <t xml:space="preserve">Poznámka k položce:_x000d_
stavební část  D 104, 106, 110</t>
  </si>
  <si>
    <t>45,9*2+47,5*1,5</t>
  </si>
  <si>
    <t>37,5*2</t>
  </si>
  <si>
    <t>312</t>
  </si>
  <si>
    <t>RMAT0005</t>
  </si>
  <si>
    <t>B JB HL 400x300 OT3 1</t>
  </si>
  <si>
    <t>-1281884528</t>
  </si>
  <si>
    <t xml:space="preserve">"Přepočtené koeficientem množství"  238,05*1,05</t>
  </si>
  <si>
    <t>313</t>
  </si>
  <si>
    <t>781734112</t>
  </si>
  <si>
    <t>Montáž obkladů vnějších z obkladaček nebo obkladových pásků cihelných přes 50 do 85 ks/m2 lepené flexibilním lepidlem</t>
  </si>
  <si>
    <t>1273533030</t>
  </si>
  <si>
    <t xml:space="preserve">Poznámka k položce:_x000d_
stavební část  D 104, 106, 110, 112-115</t>
  </si>
  <si>
    <t>(11,43*9)-(0,8*2+0,8*1,1)+(44,7*4,6)-(3,8*1,15*6)</t>
  </si>
  <si>
    <t>314</t>
  </si>
  <si>
    <t>59623113</t>
  </si>
  <si>
    <t>pásek obkladový cihlový hladký 240x71x14mm červený</t>
  </si>
  <si>
    <t>1956463486</t>
  </si>
  <si>
    <t xml:space="preserve">"Přepočtené koeficientem množství"  279,79*48</t>
  </si>
  <si>
    <t>315</t>
  </si>
  <si>
    <t>998781202</t>
  </si>
  <si>
    <t>Přesun hmot procentní pro obklady keramické v objektech v přes 6 do 12 m</t>
  </si>
  <si>
    <t>-805194471</t>
  </si>
  <si>
    <t>783</t>
  </si>
  <si>
    <t>Dokončovací práce - nátěry</t>
  </si>
  <si>
    <t>316</t>
  </si>
  <si>
    <t>783104100</t>
  </si>
  <si>
    <t>Provedení základního jednonásobného nátěru truhlářských konstrukcí</t>
  </si>
  <si>
    <t>1732746208</t>
  </si>
  <si>
    <t>Poznámka k položce:_x000d_
_x000d_
podbíjení, palubky, parkety, kryty otopných těles</t>
  </si>
  <si>
    <t>palubky, střecha</t>
  </si>
  <si>
    <t>156*1,15</t>
  </si>
  <si>
    <t>parkety</t>
  </si>
  <si>
    <t>317</t>
  </si>
  <si>
    <t>783108210</t>
  </si>
  <si>
    <t>Provedení lakovacího dvojnásobného nátěru truhlářských konstrukcí s mezibroušením</t>
  </si>
  <si>
    <t>142355025</t>
  </si>
  <si>
    <t>318</t>
  </si>
  <si>
    <t>RMAT0006</t>
  </si>
  <si>
    <t>lak na parkety vrch Tango sport</t>
  </si>
  <si>
    <t>-1919607476</t>
  </si>
  <si>
    <t>155*0,4</t>
  </si>
  <si>
    <t>319</t>
  </si>
  <si>
    <t>24613579</t>
  </si>
  <si>
    <t>lak polyuretanový bezbarvý</t>
  </si>
  <si>
    <t>-575155420</t>
  </si>
  <si>
    <t>179,4*0,4</t>
  </si>
  <si>
    <t>320</t>
  </si>
  <si>
    <t>783314201</t>
  </si>
  <si>
    <t>Základní antikorozní jednonásobný syntetický standardní nátěr zámečnických konstrukcí</t>
  </si>
  <si>
    <t>1820835133</t>
  </si>
  <si>
    <t xml:space="preserve">Poznámka k položce:_x000d_
zárubně_x000d_
stavební část  D 104, 106</t>
  </si>
  <si>
    <t>321</t>
  </si>
  <si>
    <t>783315101</t>
  </si>
  <si>
    <t>Mezinátěr jednonásobný syntetický standardní zámečnických konstrukcí</t>
  </si>
  <si>
    <t>1563294496</t>
  </si>
  <si>
    <t>322</t>
  </si>
  <si>
    <t>783317101</t>
  </si>
  <si>
    <t>Krycí jednonásobný syntetický standardní nátěr zámečnických konstrukcí</t>
  </si>
  <si>
    <t>-1400740889</t>
  </si>
  <si>
    <t>784</t>
  </si>
  <si>
    <t>Dokončovací práce - malby a tapety</t>
  </si>
  <si>
    <t>323</t>
  </si>
  <si>
    <t>784181101</t>
  </si>
  <si>
    <t>Základní akrylátová jednonásobná bezbarvá penetrace podkladu v místnostech v do 3,80 m</t>
  </si>
  <si>
    <t>773995766</t>
  </si>
  <si>
    <t>strop</t>
  </si>
  <si>
    <t>628</t>
  </si>
  <si>
    <t>stěny</t>
  </si>
  <si>
    <t>1391+1158 "viz.výkaz vnitřních omítek"</t>
  </si>
  <si>
    <t>324</t>
  </si>
  <si>
    <t>784221101</t>
  </si>
  <si>
    <t>Dvojnásobné bílé malby ze směsí za sucha dobře otěruvzdorných v místnostech do 3,80 m</t>
  </si>
  <si>
    <t>86052628</t>
  </si>
  <si>
    <t>Práce a dodávky M</t>
  </si>
  <si>
    <t>43-M</t>
  </si>
  <si>
    <t>Montáž ocelových konstrukcí</t>
  </si>
  <si>
    <t>325</t>
  </si>
  <si>
    <t>M430001</t>
  </si>
  <si>
    <t>Dodávka a montáž venkovního ocelového schodiště vč. dílenské dokumentace</t>
  </si>
  <si>
    <t>-142144145</t>
  </si>
  <si>
    <t>SO 01 - 3-OBJEKT HZ - ZDRAVOTECHNIKA</t>
  </si>
  <si>
    <t>PSV - 721 - kanalizace vnitřní</t>
  </si>
  <si>
    <t xml:space="preserve">    D1 - </t>
  </si>
  <si>
    <t>D2 - 722 - vodovod vnitřní</t>
  </si>
  <si>
    <t>D3 - 723 - plynovod vnitřní</t>
  </si>
  <si>
    <t>D4 - 724 - stlačený vzduch</t>
  </si>
  <si>
    <t>D5 - 725 - kompletace ZT</t>
  </si>
  <si>
    <t>721 - kanalizace vnitřní</t>
  </si>
  <si>
    <t>D1</t>
  </si>
  <si>
    <t>721110105</t>
  </si>
  <si>
    <t>Prostup základem 200x200 mm</t>
  </si>
  <si>
    <t>721110106</t>
  </si>
  <si>
    <t>kapsa š.200 mm</t>
  </si>
  <si>
    <t>722150212</t>
  </si>
  <si>
    <t>Výstřažná folie hnědá</t>
  </si>
  <si>
    <t>721100901</t>
  </si>
  <si>
    <t>Šachta PVC 425/Dn 150</t>
  </si>
  <si>
    <t>721100903</t>
  </si>
  <si>
    <t>MTZ šachty kanalizační</t>
  </si>
  <si>
    <t>721173401</t>
  </si>
  <si>
    <t>Kan potr PVC sys KG lež DN 100 vni</t>
  </si>
  <si>
    <t>721173402</t>
  </si>
  <si>
    <t>Kan potr PVC sys KG lež DN 125 vni</t>
  </si>
  <si>
    <t>721173403</t>
  </si>
  <si>
    <t>Kan potr PVC sys KG lež DN 150 vni</t>
  </si>
  <si>
    <t>721174021</t>
  </si>
  <si>
    <t>Kanal potr PP odpadní hrdlové DN 32</t>
  </si>
  <si>
    <t>721174022</t>
  </si>
  <si>
    <t>Kanal potr PP odpadní hrdlové DN 40</t>
  </si>
  <si>
    <t>721174023</t>
  </si>
  <si>
    <t>Kanal potr PP odpadní hrdlové DN 50</t>
  </si>
  <si>
    <t>721174024</t>
  </si>
  <si>
    <t>Kanal potr PP odpadní hrdlové DN 70</t>
  </si>
  <si>
    <t>721174025</t>
  </si>
  <si>
    <t>Kanal potr PP odpad hrdlové DN 100</t>
  </si>
  <si>
    <t>721175024</t>
  </si>
  <si>
    <t>Izolace z pěnového PE DN 40</t>
  </si>
  <si>
    <t>721175025</t>
  </si>
  <si>
    <t>Izolace z pěnového PE DN 50</t>
  </si>
  <si>
    <t>721175026</t>
  </si>
  <si>
    <t>Izolace z pěnového PE DN 70</t>
  </si>
  <si>
    <t>721175027</t>
  </si>
  <si>
    <t>Izolace z pěnového PE DN 100</t>
  </si>
  <si>
    <t>721194103</t>
  </si>
  <si>
    <t>Vyvedení kanal výpustek D 32</t>
  </si>
  <si>
    <t>721194104</t>
  </si>
  <si>
    <t>Vyvedení kanal výpustek D 40</t>
  </si>
  <si>
    <t>721194105</t>
  </si>
  <si>
    <t>Vyvedení kanal výpustek D 50</t>
  </si>
  <si>
    <t>721194107</t>
  </si>
  <si>
    <t>Vyvedení kanal výpustek D 75</t>
  </si>
  <si>
    <t>721194109</t>
  </si>
  <si>
    <t>Vyvedení kanal výpustek D 110</t>
  </si>
  <si>
    <t>721273213</t>
  </si>
  <si>
    <t>Protipožární ucpávka</t>
  </si>
  <si>
    <t>725929102</t>
  </si>
  <si>
    <t>Výrobní dokumentace umístění protipožárních ucpávek</t>
  </si>
  <si>
    <t>721273220</t>
  </si>
  <si>
    <t>Čistící kus 110</t>
  </si>
  <si>
    <t>721273217</t>
  </si>
  <si>
    <t>Hlavice ventilační DN 150</t>
  </si>
  <si>
    <t>721242115</t>
  </si>
  <si>
    <t>Lapač střešních splavenin DN 100</t>
  </si>
  <si>
    <t>721290111</t>
  </si>
  <si>
    <t>Zkouška těs kanal vodou -DN 125</t>
  </si>
  <si>
    <t>998721101</t>
  </si>
  <si>
    <t>Přesun kanalizace objekt v -6m</t>
  </si>
  <si>
    <t>D2</t>
  </si>
  <si>
    <t>722 - vodovod vnitřní</t>
  </si>
  <si>
    <t>722150210</t>
  </si>
  <si>
    <t>Potrubí plast. rPE 32 voda</t>
  </si>
  <si>
    <t>722150211</t>
  </si>
  <si>
    <t>Signalizační vodič</t>
  </si>
  <si>
    <t>722150212.1</t>
  </si>
  <si>
    <t>Výstřažná folie</t>
  </si>
  <si>
    <t>722176012</t>
  </si>
  <si>
    <t>Rozvody z plastů polyfuze -D 20mm</t>
  </si>
  <si>
    <t>722176013</t>
  </si>
  <si>
    <t>Rozvody z plastů polyfuze -D 25mm</t>
  </si>
  <si>
    <t>722176014</t>
  </si>
  <si>
    <t>Rozvody z plastů polyfuze -D 32mm</t>
  </si>
  <si>
    <t>722176015</t>
  </si>
  <si>
    <t>Rozvody z plastů polyfuze -D 40mm</t>
  </si>
  <si>
    <t>722176038</t>
  </si>
  <si>
    <t>Zlab pozink. D 20 mm</t>
  </si>
  <si>
    <t>722176041</t>
  </si>
  <si>
    <t>Zlab pozink. D 40mm</t>
  </si>
  <si>
    <t>722182112</t>
  </si>
  <si>
    <t>Plastové potrubí izolace PE -D 20</t>
  </si>
  <si>
    <t>722182113</t>
  </si>
  <si>
    <t>Plastové potrubí izolace PE -D 25</t>
  </si>
  <si>
    <t>722182114</t>
  </si>
  <si>
    <t>Plastové potrubí izolace PE -D 32</t>
  </si>
  <si>
    <t>722182115</t>
  </si>
  <si>
    <t>Plastové potrubí izolace PE -D 40</t>
  </si>
  <si>
    <t>722190401</t>
  </si>
  <si>
    <t>Upevnění výpustku DN 15</t>
  </si>
  <si>
    <t>722220111</t>
  </si>
  <si>
    <t>Nástěnka K 247</t>
  </si>
  <si>
    <t>722224111</t>
  </si>
  <si>
    <t>Kohout plnicí a vypouštěcí DN 15</t>
  </si>
  <si>
    <t>722231061</t>
  </si>
  <si>
    <t>Ventil zpětný Ve 3030 G 1/2</t>
  </si>
  <si>
    <t>722231064</t>
  </si>
  <si>
    <t>Ventil zpětný Ve 3030 G 5/4</t>
  </si>
  <si>
    <t>722232061</t>
  </si>
  <si>
    <t>Kulový kohout R250DS 1/2" vyp+páčka</t>
  </si>
  <si>
    <t>722232062</t>
  </si>
  <si>
    <t>Kulový kohout R250DS 3/4" vyp+páčka</t>
  </si>
  <si>
    <t>722232064</t>
  </si>
  <si>
    <t>Kulový kohout R250DS 11/4"vyp+páčka</t>
  </si>
  <si>
    <t>722231164</t>
  </si>
  <si>
    <t>Ventil pojistný pruž ON 137030 G5/4</t>
  </si>
  <si>
    <t>722239101</t>
  </si>
  <si>
    <t>Mtž vodov armatur 2závity G 1/2</t>
  </si>
  <si>
    <t>722239102</t>
  </si>
  <si>
    <t>Mtž vodov armatur 2závity G 3/4</t>
  </si>
  <si>
    <t>722239104</t>
  </si>
  <si>
    <t>Mtž vodov armatur 2závity G 5/4</t>
  </si>
  <si>
    <t>722241125</t>
  </si>
  <si>
    <t>expanzní nádoba 18 l</t>
  </si>
  <si>
    <t>722241126</t>
  </si>
  <si>
    <t>Flowjet armatura pro expanz.nádobu</t>
  </si>
  <si>
    <t>722241132</t>
  </si>
  <si>
    <t>Cirk. čerpadlo s programátorem</t>
  </si>
  <si>
    <t>722290226</t>
  </si>
  <si>
    <t>Zkouška tlak potrubí -DN 50</t>
  </si>
  <si>
    <t>722290238</t>
  </si>
  <si>
    <t>Hygienický rozbor vody</t>
  </si>
  <si>
    <t>kč</t>
  </si>
  <si>
    <t>998722101</t>
  </si>
  <si>
    <t>Přesun vodovod objekt v -6m</t>
  </si>
  <si>
    <t>D3</t>
  </si>
  <si>
    <t>723 - plynovod vnitřní</t>
  </si>
  <si>
    <t>723150371</t>
  </si>
  <si>
    <t>Chránička D 108mm</t>
  </si>
  <si>
    <t>723181015</t>
  </si>
  <si>
    <t>Potr plyn polotvrdCu spoj lis DN 28</t>
  </si>
  <si>
    <t>723181021</t>
  </si>
  <si>
    <t>Potrubí plyn polotvrdCu spoj lis DN 35</t>
  </si>
  <si>
    <t>723190204</t>
  </si>
  <si>
    <t>Přípojka plynovodní pevná DN 25</t>
  </si>
  <si>
    <t>723190253</t>
  </si>
  <si>
    <t>Plynovodní výpustky DN 25</t>
  </si>
  <si>
    <t>723190254</t>
  </si>
  <si>
    <t>Plynovodní výpustky -DN 32</t>
  </si>
  <si>
    <t>723213265</t>
  </si>
  <si>
    <t>Kulový kohout D 1"</t>
  </si>
  <si>
    <t>723213275</t>
  </si>
  <si>
    <t>Kulový kohout s protipož. arm. DN 1"</t>
  </si>
  <si>
    <t>723160340</t>
  </si>
  <si>
    <t>plynoměr G 6</t>
  </si>
  <si>
    <t>723160334</t>
  </si>
  <si>
    <t>Rozpěrka přípojek plynoměru G 1</t>
  </si>
  <si>
    <t>723234204</t>
  </si>
  <si>
    <t>Revize plynového zařízení</t>
  </si>
  <si>
    <t>723234211</t>
  </si>
  <si>
    <t>Regulátor střtlak AL z 6U jed</t>
  </si>
  <si>
    <t>723239103</t>
  </si>
  <si>
    <t>Mtž plyn armatur 2 závity G 1</t>
  </si>
  <si>
    <t>723239104</t>
  </si>
  <si>
    <t>Mtž plyn armatur 2 závity G 5/4</t>
  </si>
  <si>
    <t>998723101</t>
  </si>
  <si>
    <t>Přesun plynovod objekt v -6m</t>
  </si>
  <si>
    <t>D4</t>
  </si>
  <si>
    <t>724 - stlačený vzduch</t>
  </si>
  <si>
    <t>722176039</t>
  </si>
  <si>
    <t>Zlab pozink. D 25mm</t>
  </si>
  <si>
    <t>722190504</t>
  </si>
  <si>
    <t>Rychlospojka</t>
  </si>
  <si>
    <t>722221117</t>
  </si>
  <si>
    <t>Kompresor s odluč. oleje</t>
  </si>
  <si>
    <t>D5</t>
  </si>
  <si>
    <t>725 - kompletace ZT</t>
  </si>
  <si>
    <t>725112145</t>
  </si>
  <si>
    <t xml:space="preserve">WC modul ovl  zepředu</t>
  </si>
  <si>
    <t>725112148</t>
  </si>
  <si>
    <t>Souprava zvukoizolační WC</t>
  </si>
  <si>
    <t>725112149</t>
  </si>
  <si>
    <t>Mtž WC modulu</t>
  </si>
  <si>
    <t>725112150</t>
  </si>
  <si>
    <t>Ovládací tlačítko plastové, bílé</t>
  </si>
  <si>
    <t>725112152</t>
  </si>
  <si>
    <t>Sedátko antibakt. pro klozet keramický</t>
  </si>
  <si>
    <t>725112331</t>
  </si>
  <si>
    <t>Klozet závěsný</t>
  </si>
  <si>
    <t>725119213</t>
  </si>
  <si>
    <t>Mtž klozet mís závěsných</t>
  </si>
  <si>
    <t>725121412</t>
  </si>
  <si>
    <t>Předstěnová inst.souprava pro pisoár</t>
  </si>
  <si>
    <t>725121413</t>
  </si>
  <si>
    <t>Předstěnová inst.souprava pro pisoár montáž</t>
  </si>
  <si>
    <t>725121311</t>
  </si>
  <si>
    <t>Pisoár automat senzor teplotní</t>
  </si>
  <si>
    <t>725122111</t>
  </si>
  <si>
    <t>Zdroj napájecí 1/20</t>
  </si>
  <si>
    <t>725122112</t>
  </si>
  <si>
    <t>Zdroj napájecí 1/25</t>
  </si>
  <si>
    <t>725211211</t>
  </si>
  <si>
    <t>Umyvadlo keram</t>
  </si>
  <si>
    <t>725212210</t>
  </si>
  <si>
    <t>Umyvadlo nerez</t>
  </si>
  <si>
    <t>725219401</t>
  </si>
  <si>
    <t>Mtž umyvadel na šrouby do zdiva</t>
  </si>
  <si>
    <t>725331113</t>
  </si>
  <si>
    <t>předstěnová inst. souprava pro výlevku</t>
  </si>
  <si>
    <t>725331114</t>
  </si>
  <si>
    <t>Ovládací tlačítko pro výlevku</t>
  </si>
  <si>
    <t>725331115</t>
  </si>
  <si>
    <t>MTZ předstěnové instalace pro výlevku</t>
  </si>
  <si>
    <t>725332320</t>
  </si>
  <si>
    <t>MTZ Výlevka diturvitová 7101/2</t>
  </si>
  <si>
    <t>725713121</t>
  </si>
  <si>
    <t>Výlevky keram</t>
  </si>
  <si>
    <t>725810403</t>
  </si>
  <si>
    <t xml:space="preserve">Ventil rohový  1/2</t>
  </si>
  <si>
    <t>725810102</t>
  </si>
  <si>
    <t>Ventil pračkový G 3/4</t>
  </si>
  <si>
    <t>725819201</t>
  </si>
  <si>
    <t>Mtž ventilů nástěnných G 1/2</t>
  </si>
  <si>
    <t>725820361</t>
  </si>
  <si>
    <t>Bat umyv stojánkové T 850 V G 1/2</t>
  </si>
  <si>
    <t>725821216</t>
  </si>
  <si>
    <t>Baterie dřezová, otáčivá</t>
  </si>
  <si>
    <t>725821552</t>
  </si>
  <si>
    <t>Baterie 150 zeď pro výlevku</t>
  </si>
  <si>
    <t>725821558</t>
  </si>
  <si>
    <t>MTZ Baterie pro výlevku</t>
  </si>
  <si>
    <t>725829202</t>
  </si>
  <si>
    <t>Mtž baterií umyv-dřez</t>
  </si>
  <si>
    <t>725841159</t>
  </si>
  <si>
    <t>Baterie páka sprcha včetně setu</t>
  </si>
  <si>
    <t>725849200</t>
  </si>
  <si>
    <t>Mtž bat sprch nástěnné nastav výška</t>
  </si>
  <si>
    <t>725860103</t>
  </si>
  <si>
    <t>Uzávěrka zápach DN32</t>
  </si>
  <si>
    <t>725860108</t>
  </si>
  <si>
    <t>Uzávěrka zápach podomítková pračková</t>
  </si>
  <si>
    <t>725860109</t>
  </si>
  <si>
    <t>Zápach uzávěr umyv DN40</t>
  </si>
  <si>
    <t>725862122</t>
  </si>
  <si>
    <t>Zápach uzávěr dřez DN50</t>
  </si>
  <si>
    <t>725866112</t>
  </si>
  <si>
    <t>Vpust podlahová DN50</t>
  </si>
  <si>
    <t>725869101</t>
  </si>
  <si>
    <t>Mtž uzávěrka zápach -DN 40 umyv</t>
  </si>
  <si>
    <t>725869203</t>
  </si>
  <si>
    <t>Mtž uzávěrka zápach DN 40 1dřez</t>
  </si>
  <si>
    <t>725869220</t>
  </si>
  <si>
    <t>Osazení LOZ- liniový žlábek</t>
  </si>
  <si>
    <t>725869221</t>
  </si>
  <si>
    <t>Nerez liniový žlábek do sprch. koutu</t>
  </si>
  <si>
    <t>998725101</t>
  </si>
  <si>
    <t>Přesun zařiz předměty objekt v -6m</t>
  </si>
  <si>
    <t>SO 01 - 4-OBJEKT HZ - ÚSTŘEDNÍ TOPENÍ</t>
  </si>
  <si>
    <t>PSV - 731 - kotelny</t>
  </si>
  <si>
    <t>D2 - 732 - strojovny</t>
  </si>
  <si>
    <t>D3 - 733 - potrubí</t>
  </si>
  <si>
    <t>D4 - 734 - armatury</t>
  </si>
  <si>
    <t>D5 - 735 - otopná tělesa</t>
  </si>
  <si>
    <t xml:space="preserve">      D6 - Solární ohřev TUV</t>
  </si>
  <si>
    <t>731 - kotelny</t>
  </si>
  <si>
    <t>731119117</t>
  </si>
  <si>
    <t xml:space="preserve">Pl.kondenz.kotel  38kW</t>
  </si>
  <si>
    <t>731119118</t>
  </si>
  <si>
    <t>Mtž kondenz. kotle</t>
  </si>
  <si>
    <t>731119119</t>
  </si>
  <si>
    <t>D+M odtahu spalin,</t>
  </si>
  <si>
    <t>731119120</t>
  </si>
  <si>
    <t>Prostorový termostat</t>
  </si>
  <si>
    <t>731119122</t>
  </si>
  <si>
    <t>Servisní spuštění , záruka</t>
  </si>
  <si>
    <t>731241272</t>
  </si>
  <si>
    <t>Agregát teplovodní nástenný 8,1kW</t>
  </si>
  <si>
    <t>731241281</t>
  </si>
  <si>
    <t>Mtž teplovodního agregátu</t>
  </si>
  <si>
    <t>998731101</t>
  </si>
  <si>
    <t>Přesun kotelny objekt v -6m</t>
  </si>
  <si>
    <t>T</t>
  </si>
  <si>
    <t>732 - strojovny</t>
  </si>
  <si>
    <t>732111147</t>
  </si>
  <si>
    <t>Rozdělovače/sběrače RS KOMBI-M 120/,6 MPa</t>
  </si>
  <si>
    <t>732111148</t>
  </si>
  <si>
    <t>Hyd.vyr.dyn. tlaků HVDT-S typ II Q=8m3/h hrdloDN65</t>
  </si>
  <si>
    <t>732219105</t>
  </si>
  <si>
    <t>ohřív vody stoj, -500l dva výměníky pro solárNepřímotopý zásobník</t>
  </si>
  <si>
    <t>732219113</t>
  </si>
  <si>
    <t xml:space="preserve">Mtž ohřív vody  PN 0,6-1,6 500l</t>
  </si>
  <si>
    <t>732331515</t>
  </si>
  <si>
    <t xml:space="preserve">Nádoba expanz tlak  B 50l</t>
  </si>
  <si>
    <t>732331522</t>
  </si>
  <si>
    <t>MTZ Nád exp tlak</t>
  </si>
  <si>
    <t>732331523</t>
  </si>
  <si>
    <t>Připojovací armatura k tlak</t>
  </si>
  <si>
    <t>732341215</t>
  </si>
  <si>
    <t>upevnění exp,.nádoby</t>
  </si>
  <si>
    <t>732421227</t>
  </si>
  <si>
    <t>Čerpadlo dle projektové dokumentace</t>
  </si>
  <si>
    <t xml:space="preserve">Poznámka k položce:_x000d_
čerpadlo pro okruh podlahového topení bude DN25, Qmin = 860 m3/hod, dopravní výška min 5m - např. Willo - Stratos PICO 25/0,5-6_x000d_
čerpadlo pro okruh TUV bude DN25 Qmin = 860 m3/hod, dopravní výška min 2m - např. Willo - Stratos PICO 25/0,5-4_x000d_
čerpadlo pro okruh teplovzdušných agregátů bude DN32, Qmin=650m3/hod, dopravní výška min 5m - např. Willo - Stratos PICO 32/0,5-6_x000d_
čerpadlo pro okruh otopných těles bude DN32 , Qmin=1225m3/hod, dopravní výška min 6m - např. Willo - Stratos PICO 32/0,5-8_x000d_
</t>
  </si>
  <si>
    <t>732429112</t>
  </si>
  <si>
    <t>Mtž čerpadel oběh doDN40</t>
  </si>
  <si>
    <t>732429119</t>
  </si>
  <si>
    <t>šroubení pro čerpadlo s uzavíracím kul. uzávěrem</t>
  </si>
  <si>
    <t>998732101</t>
  </si>
  <si>
    <t>Přesun hmot strojovny objekt v -6m</t>
  </si>
  <si>
    <t>733 - potrubí</t>
  </si>
  <si>
    <t>733222102</t>
  </si>
  <si>
    <t>Potrubí Cu polotvrdé-měk pájení D15</t>
  </si>
  <si>
    <t>733222103</t>
  </si>
  <si>
    <t>Potrubí Cu polotvrdé-měk pájení D18</t>
  </si>
  <si>
    <t>733222104</t>
  </si>
  <si>
    <t>Potrubí Cu polotvrdé-měk pájení D22</t>
  </si>
  <si>
    <t>733222105</t>
  </si>
  <si>
    <t>Potrubí Cu polotvrdé-měk pájení D28</t>
  </si>
  <si>
    <t>733222106</t>
  </si>
  <si>
    <t>Potrubí Cu polotvrdé-měk pájení D35</t>
  </si>
  <si>
    <t>733222107</t>
  </si>
  <si>
    <t>Potrubí Cu polotvrdé-měk pájení D42x1</t>
  </si>
  <si>
    <t>733222108</t>
  </si>
  <si>
    <t>Potrubí Cu polotvrdé-měk pájení D54x1,5</t>
  </si>
  <si>
    <t>733222110</t>
  </si>
  <si>
    <t>Potrubí Cu polotvrdé fiting,cín, pájka</t>
  </si>
  <si>
    <t>soub</t>
  </si>
  <si>
    <t>733321101</t>
  </si>
  <si>
    <t xml:space="preserve">Termoizolační trubice  pěnového PE D 15</t>
  </si>
  <si>
    <t>733321102</t>
  </si>
  <si>
    <t xml:space="preserve">Termoizolační trubice  pěnového PE D 18</t>
  </si>
  <si>
    <t>733321103</t>
  </si>
  <si>
    <t xml:space="preserve">Termoizolační trubice  pěnového PE D 22</t>
  </si>
  <si>
    <t>733321104</t>
  </si>
  <si>
    <t>Termoizolační trubice z pěnového PE D 28</t>
  </si>
  <si>
    <t>733321105</t>
  </si>
  <si>
    <t xml:space="preserve">Termoizolační trubice  pěnového PE D 35</t>
  </si>
  <si>
    <t>733321106</t>
  </si>
  <si>
    <t xml:space="preserve">Termoizolační trubice  pěnového PE D 42</t>
  </si>
  <si>
    <t>733321112</t>
  </si>
  <si>
    <t>TI pouzdra z mineralnich vlaken s hlinikovou folii „w 22, tl. 30mm</t>
  </si>
  <si>
    <t>733321113</t>
  </si>
  <si>
    <t>TI pouzdra z mineralnich vlaken s hlinikovou folii „w 28, tl. 30mm</t>
  </si>
  <si>
    <t>733321114</t>
  </si>
  <si>
    <t>TI pouzdra z mineralnich vlaken s hlinikovou folii „w 35, tl. 40mm</t>
  </si>
  <si>
    <t>733321115</t>
  </si>
  <si>
    <t>TI pouzdra z mineralnich vlaken s hlinikovou folii „w 42, tl. 40mm</t>
  </si>
  <si>
    <t>733321116</t>
  </si>
  <si>
    <t>TI pouzdra z mineralnich vlaken s hlinikovou folii „w 54, tl. 50mm</t>
  </si>
  <si>
    <t>733322102</t>
  </si>
  <si>
    <t>Potrubí D 16x2 podl.vyt.</t>
  </si>
  <si>
    <t>733322304</t>
  </si>
  <si>
    <t>Dilatační pás</t>
  </si>
  <si>
    <t>733322305</t>
  </si>
  <si>
    <t>ochranná trubka</t>
  </si>
  <si>
    <t>733322306</t>
  </si>
  <si>
    <t>adaprér</t>
  </si>
  <si>
    <t>733322307</t>
  </si>
  <si>
    <t>rozdělovač 6 okruhů</t>
  </si>
  <si>
    <t>733322308</t>
  </si>
  <si>
    <t>skříň rozdělovače 6 okruhů</t>
  </si>
  <si>
    <t>733322310</t>
  </si>
  <si>
    <t>montáž podlahového topení</t>
  </si>
  <si>
    <t>733322312</t>
  </si>
  <si>
    <t>příchytka plastová</t>
  </si>
  <si>
    <t>733322314</t>
  </si>
  <si>
    <t>Odrazová fólie</t>
  </si>
  <si>
    <t>733391101</t>
  </si>
  <si>
    <t>Tlak zkouška potrubí</t>
  </si>
  <si>
    <t>998733101</t>
  </si>
  <si>
    <t>Přesun hmot potrubí objekt v -6m</t>
  </si>
  <si>
    <t>734 - armatury</t>
  </si>
  <si>
    <t>734191740</t>
  </si>
  <si>
    <t>Ventil regulační TA STAD závit. DN 20</t>
  </si>
  <si>
    <t>734191741</t>
  </si>
  <si>
    <t>Ventil regulační TA STAD závit. DN 25</t>
  </si>
  <si>
    <t>734191742</t>
  </si>
  <si>
    <t>Ventil regulační TA STAD závit. DN 32</t>
  </si>
  <si>
    <t>734191743</t>
  </si>
  <si>
    <t>Ventil regulační TA STAD závit. DN 40</t>
  </si>
  <si>
    <t>734191750</t>
  </si>
  <si>
    <t>Aut. vyvaž. a reg. ventil DN 20</t>
  </si>
  <si>
    <t>734209114</t>
  </si>
  <si>
    <t>Mtž armatura 2závity G 3/4</t>
  </si>
  <si>
    <t>734209115</t>
  </si>
  <si>
    <t>Mtž armatura 2závity G 1</t>
  </si>
  <si>
    <t>734209116</t>
  </si>
  <si>
    <t>Mtž armatura 2závity G 5/4</t>
  </si>
  <si>
    <t>734209117</t>
  </si>
  <si>
    <t>Mtž armatura 2závity G 6/4</t>
  </si>
  <si>
    <t>734209118</t>
  </si>
  <si>
    <t>Mtž armatura 2závity G 2</t>
  </si>
  <si>
    <t>734209125</t>
  </si>
  <si>
    <t>Mtž armatura 3závity G 1</t>
  </si>
  <si>
    <t>734209126</t>
  </si>
  <si>
    <t>Mtž armatura 3závity G 5/4</t>
  </si>
  <si>
    <t>734209127</t>
  </si>
  <si>
    <t>Mtž armatura 3závity G 6/4</t>
  </si>
  <si>
    <t>734212115</t>
  </si>
  <si>
    <t>Ventil odvzduš automatický DN 10</t>
  </si>
  <si>
    <t>734221682</t>
  </si>
  <si>
    <t>Hlavice ovládání RAE</t>
  </si>
  <si>
    <t>734241215</t>
  </si>
  <si>
    <t>Ventil zpět přímý Ve3030 G 1</t>
  </si>
  <si>
    <t>734241216</t>
  </si>
  <si>
    <t>Ventil zpět přímý Ve3030 G 5/4</t>
  </si>
  <si>
    <t>734241217</t>
  </si>
  <si>
    <t>Ventil zpět přímý Ve3030 G 6/4</t>
  </si>
  <si>
    <t>734241218</t>
  </si>
  <si>
    <t>Ventil zpět přímý Ve3030 G 2</t>
  </si>
  <si>
    <t>734261325</t>
  </si>
  <si>
    <t>Připojovací armatura pro VK</t>
  </si>
  <si>
    <t>734261723</t>
  </si>
  <si>
    <t xml:space="preserve">Svorné  šroubení Cu-Ni 15</t>
  </si>
  <si>
    <t>734261767</t>
  </si>
  <si>
    <t>VHX mono připojení koup.rad.</t>
  </si>
  <si>
    <t>734291113</t>
  </si>
  <si>
    <t>Kohout plnící vypouš ČSN137061 G1/2</t>
  </si>
  <si>
    <t>734291244</t>
  </si>
  <si>
    <t>Filtr závitový přímý R74A G 1</t>
  </si>
  <si>
    <t>734291245</t>
  </si>
  <si>
    <t>Filtr závitový přímý R74A G 1 1/4</t>
  </si>
  <si>
    <t>734291246</t>
  </si>
  <si>
    <t>Filtr závitový přímý R74A G 1 1/2</t>
  </si>
  <si>
    <t>734292714</t>
  </si>
  <si>
    <t>Kulový kohout R250D G 3/4</t>
  </si>
  <si>
    <t>734292715</t>
  </si>
  <si>
    <t>Kulový kohout R250D G 1</t>
  </si>
  <si>
    <t>734292716</t>
  </si>
  <si>
    <t>Kulový kohout R250D G 1 1/4</t>
  </si>
  <si>
    <t>734292717</t>
  </si>
  <si>
    <t>Kulový kohout R250D G 1 1/2</t>
  </si>
  <si>
    <t>734292718</t>
  </si>
  <si>
    <t>Kulový kohout R250D G 2</t>
  </si>
  <si>
    <t>734295112</t>
  </si>
  <si>
    <t xml:space="preserve">Směš armatura 3cest  DN 25</t>
  </si>
  <si>
    <t>734295113</t>
  </si>
  <si>
    <t xml:space="preserve">Směš armatura 3cest  DN 32</t>
  </si>
  <si>
    <t>734295114</t>
  </si>
  <si>
    <t xml:space="preserve">Směš armatura 3cest  DN 40</t>
  </si>
  <si>
    <t>734295120</t>
  </si>
  <si>
    <t>Pohon pro 3cest 62M-24V</t>
  </si>
  <si>
    <t>734411121</t>
  </si>
  <si>
    <t>Teploměr úhlový malý pouzdro</t>
  </si>
  <si>
    <t>998734101</t>
  </si>
  <si>
    <t>Přesun armatury objekt v -6m</t>
  </si>
  <si>
    <t>735 - otopná tělesa</t>
  </si>
  <si>
    <t>735152571</t>
  </si>
  <si>
    <t>Těleso Ventil Kompakt22 v/l 600/400</t>
  </si>
  <si>
    <t>735152572</t>
  </si>
  <si>
    <t>Těleso Ventil Kompakt22 v/l 600/500</t>
  </si>
  <si>
    <t>735152573</t>
  </si>
  <si>
    <t>Těleso Ventil Kompakt22 v/l 600/600</t>
  </si>
  <si>
    <t>735152575</t>
  </si>
  <si>
    <t>Těleso Ventil Kompakt22 v/l 600/800</t>
  </si>
  <si>
    <t>735152576</t>
  </si>
  <si>
    <t>Těleso Ventil Kompakt22 v/l 600/900</t>
  </si>
  <si>
    <t>735152578</t>
  </si>
  <si>
    <t>Těleso Ventil Kompakt22 v/l600/1100</t>
  </si>
  <si>
    <t>735152579</t>
  </si>
  <si>
    <t>Těleso Ventil Kompakt22 v/l600/1200</t>
  </si>
  <si>
    <t>735152580</t>
  </si>
  <si>
    <t>Těleso Ventil Kompakt22 v/l600/1400</t>
  </si>
  <si>
    <t>735152582</t>
  </si>
  <si>
    <t>Těleso Ventil Kompakt22 v/l600/1800</t>
  </si>
  <si>
    <t>735152583</t>
  </si>
  <si>
    <t>Těleso Ventil Kompakt22 v/l600/2000</t>
  </si>
  <si>
    <t>735158220</t>
  </si>
  <si>
    <t>konzole rad.</t>
  </si>
  <si>
    <t>735159110</t>
  </si>
  <si>
    <t>Mtž panel těl</t>
  </si>
  <si>
    <t>73515823</t>
  </si>
  <si>
    <t>Agregát teplovodní 8.1 kW</t>
  </si>
  <si>
    <t>73515824</t>
  </si>
  <si>
    <t>montáž teplovod.agregátu</t>
  </si>
  <si>
    <t>735153107</t>
  </si>
  <si>
    <t>Otop těl trubkové 1820/600</t>
  </si>
  <si>
    <t>735153112</t>
  </si>
  <si>
    <t>Sada s termostatem Z- SKVT 300 W</t>
  </si>
  <si>
    <t>735153113</t>
  </si>
  <si>
    <t>montáž koup. tělesa</t>
  </si>
  <si>
    <t>734499213</t>
  </si>
  <si>
    <t>262144</t>
  </si>
  <si>
    <t>998735101</t>
  </si>
  <si>
    <t>Přesun otop tělesa objekt v -6m</t>
  </si>
  <si>
    <t>D6</t>
  </si>
  <si>
    <t>Solární ohřev TUV</t>
  </si>
  <si>
    <t>731159317</t>
  </si>
  <si>
    <t xml:space="preserve">Solární kolektor  2,49 m2</t>
  </si>
  <si>
    <t>731159318</t>
  </si>
  <si>
    <t>Čerpací jednotka</t>
  </si>
  <si>
    <t>731159319</t>
  </si>
  <si>
    <t>Regulace solár.</t>
  </si>
  <si>
    <t>731159320</t>
  </si>
  <si>
    <t>Aut. odvz.ventil</t>
  </si>
  <si>
    <t>731159321</t>
  </si>
  <si>
    <t>Kotvení pro 4 kolektory</t>
  </si>
  <si>
    <t>731159322</t>
  </si>
  <si>
    <t>nemrznoucí kap.</t>
  </si>
  <si>
    <t>L</t>
  </si>
  <si>
    <t>731159323</t>
  </si>
  <si>
    <t>Expanzomat 35 l</t>
  </si>
  <si>
    <t>731159324</t>
  </si>
  <si>
    <t>Montáž solárního systému</t>
  </si>
  <si>
    <t>733222304</t>
  </si>
  <si>
    <t>Potrubí Cu polotvrdé-lisování DN 22</t>
  </si>
  <si>
    <t>733321103.1</t>
  </si>
  <si>
    <t xml:space="preserve">Termoizolační trubice  kaučuk. D 22</t>
  </si>
  <si>
    <t>734191750.1</t>
  </si>
  <si>
    <t xml:space="preserve">vyvažovací ventil  DN 20</t>
  </si>
  <si>
    <t>734211135</t>
  </si>
  <si>
    <t>Mikro odvzdušňovač vzduchu DN 32</t>
  </si>
  <si>
    <t>734292754</t>
  </si>
  <si>
    <t>Kulový kohout R254D G 3/4</t>
  </si>
  <si>
    <t>734422110</t>
  </si>
  <si>
    <t>Tlakoměr diferenční 03360 D 60</t>
  </si>
  <si>
    <t>SO 01 - 5-OBJEKT HZ - ELEKTROINSTALACE</t>
  </si>
  <si>
    <t>D2 - Rozváděče 0,4kV</t>
  </si>
  <si>
    <t xml:space="preserve">    D1 - Rozváděče 0,4kV CELKEM</t>
  </si>
  <si>
    <t>D3 - Kabely NN</t>
  </si>
  <si>
    <t xml:space="preserve">    D4 - KABELY NN - CELKEM</t>
  </si>
  <si>
    <t>D5 - SVÍTIDLA</t>
  </si>
  <si>
    <t xml:space="preserve">    D6 - SVÍTIDLA CELKEM</t>
  </si>
  <si>
    <t>D7 - PŘÍSTROJE</t>
  </si>
  <si>
    <t xml:space="preserve">    D8 - PŘÍSTROJE CELKEM</t>
  </si>
  <si>
    <t>D9 - OSTATNÍ PRÁCE</t>
  </si>
  <si>
    <t xml:space="preserve">    D10 - OSTATNÍ PRÁCE CELKEM</t>
  </si>
  <si>
    <t>D20 - DEMONTÁŽE</t>
  </si>
  <si>
    <t xml:space="preserve">    D11 - DEMONTÁŽE CELKEM</t>
  </si>
  <si>
    <t>D21 - NOVÁ JÍMACÍ SOUSTAVA</t>
  </si>
  <si>
    <t xml:space="preserve">    D12 - NOVÁ JÍMACÍ SOUSTAVA CELKEM</t>
  </si>
  <si>
    <t>D23 - UZEMNĚNÍ</t>
  </si>
  <si>
    <t xml:space="preserve">    D13 - UZEMNĚNÍ CELKEM</t>
  </si>
  <si>
    <t>742 - ELEKTROINSTALACE SLABOPROUD</t>
  </si>
  <si>
    <t>D14 - slaboproudé rozvody</t>
  </si>
  <si>
    <t xml:space="preserve">    D15 - slaboproudé rozvody CELKEM</t>
  </si>
  <si>
    <t>D16 - PTZS</t>
  </si>
  <si>
    <t xml:space="preserve">    D17 - PTZS CELKEM</t>
  </si>
  <si>
    <t>D18 - STA</t>
  </si>
  <si>
    <t xml:space="preserve">    D19 - STA CELKEM</t>
  </si>
  <si>
    <t>D22 - ZVONKY</t>
  </si>
  <si>
    <t xml:space="preserve">    D24 - ZVONKY CELKEM</t>
  </si>
  <si>
    <t>D25 - OSTATNÍ</t>
  </si>
  <si>
    <t xml:space="preserve">    D26 - OSTATNÍ CELKEM</t>
  </si>
  <si>
    <t>Rozváděče 0,4kV</t>
  </si>
  <si>
    <t>POL1 M</t>
  </si>
  <si>
    <t>Rozváděč RE, dle výkresové dokumentace</t>
  </si>
  <si>
    <t>POL1 D</t>
  </si>
  <si>
    <t>POL2 M</t>
  </si>
  <si>
    <t>Rozváděč RS1, dle výkresové dokumentace</t>
  </si>
  <si>
    <t>POL2 D</t>
  </si>
  <si>
    <t>POL3 M</t>
  </si>
  <si>
    <t>Rozváděč RS2, dle výkresové dokumentace</t>
  </si>
  <si>
    <t>POL3 D</t>
  </si>
  <si>
    <t>POL4 M</t>
  </si>
  <si>
    <t>Rozváděč RS3, dle výkresové dokumentace</t>
  </si>
  <si>
    <t>POL4 D</t>
  </si>
  <si>
    <t>POL5 M</t>
  </si>
  <si>
    <t>FOx - plastový rozváděč s průhlednými dveřmi</t>
  </si>
  <si>
    <t>POL5 D</t>
  </si>
  <si>
    <t>Rozváděče 0,4kV CELKEM</t>
  </si>
  <si>
    <t>Kabely NN</t>
  </si>
  <si>
    <t>POL6 M</t>
  </si>
  <si>
    <t>CYKY-O 2x1,5, uložený pod omítkou</t>
  </si>
  <si>
    <t>POL6 D</t>
  </si>
  <si>
    <t>POL7 M</t>
  </si>
  <si>
    <t>CYKY-O 3x1,5, uložen pod omítkou</t>
  </si>
  <si>
    <t>POL7 D</t>
  </si>
  <si>
    <t>POL8 M</t>
  </si>
  <si>
    <t>CYKY-J 3x1,5, uložen pod omítkou</t>
  </si>
  <si>
    <t>POL8 D</t>
  </si>
  <si>
    <t>POL9 M</t>
  </si>
  <si>
    <t>CYKY-J 3x2,5, uložen pod omítkou</t>
  </si>
  <si>
    <t>POL9 D</t>
  </si>
  <si>
    <t>POL10 M</t>
  </si>
  <si>
    <t>CYKY-J 4x1,5, uložen pod omítkou</t>
  </si>
  <si>
    <t>POL10 D</t>
  </si>
  <si>
    <t>POL11 M</t>
  </si>
  <si>
    <t>CYKY-J 5x1,5, uložený pod omítkou</t>
  </si>
  <si>
    <t>POL11 D</t>
  </si>
  <si>
    <t>POL12 M</t>
  </si>
  <si>
    <t>CYKY-J 5x2.5, uložený pod omítkou</t>
  </si>
  <si>
    <t>POL12 D</t>
  </si>
  <si>
    <t>POL13 M</t>
  </si>
  <si>
    <t>CYKY-J 5x4, uložený pod omítkou</t>
  </si>
  <si>
    <t>POL13 D</t>
  </si>
  <si>
    <t>POL14 M</t>
  </si>
  <si>
    <t>CYKY-J 5x6, uložený pod omítkou</t>
  </si>
  <si>
    <t>POL15 D</t>
  </si>
  <si>
    <t>POL16 M</t>
  </si>
  <si>
    <t>CYKY-J 4x16, uložený pod omítkou</t>
  </si>
  <si>
    <t>POL 16 D</t>
  </si>
  <si>
    <t>POL17 M</t>
  </si>
  <si>
    <t>CY 4 zž, ul. pod omítkou</t>
  </si>
  <si>
    <t>POL17 D</t>
  </si>
  <si>
    <t>POL18 M</t>
  </si>
  <si>
    <t>CY 6 zž, ul. pod omítkou</t>
  </si>
  <si>
    <t>POL19 D</t>
  </si>
  <si>
    <t>POL20 M</t>
  </si>
  <si>
    <t>CYA 25 zž (H07V-K 25 z/ž), uložen pevně</t>
  </si>
  <si>
    <t>POL20 D</t>
  </si>
  <si>
    <t>POL21 M</t>
  </si>
  <si>
    <t>CYA 50 zž (H07V-K 50 z/ž), uložen pevně</t>
  </si>
  <si>
    <t>POL21 D</t>
  </si>
  <si>
    <t>POL21 M.1</t>
  </si>
  <si>
    <t>PRAFlaDur+ O 3x1.5, uložený pod omítkou</t>
  </si>
  <si>
    <t>POL21 D.1</t>
  </si>
  <si>
    <t>POL22 M</t>
  </si>
  <si>
    <t>Ukončení vodičů v rozváděči + zapojení do 2,5mm2</t>
  </si>
  <si>
    <t>POL23 M</t>
  </si>
  <si>
    <t>Ukončení vodičů v rozváděči + zapojení do 6mm2</t>
  </si>
  <si>
    <t>POL24 M</t>
  </si>
  <si>
    <t>Ukončení vodičů v rozváděči + zapojení do 16mm2</t>
  </si>
  <si>
    <t>POL25 M</t>
  </si>
  <si>
    <t>Ukončení vodičů v rozváděči + zapojení do 25mm2</t>
  </si>
  <si>
    <t>POL26 M</t>
  </si>
  <si>
    <t>Ukončení vodičů v rozváděči + zapojení do 50mm2</t>
  </si>
  <si>
    <t>KABELY NN - CELKEM</t>
  </si>
  <si>
    <t>SVÍTIDLA</t>
  </si>
  <si>
    <t>POL27 M</t>
  </si>
  <si>
    <t>Svítidlo s označemím "A"</t>
  </si>
  <si>
    <t>POL27 D</t>
  </si>
  <si>
    <t xml:space="preserve">Poznámka k položce:_x000d_
Poznámka k položce:  Svítidlo s označemím "A"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4530lm. Světelný výkon svítidla: 129lm/W. Rozměry: 1100 x 92 x 90 mm.  Celkový výkon: 35,2 W. Hmotnost: 1.70 kg</t>
  </si>
  <si>
    <t>POL28 M</t>
  </si>
  <si>
    <t>Svítidlo s označemím "A1"</t>
  </si>
  <si>
    <t>POL28 D</t>
  </si>
  <si>
    <t xml:space="preserve">Poznámka k položce:_x000d_
Poznámka k položce:  Svítidlo s označemím "A1"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6790lm. Světelný výkon svítidla: 129lm/W. Rozměry: 1600 x 92 x 90 mm.  Celkový výkon: 52,7 W. Hmotnost: 2.10 kg</t>
  </si>
  <si>
    <t>POL29 M</t>
  </si>
  <si>
    <t>Svítidlo s označemím "A1N"</t>
  </si>
  <si>
    <t>POL29 D</t>
  </si>
  <si>
    <t xml:space="preserve">Poznámka k položce:_x000d_
Poznámka k položce:  Svítidlo s označemím "A1N"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4530lm. Světelný výkon svítidla: 129lm/W. Rozměry: 1100 x 92 x 90 mm.  Celkový výkon: 35,2 W. Hmotnost: 1.70 kg</t>
  </si>
  <si>
    <t>POL30 M</t>
  </si>
  <si>
    <t>Svítidlo s označemím "B"</t>
  </si>
  <si>
    <t>POL30 D</t>
  </si>
  <si>
    <t xml:space="preserve">Poznámka k položce:_x000d_
Poznámka k položce:  Svítidlo s označemím "B"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1449 x 60 x 74 mm. Příkon svítidla: 52,8 W. Světelný tok: 6400 lm. Světelný výkon svítidel: 121 lm/W. Hmotnost: 1,7 kg.</t>
  </si>
  <si>
    <t>POL31 M</t>
  </si>
  <si>
    <t>Svítidlo s označemím "B1"</t>
  </si>
  <si>
    <t>POL31 D</t>
  </si>
  <si>
    <t xml:space="preserve">Poznámka k položce:_x000d_
Poznámka k položce:  Svítidlo s označemím "B1"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1168 x 60 x 74 mm. Příkon svítidla: 35,6 W. Světelný tok: 4650 lm. Světelný výkon svítidel: 131 lm/W. Hmotnost: 1,4 kg.</t>
  </si>
  <si>
    <t>POL32 M</t>
  </si>
  <si>
    <t>Svítidlo s označemím "B1N"</t>
  </si>
  <si>
    <t>POL32 D</t>
  </si>
  <si>
    <t xml:space="preserve">Poznámka k položce:_x000d_
Poznámka k položce:  Svítidlo s označemím "B1N"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1168 x 60 x 74 mm. Příkon svítidla: 35,6 W. Světelný tok: 4650 lm. Světelný výkon svítidel: 131 lm/W. Hmotnost: 1,4 kg.</t>
  </si>
  <si>
    <t>POL33 M</t>
  </si>
  <si>
    <t>Svítidlo s označemím "C"</t>
  </si>
  <si>
    <t>POL33 D</t>
  </si>
  <si>
    <t xml:space="preserve">Poznámka k položce:_x000d_
Poznámka k položce:  Svítidlo s označemím "C" -  LED svítidlo pro přisazenou montáž. Elektronický předřadník se stálým výstupem. Elektrická Třída ochrany I, krytí IP44. Těleso: galvanizovaná ocel v barvě bílé. Koncové kryty: plast v barvě bílá. Difuzor: matný akrylát. Pro přímou montáž na strop, stěnu nebo konzoly.  Včetně průchodek. Elektrické připojení prostřednictvím klávesové svorkovnice 5 x 2 x 2,5mm2. Dodáváno s LED zdroji v barvě 4000K. Světelný tok: 3100lm, Světelný výkon svítidla: 115/lm, Příkon svítidla: 27W. Rozměry: 616x166x64mm. Hmotnost: 1,5kg.</t>
  </si>
  <si>
    <t>POL34 M</t>
  </si>
  <si>
    <t>Svítidlo s označemím "C1"</t>
  </si>
  <si>
    <t>POL34 D</t>
  </si>
  <si>
    <t xml:space="preserve">Poznámka k položce:_x000d_
Poznámka k položce:  Svítidlo s označemím "C1" -  LED svítidlo pro přisazenou montáž. Elektronický předřadník se stálým výstupem. Elektrická Třída ochrany I, krytí IP44. Těleso: galvanizovaná ocel v barvě bílé. Koncové kryty: plast v barvě bílá. Difuzor: matný akrylát. Pro přímou montáž na strop, stěnu nebo konzoly.  Včetně průchodek. Elektrické připojení prostřednictvím klávesové svorkovnice 5 x 2 x 2,5mm2. Dodáváno s LED zdroji v barvě 4000K. Světelný tok: 6200lm, Světelný výkon svítidla: 116/lm, Příkon svítidla: 53.5W. Rozměry: 1216x166x64mm. Hmotnost: 2,72kg.</t>
  </si>
  <si>
    <t>POL35 M</t>
  </si>
  <si>
    <t>Svítidlo s označemím "D"</t>
  </si>
  <si>
    <t>POL35 D</t>
  </si>
  <si>
    <t xml:space="preserve">Poznámka k položce:_x000d_
Poznámka k položce:  Svítidlo s označemím "D" -  Přisazené LED svítidlo. LED předřadník. Dodáváno s LED zdroji v barvě 4000K. Vhodné pro přímou montáž na zeď. Světelný tok: 1200 lm. Světelný výkon svítidel: 100 lm/W. Barevná tolerance v místě (MacAdam): 6. Rozměry: 600 x 81 x 58 mm. Hmotnost: 0,8kg.</t>
  </si>
  <si>
    <t>POL36 M</t>
  </si>
  <si>
    <t>Svítidlo s označemím "E"</t>
  </si>
  <si>
    <t>POL36 D</t>
  </si>
  <si>
    <t xml:space="preserve">Poznámka k položce:_x000d_
Poznámka k položce:  Svítidlo s označemím "E" -  Čtvercové přisazené LED svítidlo. LED předřadník. Těleso: bílý polykarbonát. Difuzor: opálový polykarbonát. Elektrická Třída ochrany II, krytí IP65, IK10. Dodáváno s LED zdroji v barvě 4000K. Vhodné pro přímou montáž na zeď nebo na strop. Rozměry: 277 x 277 x 58 mm. Příkon svítidla: 16,3 W. Světelný tok: 1950 lm. Světelný výkon svítidel: 120 lm/W. Hmotnost: 0,99 kg. Svítidlo s integrovaným čidlem pohybu.</t>
  </si>
  <si>
    <t>POL37 M</t>
  </si>
  <si>
    <t>Svítidlo s označemím "E1"</t>
  </si>
  <si>
    <t>POL37 D</t>
  </si>
  <si>
    <t xml:space="preserve">Poznámka k položce:_x000d_
Poznámka k položce:  Svítidlo s označemím "E1" -  Čtvercové přisazené LED svítidlo. LED předřadník. Těleso: bílý polykarbonát. Difuzor: opálový polykarbonát. Elektrická Třída ochrany II, krytí IP65, IK10. Dodáváno s LED zdroji v barvě 4000K. Vhodné pro přímou montáž na zeď nebo na strop. Rozměry: 277 x 277 x 58 mm. Příkon svítidla: 16,3 W. Světelný tok: 1950 lm. Světelný výkon svítidel: 120 lm/W. Hmotnost: 0,99 kg</t>
  </si>
  <si>
    <t>POL38 M</t>
  </si>
  <si>
    <t>Svítidlo s označemím "F"</t>
  </si>
  <si>
    <t>POL38 D</t>
  </si>
  <si>
    <t xml:space="preserve">Poznámka k položce:_x000d_
Poznámka k položce:  Svítidlo s označemím "F" -  Jednoduchý, mimořádně lehký, malý LED světlomet pro osvětlování ploch se skutečně asymetrickou optikou. Integrální předřadník se stálým výstupem. Elektrická Třída ochrany I, IP66, Odolnost proti nárazu: IK07. Těleso: tlakově odlévaný hliník. Zapojení předem pomocí kabelu o délce 0,6m. Třmen lze upevnit v jednom bodě upevnění M10 a/nebo dvou bodech M8, je otočný, což umožňuje různé montážní polohy. Dodáváno s LED zdroji v barvě 4000K. Rozměry: 181 x 236 x 48 mm. Příkon svítidla: 45 W. Světelný tok: 4500 lm. Světelný výkon svítidel: 100 lm/W. Hmotnost: 1,7 kg.</t>
  </si>
  <si>
    <t>PO39 M</t>
  </si>
  <si>
    <t>Svítidlo s označemím "G"</t>
  </si>
  <si>
    <t>POL39 D</t>
  </si>
  <si>
    <t xml:space="preserve">Poznámka k položce:_x000d_
Poznámka k položce:  Svítidlo s označemím "G" -  Čtvercový Vestavný LED svítidlo s profilem 14mm. Pevný výstup LED předřadník. Elektrická Třída ochrany II, IP54_IP20, IK06. Těleso: ocel, bílá (odstín blížící se RAL9016). Difuzor: mikro prizma. Dodáváno s LED zdroji v barvě 4000K. Rozměry: 596 x 596 x 14 mm. Příkon svítidla: 33 W. Světelný tok: 3800 lm. Světelný výkon svítidel: 115 lm/W. Hmotnost: 4 kg., vče. rámečku pro přisazenou montáž</t>
  </si>
  <si>
    <t>POL40 M</t>
  </si>
  <si>
    <t>Svítidlo označení "N1D"</t>
  </si>
  <si>
    <t>POL40 D</t>
  </si>
  <si>
    <t xml:space="preserve">Poznámka k položce:_x000d_
Poznámka k položce:  Svítidlo označení "N1D" -  Kompaktní LED nouzové přisazené svítidlo, udržovaný nebo neudržovaný provoz nastavitelný technikem provádějícím instalaci. Elektronický předřadník se stálým výstupem s 3-hodinovým nouzovým modulem, manuální Těleso a kryt: bílá polykarbonát. Difuzor: čirý polykarbonát. IP65, IK03, Elektrická Třída ochrany II. Dodáváno s LED zdroji v barvě 6500K. Pomocí samolepících štítků, které je třeba objednat zvlášť, jej lze změnit na svítidlo označující východ. Rozměry: 210 x 115 x 70 mm. Příkon svítidla: 3 W. Světelný tok: 94 lm. Hmotnost: 0,5 kg. + samolepící piktogram s šipkou dolů</t>
  </si>
  <si>
    <t>PO41 M</t>
  </si>
  <si>
    <t>Svítidlo označení "N2"</t>
  </si>
  <si>
    <t>PO41 D</t>
  </si>
  <si>
    <t xml:space="preserve">Poznámka k položce:_x000d_
Poznámka k položce:  Svítidlo označení "N2" -   LED bezpečnostní svítidlo pro osvětlení únikových cest dle normy EN 1838, pro nástěnnou montáž.  1- hodinový nouzový modul. IP65. Síťová přípojka: 220–240 V AC/DC 50/60 Hz. Rozměry: 269 x 144 x 40 mm. Celkový výkon: 5 W. Světelný tok: 213lm.</t>
  </si>
  <si>
    <t>POL42 M</t>
  </si>
  <si>
    <t>Svítidlo označení "N3"</t>
  </si>
  <si>
    <t>POL42 D</t>
  </si>
  <si>
    <t xml:space="preserve">Poznámka k položce:_x000d_
Poznámka k položce:  Svítidlo označení "N3" -  LED bezpečnostní svítidlo pro bezpečnostní osvětlení podle normy EN 1838, UNI EN 50172 a NFPA 101 pro antipanické osvětlení s min 0,5lx. Svítidlo s 1 hodinovým nouzovým modulem(baterií). 2 high power LED, neutrální bílá 4000 K. Světelný tok: 192lm. Světelný výkon: 41lm/W. Příkon: 4,7W. Životnost svítidla 50000h L70 při /u 25°C. Napětí: 230V.</t>
  </si>
  <si>
    <t>PO43 M</t>
  </si>
  <si>
    <t>Svítidlo označení "N4"</t>
  </si>
  <si>
    <t>POL43 D</t>
  </si>
  <si>
    <t xml:space="preserve">Poznámka k položce:_x000d_
Poznámka k položce:  Svítidlo označení "N4" -   Mimořádně štíhlé LED svítidlo se značkou východu s 3 hodinový, neudržovaný, manuální test nouzového okruhu osvětlení. Pro montáž na strop nebo stěny. Těleso: hliník. Štítek: tenký plast. Elektrická Třída ochrany I, IP30. Vhodné pro používání v malých prostorách s pozorovacími vzdálenostmi do 23 m. Dodává se pouze s legendami ISO VLEVO/VPRAVO (DOLŮ). Rozměry: 268 x 42 x 192 mm. Příkon svítidla: 4,6 W. Celkový světelný tok: 60 lm. Hmotnost: 1 kg.</t>
  </si>
  <si>
    <t>POL44 M</t>
  </si>
  <si>
    <t>PŘÍSPEVEK NA RECYKLACI</t>
  </si>
  <si>
    <t>SVÍTIDLA CELKEM</t>
  </si>
  <si>
    <t>D7</t>
  </si>
  <si>
    <t>PŘÍSTROJE</t>
  </si>
  <si>
    <t>POL45 M</t>
  </si>
  <si>
    <t>Vypínač č. 1, IP44, v provedení pod omítku 10A/230V</t>
  </si>
  <si>
    <t>POL45 D</t>
  </si>
  <si>
    <t>POL46 M</t>
  </si>
  <si>
    <t>Vypínač č. 1, IP20, v provedení pod omítku 10A/230V</t>
  </si>
  <si>
    <t>POL46 D</t>
  </si>
  <si>
    <t>POL47 M</t>
  </si>
  <si>
    <t>Vypínač č. 1S, IP20, v provedení pod omítku 10A/230V</t>
  </si>
  <si>
    <t xml:space="preserve">POL47  D</t>
  </si>
  <si>
    <t>POL48 M</t>
  </si>
  <si>
    <t>Vypínač č. 5, IP20, v provedení pod omítku 10A/230V</t>
  </si>
  <si>
    <t>POL 48 D</t>
  </si>
  <si>
    <t>POL49 M</t>
  </si>
  <si>
    <t>Vypínač č. 6, IP20, v provedení pod omítku 10A/230V</t>
  </si>
  <si>
    <t>POL49 D</t>
  </si>
  <si>
    <t>POL50 M</t>
  </si>
  <si>
    <t>Tlačítko 1/0S, IP20, v provedení na omítku</t>
  </si>
  <si>
    <t>POL50 D</t>
  </si>
  <si>
    <t>POL51 M</t>
  </si>
  <si>
    <t>Vypínač 3f., IP65, v provedení na omítku 25A/400V</t>
  </si>
  <si>
    <t>POL51 D</t>
  </si>
  <si>
    <t>POL52 M</t>
  </si>
  <si>
    <t>Vypínač 3-pól. VYP/ZAP/AUT, v provedení na omítku 20A/400V</t>
  </si>
  <si>
    <t>POL52 D</t>
  </si>
  <si>
    <t>POL53 M</t>
  </si>
  <si>
    <t>Zásuvka 1VZ, IP 21, v provedení pod omítkou, 16A/230V, kompletní vč. rámečku a krytu</t>
  </si>
  <si>
    <t>POL53 D</t>
  </si>
  <si>
    <t>POL54 M</t>
  </si>
  <si>
    <t>Zásuvka 2VZ, IP 21, v provedení pod omítkou, 16A/230V, kompletní vč. rámečku a krytu</t>
  </si>
  <si>
    <t>POL54 D</t>
  </si>
  <si>
    <t>POL55 M</t>
  </si>
  <si>
    <t>Zásuvka 3VZ, IP 201 v provedení pod omítkou, 16A/230V, kompletní vč. rámečku a krytu</t>
  </si>
  <si>
    <t>POL55 D</t>
  </si>
  <si>
    <t>POL56 M</t>
  </si>
  <si>
    <t>Zásuvka 4V4, IP 20, v provedení pod omítkou, 16A/230V, kompletní vč. rámečku a krytu</t>
  </si>
  <si>
    <t>POL56 D</t>
  </si>
  <si>
    <t>POL57 M</t>
  </si>
  <si>
    <t>Zásuvka 4V4P, IP 20, v provedení pod omítkou, 16A/230V,s př. ochranou tř. III, kompletní vč. rámečku a krytu</t>
  </si>
  <si>
    <t>POL57 D</t>
  </si>
  <si>
    <t>POL58 M</t>
  </si>
  <si>
    <t>Detektor přítomností stropní, přisazený, 360°, 10A,230V, IP21</t>
  </si>
  <si>
    <t>POL58 D</t>
  </si>
  <si>
    <t>POL59 M</t>
  </si>
  <si>
    <t>Detektor přítomností nástěnný, přisazený, 210°, 10A,230V</t>
  </si>
  <si>
    <t>POL59 D</t>
  </si>
  <si>
    <t>POL60 M</t>
  </si>
  <si>
    <t>Relé CM3-4B, pod vypínač</t>
  </si>
  <si>
    <t>POL60 D</t>
  </si>
  <si>
    <t>POL61 M</t>
  </si>
  <si>
    <t xml:space="preserve">Relé SMR-B,  4000VA, 230V</t>
  </si>
  <si>
    <t>POL61 D</t>
  </si>
  <si>
    <t>POL62 M</t>
  </si>
  <si>
    <t>Hydrostat nástěnný IP54 , 10A/230V</t>
  </si>
  <si>
    <t>POL62 D</t>
  </si>
  <si>
    <t>POL63 M</t>
  </si>
  <si>
    <t>Zásuvka jednonásobná, IP 44, v provedení na omítku, 16A/230V</t>
  </si>
  <si>
    <t>POL63 D</t>
  </si>
  <si>
    <t>POL64 M</t>
  </si>
  <si>
    <t>Zásuvka průmyslová, IP 54, v provedení na omítkou, 16A/400V</t>
  </si>
  <si>
    <t>POL64 D</t>
  </si>
  <si>
    <t>POL65 M</t>
  </si>
  <si>
    <t>Elektroinstalační krabice KP 68 (KOPOS)</t>
  </si>
  <si>
    <t>POL65 D</t>
  </si>
  <si>
    <t>POL66 M</t>
  </si>
  <si>
    <t>Elektroinstalační krabice KU 68 1903 (KOPOS), vč.svorkovnice</t>
  </si>
  <si>
    <t>POL66 D</t>
  </si>
  <si>
    <t>POL67 M</t>
  </si>
  <si>
    <t>Elektroinstalační krabice IP44 8111</t>
  </si>
  <si>
    <t>POL67 D</t>
  </si>
  <si>
    <t>POL68 M</t>
  </si>
  <si>
    <t>Návěstidlo/Výstražné světlo VPV-L, provedení LED - dvě červená světla pr.210mm, sluneční clony, 230V, elektoniky blikače, včetně nástěnné konzoly</t>
  </si>
  <si>
    <t>POL68 D</t>
  </si>
  <si>
    <t>POL69 M</t>
  </si>
  <si>
    <t>PVC trubka ohebná 125N pr. 16mm</t>
  </si>
  <si>
    <t>POL69 D</t>
  </si>
  <si>
    <t>POL70 M</t>
  </si>
  <si>
    <t>PVC trubka ohebná 125N pr. 25mm</t>
  </si>
  <si>
    <t>POL70 D</t>
  </si>
  <si>
    <t>POL71 M</t>
  </si>
  <si>
    <t>PVC trubka tuhá 750N/5cm vnitřní průměr pr. 16mm, včetně příchytek</t>
  </si>
  <si>
    <t>POL71 D</t>
  </si>
  <si>
    <t>POL72 M</t>
  </si>
  <si>
    <t>PVC trubka tuhá 750N/5cm vnitřní průměr pr. 25mm, včetně příchytek</t>
  </si>
  <si>
    <t>POL72 D</t>
  </si>
  <si>
    <t>POL73 M</t>
  </si>
  <si>
    <t>Drátěný kabelový žlab 50x50, vč. víka, závěsů, spojek atd.</t>
  </si>
  <si>
    <t>POL73 D</t>
  </si>
  <si>
    <t>POL74 M</t>
  </si>
  <si>
    <t>Kabelový žlab 200x100mm vč. víka, závěsů, spojek, kolen atd.</t>
  </si>
  <si>
    <t>POL74 D</t>
  </si>
  <si>
    <t>POL75 M</t>
  </si>
  <si>
    <t>Střešní prostup pro kabely o pr. 50mm, typ peryskop</t>
  </si>
  <si>
    <t>POL75 D</t>
  </si>
  <si>
    <t>POL,76 M</t>
  </si>
  <si>
    <t>Zemnící svorka ZSA 16 včetně Cu pásku</t>
  </si>
  <si>
    <t>POL76 D</t>
  </si>
  <si>
    <t>POL77 M</t>
  </si>
  <si>
    <t>Zemnící svorka ZS 4</t>
  </si>
  <si>
    <t>POL77 D</t>
  </si>
  <si>
    <t>POL78 M</t>
  </si>
  <si>
    <t>Pomocná ochranná svorkovnice PAS s krytem</t>
  </si>
  <si>
    <t>POL78 D</t>
  </si>
  <si>
    <t>D8</t>
  </si>
  <si>
    <t>PŘÍSTROJE CELKEM</t>
  </si>
  <si>
    <t>D9</t>
  </si>
  <si>
    <t>OSTATNÍ PRÁCE</t>
  </si>
  <si>
    <t>POL79 M</t>
  </si>
  <si>
    <t>Úprava stávajícího zařízení - přeložka stávajících kabelů a napojení stávajících kabelů do nových rozváděčů</t>
  </si>
  <si>
    <t>HOD</t>
  </si>
  <si>
    <t>POL80 M</t>
  </si>
  <si>
    <t>Nepředvídatelné práce</t>
  </si>
  <si>
    <t>POL81 M</t>
  </si>
  <si>
    <t>Demontáž stávajícího el zařízení, vč. odvozu a ekol. likvidace suti</t>
  </si>
  <si>
    <t>POL82 M</t>
  </si>
  <si>
    <t>Vysekání kabelových rýh š.150x70mm ve stěne</t>
  </si>
  <si>
    <t>POL83 M</t>
  </si>
  <si>
    <t>Vysekání kabelových rýh š.100x70mm ve stěne</t>
  </si>
  <si>
    <t>POL 84 M</t>
  </si>
  <si>
    <t>Vysekání kabelových rýh š.50x70mm ve stěne</t>
  </si>
  <si>
    <t>POL85 M</t>
  </si>
  <si>
    <t>Vysekání kabelových rýh š.30x30mm v cihelné stěně</t>
  </si>
  <si>
    <t>POL86 M</t>
  </si>
  <si>
    <t>Vysekání kabelových rýh š.30x30mm ve stropě</t>
  </si>
  <si>
    <t>POL87 M</t>
  </si>
  <si>
    <t>Vysekání kapes pro špalíky a krabice 5x5x5 v cihl. Zdivu</t>
  </si>
  <si>
    <t>POL 88 0</t>
  </si>
  <si>
    <t>Hrubá výplň rýh ve stěnách do 3x3 cm maltou ze SMS</t>
  </si>
  <si>
    <t>POL89 M</t>
  </si>
  <si>
    <t>Hrubá výplň rýh ve stěnách do 5x5 cm maltou ze SMS</t>
  </si>
  <si>
    <t>POL90 M</t>
  </si>
  <si>
    <t>Hrubá výplň rýh ve stěnách do 10x10 cm maltou ze SMS</t>
  </si>
  <si>
    <t>POL91 M</t>
  </si>
  <si>
    <t>Hrubá výplň rýh ve stěnách do 20x10 cm maltou ze SMS</t>
  </si>
  <si>
    <t>POL92 M</t>
  </si>
  <si>
    <t>Začištění drážky, konečná úprava</t>
  </si>
  <si>
    <t>POL93 M</t>
  </si>
  <si>
    <t>Drobné stavební práce a začištění malých ploch</t>
  </si>
  <si>
    <t>POL94 M</t>
  </si>
  <si>
    <t>Jádrové vrty dovrchní diamantovými korunkami do D 50 mm do stavebních materiálů</t>
  </si>
  <si>
    <t>POL95 M</t>
  </si>
  <si>
    <t>Napojení spotřebičů ostatních profesí (230V, 400V)</t>
  </si>
  <si>
    <t>330</t>
  </si>
  <si>
    <t>D10</t>
  </si>
  <si>
    <t>OSTATNÍ PRÁCE CELKEM</t>
  </si>
  <si>
    <t>D20</t>
  </si>
  <si>
    <t>DEMONTÁŽE</t>
  </si>
  <si>
    <t>POL96 M</t>
  </si>
  <si>
    <t>Kompletní demontáž stávající jímací soustavy na stávajícím objektu</t>
  </si>
  <si>
    <t>332</t>
  </si>
  <si>
    <t>D11</t>
  </si>
  <si>
    <t>DEMONTÁŽE CELKEM</t>
  </si>
  <si>
    <t>D21</t>
  </si>
  <si>
    <t>NOVÁ JÍMACÍ SOUSTAVA</t>
  </si>
  <si>
    <t>POL96 M.1</t>
  </si>
  <si>
    <t>Vodič s vysokonapěťovou izolací a speciálním pláštěm</t>
  </si>
  <si>
    <t>334</t>
  </si>
  <si>
    <t>POL96 D</t>
  </si>
  <si>
    <t>336</t>
  </si>
  <si>
    <t xml:space="preserve">Poznámka k položce:_x000d_
Poznámka k položce:  Vodič s vysokonapěťovou izolací a speciálním pláštěm představující podle ČSN EN 62305-3 ekvivalent dostatečné vzdálenosti s &lt;0,75m (ve vzduchu), nebo s &lt;1,5m (v pevném materiálu) umožňujícím řízené vyrovnání vysokých napětí výboje blesku se vztažným potenciálem.  materiál vodiče - Cu, materiál izolace - PE, materiál pláště - PVC, barva vnějšího pláště - šedá, vnější O pláště 23mm Délku vodiče lze dle potřeby zkrátit. (819 132)</t>
  </si>
  <si>
    <t>POL97 M</t>
  </si>
  <si>
    <t>Podpůrná trubka s vnitřním připojením a vnitřní pružinovou svorkou, jímací tyč průměru 10mm, délky 2500mm, pro HVI power long vodič, délka podpůrné trubky 3200mm, (105 331)</t>
  </si>
  <si>
    <t>338</t>
  </si>
  <si>
    <t>POL97 D</t>
  </si>
  <si>
    <t>340</t>
  </si>
  <si>
    <t>POL98 M</t>
  </si>
  <si>
    <t>Sada připojovacích prvků pro vodič HVI long průměru 23mm, pro uložení uvnitř podpůrné trubky (819 147)</t>
  </si>
  <si>
    <t>342</t>
  </si>
  <si>
    <t>POL98 D</t>
  </si>
  <si>
    <t>344</t>
  </si>
  <si>
    <t>POL99 M</t>
  </si>
  <si>
    <t>Připojovací člen + montážní materiál pro vodič HVI long pro uložení vně podpůrné trubky (819 148)</t>
  </si>
  <si>
    <t>346</t>
  </si>
  <si>
    <t>POL99 D</t>
  </si>
  <si>
    <t>348</t>
  </si>
  <si>
    <t>POL100 M</t>
  </si>
  <si>
    <t>Upevňovací sada pro připevnění vodičů HVI long vně podpůrné trubky - složená z čtyřnásobné připojovací destičky a upevňovacího kroužku se čtyřmi držáky vedení. (819 294)</t>
  </si>
  <si>
    <t>350</t>
  </si>
  <si>
    <t>POL100 D</t>
  </si>
  <si>
    <t>352</t>
  </si>
  <si>
    <t>POL101 M</t>
  </si>
  <si>
    <t>Držák na stěnu s nastavitelnou délkou, pro upevnění podpůrných trubek. Materiál - FeZn/nerez, rozsah nastavení 150 - 200mm (105 344)</t>
  </si>
  <si>
    <t>354</t>
  </si>
  <si>
    <t>POL101 D</t>
  </si>
  <si>
    <t>356</t>
  </si>
  <si>
    <t>POL102 M</t>
  </si>
  <si>
    <t>358</t>
  </si>
  <si>
    <t>POL102 D</t>
  </si>
  <si>
    <t>360</t>
  </si>
  <si>
    <t>POL103 M</t>
  </si>
  <si>
    <t xml:space="preserve">Podpěra vedení HVI pro montáž na vnější stěnu  (275 259), včetně kotvícího prvku skrz zateplení tloušťky 160mm</t>
  </si>
  <si>
    <t>362</t>
  </si>
  <si>
    <t>POL103 D</t>
  </si>
  <si>
    <t>364</t>
  </si>
  <si>
    <t>POL104 M</t>
  </si>
  <si>
    <t>Držák vedení na ploché střechy (253 229), včetně betonové zátěže</t>
  </si>
  <si>
    <t>366</t>
  </si>
  <si>
    <t>POL104 D</t>
  </si>
  <si>
    <t>368</t>
  </si>
  <si>
    <t>POL105 M</t>
  </si>
  <si>
    <t>Litinové provedení chodníkové krabice se zkušební svorkou (549 001)</t>
  </si>
  <si>
    <t>370</t>
  </si>
  <si>
    <t>POL105 D</t>
  </si>
  <si>
    <t>372</t>
  </si>
  <si>
    <t>POL106 M</t>
  </si>
  <si>
    <t>Vodič AlMgSi průměru 8mm (840 018).</t>
  </si>
  <si>
    <t>374</t>
  </si>
  <si>
    <t>POL 107 D</t>
  </si>
  <si>
    <t>376</t>
  </si>
  <si>
    <t>POL108 M</t>
  </si>
  <si>
    <t>Svorka na falc, rozsah svorky 0,7 až 8mm, materiál nerez (365 059)</t>
  </si>
  <si>
    <t>378</t>
  </si>
  <si>
    <t>POL108 D</t>
  </si>
  <si>
    <t>380</t>
  </si>
  <si>
    <t>POL109 M</t>
  </si>
  <si>
    <t>Držák vedení, materiál nerez (273 741),včetně kotvícího prvku skrz zateplení tloušťky 160mm</t>
  </si>
  <si>
    <t>382</t>
  </si>
  <si>
    <t>POL109 D</t>
  </si>
  <si>
    <t>384</t>
  </si>
  <si>
    <t>POL110 M</t>
  </si>
  <si>
    <t>Propojení PA svorek jímačů k soustavě ekvipotencionálního vyrovnání na střeše</t>
  </si>
  <si>
    <t>386</t>
  </si>
  <si>
    <t>POL110 D</t>
  </si>
  <si>
    <t>388</t>
  </si>
  <si>
    <t>POL111 M</t>
  </si>
  <si>
    <t>Svorka na okapový žlab, materiál nerez (540 120), včetně vytvoření kontaktní plochy (odstranění vnější ochranné vrstvy)</t>
  </si>
  <si>
    <t>390</t>
  </si>
  <si>
    <t>POL111 D</t>
  </si>
  <si>
    <t>392</t>
  </si>
  <si>
    <t>POL112 M</t>
  </si>
  <si>
    <t xml:space="preserve">Svorka na okapový svod, pro uzemnění spodní části , materiál nerez, průměr potrubí 27 - 168mm,  včetně vytvoření kontaktní plochy (odstranění vnější ochranné vrstvy) (540 200 )</t>
  </si>
  <si>
    <t>394</t>
  </si>
  <si>
    <t>POL112 D</t>
  </si>
  <si>
    <t>396</t>
  </si>
  <si>
    <t>POL113 M</t>
  </si>
  <si>
    <t>UNI zkušební svorka, drát/drát, materiál nerez (459 129)</t>
  </si>
  <si>
    <t>398</t>
  </si>
  <si>
    <t>POL113 D</t>
  </si>
  <si>
    <t>400</t>
  </si>
  <si>
    <t>POL114 M</t>
  </si>
  <si>
    <t>Podružný materiál</t>
  </si>
  <si>
    <t>KC</t>
  </si>
  <si>
    <t>402</t>
  </si>
  <si>
    <t>POL114 D</t>
  </si>
  <si>
    <t>404</t>
  </si>
  <si>
    <t>D12</t>
  </si>
  <si>
    <t>NOVÁ JÍMACÍ SOUSTAVA CELKEM</t>
  </si>
  <si>
    <t>D23</t>
  </si>
  <si>
    <t>UZEMNĚNÍ</t>
  </si>
  <si>
    <t>POL115 M</t>
  </si>
  <si>
    <t>Strojený zemnič, pásek, nerez V4A 30x3,5mm</t>
  </si>
  <si>
    <t>406</t>
  </si>
  <si>
    <t>POL115 D</t>
  </si>
  <si>
    <t>408</t>
  </si>
  <si>
    <t xml:space="preserve">Poznámka k položce:_x000d_
Poznámka k položce:  Strojený zemnič, pásek, nerez V4A 30x3,5mm,  uložený v rostlé zemině, včetně nákladů na dilatační díly, antikorozní ochranu spojů a svorek, spojení s armováním, uložení, vytvarování, napojení na náhodné zemniče v betonových konstrucích ve spodní a vrchní  stavbě a spolupráce s jinými profesemi (860 335).</t>
  </si>
  <si>
    <t>POL116 M</t>
  </si>
  <si>
    <t>Vývody od uzemnění, drát nerez ocel V4A O 10mm</t>
  </si>
  <si>
    <t>410</t>
  </si>
  <si>
    <t>POL116 D</t>
  </si>
  <si>
    <t>412</t>
  </si>
  <si>
    <t xml:space="preserve">Poznámka k položce:_x000d_
Poznámka k položce:  Vývody od uzemnění, drát nerez ocel V4A O 10mm, včetně nákladů na  antikorozní ochranu spojů a svorek, uložení, vytvarování a spolupráce s jinými profesemi (860 020). Při přechodu země- vzduch, nebo beton - země nutno provést opatření proti korozi.</t>
  </si>
  <si>
    <t>POL117 M</t>
  </si>
  <si>
    <t>Křížová svorka pro dva páskové zemniče se šířkou do 30mm, nebo pásek/drát, materiál svorky nerez V4A (319 209)</t>
  </si>
  <si>
    <t>414</t>
  </si>
  <si>
    <t>PO117 D</t>
  </si>
  <si>
    <t>416</t>
  </si>
  <si>
    <t>D13</t>
  </si>
  <si>
    <t>UZEMNĚNÍ CELKEM</t>
  </si>
  <si>
    <t>742</t>
  </si>
  <si>
    <t>ELEKTROINSTALACE SLABOPROUD</t>
  </si>
  <si>
    <t>D14</t>
  </si>
  <si>
    <t>slaboproudé rozvody</t>
  </si>
  <si>
    <t>POL118 M</t>
  </si>
  <si>
    <t>Datová zásuvka 2xRJ 45, kompletní vč. krabice, rámečku, masky, keystone cat. 6</t>
  </si>
  <si>
    <t>418</t>
  </si>
  <si>
    <t>POL118 D</t>
  </si>
  <si>
    <t>420</t>
  </si>
  <si>
    <t>POL119 M</t>
  </si>
  <si>
    <t>Datová zásuvka 1xRJ 45, kompletní vč. krabice, rámečku, masky, keystone cat. 6</t>
  </si>
  <si>
    <t>422</t>
  </si>
  <si>
    <t>POL119 D</t>
  </si>
  <si>
    <t>424</t>
  </si>
  <si>
    <t>POL120 M</t>
  </si>
  <si>
    <t>Datový rozváděč 15U, 600x600mm, nástěnný, prosklené dveře, kompletnní</t>
  </si>
  <si>
    <t>426</t>
  </si>
  <si>
    <t>POL120 D</t>
  </si>
  <si>
    <t>428</t>
  </si>
  <si>
    <t>POL121 M</t>
  </si>
  <si>
    <t>Ventilační jednotka, 3x ventilátor, termostat, 1U</t>
  </si>
  <si>
    <t>430</t>
  </si>
  <si>
    <t>POL121 D</t>
  </si>
  <si>
    <t>432</t>
  </si>
  <si>
    <t>POL122 M</t>
  </si>
  <si>
    <t>Patchpanel 24 port, 1U, kat. 6 - SK</t>
  </si>
  <si>
    <t>434</t>
  </si>
  <si>
    <t>POL122 D</t>
  </si>
  <si>
    <t>436</t>
  </si>
  <si>
    <t>POL123 M</t>
  </si>
  <si>
    <t>19" Organizér, plastový kanál, 2U</t>
  </si>
  <si>
    <t>438</t>
  </si>
  <si>
    <t>POL123 D</t>
  </si>
  <si>
    <t>440</t>
  </si>
  <si>
    <t>POL124 M</t>
  </si>
  <si>
    <t>19" Polička 450mm, 1U, nosnost 30kg, černá</t>
  </si>
  <si>
    <t>442</t>
  </si>
  <si>
    <t>POL124 D</t>
  </si>
  <si>
    <t>444</t>
  </si>
  <si>
    <t>POL125 M</t>
  </si>
  <si>
    <t>19" Napájecí panel, přepěťová ochrana, 5x230V, 1U</t>
  </si>
  <si>
    <t>446</t>
  </si>
  <si>
    <t>POL125 D</t>
  </si>
  <si>
    <t>448</t>
  </si>
  <si>
    <t>POL126 M</t>
  </si>
  <si>
    <t>Switch dle požadavku provozovatele</t>
  </si>
  <si>
    <t>450</t>
  </si>
  <si>
    <t>POL126 D</t>
  </si>
  <si>
    <t>452</t>
  </si>
  <si>
    <t>POL127 M</t>
  </si>
  <si>
    <t xml:space="preserve">propojovací kabel RJ45/RJ45, U/UTP,  1m, kat. 6, šedá</t>
  </si>
  <si>
    <t>454</t>
  </si>
  <si>
    <t>POL127 D</t>
  </si>
  <si>
    <t>456</t>
  </si>
  <si>
    <t>POL128 M</t>
  </si>
  <si>
    <t>Konzole k instalaci MW antény, nástěnná</t>
  </si>
  <si>
    <t>458</t>
  </si>
  <si>
    <t>POL128 D</t>
  </si>
  <si>
    <t>460</t>
  </si>
  <si>
    <t>POL129 M</t>
  </si>
  <si>
    <t>datový kabel UTP cat6, 4p., vnitřní</t>
  </si>
  <si>
    <t>462</t>
  </si>
  <si>
    <t>POL129 D</t>
  </si>
  <si>
    <t>464</t>
  </si>
  <si>
    <t>POL130 M</t>
  </si>
  <si>
    <t>datový kabel UTP cat6, 4p., venkovní</t>
  </si>
  <si>
    <t>466</t>
  </si>
  <si>
    <t>POL130 D</t>
  </si>
  <si>
    <t>468</t>
  </si>
  <si>
    <t>POL131 M</t>
  </si>
  <si>
    <t>470</t>
  </si>
  <si>
    <t>POL131 D</t>
  </si>
  <si>
    <t>472</t>
  </si>
  <si>
    <t>POL132 M</t>
  </si>
  <si>
    <t>PVC trubka ohebná 125N pr. 40mm</t>
  </si>
  <si>
    <t>474</t>
  </si>
  <si>
    <t>POL132 D</t>
  </si>
  <si>
    <t>476</t>
  </si>
  <si>
    <t>POL133 M</t>
  </si>
  <si>
    <t>478</t>
  </si>
  <si>
    <t>POL133 D</t>
  </si>
  <si>
    <t>480</t>
  </si>
  <si>
    <t>POL134 M</t>
  </si>
  <si>
    <t>Krabice odbočná KO 125 s víčkem a šroubky</t>
  </si>
  <si>
    <t>482</t>
  </si>
  <si>
    <t>POL134 D</t>
  </si>
  <si>
    <t>484</t>
  </si>
  <si>
    <t>POL135 M</t>
  </si>
  <si>
    <t xml:space="preserve">Drátěnný kabelový žlab M2 50/50, galv. Zinek vč. konzol,závěsů, výložníků a spojek  k uchycení na ocelové konsrtukce.</t>
  </si>
  <si>
    <t>486</t>
  </si>
  <si>
    <t>POL135 D</t>
  </si>
  <si>
    <t>488</t>
  </si>
  <si>
    <t>POL136 M</t>
  </si>
  <si>
    <t>490</t>
  </si>
  <si>
    <t>POL137 M</t>
  </si>
  <si>
    <t>492</t>
  </si>
  <si>
    <t>POL138 M</t>
  </si>
  <si>
    <t>494</t>
  </si>
  <si>
    <t>POL139 M</t>
  </si>
  <si>
    <t>HDMI kabel ukončený HDMI zásuvkami, 6m</t>
  </si>
  <si>
    <t>496</t>
  </si>
  <si>
    <t>POL139 D</t>
  </si>
  <si>
    <t>498</t>
  </si>
  <si>
    <t>POL140 M</t>
  </si>
  <si>
    <t>500</t>
  </si>
  <si>
    <t>D15</t>
  </si>
  <si>
    <t>slaboproudé rozvody CELKEM</t>
  </si>
  <si>
    <t>D16</t>
  </si>
  <si>
    <t>PTZS</t>
  </si>
  <si>
    <t>POL141 M</t>
  </si>
  <si>
    <t xml:space="preserve">LED  klávesnice s displejem 2x20 znaků, včetně čtečky čipů</t>
  </si>
  <si>
    <t>502</t>
  </si>
  <si>
    <t>POL141 D</t>
  </si>
  <si>
    <t>504</t>
  </si>
  <si>
    <t>POL142 M</t>
  </si>
  <si>
    <t>Bezkontaktní čipy k systému PZTS</t>
  </si>
  <si>
    <t>506</t>
  </si>
  <si>
    <t>POL142 D</t>
  </si>
  <si>
    <t>508</t>
  </si>
  <si>
    <t>POL143 M</t>
  </si>
  <si>
    <t>Koncetrátor v kovovém krytu 8 zón a 4 PGM výstupy</t>
  </si>
  <si>
    <t>510</t>
  </si>
  <si>
    <t>POL143 D</t>
  </si>
  <si>
    <t>512</t>
  </si>
  <si>
    <t>POL144 M</t>
  </si>
  <si>
    <t>Nástěnný detektor pohybu PIR, duální vnitřní, dosah 15m, nástěnný</t>
  </si>
  <si>
    <t>514</t>
  </si>
  <si>
    <t>POL144 D</t>
  </si>
  <si>
    <t>516</t>
  </si>
  <si>
    <t>POL145 M</t>
  </si>
  <si>
    <t>Magnetický kontakt bílý, povrchová montáž</t>
  </si>
  <si>
    <t>518</t>
  </si>
  <si>
    <t>POL145 D</t>
  </si>
  <si>
    <t>520</t>
  </si>
  <si>
    <t>POL146 M</t>
  </si>
  <si>
    <t>Rozvodná krabice 10 svorek s temprem, plastová, bílá</t>
  </si>
  <si>
    <t>522</t>
  </si>
  <si>
    <t>POL146 D</t>
  </si>
  <si>
    <t>524</t>
  </si>
  <si>
    <t>POL147 M</t>
  </si>
  <si>
    <t>Ústředna až 520 zón a 32 grup v krytu, 4x linka, bez klávesnice, s komunikátorem a zdrojem, v krytu s tamperem, stupeň 3</t>
  </si>
  <si>
    <t>526</t>
  </si>
  <si>
    <t>POL147 D</t>
  </si>
  <si>
    <t>528</t>
  </si>
  <si>
    <t>POL148 M</t>
  </si>
  <si>
    <t>GSM komunikátor (4x telefonní číslo, hlasová zpráva, SMS)</t>
  </si>
  <si>
    <t>530</t>
  </si>
  <si>
    <t>POL148 D</t>
  </si>
  <si>
    <t>532</t>
  </si>
  <si>
    <t>POL149 M</t>
  </si>
  <si>
    <t>Venkovní siréna</t>
  </si>
  <si>
    <t>534</t>
  </si>
  <si>
    <t>POL149 D</t>
  </si>
  <si>
    <t>536</t>
  </si>
  <si>
    <t>POL150 M</t>
  </si>
  <si>
    <t>Stíněný sdělovací kabel SYKFY 3x2x0,5</t>
  </si>
  <si>
    <t>538</t>
  </si>
  <si>
    <t>POL150 D</t>
  </si>
  <si>
    <t>540</t>
  </si>
  <si>
    <t>POL151 M</t>
  </si>
  <si>
    <t>kabel FTP kat 6, vnitřní</t>
  </si>
  <si>
    <t>542</t>
  </si>
  <si>
    <t>POL151 D</t>
  </si>
  <si>
    <t>544</t>
  </si>
  <si>
    <t>POL152 M</t>
  </si>
  <si>
    <t>PVC trubka ohebná 125N pr. 20mm</t>
  </si>
  <si>
    <t>546</t>
  </si>
  <si>
    <t>POL152 D</t>
  </si>
  <si>
    <t>548</t>
  </si>
  <si>
    <t>POL153 M</t>
  </si>
  <si>
    <t>550</t>
  </si>
  <si>
    <t>POL154 M</t>
  </si>
  <si>
    <t>Oživení systému + naprogramování</t>
  </si>
  <si>
    <t>552</t>
  </si>
  <si>
    <t>D17</t>
  </si>
  <si>
    <t>PTZS CELKEM</t>
  </si>
  <si>
    <t>D18</t>
  </si>
  <si>
    <t>POL155 M</t>
  </si>
  <si>
    <t>Zásuvka STA koncová, provedení pod omítko, vč. krabice</t>
  </si>
  <si>
    <t>554</t>
  </si>
  <si>
    <t>POL155 D</t>
  </si>
  <si>
    <t>556</t>
  </si>
  <si>
    <t>POL156 M</t>
  </si>
  <si>
    <t>Koaxiál. kabel 75ohm, vnitřní, např. RG6</t>
  </si>
  <si>
    <t>558</t>
  </si>
  <si>
    <t>POL156 D</t>
  </si>
  <si>
    <t>560</t>
  </si>
  <si>
    <t>POL157 M</t>
  </si>
  <si>
    <t>Koaxiál. kabel 75ohm, venkovní</t>
  </si>
  <si>
    <t>562</t>
  </si>
  <si>
    <t>POL157 D</t>
  </si>
  <si>
    <t>564</t>
  </si>
  <si>
    <t>POL158 M</t>
  </si>
  <si>
    <t>566</t>
  </si>
  <si>
    <t>POL158 D</t>
  </si>
  <si>
    <t>568</t>
  </si>
  <si>
    <t>POL159 M</t>
  </si>
  <si>
    <t>570</t>
  </si>
  <si>
    <t>POL159 D</t>
  </si>
  <si>
    <t>572</t>
  </si>
  <si>
    <t>POL160 M</t>
  </si>
  <si>
    <t>574</t>
  </si>
  <si>
    <t>POL161 M</t>
  </si>
  <si>
    <t>Rozváděč STA kompletní, včetně filtrů a zesilovače pro příjem DBV-T2 signálu</t>
  </si>
  <si>
    <t>576</t>
  </si>
  <si>
    <t>POL161 D</t>
  </si>
  <si>
    <t>578</t>
  </si>
  <si>
    <t>POL162 M</t>
  </si>
  <si>
    <t>Sada antén DBV-T, včetně stožáru 1,5m</t>
  </si>
  <si>
    <t>580</t>
  </si>
  <si>
    <t>POL162 D</t>
  </si>
  <si>
    <t>582</t>
  </si>
  <si>
    <t>POL163 M</t>
  </si>
  <si>
    <t>Přepěťová ochrana pro koaxiální vedení, 75ohm, LPZ 0B-1 90V DC, např. KO-10P</t>
  </si>
  <si>
    <t>584</t>
  </si>
  <si>
    <t>POL163 D</t>
  </si>
  <si>
    <t>586</t>
  </si>
  <si>
    <t>POL164 M</t>
  </si>
  <si>
    <t>nastavení a měření</t>
  </si>
  <si>
    <t>588</t>
  </si>
  <si>
    <t>D19</t>
  </si>
  <si>
    <t>STA CELKEM</t>
  </si>
  <si>
    <t>D22</t>
  </si>
  <si>
    <t>ZVONKY</t>
  </si>
  <si>
    <t>POL165 M</t>
  </si>
  <si>
    <t>Krabice odbočná KU 68-1902 s víčkem</t>
  </si>
  <si>
    <t>590</t>
  </si>
  <si>
    <t>POL165 D</t>
  </si>
  <si>
    <t>592</t>
  </si>
  <si>
    <t>POL166 M</t>
  </si>
  <si>
    <t>Kabel SYKFY 2x2x0,5</t>
  </si>
  <si>
    <t>594</t>
  </si>
  <si>
    <t>POL166 D</t>
  </si>
  <si>
    <t>596</t>
  </si>
  <si>
    <t>POL167 M</t>
  </si>
  <si>
    <t>598</t>
  </si>
  <si>
    <t>POL167 D</t>
  </si>
  <si>
    <t>600</t>
  </si>
  <si>
    <t>POL168 M</t>
  </si>
  <si>
    <t>Tlačítko zvonkové, provedení pod omítkou vč. krabice přístrojové</t>
  </si>
  <si>
    <t>602</t>
  </si>
  <si>
    <t>POL168 D</t>
  </si>
  <si>
    <t>604</t>
  </si>
  <si>
    <t>POL169 M</t>
  </si>
  <si>
    <t>Zvonek nástěnný, 12V AC</t>
  </si>
  <si>
    <t>606</t>
  </si>
  <si>
    <t>POL170 M</t>
  </si>
  <si>
    <t>608</t>
  </si>
  <si>
    <t>D24</t>
  </si>
  <si>
    <t>ZVONKY CELKEM</t>
  </si>
  <si>
    <t>D25</t>
  </si>
  <si>
    <t>OSTATNÍ</t>
  </si>
  <si>
    <t>POL171 M</t>
  </si>
  <si>
    <t>Měření přechodných odporů propojení úložných konstrukcí (vyrovnání potenciálu)</t>
  </si>
  <si>
    <t>610</t>
  </si>
  <si>
    <t>POL172 M</t>
  </si>
  <si>
    <t>Měření útlumu sítě LAN a vypracování protkolu o měření.</t>
  </si>
  <si>
    <t>612</t>
  </si>
  <si>
    <t>POL173 M</t>
  </si>
  <si>
    <t>Funkční zkoušky a uvedení do provozu</t>
  </si>
  <si>
    <t>614</t>
  </si>
  <si>
    <t>POL174 M</t>
  </si>
  <si>
    <t>Zaškolení obsluhy a pořízení písemného dokladu o zaškolení</t>
  </si>
  <si>
    <t>616</t>
  </si>
  <si>
    <t>POL175 M</t>
  </si>
  <si>
    <t>Spolupráce s ostatními profesemi</t>
  </si>
  <si>
    <t>618</t>
  </si>
  <si>
    <t>POL176 M</t>
  </si>
  <si>
    <t>Vysokozdvižná plošina, výškové práce</t>
  </si>
  <si>
    <t>620</t>
  </si>
  <si>
    <t>POL177 M</t>
  </si>
  <si>
    <t>Revizní technik silnoproudé elektroinstalace pro části NN, včetně vypracování revizních zpráv</t>
  </si>
  <si>
    <t>622</t>
  </si>
  <si>
    <t>POL178 M</t>
  </si>
  <si>
    <t>Měření zemních odporů strojených zemničů</t>
  </si>
  <si>
    <t>624</t>
  </si>
  <si>
    <t>D26</t>
  </si>
  <si>
    <t>OSTATNÍ CELKEM</t>
  </si>
  <si>
    <t>SO 01 - 6-OBJEKT HZ - VZDUCHOTECHNIKA</t>
  </si>
  <si>
    <t>oddíl 1 - ZAŘÍZENÍ Č.1 – VĚTRÁNÍ ŠATEN A NAVAZUJÍCÍHO ZÁZEMÍ V 1.NP</t>
  </si>
  <si>
    <t xml:space="preserve">    1 - ZAŘÍZENÍ 1 - CELKEM</t>
  </si>
  <si>
    <t>oddíl 2 - ZAŘÍZENÍ Č.2 – VĚTRÁNÍ ŠATEN A NAVAZUJÍCÍHO ZÁZEMÍ V 2.NP</t>
  </si>
  <si>
    <t xml:space="preserve">    2 - ZAŘÍZENÍ 2. - CELKEM</t>
  </si>
  <si>
    <t>oddíl 3 - ZAŘÍZENÍ Č.3 – VĚTRÁNÍ GARÁŽE PRO POŽÁRNÍ TECHNIKU - ODVOD VÝFUKOVÝCH PLYNŮ</t>
  </si>
  <si>
    <t xml:space="preserve">    3 - ZAŘÍZENÍ 3 - CELKEM</t>
  </si>
  <si>
    <t>oddíl 4 - ZAŘÍZENÍ Č.4 – VĚTRÁNÍ SUŠÁRNY V 1.NP</t>
  </si>
  <si>
    <t xml:space="preserve">    4 - ZAŘÍZENÍ 4 -  CELKEM</t>
  </si>
  <si>
    <t>oddíl 5 - ZAŘÍZENÍ Č.5 – VĚTRÁNÍ VĚŽE V 1.NP-STŘECHA</t>
  </si>
  <si>
    <t xml:space="preserve">    5 - ZAŘÍZENÍ 5 - CELKEM</t>
  </si>
  <si>
    <t>oddíl 6 - ZAŘÍZENÍ Č.6 – VĚTRÁNÍ ÚKLIDOVÉ MÍSTNOSTI V 2.NP</t>
  </si>
  <si>
    <t xml:space="preserve">    6 - ZAŘÍZENÍ 6 - CELKEM</t>
  </si>
  <si>
    <t>oddíl 7 - OSTATNÍ</t>
  </si>
  <si>
    <t xml:space="preserve">    7 - OSTATNÍ  CELKEM</t>
  </si>
  <si>
    <t>oddíl 1</t>
  </si>
  <si>
    <t>ZAŘÍZENÍ Č.1 – VĚTRÁNÍ ŠATEN A NAVAZUJÍCÍHO ZÁZEMÍ V 1.NP</t>
  </si>
  <si>
    <t>1.1M</t>
  </si>
  <si>
    <t>Vzduchotechnická / rekuperační jednotka pro přívod / odvod vzduchu, splňující požadavky nařízení č.1253/2014 (Ekodesign 2018), venkovní / nástřešní provedení, Vp=1595m3/h / dp=400Pa, Vo=1595m3/h / dp=400Pa, protiproudý rekuperátor s účinností až 90%, bypa</t>
  </si>
  <si>
    <t>1.1D</t>
  </si>
  <si>
    <t>1.2M</t>
  </si>
  <si>
    <t>MaR - kompletní systém měření a regulace pro zařžízení č.1 - digitální regulace, rozvaděč ve venkovním provedení, dálkový ovladač s displayem, řízení otáček obou ventilátorů (EC motory), regulace teplovodního ohřívače, kompletní sada teplotních čidel, man</t>
  </si>
  <si>
    <t>1.2D</t>
  </si>
  <si>
    <t>1.3M</t>
  </si>
  <si>
    <t>Tlumič hluku do 4-hranného potrubí 500x400, délka 1500, jádrový, 2x jádro 200/500/1500, s náběhovou hranou, útlum v pásmu 250Hz = 27.7[dB], akustický výkon tlumiče v pásmu 250Hz = 11.3[dB], tlaková ztráta tlumiče = 10Pa</t>
  </si>
  <si>
    <t>1.3D</t>
  </si>
  <si>
    <t>1.4M</t>
  </si>
  <si>
    <t>Koncový prvek pro sání/odfuk vzduchu-protidešťová žaluzie 600x400, se sítem proti ptactvu</t>
  </si>
  <si>
    <t>1.4D</t>
  </si>
  <si>
    <t>1.5M</t>
  </si>
  <si>
    <t>Koncový prvek pro přívod vzduchu - vyúsť s vířivým výtokem vzduchu pro přívod vzduchu, čelní deska kruhová velikosti 400, 16x ručně přestavitelná lamela, včetně připojovací skříně, svislé napojení - připojovací hrdlo DN200 s regulací průtoku vzduchu, bare</t>
  </si>
  <si>
    <t>1.5D</t>
  </si>
  <si>
    <t>1.6M</t>
  </si>
  <si>
    <t>Koncový prvek pro odvod vzduchu - vyúsť s vířivým výtokem vzduchu pro odvod vzduchu, čelní deska kruhová velikosti 400, 16x ručně přestavitelná lamela, včetně připojovací skříně, svislé napojení - připojovací hrdlo DN200 s regulací průtoku vzduchu, barevn</t>
  </si>
  <si>
    <t>1.6D</t>
  </si>
  <si>
    <t>1.7M</t>
  </si>
  <si>
    <t>Koncový prvek pro odvod vzduchu - talířový ventil DN200, včetně zděře, barevné provedení RAL9010</t>
  </si>
  <si>
    <t>1.7D</t>
  </si>
  <si>
    <t>1.8M</t>
  </si>
  <si>
    <t>Koncový prvek pro odvod vzduchu - talířový ventil DN160, včetně zděře, barevné provedení RAL9010</t>
  </si>
  <si>
    <t>1.8D</t>
  </si>
  <si>
    <t>1.9M</t>
  </si>
  <si>
    <t>Koncový prvek pro odvod vzduchu - talířový ventil DN125, včetně zděře, barevné provedení RAL9010</t>
  </si>
  <si>
    <t>1.9D</t>
  </si>
  <si>
    <t>1.10M</t>
  </si>
  <si>
    <t>Regulační klapka do 4-hranného potrubí 250x250, ruční ovládání</t>
  </si>
  <si>
    <t>1.10D</t>
  </si>
  <si>
    <t>1.11M</t>
  </si>
  <si>
    <t>Regulační klapka do 4-hranného potrubí 315x200, ruční ovládání</t>
  </si>
  <si>
    <t>1.11D</t>
  </si>
  <si>
    <t>1.12M</t>
  </si>
  <si>
    <t>Regulační klapka do 4-hranného potrubí 250x200, ruční ovládání</t>
  </si>
  <si>
    <t>1.12D</t>
  </si>
  <si>
    <t>1.13M</t>
  </si>
  <si>
    <t>1.13D</t>
  </si>
  <si>
    <t>1.14M</t>
  </si>
  <si>
    <t>Stěnová mřížka 520x280, RAL9010, rozteč lamel 20, skryté uchycení</t>
  </si>
  <si>
    <t>1.14D</t>
  </si>
  <si>
    <t>1.15M</t>
  </si>
  <si>
    <t>Stěnová mřížka 280x280, RAL9010, rozteč lamel 20, skryté uchycení</t>
  </si>
  <si>
    <t>1.15D</t>
  </si>
  <si>
    <t>1.16M</t>
  </si>
  <si>
    <t>Stěnová mřížka 300x150, RAL9010, rozteč lamel 20, skryté uchycení</t>
  </si>
  <si>
    <t>1.16D</t>
  </si>
  <si>
    <t>1.17M</t>
  </si>
  <si>
    <t>Potrubí 4-hranné z pozink. plechu sk.I, včetně tvarovek 60%, do obvodu 2000mm</t>
  </si>
  <si>
    <t>M2</t>
  </si>
  <si>
    <t>1.18D</t>
  </si>
  <si>
    <t>1.19M</t>
  </si>
  <si>
    <t>Potrubí kruhové z pozink. plechu sk.I, včetně tvarovek 40%, do průměru DN200mm</t>
  </si>
  <si>
    <t>1.19D</t>
  </si>
  <si>
    <t>1.20M</t>
  </si>
  <si>
    <t>Potrubí kruhové, flexibilní, s termoakustickou izolací, do průměru DN200</t>
  </si>
  <si>
    <t>1.20D</t>
  </si>
  <si>
    <t>1.21M</t>
  </si>
  <si>
    <t>Termoakustická izolace do vnitřního prostředí - syntetický kaučuk tl.20mm s Al polepem, samolep</t>
  </si>
  <si>
    <t>1.21D</t>
  </si>
  <si>
    <t>1.22M</t>
  </si>
  <si>
    <t>Termoakustická izolace do venkovního prostředí - minerální vatat tl. 80mm+oplechování</t>
  </si>
  <si>
    <t>1.22D</t>
  </si>
  <si>
    <t>1.23M</t>
  </si>
  <si>
    <t>Montážní, kotvící a spojovací materiál</t>
  </si>
  <si>
    <t>1.23D</t>
  </si>
  <si>
    <t>ZAŘÍZENÍ 1 - CELKEM</t>
  </si>
  <si>
    <t>oddíl 2</t>
  </si>
  <si>
    <t>ZAŘÍZENÍ Č.2 – VĚTRÁNÍ ŠATEN A NAVAZUJÍCÍHO ZÁZEMÍ V 2.NP</t>
  </si>
  <si>
    <t>2.1M</t>
  </si>
  <si>
    <t>Vzduchotechnická / rekuperační jednotka pro přívod / odvod vzduchu, splňující požadavky nařízení č.1253/2014 (Ekodesign 2018), venkovní / nástřešní provedení, Vp=1275m3/h / dp=300Pa, Vo=1275m3/h / dp=300Pa, protiproudý rekuperátor s účinností až 90%, bypa</t>
  </si>
  <si>
    <t>2.1D</t>
  </si>
  <si>
    <t>2.2M</t>
  </si>
  <si>
    <t>MaR - kompletní systém měření a regulace pro zařžízení č.2 - digitální regulace, rozvaděč ve venkovním provedení, dálkový ovladač s displayem, řízení otáček obou ventilátorů (EC motory), regulace teplovodního ohřívače, kompletní sada teplotních čidel, man</t>
  </si>
  <si>
    <t>2.2D</t>
  </si>
  <si>
    <t>2.3M</t>
  </si>
  <si>
    <t>Tlumič hluku do 4-hranného potrubí 400x300, délka 1500, jádrový, 1x jádro 400/300/1000, s náběhovou hranou, útlum v pásmu 250Hz = 18.5[dB], akustický výkon tlumiče v pásmu 250Hz = 14.5[dB], tlaková ztráta tlumiče = 10Pa</t>
  </si>
  <si>
    <t>2.3D</t>
  </si>
  <si>
    <t>2.4M</t>
  </si>
  <si>
    <t>Koncový prvek pro sání/odfuk vzduchu-protidešťová žaluzie 500x400, se sítem proti ptactvu</t>
  </si>
  <si>
    <t>2.4D</t>
  </si>
  <si>
    <t>2.5M</t>
  </si>
  <si>
    <t>Koncový prvek pro přívod vzduchu - vyústka do 4-hranného potrubí, velikosti 820x200, dvouřadá, R1, RAL9010</t>
  </si>
  <si>
    <t>2.5D</t>
  </si>
  <si>
    <t>2.6M</t>
  </si>
  <si>
    <t>Koncový prvek pro odvod vzduchu - vyústka do 4-hranného potrubí, velikosti 420x200, jednořadá, R1, RAL9010</t>
  </si>
  <si>
    <t>2.6D</t>
  </si>
  <si>
    <t>2.7M</t>
  </si>
  <si>
    <t>2.7D</t>
  </si>
  <si>
    <t>2.8M</t>
  </si>
  <si>
    <t>2.8D</t>
  </si>
  <si>
    <t>2.9M</t>
  </si>
  <si>
    <t>Regulační klapka do 4-hranného potrubí 355x160, ruční ovládání</t>
  </si>
  <si>
    <t>2.9D</t>
  </si>
  <si>
    <t>2.10M</t>
  </si>
  <si>
    <t>Regulační klapka do kruhového potrubí DN160, ruční ovládání</t>
  </si>
  <si>
    <t>2.10D</t>
  </si>
  <si>
    <t>2.11M</t>
  </si>
  <si>
    <t>Stěnová mřížka 420x140, RAL9010, rozteč lamel 20, skryté uchycení</t>
  </si>
  <si>
    <t>2.11D</t>
  </si>
  <si>
    <t>2,12M</t>
  </si>
  <si>
    <t>Potrubí 4-hranné z pozink. plechu sk.I, včetně tvarovek 60%, do obvodu 1800mm</t>
  </si>
  <si>
    <t>2.12D</t>
  </si>
  <si>
    <t>2.13M</t>
  </si>
  <si>
    <t>2.13D</t>
  </si>
  <si>
    <t>2.14M</t>
  </si>
  <si>
    <t>2.14D</t>
  </si>
  <si>
    <t>2.15M</t>
  </si>
  <si>
    <t>2.15D</t>
  </si>
  <si>
    <t>2.16M</t>
  </si>
  <si>
    <t>2.16D</t>
  </si>
  <si>
    <t>2.17M</t>
  </si>
  <si>
    <t>2.17D</t>
  </si>
  <si>
    <t>ZAŘÍZENÍ 2. - CELKEM</t>
  </si>
  <si>
    <t>oddíl 3</t>
  </si>
  <si>
    <t>ZAŘÍZENÍ Č.3 – VĚTRÁNÍ GARÁŽE PRO POŽÁRNÍ TECHNIKU - ODVOD VÝFUKOVÝCH PLYNŮ</t>
  </si>
  <si>
    <t>3.1M</t>
  </si>
  <si>
    <t>Radiální ventilátor pro odvod výfukových plynů, vnitřní provedení, Vo=1000m3/h, Pi=0.9kW-3x400V, včetně silentbloků, flexibilní výstup adapter, flexibilní vstup adapter, FanStarter 400V 3fáze 50/60Hz, manuální starter ventilátoru vč. motorové ochrany, tra</t>
  </si>
  <si>
    <t>3.1D</t>
  </si>
  <si>
    <t>3.2M</t>
  </si>
  <si>
    <t>Regulační klapka do kruhového potrubí DN200, těsná, včetně servopohonu 230V ON/OFF s pružinou (hav.fce)</t>
  </si>
  <si>
    <t>3.2D</t>
  </si>
  <si>
    <t>3.3M</t>
  </si>
  <si>
    <t>Regulační klapka do 4-hranného potrubí 300x600, těsná, včetně servopohonu 230V ON/OFF s pružinou (hav.fce)</t>
  </si>
  <si>
    <t>3.3D</t>
  </si>
  <si>
    <t>3.4M</t>
  </si>
  <si>
    <t>Tlumič hluku do kruhového potrubí DN200, L=500, plášť tlumiče z galvanizovaného plechu</t>
  </si>
  <si>
    <t>3.4D</t>
  </si>
  <si>
    <t>3.5M</t>
  </si>
  <si>
    <t>Koncový prvek pro odfuk vzduchu-sešikemný kus 45° DN200, se sítem proti ptactvu</t>
  </si>
  <si>
    <t>3.5D</t>
  </si>
  <si>
    <t>3.6M</t>
  </si>
  <si>
    <t>Koncový prvek pro sání/odfuk vzduchu-protidešťová žaluzie 300x600, se sítem proti ptactvu</t>
  </si>
  <si>
    <t>3.6D</t>
  </si>
  <si>
    <t>3.7M</t>
  </si>
  <si>
    <t>Krycí mřížka - síto na přírubu potrubí 300x600</t>
  </si>
  <si>
    <t>3.7D</t>
  </si>
  <si>
    <t>3.8M</t>
  </si>
  <si>
    <t>Odsávací systém pro odvod výfukových plynů od vozidel s výfukem na boku / dole vozidla, vysoká výjezdová rychlost, s magnetem, odsávací hadice, balancer, koncovka, vodící kolejnice / lišta, L~10m, referenční typ Nederman MagnaTrack</t>
  </si>
  <si>
    <t>3.8D</t>
  </si>
  <si>
    <t>3.9M</t>
  </si>
  <si>
    <t>Odsávací systém pro odvod výfukových plynů od vozidel s výfukem nahoru, vysoká výjezdová rychlost, s magnetem, odsávací hadice, balancer, dymník, vodící kolejnice / lišta, L~10m, referenční typ Nederman MagnaStack</t>
  </si>
  <si>
    <t>3.9D</t>
  </si>
  <si>
    <t>3.10M</t>
  </si>
  <si>
    <t>3.10D</t>
  </si>
  <si>
    <t>3.11M</t>
  </si>
  <si>
    <t>3.11D</t>
  </si>
  <si>
    <t>3.12M</t>
  </si>
  <si>
    <t>Termoakustická izolace do vnitřního prostředí - syntetický kaučuk tl.40mm s Al polepem, samolep</t>
  </si>
  <si>
    <t>3.12D</t>
  </si>
  <si>
    <t>3.13M</t>
  </si>
  <si>
    <t>3.13D</t>
  </si>
  <si>
    <t>ZAŘÍZENÍ 3 - CELKEM</t>
  </si>
  <si>
    <t>oddíl 4</t>
  </si>
  <si>
    <t>ZAŘÍZENÍ Č.4 – VĚTRÁNÍ SUŠÁRNY V 1.NP</t>
  </si>
  <si>
    <t>4.1M</t>
  </si>
  <si>
    <t>Stěnový / axiální ventilátor DN250, V=350m3/h / dp=80Pa, Pi=0.14kW/230V, včetně regulátoru výkonu</t>
  </si>
  <si>
    <t>4.1D</t>
  </si>
  <si>
    <t>4.2M</t>
  </si>
  <si>
    <t>Koncový prvek pro odfuk vzduchu-protidešťová žaluzie DN250, se sítem proti ptactvu, samotížná / přetlaková</t>
  </si>
  <si>
    <t>4.2D</t>
  </si>
  <si>
    <t>4.3M</t>
  </si>
  <si>
    <t>Potrubí kruhové z pozink. plechu sk.I, včetně tvarovek 0%, do průměru DN250mm</t>
  </si>
  <si>
    <t>4.3D</t>
  </si>
  <si>
    <t>4.4M</t>
  </si>
  <si>
    <t>4.4D</t>
  </si>
  <si>
    <t>4.5M</t>
  </si>
  <si>
    <t>4.5D</t>
  </si>
  <si>
    <t xml:space="preserve">ZAŘÍZENÍ 4 -  CELKEM</t>
  </si>
  <si>
    <t>oddíl 5</t>
  </si>
  <si>
    <t>ZAŘÍZENÍ Č.5 – VĚTRÁNÍ VĚŽE V 1.NP-STŘECHA</t>
  </si>
  <si>
    <t>5.1M</t>
  </si>
  <si>
    <t>Stěnový / axiální ventilátor DN350, V=650m3/h / dp=80Pa, Pi=0.18kW/230V, včetně regulátoru výkonu</t>
  </si>
  <si>
    <t>5.1D</t>
  </si>
  <si>
    <t>5.2M</t>
  </si>
  <si>
    <t>Koncový prvek pro odfuk vzduchu-protidešťová žaluzie DN350, se sítem proti ptactvu, samotížná / přetlaková</t>
  </si>
  <si>
    <t>5.2D</t>
  </si>
  <si>
    <t>5.3M</t>
  </si>
  <si>
    <t>Koncový prvek pro sání vzduchu-protidešťová žaluzie 315x450, se sítem proti ptactvu</t>
  </si>
  <si>
    <t>5.3D</t>
  </si>
  <si>
    <t>5.4M</t>
  </si>
  <si>
    <t>Regulační klapka do 4-hranného potrubí 200x450, těsná, včetně servopohonu 230V ON/OFF s pružinou (hav.fce)</t>
  </si>
  <si>
    <t>5.4D</t>
  </si>
  <si>
    <t>5.5M</t>
  </si>
  <si>
    <t>Krycí mřížka - síto na přírubu potrubí 315x450</t>
  </si>
  <si>
    <t>5.5D</t>
  </si>
  <si>
    <t>5.6M</t>
  </si>
  <si>
    <t>Potrubí 4-hranné z pozink. plechu sk.I, včetně tvarovek 60%, do obvodu 1530mm</t>
  </si>
  <si>
    <t>5.6D</t>
  </si>
  <si>
    <t>5.7M</t>
  </si>
  <si>
    <t>Potrubí kruhové z pozink. plechu sk.I, včetně tvarovek 0%, do průměru DN350mm</t>
  </si>
  <si>
    <t>5.7D</t>
  </si>
  <si>
    <t>5.8M</t>
  </si>
  <si>
    <t>5.8D</t>
  </si>
  <si>
    <t>5,9M</t>
  </si>
  <si>
    <t>5.9D</t>
  </si>
  <si>
    <t>ZAŘÍZENÍ 5 - CELKEM</t>
  </si>
  <si>
    <t>oddíl 6</t>
  </si>
  <si>
    <t>ZAŘÍZENÍ Č.6 – VĚTRÁNÍ ÚKLIDOVÉ MÍSTNOSTI V 2.NP</t>
  </si>
  <si>
    <t>6.1M</t>
  </si>
  <si>
    <t>Stěnový / axiální ventilátor DN125, V=50m3/h / dp=80Pa, Pi=40W/230V</t>
  </si>
  <si>
    <t>6.1D</t>
  </si>
  <si>
    <t>6.2M</t>
  </si>
  <si>
    <t>Koncový prvek pro odfuk vzduchu-protidešťová žaluzie DN125, se sítem proti ptactvu, samotížná / přetlaková</t>
  </si>
  <si>
    <t>6.3D</t>
  </si>
  <si>
    <t>6.4M</t>
  </si>
  <si>
    <t>Potrubí kruhové z pozink. plechu sk.I, včetně tvarovek 0%, do průměru DN125mm</t>
  </si>
  <si>
    <t>6.4D</t>
  </si>
  <si>
    <t>6.5M</t>
  </si>
  <si>
    <t>6.5D</t>
  </si>
  <si>
    <t>6.6M</t>
  </si>
  <si>
    <t>6.6D</t>
  </si>
  <si>
    <t>ZAŘÍZENÍ 6 - CELKEM</t>
  </si>
  <si>
    <t>oddíl 7</t>
  </si>
  <si>
    <t>7.1O</t>
  </si>
  <si>
    <t>Doprava (zařízení / potrubí / pracovníci apod.)</t>
  </si>
  <si>
    <t>7.2O</t>
  </si>
  <si>
    <t>Přesun hmot + jeřábová technika - břemeno ~500kg do výšky ~8m</t>
  </si>
  <si>
    <t>7.3O</t>
  </si>
  <si>
    <t>Komplexní vyzkoušení zařízení, oživení a vyregulování zařízení</t>
  </si>
  <si>
    <t>7.4O</t>
  </si>
  <si>
    <t>Vypracování protokolu o proměření a vyregulování</t>
  </si>
  <si>
    <t>7.5O</t>
  </si>
  <si>
    <t>Zaškolení obsluhy + vypracování provozních předpisů</t>
  </si>
  <si>
    <t>631319151</t>
  </si>
  <si>
    <t>Projektová dokumentace skutečného provedení + výrobní dokumentace</t>
  </si>
  <si>
    <t xml:space="preserve">OSTATNÍ  CELKEM</t>
  </si>
  <si>
    <t>SO 01- 7-OBJEKT HZ - MaR</t>
  </si>
  <si>
    <t>1 - Sestava rozvaděče R-MAR</t>
  </si>
  <si>
    <t>POL12 D - FU - Výklopné pojistkové pouzdro + pojistka T0,5A</t>
  </si>
  <si>
    <t xml:space="preserve">    D1 - Sestava rozvaděče R-MAR - CELKEM</t>
  </si>
  <si>
    <t>2 - Provozní prvky řídícího systému R-MAR</t>
  </si>
  <si>
    <t xml:space="preserve">    D2 - Provozní prvky řídícího systému R-MAR - CELKEM</t>
  </si>
  <si>
    <t>3 - Montážní materíál pro R-MAR</t>
  </si>
  <si>
    <t xml:space="preserve">    D3 - Montážní materíál pro R-MAR CELKEM</t>
  </si>
  <si>
    <t>Sestava rozvaděče R-MAR</t>
  </si>
  <si>
    <t>POL1 - M - MAR</t>
  </si>
  <si>
    <t>Oceloplechová rozvodnice nástěnná 800x600x260 / IP66 + PŘÍSL.</t>
  </si>
  <si>
    <t>POL1 - D - MAR</t>
  </si>
  <si>
    <t xml:space="preserve">Montážní konstrukce  6x27modulů DIN</t>
  </si>
  <si>
    <t>POL3 M - DR 00</t>
  </si>
  <si>
    <t>Regulátor DDC, kompaktní řídící jednotka 8DI, 8DO, 8AI, 4AO,disp. 122x32b, rozhraní RS485, Eth., webserver, GSM modem</t>
  </si>
  <si>
    <t>POL3 D - DR 00</t>
  </si>
  <si>
    <t>POL4 M - SW</t>
  </si>
  <si>
    <t>PROGRAMOVÉ VYBAVENÍ - aplikační SW</t>
  </si>
  <si>
    <t>POL5 M - SW</t>
  </si>
  <si>
    <t>PROGRAMOVÉ VYBAVENÍ - SW webserver pro vzdálený přístup</t>
  </si>
  <si>
    <t>POL6 M - QV1</t>
  </si>
  <si>
    <t>HLAVNÍ VYPÍNAČ 40A/3 panel</t>
  </si>
  <si>
    <t>POL6 D - QV1</t>
  </si>
  <si>
    <t>POL7 M - UP1</t>
  </si>
  <si>
    <t>Záložní zdroj bateriový 230V/600VA</t>
  </si>
  <si>
    <t>POL7 D - UP1</t>
  </si>
  <si>
    <t>POL8 M - TR24</t>
  </si>
  <si>
    <t>Napájecí zdroj spínaný, s aut. jištěním sek. 4,2A</t>
  </si>
  <si>
    <t>POL8 D - TR24</t>
  </si>
  <si>
    <t>POL9 M - FA</t>
  </si>
  <si>
    <t>Jistič C4/1</t>
  </si>
  <si>
    <t>POL9 D - FA</t>
  </si>
  <si>
    <t>POL10 M - FA</t>
  </si>
  <si>
    <t>Jistič B10/1</t>
  </si>
  <si>
    <t>POL10 D - FA</t>
  </si>
  <si>
    <t>POL11 M - FA</t>
  </si>
  <si>
    <t>Jistič B6/1</t>
  </si>
  <si>
    <t>POL11 D - FA</t>
  </si>
  <si>
    <t>POL12 M - FU</t>
  </si>
  <si>
    <t>Výklopné pojistkové pouzdro + pojistka T0,5A</t>
  </si>
  <si>
    <t>POL12 D - FU</t>
  </si>
  <si>
    <t>POL13 M - FiA</t>
  </si>
  <si>
    <t>Jistič s proudovým chráničem B10A/2P/0,03A</t>
  </si>
  <si>
    <t>POL13 D - FiA</t>
  </si>
  <si>
    <t>POL14 M - XC</t>
  </si>
  <si>
    <t>Servisní zásuvka DIN, 230V/16A</t>
  </si>
  <si>
    <t>POL14 D - XC</t>
  </si>
  <si>
    <t>POL15 M - KP</t>
  </si>
  <si>
    <t>Rele s paticí 2P/8A/230VAC (LED signal + ruč. Ovladač)</t>
  </si>
  <si>
    <t>POL15 D - KP</t>
  </si>
  <si>
    <t>POL16 M - KA</t>
  </si>
  <si>
    <t>Rele s paticí 2P/8A/24VDC (LED signal + ruč. Ovladač)</t>
  </si>
  <si>
    <t>POL17 M - KM</t>
  </si>
  <si>
    <t>Pomocný stykač 2P/16A/24VDC (LED)</t>
  </si>
  <si>
    <t>POL17 D - KM</t>
  </si>
  <si>
    <t>POL18 M - SA</t>
  </si>
  <si>
    <t>Tlačítko SPÍNACÍ DIN (potvrzení poruchy) + modul</t>
  </si>
  <si>
    <t>POL18 D - SA</t>
  </si>
  <si>
    <t>POL19 M - HL</t>
  </si>
  <si>
    <t>Modulová signálka žlutá 24VDC</t>
  </si>
  <si>
    <t>POL19 D - HL</t>
  </si>
  <si>
    <t>Drobný instalační a spojovací materíál (lišty, svorky, vývodky …)</t>
  </si>
  <si>
    <t>Zkoušky, revize, atest</t>
  </si>
  <si>
    <t>Sestava rozvaděče R-MAR - CELKEM</t>
  </si>
  <si>
    <t>Provozní prvky řídícího systému R-MAR</t>
  </si>
  <si>
    <t>Plynový kotel, řízení 0..10V, nap. 230V</t>
  </si>
  <si>
    <t>Oběhové čerpadlo 230V</t>
  </si>
  <si>
    <t>Teplovzdušná jednotka 230V</t>
  </si>
  <si>
    <t>Servopohon řízení teploty 24VDC/0..10V</t>
  </si>
  <si>
    <t>Servopohon řízení teploty 24VDC/3. bodový</t>
  </si>
  <si>
    <t>Příložné čidlo teploty Ni1000/6180</t>
  </si>
  <si>
    <t>Venkovní/prostorové čidlo teploty Ni1000/6180</t>
  </si>
  <si>
    <t>Jímkové čidlo teploty Ni1000/6180</t>
  </si>
  <si>
    <t>Čidlo tlaku 0..10bar/4..20mA/G1/2" + měřící ventil G1/2"</t>
  </si>
  <si>
    <t>Nástěnný LCD ovl. (programovatelný) Dotykový, RS485, Měření teploty prostoru</t>
  </si>
  <si>
    <t>SW aplikace LCD ovl.</t>
  </si>
  <si>
    <t>Přímo ovládaný solenoidový ventily G3/8, cívka 230V</t>
  </si>
  <si>
    <t>Vodoměr doplňování G 1/2" s impulzním výstupem.</t>
  </si>
  <si>
    <t>POL 34 D</t>
  </si>
  <si>
    <t>Detektor uniku hořlavých plynů, dvou stupňový, 24VDC</t>
  </si>
  <si>
    <t>Detektor uniku plynu CO, dvou stupňový, 24VDC</t>
  </si>
  <si>
    <t>Čidlo zaplavení</t>
  </si>
  <si>
    <t>Ovl. s bezpečnostním červenýmé tlačítkem STOP, na žlutém poli, aretované</t>
  </si>
  <si>
    <t>PO38 D</t>
  </si>
  <si>
    <t>POL39 M</t>
  </si>
  <si>
    <t>Zásuvka nástěnná 230V/16A/IP44</t>
  </si>
  <si>
    <t>Provozní prvky řídícího systému R-MAR - CELKEM</t>
  </si>
  <si>
    <t>Montážní materíál pro R-MAR</t>
  </si>
  <si>
    <t>Kabelový žlab drátěný, ž. zinek, vč. Spojovacích a nosných prvků 50/50</t>
  </si>
  <si>
    <t>POL41 M</t>
  </si>
  <si>
    <t>Kabelová spona PVC (max 8 kabelů)</t>
  </si>
  <si>
    <t>POL41 D</t>
  </si>
  <si>
    <t>Trubka ohebná, nízká mech. Odolnost, d 20, vč příchytek</t>
  </si>
  <si>
    <t>POL43 M</t>
  </si>
  <si>
    <t>Lišta vkládací pro uložení vodičů 20x20mm</t>
  </si>
  <si>
    <t>Silový kabel CYKY 5Cx1,5</t>
  </si>
  <si>
    <t>POL44 D</t>
  </si>
  <si>
    <t>Silový kabel CYKY 3Cx1,5</t>
  </si>
  <si>
    <t>Stíněný kabel JYTY 2x1</t>
  </si>
  <si>
    <t>Stíněný kabel JYTY 4x1</t>
  </si>
  <si>
    <t>POL47 D</t>
  </si>
  <si>
    <t>Stíněný kabel JYStY 1x2x0,8</t>
  </si>
  <si>
    <t>POL48 D</t>
  </si>
  <si>
    <t>Stíněný kabel JYStY 2x2x0,8</t>
  </si>
  <si>
    <t>Vodič pro pospojování CYA4 zelenožlutý</t>
  </si>
  <si>
    <t>PO52 M</t>
  </si>
  <si>
    <t>Propojovací prvky pospojování kabelových žlabů</t>
  </si>
  <si>
    <t>Zatěsnění kabelového průchodu protipožární hmotou</t>
  </si>
  <si>
    <t>PO54 M</t>
  </si>
  <si>
    <t>Drobný instalační a spojovací materíál (lišty, krabice, pásky …)</t>
  </si>
  <si>
    <t>PO54 D</t>
  </si>
  <si>
    <t>Dokumentace skutečného provedení</t>
  </si>
  <si>
    <t>Zkoušky, výchozí revize, zaškolení</t>
  </si>
  <si>
    <t>PO57 M</t>
  </si>
  <si>
    <t>zednická výpomoc</t>
  </si>
  <si>
    <t>Montážní materíál pro R-MAR CELKEM</t>
  </si>
  <si>
    <t>SO 02 - 8 - Komunikace</t>
  </si>
  <si>
    <t xml:space="preserve">    5 - Komunikace pozemní</t>
  </si>
  <si>
    <t>122151104</t>
  </si>
  <si>
    <t>Odkopávky a prokopávky nezapažené v hornině třídy těžitelnosti I skupiny 1 a 2 objem do 500 m3 strojně</t>
  </si>
  <si>
    <t>584337266</t>
  </si>
  <si>
    <t xml:space="preserve">Poznámka k položce:_x000d_
SO 02 komunikace, výkres D 101, 102, TZ_x000d_
</t>
  </si>
  <si>
    <t>(106+26,7+15,56+103,62+95)*0,45</t>
  </si>
  <si>
    <t>131113701</t>
  </si>
  <si>
    <t>Hloubení nezapažených jam v soudržných horninách třídy těžitelnosti I skupiny 1 a 2 ručně</t>
  </si>
  <si>
    <t>-1972550516</t>
  </si>
  <si>
    <t>Poznámka k položce:_x000d_
SO 02 komunikace, výkres D 103</t>
  </si>
  <si>
    <t>131251105</t>
  </si>
  <si>
    <t>Hloubení jam nezapažených v hornině třídy těžitelnosti I skupiny 3 objemu do 1000 m3 strojně</t>
  </si>
  <si>
    <t>268671007</t>
  </si>
  <si>
    <t>Poznámka k položce:_x000d_
obnažení zatrubnění_x000d_
SO 02 komunikace, výkres D 101, 102 TZ</t>
  </si>
  <si>
    <t>139001101</t>
  </si>
  <si>
    <t>Příplatek za ztížení vykopávky v blízkosti podzemního vedení</t>
  </si>
  <si>
    <t>-2140145392</t>
  </si>
  <si>
    <t>Poznámka k položce:_x000d_
SO 02 komunikace, výkres D 101, 102, TZ</t>
  </si>
  <si>
    <t>-463310360</t>
  </si>
  <si>
    <t>-1417018975</t>
  </si>
  <si>
    <t>-415131992</t>
  </si>
  <si>
    <t>Poznámka k položce:_x000d_
dovoz a odvoz strusky + zásypy hutněnou tříděnou zeminou_x000d_
SO 02 komunikace, výkres D 101, 102, TZ</t>
  </si>
  <si>
    <t>156,093+3,84+68,9</t>
  </si>
  <si>
    <t>-888767292</t>
  </si>
  <si>
    <t xml:space="preserve">Poznámka k položce:_x000d_
zásypy, dovoz strusky_x000d_
</t>
  </si>
  <si>
    <t>68,9*1</t>
  </si>
  <si>
    <t>-719547182</t>
  </si>
  <si>
    <t>Poznámka k položce:_x000d_
nové komunikace</t>
  </si>
  <si>
    <t>-777146622</t>
  </si>
  <si>
    <t>228,833*10</t>
  </si>
  <si>
    <t>1877274831</t>
  </si>
  <si>
    <t>101,4*10</t>
  </si>
  <si>
    <t>171201221</t>
  </si>
  <si>
    <t>Poplatek za uložení na skládce (skládkovné) zeminy a kamení kód odpadu 17 05 04</t>
  </si>
  <si>
    <t>1839815693</t>
  </si>
  <si>
    <t xml:space="preserve">251,16*1,85  "Přepočtené koeficientem množství"</t>
  </si>
  <si>
    <t>171251201</t>
  </si>
  <si>
    <t>Uložení sypaniny na skládky nebo meziskládky</t>
  </si>
  <si>
    <t>-1276995401</t>
  </si>
  <si>
    <t>-433514941</t>
  </si>
  <si>
    <t>1417314126</t>
  </si>
  <si>
    <t>175111209</t>
  </si>
  <si>
    <t>Příplatek k obsypání objektu za ruční prohození sypaniny, uložené do 3 m</t>
  </si>
  <si>
    <t>-1327657847</t>
  </si>
  <si>
    <t>Poznámka k položce:_x000d_
kolem obrub</t>
  </si>
  <si>
    <t>181311103</t>
  </si>
  <si>
    <t>Rozprostření ornice tl vrstvy do 200 mm v rovině nebo ve svahu do 1:5 ručně</t>
  </si>
  <si>
    <t>1691093044</t>
  </si>
  <si>
    <t>998343889</t>
  </si>
  <si>
    <t>143+154+18+48</t>
  </si>
  <si>
    <t>-1069170802</t>
  </si>
  <si>
    <t>363*0,4</t>
  </si>
  <si>
    <t>18191R01</t>
  </si>
  <si>
    <t>Modelace terénu - vytvoření žlabu za opěrnou zdí</t>
  </si>
  <si>
    <t>-1991120200</t>
  </si>
  <si>
    <t>181951112</t>
  </si>
  <si>
    <t>Úprava pláně v hornině třídy těžitelnosti I skupiny 1 až 3 se zhutněním strojně</t>
  </si>
  <si>
    <t>-746681680</t>
  </si>
  <si>
    <t>"elektronicky zaměřeno" 106+26,7+15,56+103,62+95</t>
  </si>
  <si>
    <t>272321411</t>
  </si>
  <si>
    <t>Základové klenby ze ŽB bez zvýšených nároků na prostředí tř. C 20/25</t>
  </si>
  <si>
    <t>1205346922</t>
  </si>
  <si>
    <t>16,05*0,4*0,5</t>
  </si>
  <si>
    <t>272362021</t>
  </si>
  <si>
    <t>Výztuž základových kleneb svařovanými sítěmi Kari</t>
  </si>
  <si>
    <t>-114043073</t>
  </si>
  <si>
    <t>16,05*0,5*0,005*1,1</t>
  </si>
  <si>
    <t>275313711</t>
  </si>
  <si>
    <t>Základové patky z betonu tř. C 20/25</t>
  </si>
  <si>
    <t>-85188589</t>
  </si>
  <si>
    <t>Poznámka k položce:_x000d_
SO 02 komunikace, výkres D 102, TZ</t>
  </si>
  <si>
    <t>31*0,4*0,4*0,4</t>
  </si>
  <si>
    <t>279321346</t>
  </si>
  <si>
    <t>Základová zeď ze ŽB bez zvýšených nároků na prostředí tř. C 20/25 bez výztuže - Pohledový</t>
  </si>
  <si>
    <t>-918591525</t>
  </si>
  <si>
    <t>16,5*0,3*0,85</t>
  </si>
  <si>
    <t>-244559010</t>
  </si>
  <si>
    <t>16,5*0,85</t>
  </si>
  <si>
    <t>2067932745</t>
  </si>
  <si>
    <t>279362021</t>
  </si>
  <si>
    <t>Výztuž základových zdí nosných svařovanými sítěmi Kari</t>
  </si>
  <si>
    <t>1248168259</t>
  </si>
  <si>
    <t>16,5*0,85*2*0,008</t>
  </si>
  <si>
    <t>338171113</t>
  </si>
  <si>
    <t>Osazování sloupků a vzpěr plotových ocelových v do 2 m se zabetonováním</t>
  </si>
  <si>
    <t>-1925437880</t>
  </si>
  <si>
    <t>5534225R</t>
  </si>
  <si>
    <t>sloupek plotový průběžný Pz a komaxitové 1800/38x1,5mm</t>
  </si>
  <si>
    <t>-2086690844</t>
  </si>
  <si>
    <t>5534227R</t>
  </si>
  <si>
    <t>vzpěra plotová 38x1,5mm včetně krytky s uchem 1200mm</t>
  </si>
  <si>
    <t>-1791539686</t>
  </si>
  <si>
    <t>348401120</t>
  </si>
  <si>
    <t>Montáž oplocení ze strojového pletiva s napínacími dráty v do 1,6 m</t>
  </si>
  <si>
    <t>1006049516</t>
  </si>
  <si>
    <t>16,06+19,13+13,95</t>
  </si>
  <si>
    <t>31327502</t>
  </si>
  <si>
    <t>pletivo drátěné plastifikované se čtvercovými oky 50/2,2mm v 1500mm</t>
  </si>
  <si>
    <t>1153489874</t>
  </si>
  <si>
    <t xml:space="preserve">49,14*1,05  "Přepočtené koeficientem množství"</t>
  </si>
  <si>
    <t>Komunikace pozemní</t>
  </si>
  <si>
    <t>561121111</t>
  </si>
  <si>
    <t>Podklad z mechanicky zpevněné zeminy MZ tl 150 mm</t>
  </si>
  <si>
    <t>1426637067</t>
  </si>
  <si>
    <t>Poznámka k položce:_x000d_
Celá plocha nových a opravovaných komunikací - sanace pláně_x000d_
SO 02 komunikace, výkres D 101, 102, TZ</t>
  </si>
  <si>
    <t>106+26,7+15,56+103,62+95</t>
  </si>
  <si>
    <t>58721004</t>
  </si>
  <si>
    <t>struska UHK frakce 32/63</t>
  </si>
  <si>
    <t>1817939147</t>
  </si>
  <si>
    <t>564231111</t>
  </si>
  <si>
    <t>Podklad nebo podsyp ze štěrkopísku ŠP plochy přes 100 m2 tl 100 mm</t>
  </si>
  <si>
    <t>-1987103069</t>
  </si>
  <si>
    <t>Poznámka k položce:_x000d_
sanace pláně_x000d_
SO 02 komunikace, výkres D 101, 102, TZ</t>
  </si>
  <si>
    <t>564571111</t>
  </si>
  <si>
    <t>Zřízení podsypu nebo podkladu ze sypaniny plochy přes 100 m2 tl 250 mm</t>
  </si>
  <si>
    <t>1740488418</t>
  </si>
  <si>
    <t>Poznámka k položce:_x000d_
komunikace, chodníky - sanace_x000d_
SO 02 komunikace, výkres D 101, 102, TZ</t>
  </si>
  <si>
    <t>564752111</t>
  </si>
  <si>
    <t>Podklad z vibrovaného štěrku VŠ tl 150 mm</t>
  </si>
  <si>
    <t>-94625657</t>
  </si>
  <si>
    <t>564871111</t>
  </si>
  <si>
    <t>Podklad ze štěrkodrtě ŠD plochy přes 100 m2 tl 250 mm</t>
  </si>
  <si>
    <t>-1409614195</t>
  </si>
  <si>
    <t>565131111</t>
  </si>
  <si>
    <t>Vyrovnání povrchu dosavadních podkladů obalovaným kamenivem ACP (OK) tl 50 mm</t>
  </si>
  <si>
    <t>1205564605</t>
  </si>
  <si>
    <t>573312611</t>
  </si>
  <si>
    <t>Prolití podkladu asfaltem v množství 7 kg/m2</t>
  </si>
  <si>
    <t>-1835539183</t>
  </si>
  <si>
    <t>577144211</t>
  </si>
  <si>
    <t>Asfaltový beton vrstva obrusná ACO 11 (ABS) tř. II tl 50 mm š do 3 m z nemodifikovaného asfaltu</t>
  </si>
  <si>
    <t>-1744500057</t>
  </si>
  <si>
    <t>106+153+217,44</t>
  </si>
  <si>
    <t>596211110</t>
  </si>
  <si>
    <t>Kladení zámkové dlažby komunikací pro pěší ručně tl 60 mm skupiny A pl do 50 m2</t>
  </si>
  <si>
    <t>-1426532797</t>
  </si>
  <si>
    <t>26,76+41,72</t>
  </si>
  <si>
    <t>59245008</t>
  </si>
  <si>
    <t>dlažba tvar obdélník betonová 200x100x60mm barevná</t>
  </si>
  <si>
    <t>-1222810167</t>
  </si>
  <si>
    <t xml:space="preserve">68,48*1,05  "Přepočtené koeficientem množství"</t>
  </si>
  <si>
    <t>596211221</t>
  </si>
  <si>
    <t>Kladení zámkové dlažby komunikací pro pěší ručně tl 80 mm skupiny B pl přes 50 do 100 m2</t>
  </si>
  <si>
    <t>542985460</t>
  </si>
  <si>
    <t>2,5*5,5*10</t>
  </si>
  <si>
    <t>59245005</t>
  </si>
  <si>
    <t>dlažba tvar obdélník betonová 200x100x80mm barevná</t>
  </si>
  <si>
    <t>459842204</t>
  </si>
  <si>
    <t>137,5*1,05 "Přepočtené koeficientem množství</t>
  </si>
  <si>
    <t>144,375*1,05 'Přepočtené koeficientem množství</t>
  </si>
  <si>
    <t>914511111</t>
  </si>
  <si>
    <t>Montáž sloupku dopravních značek délky do 3,5 m s betonovým základem</t>
  </si>
  <si>
    <t>1450398755</t>
  </si>
  <si>
    <t>40445235</t>
  </si>
  <si>
    <t>sloupek pro dopravní značku Al D 60mm v 3,5m</t>
  </si>
  <si>
    <t>-1163404110</t>
  </si>
  <si>
    <t>40445600</t>
  </si>
  <si>
    <t>výstražné dopravní značky A1-A30, A33 700mm</t>
  </si>
  <si>
    <t>-2025889624</t>
  </si>
  <si>
    <t>40445648</t>
  </si>
  <si>
    <t>dodatkové tabulky E2c,d , E11 500x700mm</t>
  </si>
  <si>
    <t>233227516</t>
  </si>
  <si>
    <t>915121112</t>
  </si>
  <si>
    <t>Vodorovné dopravní značení vodící čáry souvislé š 250 mm retroreflexní bílá barva</t>
  </si>
  <si>
    <t>-859102900</t>
  </si>
  <si>
    <t>916131113</t>
  </si>
  <si>
    <t>Osazení silničního obrubníku betonového ležatého s boční opěrou do lože z betonu prostého</t>
  </si>
  <si>
    <t>1154655106</t>
  </si>
  <si>
    <t>41,55+25</t>
  </si>
  <si>
    <t>59217034</t>
  </si>
  <si>
    <t>obrubník betonový silniční 1000x150x300mm</t>
  </si>
  <si>
    <t>-594122668</t>
  </si>
  <si>
    <t xml:space="preserve">65,55*1,02  "Přepočtené koeficientem množství"</t>
  </si>
  <si>
    <t>916131213</t>
  </si>
  <si>
    <t>Osazení silničního obrubníku betonového stojatého s boční opěrou do lože z betonu prostého</t>
  </si>
  <si>
    <t>-909886407</t>
  </si>
  <si>
    <t>27,2+68,7+34,4+27</t>
  </si>
  <si>
    <t>-355409325</t>
  </si>
  <si>
    <t xml:space="preserve">157,3*1,05  "Přepočtené koeficientem množství"</t>
  </si>
  <si>
    <t>916231113</t>
  </si>
  <si>
    <t>Osazení chodníkového obrubníku betonového ležatého s boční opěrou do lože z betonu prostého</t>
  </si>
  <si>
    <t>1238251447</t>
  </si>
  <si>
    <t xml:space="preserve">"zaměřeno elektronicky"  41,3</t>
  </si>
  <si>
    <t>BTL.0019429.URS</t>
  </si>
  <si>
    <t>obrubník betonový chodníkový ABO 13-10 100x10x25cm</t>
  </si>
  <si>
    <t>195984306</t>
  </si>
  <si>
    <t xml:space="preserve">41,3*1,05  "Přepočtené koeficientem množství"</t>
  </si>
  <si>
    <t>998011001</t>
  </si>
  <si>
    <t>Přesun hmot pro budovy zděné v do 6 m</t>
  </si>
  <si>
    <t>-845251117</t>
  </si>
  <si>
    <t>998011018</t>
  </si>
  <si>
    <t>Příplatek k přesunu hmot pro budovy zděné za zvětšený přesun do 5000 m</t>
  </si>
  <si>
    <t>38443752</t>
  </si>
  <si>
    <t>998011019</t>
  </si>
  <si>
    <t>Příplatek k přesunu hmot pro budovy zděné za zvětšený přesun ZKD 5000 m</t>
  </si>
  <si>
    <t>-1060435304</t>
  </si>
  <si>
    <t>711112011</t>
  </si>
  <si>
    <t>Provedení izolace proti zemní vlhkosti svislé za studena suspenzí asfaltovou</t>
  </si>
  <si>
    <t>-1794028943</t>
  </si>
  <si>
    <t>72*0,8+55,5*0,75</t>
  </si>
  <si>
    <t>-1571353980</t>
  </si>
  <si>
    <t>99,225*0,001</t>
  </si>
  <si>
    <t>711131821</t>
  </si>
  <si>
    <t>Odstranění izolace proti zemní vlhkosti svislé</t>
  </si>
  <si>
    <t>-545351811</t>
  </si>
  <si>
    <t>711161117</t>
  </si>
  <si>
    <t>Izolace proti zemní vlhkosti nopovou fólií vodorovná, nopek v 40,0 mm, tl do 2,0 mm</t>
  </si>
  <si>
    <t>-514410938</t>
  </si>
  <si>
    <t>(72*0,8+55,5*0,75)*1,5</t>
  </si>
  <si>
    <t>998711201</t>
  </si>
  <si>
    <t>Přesun hmot procentní pro izolace proti vodě, vlhkosti a plynům v objektech v do 6 m</t>
  </si>
  <si>
    <t>-937113126</t>
  </si>
  <si>
    <t>SO 03 - 10 - PŘELOŽKA VODY</t>
  </si>
  <si>
    <t xml:space="preserve">    722 - Zdravotechnika - vnitřní vodovod</t>
  </si>
  <si>
    <t>VRN - Vedlejší rozpočtové náklady</t>
  </si>
  <si>
    <t xml:space="preserve">    VRN1 - Průzkumné, geodetické a projektové práce</t>
  </si>
  <si>
    <t>115101201</t>
  </si>
  <si>
    <t>Čerpání vody na dopravní výšku do 10 m průměrný přítok do 500 l/min (předpoklad- bude upřesněno v rámci realizace stavby)</t>
  </si>
  <si>
    <t>Poznámka k položce:_x000d_
K; Poznámka k položce:, -JC obsahuje , nad rámec ceníkového obsahu, také náklady na likvidaci čerpaných vod</t>
  </si>
  <si>
    <t>131213101</t>
  </si>
  <si>
    <t>Hloubení jam v soudržných horninách třídy těžitelnosti I skupiny 3 ručně (nápojná místa 1,5*1,5*1,2*2)</t>
  </si>
  <si>
    <t>Poznámka k položce:_x000d_
K</t>
  </si>
  <si>
    <t>132212111</t>
  </si>
  <si>
    <t>Hloubení rýh š do 800 mm v soudržných horninách třídy těžitelnosti I skupiny 3 ručně (přeložka 0,8*1,65*8)</t>
  </si>
  <si>
    <t>132254102</t>
  </si>
  <si>
    <t>Hloubení rýh zapažených š do 800 mm v hornině třídy těžitelnosti I skupiny 3 objem do 50 m3 strojně - (prasa vodovodní přípojky 0,8*1,65*(10,5+36,5), trasa vodovodní přeložky 0,8*1,65*7)</t>
  </si>
  <si>
    <t>Poznámka k položce:_x000d_
K; Poznámka k položce:, JC, nad rámec ceníkového obsahu, zahrnuje také náklady na příplatek hloubení v blízkosti stávajících IS (ručné hloubení rýh)</t>
  </si>
  <si>
    <t>Zřízení příložného pažení a rozepření stěn rýh hl do 2 m (trasa vodovodní přípojky 2*1,65*(10,5+36,5)+trasa vodovodní přeložky 2*1,65*(z*0,8)+</t>
  </si>
  <si>
    <t>Svislé přemístění výkopku z horniny třídy těžitelnosti I skupiny 1 až 3 hl výkopu do 8 m</t>
  </si>
  <si>
    <t>162211311</t>
  </si>
  <si>
    <t>Vodorovné přemístění výkopku z horniny třídy těžitelnosti I skupiny 1 až 3 stavebním kolečkem do 10 m</t>
  </si>
  <si>
    <t>162211319</t>
  </si>
  <si>
    <t>Příplatek k vodorovnému přemístění výkopku z horniny třídy těžitelnosti I skupiny 1 až 3 stavebním kolečkem ZKD 10 m</t>
  </si>
  <si>
    <t>Vodorovné přemístění do 50 m výkopku/sypaniny z horniny třídy těžitelnosti I, skupiny 1 až 3 ( 62,44*2 - přepočtené koeficientem množství)</t>
  </si>
  <si>
    <t>Poznámka k položce:_x000d_
K; Poznámka k položce:, -pro zpětné zásypy _ tam a zpět</t>
  </si>
  <si>
    <t>Vodorovné přemístění do 10000 m výkopku/sypaniny z horniny třídy těžitelnosti I, skupiny 1 až 3 (0,8*0,1*(10,5+36,5+7+8)+8*0,4*(105,5+36,5+7+8))</t>
  </si>
  <si>
    <t>Poznámka k položce:_x000d_
K; "trasa vodovodní přípojky a přeložky"</t>
  </si>
  <si>
    <t>Příplatek k vodorovnému přemístění výkopku/sypaniny z horniny třídy těžitelnosti I skupiny 1 až 3 ZKD 1000 m přes 10000 m (24,8*10)-přepočtené koeficientem množství)</t>
  </si>
  <si>
    <t>17120123R</t>
  </si>
  <si>
    <t>Poplatek za uložení navážek, zeminy a kamení na recyklační skládce (skládkovné) (24,8*1,8-přepočtené koeficientem množství)</t>
  </si>
  <si>
    <t>174151101</t>
  </si>
  <si>
    <t>Zásyp jam, šachet rýh nebo kolem objektů sypaninou se zhutněním (vodovodní přípojka a přeložka -10,56+71,28-24,8, nápojná místa 1,5*1,5*1,2*2 )</t>
  </si>
  <si>
    <t>17415110R</t>
  </si>
  <si>
    <t>Příplatek k zásypu jam, šachet rýh nebo kolem objektů sypaninou se zhutněním , za ruční provedení</t>
  </si>
  <si>
    <t>175111101</t>
  </si>
  <si>
    <t>Obsypání potrubí ručně sypaninou bez prohození, uloženou do 3 m (trasa vodovodní přípojky 0,8*0,4*(10,5+36,5) + trasa vodovodní přeložky 0,8*0,4*(7+8)</t>
  </si>
  <si>
    <t>Poznámka k položce:_x000d_
K; Poznámka k položce:, -výška obsypu potrubí _ průměrná pro celé trasy/stoky</t>
  </si>
  <si>
    <t>58331200</t>
  </si>
  <si>
    <t>štěrkopísek tříděný zásypový ( 19,84*2 - přepočtené koeficientem množství)</t>
  </si>
  <si>
    <t>Poznámka k položce:_x000d_
M; Poznámka k položce:, -JC obsahuje "obsypový materiál" - dle specifikace PD a TZ</t>
  </si>
  <si>
    <t>181912112</t>
  </si>
  <si>
    <t>Úprava pláně v hornině třídy těžitelnosti I skupiny 3 se zhutněním ručně (trasa vodovodní přípojky 0,8*(10,5+36,5) + trasa vodovodní přeložky 0,8 (7*8)</t>
  </si>
  <si>
    <t>460371111</t>
  </si>
  <si>
    <t>Naložení výkopku ručně z hornin třídy I skupiny 1 až 3</t>
  </si>
  <si>
    <t>460371121</t>
  </si>
  <si>
    <t>Naložení výkopku strojně z hornin třídy I skupiny 1 až 3</t>
  </si>
  <si>
    <t>451572111</t>
  </si>
  <si>
    <t>Lože pod potrubí otevřený výkop z kameniva drobného těženého ( trasa vodovodní přípojky 0,8*0,1*(10,5+36,5), trasa vodovodní přeložky 0,8*0,1*(7+8))</t>
  </si>
  <si>
    <t>500015R01</t>
  </si>
  <si>
    <t xml:space="preserve">Vybourání + oprava a doplnění konstrukčních vrstev  , stavební činností dotčených , zpevněných ploch s živičným krytem ( rozsah a specifikace _ VZTAŽENO NA MB VIZ.TRASA TRUBNÍHO VEDENÍ *(10,5+7))</t>
  </si>
  <si>
    <t>Poznámka k položce:_x000d_
K; Poznámka k položce:, Kompletní systémové dodávky a provedení dle specifikace PD a TZ včetně všech přímo souvisejících prací/činností a dodávek, likvidace odpadů dle zákona o odpadech.</t>
  </si>
  <si>
    <t>500015R02</t>
  </si>
  <si>
    <t xml:space="preserve">Vybourání + oprava a doplnění vrstev  , stavební činností dotčených , nezpevněných travnatých ploch( rozsah a specifikace _ VZTAŽENO NA MB VIZ.TRASA TRUBNÍHO VEDENÍ *7)</t>
  </si>
  <si>
    <t>600015R02</t>
  </si>
  <si>
    <t xml:space="preserve">Vybourání + oprava a doplnění konstrukčních a nášlapných vrstev  , stavební činností dotčených , vnitřní podlahy( rozsah a specifikace _ VZTAŽENO NA MB VIZ.TRASA TRUBNÍHO VEDENÍ *8 )</t>
  </si>
  <si>
    <t>Poznámka k položce:_x000d_
K; Poznámka k položce:, Kompletní systémové dodávky a provedení dle specifikace PD a TZ včetně všech přímo souvisejících prací/činností a dodávek, likvidace odpadů dle zákona o odpadech., -JC také zahrnuje náklady na provedení prostupů přes základové konstrukce vč. dodávky a montáže příslušných chrániček</t>
  </si>
  <si>
    <t>871161211</t>
  </si>
  <si>
    <t>Montáž potrubí z PE100 SDR 11 otevřený výkop svařovaných elektrotvarovkou D 32 x 3,0 mm ( trasa vodovodní přípojkyúpřeložky *(47+15) )</t>
  </si>
  <si>
    <t>Poznámka k položce:_x000d_
K; Poznámka k položce:, JC obsahuje , nad rámec ceníkového obsahu , také náklady na montáže veškerých přímo souvisejících tvarovek/armatur/doplňků a příslušenství</t>
  </si>
  <si>
    <t>28613170R</t>
  </si>
  <si>
    <t>systém_trubka vodovodní PE 100 RC Ř32x3,0 SDR11 PN16 (62*1,2 'Přepočtené koeficientem množství(</t>
  </si>
  <si>
    <t>Poznámka k položce:_x000d_
M; Poznámka k položce:, V jednotkové ceně zahrnuty náklady také na dodávku přímo souvisejících tvarovek/armatur a příslušenství/doplňků_dle PD a TZ , -----------------------------------------------------------------------------------------------------------------------------------------------------------</t>
  </si>
  <si>
    <t>89224111R</t>
  </si>
  <si>
    <t>Tlaková zkouška vodovodní trasy potrubí DN do 80</t>
  </si>
  <si>
    <t>Poznámka k položce:_x000d_
K; Poznámka k položce:, Kompletní provedení dle specifikace PD a TZ včetně všech přímo souvisejících prací a dodávek</t>
  </si>
  <si>
    <t>89359130R</t>
  </si>
  <si>
    <t>D+M _ navrtávací pás (1,0+1,0)</t>
  </si>
  <si>
    <t>kpl.</t>
  </si>
  <si>
    <t>Poznámka k položce:_x000d_
K; Poznámka k položce:, Kompletní systémové dodávky a provedení dle specifikace PD a TZ včetně všech přímo souvisejících prací/činností a dodávek/doplňků a přílsušenství, ------------------------------------------------------------------------------------------------------------------------------------------------------------------------------------, (HAWLE – systém bajonetových spojů „ZAK“,, šoupátka se zákopovou soupravou a spojky ISO – Vše v dimenzi DN25), Navrtávací pás	ks	2, Šoupátko + zemní souprava	soubor	2, Tvarovka ISO č. 6221 F	ks	2, ,</t>
  </si>
  <si>
    <t>89359131R</t>
  </si>
  <si>
    <t>D+M _ vodoměrná šachta včetně vystrojení (1,0+1,0 )</t>
  </si>
  <si>
    <t>Poznámka k položce:_x000d_
K; Poznámka k položce:, Kompletní systémové dodávky a provedení/osazení/dopojení dle specifikace PD a TZ včetně všech přímo souvisejících prací/činností a dodávek/doplňků a přílsušenství, ------------------------------------------------------------------------------------------------------------------------------------------------------------------------------------, Tubusová vodoměrná šachtice , Zvolený typ šachty musí umožňovat montáž jednoho vodoměru se stavební délkou 190 mm (např. vodoměrná šachta MODULO)</t>
  </si>
  <si>
    <t>899721111</t>
  </si>
  <si>
    <t>Signalizační vodič DN do 150 mm na potrubí ( "trasa vodovodní přípojky/přeložky" (51,0+19,0) )</t>
  </si>
  <si>
    <t>899722113</t>
  </si>
  <si>
    <t>Krytí potrubí z plastů výstražnou fólií z PVC 34cm ( "trasa vodovodní přípojky/přeložky" (51,0+19,0) )</t>
  </si>
  <si>
    <t>96904111R</t>
  </si>
  <si>
    <t xml:space="preserve">Zrušení stávajícího vodovodního řádu (přípojky) včetně zemních prací , likvidace odpadů dle zákona o odpadech  (22,7+17,0) </t>
  </si>
  <si>
    <t>779202278</t>
  </si>
  <si>
    <t>998276101</t>
  </si>
  <si>
    <t>Přesun hmot pro trubní vedení z trub z plastických hmot otevřený výkop</t>
  </si>
  <si>
    <t>709919392</t>
  </si>
  <si>
    <t>722</t>
  </si>
  <si>
    <t>Zdravotechnika - vnitřní vodovod</t>
  </si>
  <si>
    <t>722290234</t>
  </si>
  <si>
    <t>Proplach a dezinfekce vodovodního potrubí DN do 80</t>
  </si>
  <si>
    <t>Vedlejší rozpočtové náklady</t>
  </si>
  <si>
    <t>VRN1</t>
  </si>
  <si>
    <t>Průzkumné, geodetické a projektové práce</t>
  </si>
  <si>
    <t>01325400R</t>
  </si>
  <si>
    <t>Zpracování provozního řádu _ budovaných tras a trubního vedení</t>
  </si>
  <si>
    <t>SO 04 - 10 - PŘELOŽKA PLYNU STL</t>
  </si>
  <si>
    <t>Čerpání vody na dopravní výšku do 10 m průměrný přítok do 500 l/min ( "předpoklad_bude upřesněno v rámci realizace stavby" 36,0 )</t>
  </si>
  <si>
    <t>Hloubení jam v soudržných horninách třídy těžitelnosti I skupiny 3 ručně ( "nápojná místa" (1,5*1,5*1,2*2) )</t>
  </si>
  <si>
    <t>Hloubení rýh zapažených š do 800 mm v hornině třídy těžitelnosti I skupiny 3 objem do 50 m3 strojně ("trasa plynovodní přípojky" 0,8*1,2*(15,0+12,0) )</t>
  </si>
  <si>
    <t>Zřízení příložného pažení a rozepření stěn rýh hl do 2 m ("trasa plynovodní přípojky" 2*1,2*(15,0+12,0) )</t>
  </si>
  <si>
    <t>Vodorovné přemístění do 50 m výkopku/sypaniny z horniny třídy těžitelnosti I, skupiny 1 až 3 ( 20,239*2 'Přepočtené koeficientem množství )</t>
  </si>
  <si>
    <t>Vodorovné přemístění do 10000 m výkopku/sypaniny z horniny třídy těžitelnosti I, skupiny 1 až 3 ( "trasa plynovodní přípojky" 0,8*(0,15+0,363)*(15,0+12,0) )</t>
  </si>
  <si>
    <t xml:space="preserve">Příplatek k vodorovnému přemístění výkopku/sypaniny z horniny třídy těžitelnosti I skupiny 1 až 3 ZKD 1000 m přes 10000 m ( 11,081*10 'Přepočtené koeficientem množství ) </t>
  </si>
  <si>
    <t>Poplatek za uložení navážek, zeminy a kamení na recyklační skládce (skládkovné), (11,081*1,8 'Přepočtené koeficientem množství)</t>
  </si>
  <si>
    <t>Zásyp jam, šachet rýh nebo kolem objektů sypaninou se zhutněním ("plynovodní trasa" (25,92)-11,081, "nápojná místa" (1,5*1,5*1,2*2) )</t>
  </si>
  <si>
    <t xml:space="preserve">Obsypání potrubí ručně sypaninou bez prohození, uloženou do 3 m (  "trasa plynovodní přípojky" 0,8*(0,3+0,063)*(15,0+12,0)</t>
  </si>
  <si>
    <t xml:space="preserve">štěrkopísek tříděný zásypový ( 7,841*2 'Přepočtené koeficientem množství ) </t>
  </si>
  <si>
    <t>Úprava pláně v hornině třídy těžitelnosti I skupiny 3 se zhutněním ručně ("trasa plynovodní přípojky" 0,8*(15,0+12,0) )</t>
  </si>
  <si>
    <t>460120019</t>
  </si>
  <si>
    <t>Naložení výkopku strojně z hornin třídy 1 až 4</t>
  </si>
  <si>
    <t>Lože pod potrubí otevřený výkop z kameniva drobného těženého ( "trasa plynovodní přípojky" 0,8*0,15*(15,0+12,0) )</t>
  </si>
  <si>
    <t xml:space="preserve">Vybourání + oprava a doplnění konstrukčních vrstev  , stavební činností dotčených , zpevněných ploch s živičným krytem ( "rozsah a specifikace _ VZTAŽENO NA MB VIZ TRASA TRUBNÍHO VEDENÍ" 15,0 )</t>
  </si>
  <si>
    <t xml:space="preserve">Vybourání + oprava a doplnění vrstev  , stavební činností dotčených , nezpevněných travnatých ploch ( rozsah a specifikace _ VZTAŽENO NA MB VIZ TRASA TRUBNÍHO VEDENÍ" 12,0)</t>
  </si>
  <si>
    <t>800015R01</t>
  </si>
  <si>
    <t>Rozpojení potrubí stávajícího plynovodu D63</t>
  </si>
  <si>
    <t>Poznámka k položce:_x000d_
K; Poznámka k položce:, Kompletní systémová dodávka a provedení dle specifikace PD a TZ včetně všech přímo souvisejících prací/činností a dodávek/doplňků a příslušetsví</t>
  </si>
  <si>
    <t>871211211</t>
  </si>
  <si>
    <t>Montáž potrubí z PE100 SDR 11 otevřený výkop svařovaných elektrotvarovkou D 63 x 5,8 mm, ("trasa plynovodní přípojky" (15,0+12,0) )</t>
  </si>
  <si>
    <t>28613173R</t>
  </si>
  <si>
    <t xml:space="preserve">systém_trubka plynovodní PE 100 RC DUALTEC d63x5,8 PN16 SDR 11,  (27*1,2 'Přepočtené koeficientem množství )</t>
  </si>
  <si>
    <t>Tlaková zkouška plynovodní trasy potrubí DN do 80</t>
  </si>
  <si>
    <t>D+M _ chránička d90 x 8,2 mm, (2,8 )</t>
  </si>
  <si>
    <t>Poznámka k položce:_x000d_
K; Poznámka k položce:, Kompletní systémové dodávky a provedení dle specifikace PD a TZ včetně všech přímo souvisejících prací/činností a dodávek/doplňků a přílsušenství, ------------------------------------------------------------------------------------------------------------------------------------------------------------------------------------,</t>
  </si>
  <si>
    <t>89359132R</t>
  </si>
  <si>
    <t>D+M _ Čichačka v teleskopiském provedení s litinovým poklopem</t>
  </si>
  <si>
    <t>Poznámka k položce:_x000d_
K; Poznámka k položce:, Kompletní systémové dodávky a provedení dle specifikace PD a TZ včetně všech přímo souvisejících prací/činností a dodávek/doplňků a přílsušenství, ------------------------------------------------------------------------------------------------------------------------------------------------------------------------------------, Čichačka bude ukončena pod zemí v provedení teleskopickém, Ústí čichačky bude chráněno poklopem usazeným na podkladní desce. Do tohoto poklopu bude vyvedena smyčka signalizačního vodiče. Trubky čichačky se zajistí proti vzájemnému posunu např. kroužkem z elastického materiálu.</t>
  </si>
  <si>
    <t>Signalizační vodič DN do 150 mm na potrubí, ( "trasa plynovodní přípojky" 1,1*(15,0+12,0) )</t>
  </si>
  <si>
    <t>Krytí potrubí z plastů výstražnou fólií z PVC 34cm, ( "trasa plynovodní přípojky" 1,1*(15,0+12,0) )</t>
  </si>
  <si>
    <t>Zrušení stávajícího plynovodního řádu DN 63 mm včetně zemních prací , likvidace odpadů dle zákona o odpadech</t>
  </si>
  <si>
    <t>Poznámka k položce:_x000d_
K; Poznámka k položce:, Kompletní provedení dle specifikace dle PD a TZ včetně všech přímo souvisejících prací/činností a dodávek.</t>
  </si>
  <si>
    <t>SO 06 - 11 - KANALIZACE DEŠŤOVÁ</t>
  </si>
  <si>
    <t xml:space="preserve">    5 - Komunikace pozemní a plochy ostatní</t>
  </si>
  <si>
    <t xml:space="preserve">    46-M - Zemní práce při extr.mont.pracích</t>
  </si>
  <si>
    <t>VRN - VRN</t>
  </si>
  <si>
    <t xml:space="preserve">    VRN4 - Inženýrská činnost</t>
  </si>
  <si>
    <t>Čerpání vody na dopravní výšku do 10 m průměrný přítok do 500 l/min ( "předpoklad_bude upřesněno v rámci realizace stavby" 45,0)</t>
  </si>
  <si>
    <t>131251102</t>
  </si>
  <si>
    <t>Hloubení jam nezapažených v hornině třídy těžitelnosti I skupiny 3 objem do 50 m3 strojně, ( "retence" (39,0) )</t>
  </si>
  <si>
    <t>Poznámka k položce:_x000d_
K; Poznámka k položce:, JC, nad rámec ceníkového obsahu, také zahrnuje náklady na ruční hloubení v místě inženýrských sítí</t>
  </si>
  <si>
    <t>131251201</t>
  </si>
  <si>
    <t>Hloubení jam zapažených v hornině třídy těžitelnosti I skupiny 3 objem do 20 m3 strojně ( "vsakovací objekt č.2" 20,0 )</t>
  </si>
  <si>
    <t>131251202</t>
  </si>
  <si>
    <t>Hloubení jam zapažených v hornině třídy těžitelnosti I skupiny 3 objem do 50 m3 strojně, ("vsakovací objekt č.1" 45,0 )</t>
  </si>
  <si>
    <t>132254202</t>
  </si>
  <si>
    <t>Hloubení zapažených rýh š do 2000 mm v hornině třídy těžitelnosti I skupiny 3 objem do 50 m3 , ( "trasa kanalizace" (7,0+21,0)*1,0*2,0 ), ( "ostatní objem_kanalizační šachty/sdružené trasy_bude upřesněno v rámci realizace" (5,6) )</t>
  </si>
  <si>
    <t>Zřízení příložného pažení a rozepření stěn rýh hl do 2 m, ( "trasa kanalizace" (7,0+21,0)*2*2,0 )</t>
  </si>
  <si>
    <t xml:space="preserve">Vodorovné přemístění do 50 m výkopku/sypaniny z horniny třídy těžitelnosti I, skupiny 1 až 3, ( 65,4*2 'Přepočtené koeficientem množství ) </t>
  </si>
  <si>
    <t>Vodorovné přemístění do 10000 m výkopku/sypaniny z horniny třídy těžitelnosti I, skupiny 1 až 3, ( "kanalizační trasy" (1,0*0,1*28)+(1,0*0,3*28) + ( "vsakovací objekt č.1,2" (20,0+45,0) + ("retence" (12,0+2,0+1,0+9,0) )</t>
  </si>
  <si>
    <t>Příplatek k vodorovnému přemístění výkopku/sypaniny z horniny třídy těžitelnosti I skupiny 1 až 3 ZKD 1000 m přes 10000 m ( 100,2*10 'Přepočtené koeficientem množství )</t>
  </si>
  <si>
    <t xml:space="preserve">Poplatek za uložení navážek, zeminy a kamení na recyklační skládce (skládkovné),                                                                                        (100,2*1,8 'Přepočtené koeficientem množství)</t>
  </si>
  <si>
    <t>Zásyp jam, šachet rýh nebo kolem objektů sypaninou se zhutněním, (39,0+20,0+45,0+61,6)-100,2</t>
  </si>
  <si>
    <t>174251101</t>
  </si>
  <si>
    <t xml:space="preserve">Zásyp jam, šachet rýh nebo kolem objektů sypaninou,              ("vsakovací objekty č.1, č.2" (42,3+19,0)</t>
  </si>
  <si>
    <t>58344171R</t>
  </si>
  <si>
    <t xml:space="preserve">drcený drenážní materiál frakce 16/3261,3*1,8              ('Přepočtené koeficientem množství(</t>
  </si>
  <si>
    <t>Poznámka k položce:_x000d_
M</t>
  </si>
  <si>
    <t>Obsypání potrubí ručně sypaninou bez prohození, uloženou do 3 m, (trasa kanalizace" (7,0+21,0)*1,0*0,3 )</t>
  </si>
  <si>
    <t>štěrkopísek tříděný zásypový</t>
  </si>
  <si>
    <t>175151201</t>
  </si>
  <si>
    <t xml:space="preserve">Obsypání objektu sypaninou bez prohození, uloženou do 3 m strojně,                                                                                                ("retence" (9,0)</t>
  </si>
  <si>
    <t xml:space="preserve">Rozprostření ornice tl vrstvy do 200 mm v rovině nebo ve svahu do 1:5 ručně,                                                                                   ("vsakovací objekty č.1,č.2" (4,5*4,5)+(3,5*3,5) )</t>
  </si>
  <si>
    <t xml:space="preserve">Založení parkového trávníku výsevem pl do 1000 m2 v rovině a ve svahu do 1:5,                                                                                       ( "vsakovací objekty č.1,č.2" (4,5*4,5)+(3,5*3,5) )</t>
  </si>
  <si>
    <t xml:space="preserve">osivo směs travní parková,                                                                   ( 32,5*0,03 'Přepočtené koeficientem množství )</t>
  </si>
  <si>
    <t xml:space="preserve">Úprava pláně v hornině třídy těžitelnosti I skupiny 3 se zhutněním ručně,                                                                                                 ("trasa kanalizace" (7,0+21,0)*1,0)  , ("retence" (5,0*3,0)</t>
  </si>
  <si>
    <t>213311141</t>
  </si>
  <si>
    <t>Polštáře zhutněné pod základy ze štěrkopísku tříděného"retence" (5,0*3,0)*0,15</t>
  </si>
  <si>
    <t>359901211</t>
  </si>
  <si>
    <t>Monitoring stoky jakékoli výšky na nové kanalizaci</t>
  </si>
  <si>
    <t>451315115</t>
  </si>
  <si>
    <t>Podkladní nebo výplňová vrstva z betonu C 16/20 tl do 100 mm "retence" (5,0*3,0)</t>
  </si>
  <si>
    <t>Lože pod potrubí otevřený výkop z kameniva drobného těženého, "trasa kanalizace" (7,0+21,0)*1,0*0,1</t>
  </si>
  <si>
    <t>Komunikace pozemní a plochy ostatní</t>
  </si>
  <si>
    <t xml:space="preserve">Vybourání + oprava a doplnění konstrukčních vrstev  , stavební činností dotčených , zpevněných ploch s živičným krytem.               ("rozsah a specifikace _ VZTAŽENO NA MB VIZ TRASA TRUBNÍHO VEDENÍ" (7,0)</t>
  </si>
  <si>
    <t xml:space="preserve">Vybourání + oprava a doplnění vrstev  , stavební činností dotčených , nezpevněných travnatých ploch                                       "rozsah a specifikace _ VZTAŽENO NA MB VIZ TRASA TRUBNÍHO VEDENÍ" 21,0</t>
  </si>
  <si>
    <t xml:space="preserve">Výztuž mazanin svařovanými sítěmi Kar                                        ( "retence" (5,0*3,0)*1*(5,0*1,25)/1000 )</t>
  </si>
  <si>
    <t>721290112</t>
  </si>
  <si>
    <t>Zkouška těsnosti potrubí kanalizace vodou DN 150/DN 200</t>
  </si>
  <si>
    <t>871313121</t>
  </si>
  <si>
    <t>Montáž kanalizačního potrubí z PVC těsněné gumovým kroužkem otevřený výkop sklon do 20 % DN 160</t>
  </si>
  <si>
    <t>28611164R</t>
  </si>
  <si>
    <t xml:space="preserve">trubka kanalizační PVC KG DN 160 SN8                                                 ( 28*1,15 'Přepočtené koeficientem množství )</t>
  </si>
  <si>
    <t>894401R01</t>
  </si>
  <si>
    <t>D+M _ Šachta Š2, O 425, výška: 1,643 m</t>
  </si>
  <si>
    <t xml:space="preserve">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Š2, O 425, výška: 1,643 m, Délka šachtové roury po řezu: 1190 mm, Součástky:,  1 Ks O 425 ŠACHT. ROURA 1500,  1 Ks TELESKOP 425,  1 Ks POKLOP LIT. 425/D400,  1 Ks O 425 DNO KG 160 PŘÍMÉ, , , ,</t>
  </si>
  <si>
    <t>894401R02</t>
  </si>
  <si>
    <t>D+M _ Šachta Š3, O 425, výška: 2,489</t>
  </si>
  <si>
    <t xml:space="preserve">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Š3, O 425, výška: 2,489 m, Délka šachtové roury po řezu: 2030 mm, Součástky:,  1 Ks O 425 ŠACHT. ROURA 3000,  1 Ks TELESKOP 425,  1 Ks POKLOP LIT. 425/D400,  1 Ks O 425 DNO KG 160 SBĚRNÉ X,  2 Ks KG ZÁTKA 160, , , , ,</t>
  </si>
  <si>
    <t>894401R03</t>
  </si>
  <si>
    <t>D+M _ Šachta Š5, O 425, výška: 0,933 m</t>
  </si>
  <si>
    <t xml:space="preserve">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Š5, O 425, výška: 0,933 m, Délka šachtové roury po řezu: 490 mm, Součástky:,  1 Ks O 425 ŠACHT. ROURA 1500,  1 Ks TELESKOP 425,  1 Ks POKLOP LIT. 425/D400,  1 Ks O 425 DNO KG 160 SBĚRNÉ X,  1 Ks KG ZÁTKA 160, , , , , ,</t>
  </si>
  <si>
    <t>894401R04</t>
  </si>
  <si>
    <t>D+M _ Šachta Š6, O 425, výška: 1,967</t>
  </si>
  <si>
    <t xml:space="preserve">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Š6, O 425, výška: 1,967 m, Délka šachtové roury po řezu: 1540 mm, Součástky:,  1 Ks O 425 ŠACHT. ROURA 1500,  1 Ks TELESKOP 425,  1 Ks POKLOP LIT. 425/D400,  1 Ks O 425 DNO KG 160 PŘÍMÉ, , , , , ,</t>
  </si>
  <si>
    <t>894403R01</t>
  </si>
  <si>
    <t>D+M _ Betonová šachta DN 1000, Š4 , výška 2,74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</si>
  <si>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-ŽB revizní šachta typová DN 1000 z železobetonových prefabrikátů s tloušťkou stěny 120 mm. Dno šachet je vrženo monolitické nebo prefabrikované. Zakrytí šachet bude provedeno litinovým poklopem a nebo těžkým poklopem ?600 mm – BEGU pro zatížení D400. , Betonová šachta bude z vnější strany opatřeny nátěrem chránícím beton prefabrikátů. Skruže DN 1000 budou opatřeny vidlicovými stupadly. Skruže přechodové DN 600/1000 stupadly kapsovými. Betonová šachta bude provedena vodotěsně. Potrubí bude do betonových šachet napojeno pomocí šachtových přechodek. , ,</t>
  </si>
  <si>
    <t>899623151</t>
  </si>
  <si>
    <t>Obetonování potrubí nebo zdiva stok betonem prostým tř. C 16/20 otevřený výkop</t>
  </si>
  <si>
    <t xml:space="preserve">Krytí potrubí z plastů výstražnou fólií z PVC 34cm,                             ( "kanalizační trasa" 1,1*(28,0) )</t>
  </si>
  <si>
    <t>899951R11</t>
  </si>
  <si>
    <t xml:space="preserve">D+M _ sorpční betonová vpusť včetně vložky,                                   ( "kompletní rozsah a specifikace viz v.č. 07" 3,0 ) </t>
  </si>
  <si>
    <t>Poznámka k položce:_x000d_
K; Poznámka k položce:, Kompletní systémová dodávka a provedení dle specifikace PD a TZ včetně všech přímo souvisejících prací/činností a dodávek/doplňků a příslušenství, ----------------------------------------------------------------------------------------------------------------------------------------------------------------------------------, SORPČNÍ VPUSTI, Sorpční vpusti budou provedeny z klasické betonové vpusti a z filtrační sorpční vložky., Zařízení je koncipováno jako malý odlučovač lehkých kapalin, který se skládá s dvoustěnné, válcové nádoby a filtrační vložky. Vnitřní plášť nádoby slouží jako norná stěna. Na dně této, nádoby se usazují hrubé nečistoty. Celá tato nádoba lze po odklopení mříže vyjmout a její, obsah vylít do připravené odpadové nádoby., Uvnitř této nádoby se nachází samostatně vyjímatelná filtrační vložka. Voda zbavená, mechanických nečistot prochází přes tuto vložku, kde se zachytávají plovoucí nečistoty a, ropné látky. Voda potom podtéká normou stěnu nerezového rámu a poté otvory ve vnějším, plášti odtéká dále do uliční vpusti., Celkem budou osazeny 3 sorpční vpusti. , , , ,</t>
  </si>
  <si>
    <t>899951R12</t>
  </si>
  <si>
    <t xml:space="preserve">D+M _ retenční nádrž objemu 12 m3,                                                  ( "rozsah a specifikace viz v.č. 006" 1,0 ) </t>
  </si>
  <si>
    <t>Poznámka k položce:_x000d_
K; Poznámka k položce:, Kompletní systémová dodávka a provedení dle specifikace PD a TZ včetně všech přímo souvisejících prací/činností a dodávek/doplňků a příslušenství, ----------------------------------------------------------------------------------------------------------------------------------------------------------------------------------, , , , ,</t>
  </si>
  <si>
    <t>899951R22</t>
  </si>
  <si>
    <t>D+M _ bezpečnostní přepad ze vsakovacího objektu č.1 do zatrubněného vodního toku</t>
  </si>
  <si>
    <t>899951R24</t>
  </si>
  <si>
    <t>D+M _ sedlová odbočka DN 160</t>
  </si>
  <si>
    <t>977151124</t>
  </si>
  <si>
    <t>Jádrové vrty diamantovými korunkami do stavebních materiálů D přes 150 do 180 mm</t>
  </si>
  <si>
    <t>46-M</t>
  </si>
  <si>
    <t>Zemní práce při extr.mont.pracích</t>
  </si>
  <si>
    <t>460281113</t>
  </si>
  <si>
    <t xml:space="preserve">Pažení příložné plné výkopů jam,                                                         ( "vsakovací objekty" (3,0*4*5,0)+(2,0*4*5,0)</t>
  </si>
  <si>
    <t>460281123</t>
  </si>
  <si>
    <t>Odstranění pažení příložného výkopů jam</t>
  </si>
  <si>
    <t>Poznámka k položce:_x000d_
K; Poznámka k položce:, VEŠKERÉ FORMY A PŘEDÁNÍ SE ŘÍDÍ PODMÍNKAMI ZADÁVACÍ DOKUMENTACE STAVBY</t>
  </si>
  <si>
    <t>VRN4</t>
  </si>
  <si>
    <t>Inženýrská činnost</t>
  </si>
  <si>
    <t>041903000</t>
  </si>
  <si>
    <t>Dozor jiné osoby_geotechnik po celou dobu výstavby</t>
  </si>
  <si>
    <t>SO 07 - 12 - PŘELOŽKA SPLAŠKOVÉ KANALIZACE</t>
  </si>
  <si>
    <t xml:space="preserve">D1 - </t>
  </si>
  <si>
    <t xml:space="preserve">    HSV - Práce a dodávky HSV</t>
  </si>
  <si>
    <t xml:space="preserve">      1 - Zemní práce</t>
  </si>
  <si>
    <t xml:space="preserve">      3 - Svislé a kompletní konstrukce</t>
  </si>
  <si>
    <t xml:space="preserve">      4 - Vodorovné konstrukce</t>
  </si>
  <si>
    <t xml:space="preserve">      5 - Komunikace pozemní</t>
  </si>
  <si>
    <t xml:space="preserve">      8 - Trubní vedení</t>
  </si>
  <si>
    <t xml:space="preserve">      9 - Ostatní konstrukce a práce, bourání</t>
  </si>
  <si>
    <t xml:space="preserve">      998 - Přesun hmot</t>
  </si>
  <si>
    <t xml:space="preserve">Čerpání vody na dopravní výšku do 10 m průměrný přítok do 500 l/min,                                                                                                 ( "předpoklad_bude upřesněno v rámci realizace stavby" 24,0 )</t>
  </si>
  <si>
    <t>132254201</t>
  </si>
  <si>
    <t xml:space="preserve">Hloubení zapažených rýh š do 2000 mm v hornině třídy těžitelnosti I skupiny 3 objem do 20 m3,                                           ( "trasa kanalizace" (1,0*1,6*11,0)+(1,0*1,5*10,0)</t>
  </si>
  <si>
    <t xml:space="preserve">Zřízení příložného pažení a rozepření stěn rýh hl do 2 m,                ( "trasa kanalizace" (1,6*2*11,0)+(1,5*2*10,0)</t>
  </si>
  <si>
    <t xml:space="preserve">Vodorovné přemístění do 50 m výkopku/sypaniny z horniny třídy těžitelnosti I, skupiny 1 až 3,                                                           ( 20,84*2 'Přepočtené koeficientem množství</t>
  </si>
  <si>
    <t xml:space="preserve">Vodorovné přemístění do 10000 m výkopku/sypaniny z horniny třídy těžitelnosti I, skupiny 1 až 3,                                                   ( "kanalizační trasy" (1,0*0,1*21,0)+(1,0*0,46*21,0)</t>
  </si>
  <si>
    <t>Příplatek k vodorovnému přemístění výkopku/sypaniny z horniny třídy těžitelnosti I skupiny 1 až 3 ZKD 1000 m přes 10000 m, (11,76*10 'Přepočtené koeficientem množství</t>
  </si>
  <si>
    <t xml:space="preserve">Poplatek za uložení navážek, zeminy a kamení na recyklační skládce (skládkovné),                                                                         ( 11,76*1,8 'Přepočtené koeficientem množství</t>
  </si>
  <si>
    <t xml:space="preserve">Zásyp jam, šachet rýh nebo kolem objektů sypaninou se zhutněním ,                                                                                      (32,6)-11,76</t>
  </si>
  <si>
    <t xml:space="preserve">Obsypání potrubí ručně sypaninou bez prohození, uloženou do 3 m,                                                                                                        ( "trasa kanalizace" 1,0*0,46*(11,0+10,0) )</t>
  </si>
  <si>
    <t xml:space="preserve">Úprava pláně v hornině třídy těžitelnosti I skupiny 3 se zhutněním ručně,                                                                                                ( "trasa kanalizace" (11,0+10,0)*1,0 )</t>
  </si>
  <si>
    <t xml:space="preserve">Lože pod potrubí otevřený výkop z kameniva drobného těženého,                                                                                           ( "trasa kanalizace" 1,0*0,1*(11,0+10,0)</t>
  </si>
  <si>
    <t xml:space="preserve">Vybourání + oprava a doplnění konstrukčních vrstev  , stavební činností dotčených , zpevněných ploch s živičným krytem, ( "rozsah a specifikace _ VZTAŽENO NA MB VIZ TRASA TRUBNÍHO VEDENÍ" (11,0) )</t>
  </si>
  <si>
    <t xml:space="preserve">Vybourání + oprava a doplnění vrstev  , stavební činností dotčených , nezpevněných travnatých ploch, ( "rozsah a specifikace _ VZTAŽENO NA MB VIZ TRASA TRUBNÍHO VEDENÍ" 10,0</t>
  </si>
  <si>
    <t xml:space="preserve">trubka kanalizační PVC KG DN 160 SN8                                              ( 21*1,15 'Přepočtené koeficientem množství )</t>
  </si>
  <si>
    <t>D+M _ Šachta Š1, O 425, výška: 2,734 m</t>
  </si>
  <si>
    <t xml:space="preserve">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Š1, O 425, výška: 2,734 m, Délka šachtové roury po řezu: 2310 mm, Součástky:,  1 Ks O 425 ŠACHT. ROURA 3000,  1 Ks TELESKOP 425,  1 Ks POKLOP LIT. 425/D400,  1 Ks O 425 DNO KG 160 PŘÍMÉ, , , , ,</t>
  </si>
  <si>
    <t>D+M _ Šachta Š2, O 425, výška: 1,3 m</t>
  </si>
  <si>
    <t xml:space="preserve">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Š2, O 425, výška: 1,3 m, Délka šachtové roury po řezu: 840 mm, Součástky:,  1 Ks O 425 ŠACHT. ROURA 1500,  1 Ks TELESKOP 425,  1 Ks POKLOP LIT. 425/D400,  1 Ks O 425 DNO KG 160 PŘÍMÉ, , , , ,</t>
  </si>
  <si>
    <t>D+M _ Šachta Š3, O 425, výška: 1,5 m</t>
  </si>
  <si>
    <t xml:space="preserve">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Š3, O 425, výška: 1,5 m, Délka šachtové roury po řezu: 1050 mm, Součástky:,  1 Ks O 425 ŠACHT. ROURA 1500,  1 Ks TELESKOP 425,  1 Ks POKLOP LIT. 425/D400,  1 Ks O 425 DNO KG 160 PŘÍMÉ, , , , , , ,</t>
  </si>
  <si>
    <t xml:space="preserve">Krytí potrubí z plastů výstražnou fólií z PVC 34cm,                          ( kanalizační trasa" 1,1*(11,0+10,0)</t>
  </si>
  <si>
    <t>SO 08 - 13 - ČOV</t>
  </si>
  <si>
    <t xml:space="preserve">Čerpání vody na dopravní výšku do 10 m průměrný přítok do 500 l/min,                                                                                                  ( "předpoklad_bude upřesněno v rámci realizace stavby" 48,0</t>
  </si>
  <si>
    <t xml:space="preserve">Hloubení jam nezapažených v hornině třídy těžitelnosti I skupiny 3 objem do 50 m3 strojně,                                                                     ( "ČOV" 29,0 )</t>
  </si>
  <si>
    <t xml:space="preserve">Hloubení zapažených rýh š do 2000 mm v hornině třídy těžitelnosti I skupiny 3 objem do 20 m3,                                          (  "trasa kanalizace" (1,0*1,6*3,0)+(1,0*1,5*12,0)</t>
  </si>
  <si>
    <t xml:space="preserve">Zřízení příložného pažení a rozepření stěn rýh hl do 2 m,                 ( "trasa kanalizace" (2*1,6*3,0)+(2*1,5*12,0)</t>
  </si>
  <si>
    <t xml:space="preserve">Vodorovné přemístění do 50 m výkopku/sypaniny z horniny třídy těžitelnosti I, skupiny 1 až 3,                                                           ( 29,4*2 'Přepočtené koeficientem množství )</t>
  </si>
  <si>
    <t xml:space="preserve">Vodorovné přemístění do 10000 m výkopku/sypaniny z horniny třídy těžitelnosti I, skupiny 1 až 3,                                                   ( "kanalizační trasy" (1,0*0,1*15,0)+(1,0*0,46*15,0) + ( "ČOV"  (9,5+1,0+1,0+2,5) )</t>
  </si>
  <si>
    <t xml:space="preserve">Příplatek k vodorovnému přemístění výkopku/sypaniny z horniny třídy těžitelnosti I skupiny 1 až 3 ZKD 1000 m přes 10000 m,                                                                                          ( 22,4*10 'Přepočtené koeficientem množství</t>
  </si>
  <si>
    <t xml:space="preserve">Poplatek za uložení navážek, zeminy a kamení na recyklační skládce (skládkovné),                                                              (22,4*1,8 'Přepočtené koeficientem množství</t>
  </si>
  <si>
    <t xml:space="preserve">Zásyp jam, šachet rýh nebo kolem objektů sypaninou se zhutněním,                                                                                       (29,0+22,8)-22,4</t>
  </si>
  <si>
    <t xml:space="preserve">Obsypání potrubí ručně sypaninou bez prohození, uloženou do 3 m,                                                                                                       ("trasa kanalizace" (3,0+12,0)*1,0*0,46 )</t>
  </si>
  <si>
    <t xml:space="preserve">Úprava pláně v hornině třídy těžitelnosti I skupiny 3 se zhutněním ručně,                                                                                                ("trasa kanalizace" (3,0+12,0)*1,0) + ( "ČOV"  (2,5*2,5) )</t>
  </si>
  <si>
    <t xml:space="preserve">Polštáře zhutněné pod základy ze štěrkopísku tříděného,              ( "ČOV"  (2,5*2,5)*0,15</t>
  </si>
  <si>
    <t>38641111R</t>
  </si>
  <si>
    <t xml:space="preserve">Čistírna odpadních vod domovní počet EO 12,                                ( "kompletní rozsah a specifikace _ viz v.č. 004" (1,0)</t>
  </si>
  <si>
    <t>Poznámka k položce:_x000d_
K; Poznámka k položce:, Kompletní systémová dodávka a provedení/osazení/uvedení do provozu dle specifikace PD a TZ včetně všech přímo souvisejících prací/činností a dodávek/doplňků/příslušenství, ------------------------------------------------------------------------------------------------------------------------------------------------------------------------------, Upřesnění rozsahu :, -ČOV pro 12 EO, Q24 = 1,8 m3/den, příkon při zatížení 125W, -hmotnost 230 kg, , průměr: 1900 mm, výška: 2500 mm standart + nástavec 500 mm. , -Přípojky vzduchu 3/4“ v chráničce KOPOFLEX d = 63 mm mezi dmychadlem a ČOV, -Dmychadla umístěného v samostatné zemní plastové jímce, -napojení elektro dmychadla kabelem CYKY 3C x 1,5 mm2 včetně jističe, 10 A (napojení v rámci vnitřní elektro instalace hasické zbrojnice),</t>
  </si>
  <si>
    <t xml:space="preserve">Podkladní nebo výplňová vrstva z betonu C 16/20 tl do 100 mm,  ( "ČOV"  (2,5*2,5)</t>
  </si>
  <si>
    <t>Lože pod potrubí otevřený výkop z kameniva drobného těženého, ( "trasa kanalizace" (3,0+12,0)*1,0*0,1 )</t>
  </si>
  <si>
    <t xml:space="preserve">Vybourání + oprava a doplnění konstrukčních vrstev  , stavební činností dotčených , zpevněných ploch s živičným krytem,               ( "rozsah a specifikace _ VZTAŽENO NA MB VIZ TRASA TRUBNÍHO VEDENÍ" 3,0</t>
  </si>
  <si>
    <t xml:space="preserve">Vybourání + oprava a doplnění vrstev  , stavební činností dotčených , nezpevněných travnatých ploch,                                 ( "rozsah a specifikace _ VZTAŽENO NA MB VIZ TRASA TRUBNÍHO VEDENÍ" 12,0</t>
  </si>
  <si>
    <t xml:space="preserve">Výztuž mazanin svařovanými sítěmi Kari,                                           ( "ČOV" (2,5*2,5)*1*(5,0*1,25)/1000 )</t>
  </si>
  <si>
    <t xml:space="preserve">trubka kanalizační PVC KG DN 160 SN815*1,15 'Přepočtené koeficientem množství,                                                                       ( D+M _ Šachta Š8, O 425, výška: 0,983 )</t>
  </si>
  <si>
    <t>D+M _ Šachta Š8, O 425, výška: 0,983</t>
  </si>
  <si>
    <t xml:space="preserve">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05-06, -----------------------------------------------------------------------------------------------------------------, Šachta Š8, O 425, výška: 0,983 m, Délka šachtové roury po řezu: 560 mm, Součástky:,  1 Ks O 425 ŠACHT. ROURA 1500,  1 Ks TELESKOP 425,  1 Ks POKLOP LIT. 425/D400,  1 Ks O 425 DNO KG 160 PŘÍMÉ, , , , , ,</t>
  </si>
  <si>
    <t>D+M _ Šachta Š7, O 425, výška: 1,011 m</t>
  </si>
  <si>
    <t xml:space="preserve">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05-06, -----------------------------------------------------------------------------------------------------------------, Šachta Š7, O 425, výška: 1,011 m, Délka šachtové roury po řezu: 560 mm, Součástky:,  1 Ks O 425 ŠACHT. ROURA 1500,  1 Ks TELESKOP 425,  1 Ks POKLOP LIT. 425/D400,  1 Ks O 425 DNO KG 160 ÚHEL 90°, , , , , , ,</t>
  </si>
  <si>
    <t xml:space="preserve">Krytí potrubí z plastů výstražnou fólií z PVC 34cm,                          ( "kanalizační trasa" 1,1*(15,0)</t>
  </si>
  <si>
    <t>VRN - HZ HEŘMANICE</t>
  </si>
  <si>
    <t>D1 - VRN</t>
  </si>
  <si>
    <t xml:space="preserve">1 - VRN  CELKEM</t>
  </si>
  <si>
    <t>M001</t>
  </si>
  <si>
    <t>VYTÝČENÍ STÁVAJÍCÍCH INŽENÝRSKÝCH SÍTÍ</t>
  </si>
  <si>
    <t>KČ</t>
  </si>
  <si>
    <t>M002</t>
  </si>
  <si>
    <t>AMINISTRATIVNÍ ČINNOST PRO ZAJIŠTĚNÍ ZÁBORŮ POZEMKU</t>
  </si>
  <si>
    <t>M003</t>
  </si>
  <si>
    <t>AKTUALIZACE DOKLADOVÝCH ČÁSTÍ PROJEKTOVÉ DOKUMENTACE</t>
  </si>
  <si>
    <t>M004</t>
  </si>
  <si>
    <t>KOORDINAČNÍ A KOMPLETAČNÍ ČINOST DODAVATELE STAVBY VČ. DOKLADŮ PRO KOLAUDACI STAVBY</t>
  </si>
  <si>
    <t>M005</t>
  </si>
  <si>
    <t>NÁKLADY NA ZŘÍZENÍ VEŠKERÝCH STAVENIŠTNÍCH ODBĚRNÝCH MÍST ENERGII, KOMUNIKAČNÍ TECHNIKY, VODY, KANALIZACE A ÚHRADA VEŠKERÝCH NÁKLADŮ ZA ODBĚR ENERGIE, VODY A OSTATNÍCH NÁKLADŮ</t>
  </si>
  <si>
    <t>M005.1</t>
  </si>
  <si>
    <t>ÚHRADA VEŠKERÝCH NÁKLADŮ SPOJENÝCH SE ZÁBORY POZEMKŮ NUTNÝCH PRO POTŘEBY STAVBY A ZŘÍZENÍ ZAŘÍZENÍ STAVEBNIŠTĚ</t>
  </si>
  <si>
    <t>M006</t>
  </si>
  <si>
    <t>VEŠKERÉ GEODETICKÉ PRÁCE SPOJENÉ S REALIZACÍ STAVBY A KOLAUDACE A S VKLADEM DO KN</t>
  </si>
  <si>
    <t>M007</t>
  </si>
  <si>
    <t>ZPRACOVÁNÍ JEDNOTLIVÝCH DODAVATELSKÝCH, VÝROBNÍCH A DÍLENSKÝCH DOKUMENTACÍ SPOJENÝCH S OK, LEPENÝMI VAZNÍKY, ZV, VÝPLNĚMI OTVOTŮ ATD</t>
  </si>
  <si>
    <t>M008</t>
  </si>
  <si>
    <t>INŽENÝRSKO GEOLOGICKÝ PRŮZKUM PO VÝKOPECH ZÁKLADU ZA UČELEM ZJIŠTĚNÍ A POROVNÁNÍ HODNOT ÚNOSNOSTI ZÁKLADOVÝ SPÁRY POUŽITÉ V PD A PŘÍPADĚ NESOULADU PAK ZPRACOVÁNÍ PŘÍPADNÉ ZMĚNY PD</t>
  </si>
  <si>
    <t>M009</t>
  </si>
  <si>
    <t>STATICKÉ ZATĚŽOVACÍ ZKOUŠKY ZHUTNĚNÍ</t>
  </si>
  <si>
    <t>M010</t>
  </si>
  <si>
    <t>ZKOUŠKY LEHKOU DYNAMICKOU DESKOU LDD</t>
  </si>
  <si>
    <t>M011</t>
  </si>
  <si>
    <t>DOČASNÉ DOPRAVNÍ ZNAČENÍ VČ. VYJÁDŘENÍ</t>
  </si>
  <si>
    <t>M12</t>
  </si>
  <si>
    <t>NÁKLADY NA ZAJIŠTĚNÍ BEZPEČNOSTI SILNIČNÍHO PROVOZU,PROVIZORNÍHO OHRAZENÍ VÝKOPŮ,PROVIZORNÍ KOMUNIKACE 70M2, BEZPEČNOSTNÍ TABULKY S VÝSTRAHOU</t>
  </si>
  <si>
    <t>M13</t>
  </si>
  <si>
    <t>PRAVIDELNÉ ČIŠTĚNÍ STÁVAJÍCÍCH OBSLUŽNÝCH KOMUNIKACÍ SPOJENÝCH SE STAVBOU</t>
  </si>
  <si>
    <t>M14</t>
  </si>
  <si>
    <t>D+M INFORMAČNÍ TABULE STAVBY DLE POŽADAVKŮ OBJEDNATELE STAVBY</t>
  </si>
  <si>
    <t>M15</t>
  </si>
  <si>
    <t xml:space="preserve">ZAŘÍZENÍ STAVENIŠTĚ ZHOTOVITELE : SOCIÁLNÍ ZÁZEMÍ, ŠATNY,KANCELÁŘE,PŘÍRUČNÍ SKLADY,NEPRŮHLEDNÉ OPLOCENÍ STAVBY DO 2,2 M VÝŠKY , PŘÍJEZDOVÉ A OBSLUŽNÉ KOMUNIKACE STAVBY, ATD VČETNĚ ODSTARNĚNÍ A UVEDENÍ VYUŽITÝCH  PLOCH DO PŮVODNÍHO STAVU</t>
  </si>
  <si>
    <t>M16</t>
  </si>
  <si>
    <t>NÁKLADY NA VYTÝČENÍ STAVBY</t>
  </si>
  <si>
    <t>M17</t>
  </si>
  <si>
    <t>NÁKLADY NA ZPRACOVÁNÍ VÝKRESŮ VÝZTUŽE ŽB MONOLITICKÝCH ČÁSTÍ STAVBY</t>
  </si>
  <si>
    <t>M18</t>
  </si>
  <si>
    <t>DOČASNÁ OCHRANA NOVÝCH A STÁVAJÍCÍCH INŽENÝRSKÝCH SÍTÍ</t>
  </si>
  <si>
    <t>M19</t>
  </si>
  <si>
    <t>NÁKLADY SPOJENÉ S PROJEKTOVOU DOKUMENTACÍ SKUTEČNÉHO PROVEDENÍ V PĚTI VYHOTOVENÍCH</t>
  </si>
  <si>
    <t>M20</t>
  </si>
  <si>
    <t>D+M PAMĚTNÍ DESKA - S POSKYTOVATELEM DOTACE</t>
  </si>
  <si>
    <t>M21</t>
  </si>
  <si>
    <t>VYKLIZENÍ A UKLID STAVENIŠTĚ VČETNĚ UVEDENÍ DO PŮVODNÍHO STAVU</t>
  </si>
  <si>
    <t>M22</t>
  </si>
  <si>
    <t>ZAJIŠTĚNÍ BEZPEČNOSTI STAVENIŠTĚ Z HLEDISKA OCHRANY VEŘEJNÝCH ZÁJMŮ</t>
  </si>
  <si>
    <t>M23</t>
  </si>
  <si>
    <t>ZŘÍZENÍ DEPONIE A MEZIDEPONIE</t>
  </si>
  <si>
    <t xml:space="preserve">VRN  CELKEM</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</si>
</sst>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3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8" fillId="0" borderId="0" applyNumberFormat="0" applyFill="0" applyBorder="0" applyAlignment="0" applyProtection="0"/>
  </cellStyleXfs>
  <cellXfs count="291">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4" fontId="17"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8" fillId="0" borderId="0" xfId="0" applyNumberFormat="1" applyFont="1" applyAlignment="1" applyProtection="1">
      <alignment vertical="center"/>
    </xf>
    <xf numFmtId="0" fontId="1" fillId="0" borderId="3" xfId="0" applyFont="1" applyBorder="1" applyAlignment="1">
      <alignment vertical="center"/>
    </xf>
    <xf numFmtId="0" fontId="18"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9"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lef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4"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5" xfId="0" applyNumberFormat="1" applyFont="1" applyBorder="1" applyAlignment="1" applyProtection="1">
      <alignment vertical="center"/>
    </xf>
    <xf numFmtId="0" fontId="5" fillId="0" borderId="0" xfId="0" applyFont="1" applyAlignment="1">
      <alignment horizontal="left" vertical="center"/>
    </xf>
    <xf numFmtId="4" fontId="29" fillId="0" borderId="19" xfId="0" applyNumberFormat="1" applyFont="1" applyBorder="1" applyAlignment="1" applyProtection="1">
      <alignment vertical="center"/>
    </xf>
    <xf numFmtId="4" fontId="29" fillId="0" borderId="20" xfId="0" applyNumberFormat="1" applyFont="1" applyBorder="1" applyAlignment="1" applyProtection="1">
      <alignment vertical="center"/>
    </xf>
    <xf numFmtId="166"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0" fontId="0" fillId="0" borderId="1" xfId="0" applyBorder="1"/>
    <xf numFmtId="0" fontId="0" fillId="0" borderId="2" xfId="0" applyBorder="1"/>
    <xf numFmtId="0" fontId="13"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7"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2" fillId="0" borderId="12" xfId="0" applyNumberFormat="1" applyFont="1" applyBorder="1" applyAlignment="1" applyProtection="1"/>
    <xf numFmtId="166" fontId="32" fillId="0" borderId="13" xfId="0" applyNumberFormat="1" applyFont="1" applyBorder="1" applyAlignment="1" applyProtection="1"/>
    <xf numFmtId="4" fontId="33"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0"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23" fillId="2" borderId="19" xfId="0" applyFont="1" applyFill="1" applyBorder="1" applyAlignment="1" applyProtection="1">
      <alignment horizontal="left" vertical="center"/>
      <protection locked="0"/>
    </xf>
    <xf numFmtId="0" fontId="23"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3" fillId="0" borderId="20" xfId="0" applyNumberFormat="1" applyFont="1" applyBorder="1" applyAlignment="1" applyProtection="1">
      <alignment vertical="center"/>
    </xf>
    <xf numFmtId="166" fontId="23" fillId="0" borderId="21" xfId="0" applyNumberFormat="1" applyFont="1" applyBorder="1" applyAlignment="1" applyProtection="1">
      <alignment vertical="center"/>
    </xf>
    <xf numFmtId="0" fontId="36" fillId="0" borderId="22" xfId="0" applyFont="1" applyBorder="1" applyAlignment="1" applyProtection="1">
      <alignment horizontal="center" vertical="center"/>
    </xf>
    <xf numFmtId="49" fontId="36" fillId="0" borderId="22" xfId="0" applyNumberFormat="1" applyFont="1" applyBorder="1" applyAlignment="1" applyProtection="1">
      <alignment horizontal="left" vertical="center" wrapText="1"/>
    </xf>
    <xf numFmtId="0" fontId="36" fillId="0" borderId="22" xfId="0" applyFont="1" applyBorder="1" applyAlignment="1" applyProtection="1">
      <alignment horizontal="left" vertical="center" wrapText="1"/>
    </xf>
    <xf numFmtId="0" fontId="36" fillId="0" borderId="22" xfId="0" applyFont="1" applyBorder="1" applyAlignment="1" applyProtection="1">
      <alignment horizontal="center" vertical="center" wrapText="1"/>
    </xf>
    <xf numFmtId="167" fontId="36" fillId="0" borderId="22" xfId="0" applyNumberFormat="1" applyFont="1" applyBorder="1" applyAlignment="1" applyProtection="1">
      <alignment vertical="center"/>
    </xf>
    <xf numFmtId="4" fontId="36" fillId="2" borderId="22" xfId="0" applyNumberFormat="1" applyFont="1" applyFill="1" applyBorder="1" applyAlignment="1" applyProtection="1">
      <alignment vertical="center"/>
      <protection locked="0"/>
    </xf>
    <xf numFmtId="4" fontId="36" fillId="0" borderId="22" xfId="0" applyNumberFormat="1" applyFont="1" applyBorder="1" applyAlignment="1" applyProtection="1">
      <alignment vertical="center"/>
    </xf>
    <xf numFmtId="0" fontId="37" fillId="0" borderId="3" xfId="0" applyFont="1" applyBorder="1" applyAlignment="1">
      <alignment vertical="center"/>
    </xf>
    <xf numFmtId="0" fontId="36" fillId="2" borderId="14" xfId="0" applyFont="1" applyFill="1" applyBorder="1" applyAlignment="1" applyProtection="1">
      <alignment horizontal="left" vertical="center"/>
      <protection locked="0"/>
    </xf>
    <xf numFmtId="0" fontId="36" fillId="0" borderId="0" xfId="0" applyFont="1" applyBorder="1" applyAlignment="1" applyProtection="1">
      <alignment horizontal="center" vertical="center"/>
    </xf>
    <xf numFmtId="167" fontId="22" fillId="2" borderId="22" xfId="0" applyNumberFormat="1" applyFont="1" applyFill="1" applyBorder="1" applyAlignment="1" applyProtection="1">
      <alignment vertical="center"/>
      <protection locked="0"/>
    </xf>
    <xf numFmtId="0" fontId="8" fillId="0" borderId="19" xfId="0" applyFont="1" applyBorder="1" applyAlignment="1" applyProtection="1"/>
    <xf numFmtId="0" fontId="8" fillId="0" borderId="20" xfId="0" applyFont="1" applyBorder="1" applyAlignment="1" applyProtection="1"/>
    <xf numFmtId="166" fontId="8" fillId="0" borderId="20" xfId="0" applyNumberFormat="1" applyFont="1" applyBorder="1" applyAlignment="1" applyProtection="1"/>
    <xf numFmtId="166" fontId="8" fillId="0" borderId="21" xfId="0" applyNumberFormat="1" applyFont="1" applyBorder="1" applyAlignment="1" applyProtection="1"/>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styles" Target="styles.xml" /><Relationship Id="rId17" Type="http://schemas.openxmlformats.org/officeDocument/2006/relationships/theme" Target="theme/theme1.xml" /><Relationship Id="rId18" Type="http://schemas.openxmlformats.org/officeDocument/2006/relationships/calcChain" Target="calcChain.xml" /><Relationship Id="rId19"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2.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3.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4.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15.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www.urs.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drawing" Target="../drawings/drawing13.xml" /></Relationships>
</file>

<file path=xl/worksheets/_rels/sheet14.xml.rels>&#65279;<?xml version="1.0" encoding="utf-8"?><Relationships xmlns="http://schemas.openxmlformats.org/package/2006/relationships"><Relationship Id="rId1" Type="http://schemas.openxmlformats.org/officeDocument/2006/relationships/drawing" Target="../drawings/drawing14.xml" /></Relationships>
</file>

<file path=xl/worksheets/_rels/sheet15.xml.rels>&#65279;<?xml version="1.0" encoding="utf-8"?><Relationships xmlns="http://schemas.openxmlformats.org/package/2006/relationships"><Relationship Id="rId1" Type="http://schemas.openxmlformats.org/officeDocument/2006/relationships/drawing" Target="../drawings/drawing15.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6" t="s">
        <v>0</v>
      </c>
      <c r="AZ1" s="16" t="s">
        <v>1</v>
      </c>
      <c r="BA1" s="16" t="s">
        <v>2</v>
      </c>
      <c r="BB1" s="16" t="s">
        <v>3</v>
      </c>
      <c r="BT1" s="16" t="s">
        <v>4</v>
      </c>
      <c r="BU1" s="16" t="s">
        <v>4</v>
      </c>
      <c r="BV1" s="16" t="s">
        <v>5</v>
      </c>
    </row>
    <row r="2" s="1" customFormat="1" ht="36.96" customHeight="1">
      <c r="AR2" s="1"/>
      <c r="AS2" s="1"/>
      <c r="AT2" s="1"/>
      <c r="AU2" s="1"/>
      <c r="AV2" s="1"/>
      <c r="AW2" s="1"/>
      <c r="AX2" s="1"/>
      <c r="AY2" s="1"/>
      <c r="AZ2" s="1"/>
      <c r="BA2" s="1"/>
      <c r="BB2" s="1"/>
      <c r="BC2" s="1"/>
      <c r="BD2" s="1"/>
      <c r="BE2" s="1"/>
      <c r="BS2" s="17" t="s">
        <v>6</v>
      </c>
      <c r="BT2" s="17" t="s">
        <v>7</v>
      </c>
    </row>
    <row r="3" s="1" customFormat="1"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1" customFormat="1" ht="24.96"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1" customFormat="1" ht="12" customHeight="1">
      <c r="B5" s="21"/>
      <c r="C5" s="22"/>
      <c r="D5" s="26" t="s">
        <v>13</v>
      </c>
      <c r="E5" s="22"/>
      <c r="F5" s="22"/>
      <c r="G5" s="22"/>
      <c r="H5" s="22"/>
      <c r="I5" s="22"/>
      <c r="J5" s="22"/>
      <c r="K5" s="27" t="s">
        <v>14</v>
      </c>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0"/>
      <c r="BE5" s="28" t="s">
        <v>15</v>
      </c>
      <c r="BS5" s="17" t="s">
        <v>6</v>
      </c>
    </row>
    <row r="6" s="1" customFormat="1" ht="36.96" customHeight="1">
      <c r="B6" s="21"/>
      <c r="C6" s="22"/>
      <c r="D6" s="29" t="s">
        <v>16</v>
      </c>
      <c r="E6" s="22"/>
      <c r="F6" s="22"/>
      <c r="G6" s="22"/>
      <c r="H6" s="22"/>
      <c r="I6" s="22"/>
      <c r="J6" s="22"/>
      <c r="K6" s="30" t="s">
        <v>17</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0"/>
      <c r="BE6" s="31"/>
      <c r="BS6" s="17" t="s">
        <v>6</v>
      </c>
    </row>
    <row r="7" s="1" customFormat="1" ht="12" customHeight="1">
      <c r="B7" s="21"/>
      <c r="C7" s="22"/>
      <c r="D7" s="32" t="s">
        <v>18</v>
      </c>
      <c r="E7" s="22"/>
      <c r="F7" s="22"/>
      <c r="G7" s="22"/>
      <c r="H7" s="22"/>
      <c r="I7" s="22"/>
      <c r="J7" s="22"/>
      <c r="K7" s="27" t="s">
        <v>1</v>
      </c>
      <c r="L7" s="22"/>
      <c r="M7" s="22"/>
      <c r="N7" s="22"/>
      <c r="O7" s="22"/>
      <c r="P7" s="22"/>
      <c r="Q7" s="22"/>
      <c r="R7" s="22"/>
      <c r="S7" s="22"/>
      <c r="T7" s="22"/>
      <c r="U7" s="22"/>
      <c r="V7" s="22"/>
      <c r="W7" s="22"/>
      <c r="X7" s="22"/>
      <c r="Y7" s="22"/>
      <c r="Z7" s="22"/>
      <c r="AA7" s="22"/>
      <c r="AB7" s="22"/>
      <c r="AC7" s="22"/>
      <c r="AD7" s="22"/>
      <c r="AE7" s="22"/>
      <c r="AF7" s="22"/>
      <c r="AG7" s="22"/>
      <c r="AH7" s="22"/>
      <c r="AI7" s="22"/>
      <c r="AJ7" s="22"/>
      <c r="AK7" s="32" t="s">
        <v>19</v>
      </c>
      <c r="AL7" s="22"/>
      <c r="AM7" s="22"/>
      <c r="AN7" s="27" t="s">
        <v>1</v>
      </c>
      <c r="AO7" s="22"/>
      <c r="AP7" s="22"/>
      <c r="AQ7" s="22"/>
      <c r="AR7" s="20"/>
      <c r="BE7" s="31"/>
      <c r="BS7" s="17" t="s">
        <v>6</v>
      </c>
    </row>
    <row r="8" s="1" customFormat="1" ht="12" customHeight="1">
      <c r="B8" s="21"/>
      <c r="C8" s="22"/>
      <c r="D8" s="32" t="s">
        <v>20</v>
      </c>
      <c r="E8" s="22"/>
      <c r="F8" s="22"/>
      <c r="G8" s="22"/>
      <c r="H8" s="22"/>
      <c r="I8" s="22"/>
      <c r="J8" s="22"/>
      <c r="K8" s="27" t="s">
        <v>21</v>
      </c>
      <c r="L8" s="22"/>
      <c r="M8" s="22"/>
      <c r="N8" s="22"/>
      <c r="O8" s="22"/>
      <c r="P8" s="22"/>
      <c r="Q8" s="22"/>
      <c r="R8" s="22"/>
      <c r="S8" s="22"/>
      <c r="T8" s="22"/>
      <c r="U8" s="22"/>
      <c r="V8" s="22"/>
      <c r="W8" s="22"/>
      <c r="X8" s="22"/>
      <c r="Y8" s="22"/>
      <c r="Z8" s="22"/>
      <c r="AA8" s="22"/>
      <c r="AB8" s="22"/>
      <c r="AC8" s="22"/>
      <c r="AD8" s="22"/>
      <c r="AE8" s="22"/>
      <c r="AF8" s="22"/>
      <c r="AG8" s="22"/>
      <c r="AH8" s="22"/>
      <c r="AI8" s="22"/>
      <c r="AJ8" s="22"/>
      <c r="AK8" s="32" t="s">
        <v>22</v>
      </c>
      <c r="AL8" s="22"/>
      <c r="AM8" s="22"/>
      <c r="AN8" s="33" t="s">
        <v>23</v>
      </c>
      <c r="AO8" s="22"/>
      <c r="AP8" s="22"/>
      <c r="AQ8" s="22"/>
      <c r="AR8" s="20"/>
      <c r="BE8" s="31"/>
      <c r="BS8" s="17" t="s">
        <v>6</v>
      </c>
    </row>
    <row r="9" s="1" customFormat="1" ht="14.4"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31"/>
      <c r="BS9" s="17" t="s">
        <v>6</v>
      </c>
    </row>
    <row r="10" s="1" customFormat="1" ht="12" customHeight="1">
      <c r="B10" s="21"/>
      <c r="C10" s="22"/>
      <c r="D10" s="32" t="s">
        <v>24</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32" t="s">
        <v>25</v>
      </c>
      <c r="AL10" s="22"/>
      <c r="AM10" s="22"/>
      <c r="AN10" s="27" t="s">
        <v>1</v>
      </c>
      <c r="AO10" s="22"/>
      <c r="AP10" s="22"/>
      <c r="AQ10" s="22"/>
      <c r="AR10" s="20"/>
      <c r="BE10" s="31"/>
      <c r="BS10" s="17" t="s">
        <v>6</v>
      </c>
    </row>
    <row r="11" s="1" customFormat="1" ht="18.48" customHeight="1">
      <c r="B11" s="21"/>
      <c r="C11" s="22"/>
      <c r="D11" s="22"/>
      <c r="E11" s="27" t="s">
        <v>26</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32" t="s">
        <v>27</v>
      </c>
      <c r="AL11" s="22"/>
      <c r="AM11" s="22"/>
      <c r="AN11" s="27" t="s">
        <v>1</v>
      </c>
      <c r="AO11" s="22"/>
      <c r="AP11" s="22"/>
      <c r="AQ11" s="22"/>
      <c r="AR11" s="20"/>
      <c r="BE11" s="31"/>
      <c r="BS11" s="17" t="s">
        <v>6</v>
      </c>
    </row>
    <row r="12" s="1" customFormat="1" ht="6.96"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31"/>
      <c r="BS12" s="17" t="s">
        <v>6</v>
      </c>
    </row>
    <row r="13" s="1" customFormat="1" ht="12" customHeight="1">
      <c r="B13" s="21"/>
      <c r="C13" s="22"/>
      <c r="D13" s="32" t="s">
        <v>28</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32" t="s">
        <v>25</v>
      </c>
      <c r="AL13" s="22"/>
      <c r="AM13" s="22"/>
      <c r="AN13" s="34" t="s">
        <v>29</v>
      </c>
      <c r="AO13" s="22"/>
      <c r="AP13" s="22"/>
      <c r="AQ13" s="22"/>
      <c r="AR13" s="20"/>
      <c r="BE13" s="31"/>
      <c r="BS13" s="17" t="s">
        <v>6</v>
      </c>
    </row>
    <row r="14">
      <c r="B14" s="21"/>
      <c r="C14" s="22"/>
      <c r="D14" s="22"/>
      <c r="E14" s="34" t="s">
        <v>29</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2" t="s">
        <v>27</v>
      </c>
      <c r="AL14" s="22"/>
      <c r="AM14" s="22"/>
      <c r="AN14" s="34" t="s">
        <v>29</v>
      </c>
      <c r="AO14" s="22"/>
      <c r="AP14" s="22"/>
      <c r="AQ14" s="22"/>
      <c r="AR14" s="20"/>
      <c r="BE14" s="31"/>
      <c r="BS14" s="17" t="s">
        <v>6</v>
      </c>
    </row>
    <row r="15" s="1" customFormat="1" ht="6.96"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31"/>
      <c r="BS15" s="17" t="s">
        <v>4</v>
      </c>
    </row>
    <row r="16" s="1" customFormat="1" ht="12" customHeight="1">
      <c r="B16" s="21"/>
      <c r="C16" s="22"/>
      <c r="D16" s="32" t="s">
        <v>30</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32" t="s">
        <v>25</v>
      </c>
      <c r="AL16" s="22"/>
      <c r="AM16" s="22"/>
      <c r="AN16" s="27" t="s">
        <v>31</v>
      </c>
      <c r="AO16" s="22"/>
      <c r="AP16" s="22"/>
      <c r="AQ16" s="22"/>
      <c r="AR16" s="20"/>
      <c r="BE16" s="31"/>
      <c r="BS16" s="17" t="s">
        <v>4</v>
      </c>
    </row>
    <row r="17" s="1" customFormat="1" ht="18.48" customHeight="1">
      <c r="B17" s="21"/>
      <c r="C17" s="22"/>
      <c r="D17" s="22"/>
      <c r="E17" s="27" t="s">
        <v>32</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32" t="s">
        <v>27</v>
      </c>
      <c r="AL17" s="22"/>
      <c r="AM17" s="22"/>
      <c r="AN17" s="27" t="s">
        <v>33</v>
      </c>
      <c r="AO17" s="22"/>
      <c r="AP17" s="22"/>
      <c r="AQ17" s="22"/>
      <c r="AR17" s="20"/>
      <c r="BE17" s="31"/>
      <c r="BS17" s="17" t="s">
        <v>34</v>
      </c>
    </row>
    <row r="18" s="1" customFormat="1" ht="6.96"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31"/>
      <c r="BS18" s="17" t="s">
        <v>6</v>
      </c>
    </row>
    <row r="19" s="1" customFormat="1" ht="12" customHeight="1">
      <c r="B19" s="21"/>
      <c r="C19" s="22"/>
      <c r="D19" s="32" t="s">
        <v>35</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32" t="s">
        <v>25</v>
      </c>
      <c r="AL19" s="22"/>
      <c r="AM19" s="22"/>
      <c r="AN19" s="27" t="s">
        <v>31</v>
      </c>
      <c r="AO19" s="22"/>
      <c r="AP19" s="22"/>
      <c r="AQ19" s="22"/>
      <c r="AR19" s="20"/>
      <c r="BE19" s="31"/>
      <c r="BS19" s="17" t="s">
        <v>6</v>
      </c>
    </row>
    <row r="20" s="1" customFormat="1" ht="18.48" customHeight="1">
      <c r="B20" s="21"/>
      <c r="C20" s="22"/>
      <c r="D20" s="22"/>
      <c r="E20" s="27" t="s">
        <v>36</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32" t="s">
        <v>27</v>
      </c>
      <c r="AL20" s="22"/>
      <c r="AM20" s="22"/>
      <c r="AN20" s="27" t="s">
        <v>33</v>
      </c>
      <c r="AO20" s="22"/>
      <c r="AP20" s="22"/>
      <c r="AQ20" s="22"/>
      <c r="AR20" s="20"/>
      <c r="BE20" s="31"/>
      <c r="BS20" s="17" t="s">
        <v>34</v>
      </c>
    </row>
    <row r="21" s="1" customFormat="1" ht="6.96"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31"/>
    </row>
    <row r="22" s="1" customFormat="1" ht="12" customHeight="1">
      <c r="B22" s="21"/>
      <c r="C22" s="22"/>
      <c r="D22" s="32" t="s">
        <v>37</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31"/>
    </row>
    <row r="23" s="1" customFormat="1" ht="16.5" customHeight="1">
      <c r="B23" s="21"/>
      <c r="C23" s="22"/>
      <c r="D23" s="22"/>
      <c r="E23" s="36" t="s">
        <v>1</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22"/>
      <c r="AP23" s="22"/>
      <c r="AQ23" s="22"/>
      <c r="AR23" s="20"/>
      <c r="BE23" s="31"/>
    </row>
    <row r="24" s="1" customFormat="1" ht="6.96"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31"/>
    </row>
    <row r="25" s="1" customFormat="1" ht="6.96" customHeight="1">
      <c r="B25" s="21"/>
      <c r="C25" s="22"/>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22"/>
      <c r="AQ25" s="22"/>
      <c r="AR25" s="20"/>
      <c r="BE25" s="31"/>
    </row>
    <row r="26" s="2" customFormat="1" ht="25.92" customHeight="1">
      <c r="A26" s="38"/>
      <c r="B26" s="39"/>
      <c r="C26" s="40"/>
      <c r="D26" s="41" t="s">
        <v>38</v>
      </c>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ROUND(AG94,2)</f>
        <v>0</v>
      </c>
      <c r="AL26" s="42"/>
      <c r="AM26" s="42"/>
      <c r="AN26" s="42"/>
      <c r="AO26" s="42"/>
      <c r="AP26" s="40"/>
      <c r="AQ26" s="40"/>
      <c r="AR26" s="44"/>
      <c r="BE26" s="31"/>
    </row>
    <row r="27" s="2" customFormat="1" ht="6.96" customHeight="1">
      <c r="A27" s="38"/>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4"/>
      <c r="BE27" s="31"/>
    </row>
    <row r="28" s="2" customFormat="1">
      <c r="A28" s="38"/>
      <c r="B28" s="39"/>
      <c r="C28" s="40"/>
      <c r="D28" s="40"/>
      <c r="E28" s="40"/>
      <c r="F28" s="40"/>
      <c r="G28" s="40"/>
      <c r="H28" s="40"/>
      <c r="I28" s="40"/>
      <c r="J28" s="40"/>
      <c r="K28" s="40"/>
      <c r="L28" s="45" t="s">
        <v>39</v>
      </c>
      <c r="M28" s="45"/>
      <c r="N28" s="45"/>
      <c r="O28" s="45"/>
      <c r="P28" s="45"/>
      <c r="Q28" s="40"/>
      <c r="R28" s="40"/>
      <c r="S28" s="40"/>
      <c r="T28" s="40"/>
      <c r="U28" s="40"/>
      <c r="V28" s="40"/>
      <c r="W28" s="45" t="s">
        <v>40</v>
      </c>
      <c r="X28" s="45"/>
      <c r="Y28" s="45"/>
      <c r="Z28" s="45"/>
      <c r="AA28" s="45"/>
      <c r="AB28" s="45"/>
      <c r="AC28" s="45"/>
      <c r="AD28" s="45"/>
      <c r="AE28" s="45"/>
      <c r="AF28" s="40"/>
      <c r="AG28" s="40"/>
      <c r="AH28" s="40"/>
      <c r="AI28" s="40"/>
      <c r="AJ28" s="40"/>
      <c r="AK28" s="45" t="s">
        <v>41</v>
      </c>
      <c r="AL28" s="45"/>
      <c r="AM28" s="45"/>
      <c r="AN28" s="45"/>
      <c r="AO28" s="45"/>
      <c r="AP28" s="40"/>
      <c r="AQ28" s="40"/>
      <c r="AR28" s="44"/>
      <c r="BE28" s="31"/>
    </row>
    <row r="29" s="3" customFormat="1" ht="14.4" customHeight="1">
      <c r="A29" s="3"/>
      <c r="B29" s="46"/>
      <c r="C29" s="47"/>
      <c r="D29" s="32" t="s">
        <v>42</v>
      </c>
      <c r="E29" s="47"/>
      <c r="F29" s="32" t="s">
        <v>43</v>
      </c>
      <c r="G29" s="47"/>
      <c r="H29" s="47"/>
      <c r="I29" s="47"/>
      <c r="J29" s="47"/>
      <c r="K29" s="47"/>
      <c r="L29" s="48">
        <v>0.20999999999999999</v>
      </c>
      <c r="M29" s="47"/>
      <c r="N29" s="47"/>
      <c r="O29" s="47"/>
      <c r="P29" s="47"/>
      <c r="Q29" s="47"/>
      <c r="R29" s="47"/>
      <c r="S29" s="47"/>
      <c r="T29" s="47"/>
      <c r="U29" s="47"/>
      <c r="V29" s="47"/>
      <c r="W29" s="49">
        <f>ROUND(AZ94, 2)</f>
        <v>0</v>
      </c>
      <c r="X29" s="47"/>
      <c r="Y29" s="47"/>
      <c r="Z29" s="47"/>
      <c r="AA29" s="47"/>
      <c r="AB29" s="47"/>
      <c r="AC29" s="47"/>
      <c r="AD29" s="47"/>
      <c r="AE29" s="47"/>
      <c r="AF29" s="47"/>
      <c r="AG29" s="47"/>
      <c r="AH29" s="47"/>
      <c r="AI29" s="47"/>
      <c r="AJ29" s="47"/>
      <c r="AK29" s="49">
        <f>ROUND(AV94, 2)</f>
        <v>0</v>
      </c>
      <c r="AL29" s="47"/>
      <c r="AM29" s="47"/>
      <c r="AN29" s="47"/>
      <c r="AO29" s="47"/>
      <c r="AP29" s="47"/>
      <c r="AQ29" s="47"/>
      <c r="AR29" s="50"/>
      <c r="BE29" s="51"/>
    </row>
    <row r="30" s="3" customFormat="1" ht="14.4" customHeight="1">
      <c r="A30" s="3"/>
      <c r="B30" s="46"/>
      <c r="C30" s="47"/>
      <c r="D30" s="47"/>
      <c r="E30" s="47"/>
      <c r="F30" s="32" t="s">
        <v>44</v>
      </c>
      <c r="G30" s="47"/>
      <c r="H30" s="47"/>
      <c r="I30" s="47"/>
      <c r="J30" s="47"/>
      <c r="K30" s="47"/>
      <c r="L30" s="48">
        <v>0.14999999999999999</v>
      </c>
      <c r="M30" s="47"/>
      <c r="N30" s="47"/>
      <c r="O30" s="47"/>
      <c r="P30" s="47"/>
      <c r="Q30" s="47"/>
      <c r="R30" s="47"/>
      <c r="S30" s="47"/>
      <c r="T30" s="47"/>
      <c r="U30" s="47"/>
      <c r="V30" s="47"/>
      <c r="W30" s="49">
        <f>ROUND(BA94, 2)</f>
        <v>0</v>
      </c>
      <c r="X30" s="47"/>
      <c r="Y30" s="47"/>
      <c r="Z30" s="47"/>
      <c r="AA30" s="47"/>
      <c r="AB30" s="47"/>
      <c r="AC30" s="47"/>
      <c r="AD30" s="47"/>
      <c r="AE30" s="47"/>
      <c r="AF30" s="47"/>
      <c r="AG30" s="47"/>
      <c r="AH30" s="47"/>
      <c r="AI30" s="47"/>
      <c r="AJ30" s="47"/>
      <c r="AK30" s="49">
        <f>ROUND(AW94, 2)</f>
        <v>0</v>
      </c>
      <c r="AL30" s="47"/>
      <c r="AM30" s="47"/>
      <c r="AN30" s="47"/>
      <c r="AO30" s="47"/>
      <c r="AP30" s="47"/>
      <c r="AQ30" s="47"/>
      <c r="AR30" s="50"/>
      <c r="BE30" s="51"/>
    </row>
    <row r="31" hidden="1" s="3" customFormat="1" ht="14.4" customHeight="1">
      <c r="A31" s="3"/>
      <c r="B31" s="46"/>
      <c r="C31" s="47"/>
      <c r="D31" s="47"/>
      <c r="E31" s="47"/>
      <c r="F31" s="32" t="s">
        <v>45</v>
      </c>
      <c r="G31" s="47"/>
      <c r="H31" s="47"/>
      <c r="I31" s="47"/>
      <c r="J31" s="47"/>
      <c r="K31" s="47"/>
      <c r="L31" s="48">
        <v>0.20999999999999999</v>
      </c>
      <c r="M31" s="47"/>
      <c r="N31" s="47"/>
      <c r="O31" s="47"/>
      <c r="P31" s="47"/>
      <c r="Q31" s="47"/>
      <c r="R31" s="47"/>
      <c r="S31" s="47"/>
      <c r="T31" s="47"/>
      <c r="U31" s="47"/>
      <c r="V31" s="47"/>
      <c r="W31" s="49">
        <f>ROUND(BB94, 2)</f>
        <v>0</v>
      </c>
      <c r="X31" s="47"/>
      <c r="Y31" s="47"/>
      <c r="Z31" s="47"/>
      <c r="AA31" s="47"/>
      <c r="AB31" s="47"/>
      <c r="AC31" s="47"/>
      <c r="AD31" s="47"/>
      <c r="AE31" s="47"/>
      <c r="AF31" s="47"/>
      <c r="AG31" s="47"/>
      <c r="AH31" s="47"/>
      <c r="AI31" s="47"/>
      <c r="AJ31" s="47"/>
      <c r="AK31" s="49">
        <v>0</v>
      </c>
      <c r="AL31" s="47"/>
      <c r="AM31" s="47"/>
      <c r="AN31" s="47"/>
      <c r="AO31" s="47"/>
      <c r="AP31" s="47"/>
      <c r="AQ31" s="47"/>
      <c r="AR31" s="50"/>
      <c r="BE31" s="51"/>
    </row>
    <row r="32" hidden="1" s="3" customFormat="1" ht="14.4" customHeight="1">
      <c r="A32" s="3"/>
      <c r="B32" s="46"/>
      <c r="C32" s="47"/>
      <c r="D32" s="47"/>
      <c r="E32" s="47"/>
      <c r="F32" s="32" t="s">
        <v>46</v>
      </c>
      <c r="G32" s="47"/>
      <c r="H32" s="47"/>
      <c r="I32" s="47"/>
      <c r="J32" s="47"/>
      <c r="K32" s="47"/>
      <c r="L32" s="48">
        <v>0.14999999999999999</v>
      </c>
      <c r="M32" s="47"/>
      <c r="N32" s="47"/>
      <c r="O32" s="47"/>
      <c r="P32" s="47"/>
      <c r="Q32" s="47"/>
      <c r="R32" s="47"/>
      <c r="S32" s="47"/>
      <c r="T32" s="47"/>
      <c r="U32" s="47"/>
      <c r="V32" s="47"/>
      <c r="W32" s="49">
        <f>ROUND(BC94, 2)</f>
        <v>0</v>
      </c>
      <c r="X32" s="47"/>
      <c r="Y32" s="47"/>
      <c r="Z32" s="47"/>
      <c r="AA32" s="47"/>
      <c r="AB32" s="47"/>
      <c r="AC32" s="47"/>
      <c r="AD32" s="47"/>
      <c r="AE32" s="47"/>
      <c r="AF32" s="47"/>
      <c r="AG32" s="47"/>
      <c r="AH32" s="47"/>
      <c r="AI32" s="47"/>
      <c r="AJ32" s="47"/>
      <c r="AK32" s="49">
        <v>0</v>
      </c>
      <c r="AL32" s="47"/>
      <c r="AM32" s="47"/>
      <c r="AN32" s="47"/>
      <c r="AO32" s="47"/>
      <c r="AP32" s="47"/>
      <c r="AQ32" s="47"/>
      <c r="AR32" s="50"/>
      <c r="BE32" s="51"/>
    </row>
    <row r="33" hidden="1" s="3" customFormat="1" ht="14.4" customHeight="1">
      <c r="A33" s="3"/>
      <c r="B33" s="46"/>
      <c r="C33" s="47"/>
      <c r="D33" s="47"/>
      <c r="E33" s="47"/>
      <c r="F33" s="32" t="s">
        <v>47</v>
      </c>
      <c r="G33" s="47"/>
      <c r="H33" s="47"/>
      <c r="I33" s="47"/>
      <c r="J33" s="47"/>
      <c r="K33" s="47"/>
      <c r="L33" s="48">
        <v>0</v>
      </c>
      <c r="M33" s="47"/>
      <c r="N33" s="47"/>
      <c r="O33" s="47"/>
      <c r="P33" s="47"/>
      <c r="Q33" s="47"/>
      <c r="R33" s="47"/>
      <c r="S33" s="47"/>
      <c r="T33" s="47"/>
      <c r="U33" s="47"/>
      <c r="V33" s="47"/>
      <c r="W33" s="49">
        <f>ROUND(BD94, 2)</f>
        <v>0</v>
      </c>
      <c r="X33" s="47"/>
      <c r="Y33" s="47"/>
      <c r="Z33" s="47"/>
      <c r="AA33" s="47"/>
      <c r="AB33" s="47"/>
      <c r="AC33" s="47"/>
      <c r="AD33" s="47"/>
      <c r="AE33" s="47"/>
      <c r="AF33" s="47"/>
      <c r="AG33" s="47"/>
      <c r="AH33" s="47"/>
      <c r="AI33" s="47"/>
      <c r="AJ33" s="47"/>
      <c r="AK33" s="49">
        <v>0</v>
      </c>
      <c r="AL33" s="47"/>
      <c r="AM33" s="47"/>
      <c r="AN33" s="47"/>
      <c r="AO33" s="47"/>
      <c r="AP33" s="47"/>
      <c r="AQ33" s="47"/>
      <c r="AR33" s="50"/>
      <c r="BE33" s="51"/>
    </row>
    <row r="34" s="2" customFormat="1" ht="6.96" customHeight="1">
      <c r="A34" s="38"/>
      <c r="B34" s="39"/>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4"/>
      <c r="BE34" s="31"/>
    </row>
    <row r="35" s="2" customFormat="1" ht="25.92" customHeight="1">
      <c r="A35" s="38"/>
      <c r="B35" s="39"/>
      <c r="C35" s="52"/>
      <c r="D35" s="53" t="s">
        <v>48</v>
      </c>
      <c r="E35" s="54"/>
      <c r="F35" s="54"/>
      <c r="G35" s="54"/>
      <c r="H35" s="54"/>
      <c r="I35" s="54"/>
      <c r="J35" s="54"/>
      <c r="K35" s="54"/>
      <c r="L35" s="54"/>
      <c r="M35" s="54"/>
      <c r="N35" s="54"/>
      <c r="O35" s="54"/>
      <c r="P35" s="54"/>
      <c r="Q35" s="54"/>
      <c r="R35" s="54"/>
      <c r="S35" s="54"/>
      <c r="T35" s="55" t="s">
        <v>49</v>
      </c>
      <c r="U35" s="54"/>
      <c r="V35" s="54"/>
      <c r="W35" s="54"/>
      <c r="X35" s="56" t="s">
        <v>50</v>
      </c>
      <c r="Y35" s="54"/>
      <c r="Z35" s="54"/>
      <c r="AA35" s="54"/>
      <c r="AB35" s="54"/>
      <c r="AC35" s="54"/>
      <c r="AD35" s="54"/>
      <c r="AE35" s="54"/>
      <c r="AF35" s="54"/>
      <c r="AG35" s="54"/>
      <c r="AH35" s="54"/>
      <c r="AI35" s="54"/>
      <c r="AJ35" s="54"/>
      <c r="AK35" s="57">
        <f>SUM(AK26:AK33)</f>
        <v>0</v>
      </c>
      <c r="AL35" s="54"/>
      <c r="AM35" s="54"/>
      <c r="AN35" s="54"/>
      <c r="AO35" s="58"/>
      <c r="AP35" s="52"/>
      <c r="AQ35" s="52"/>
      <c r="AR35" s="44"/>
      <c r="BE35" s="38"/>
    </row>
    <row r="36" s="2" customFormat="1" ht="6.96" customHeight="1">
      <c r="A36" s="38"/>
      <c r="B36" s="39"/>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4"/>
      <c r="BE36" s="38"/>
    </row>
    <row r="37" s="2" customFormat="1" ht="14.4" customHeight="1">
      <c r="A37" s="38"/>
      <c r="B37" s="39"/>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4"/>
      <c r="BE37" s="38"/>
    </row>
    <row r="38" s="1" customFormat="1" ht="14.4" customHeight="1">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1" customFormat="1" ht="14.4" customHeight="1">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1" customFormat="1" ht="14.4" customHeigh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1" customFormat="1" ht="14.4" customHeight="1">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1" customFormat="1" ht="14.4" customHeight="1">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1" customFormat="1" ht="14.4" customHeight="1">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1" customFormat="1" ht="14.4" customHeight="1">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1" customFormat="1" ht="14.4" customHeight="1">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1" customFormat="1" ht="14.4" customHeight="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1" customFormat="1" ht="14.4" customHeight="1">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1" customFormat="1" ht="14.4" customHeight="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2" customFormat="1" ht="14.4" customHeight="1">
      <c r="B49" s="59"/>
      <c r="C49" s="60"/>
      <c r="D49" s="61" t="s">
        <v>51</v>
      </c>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1" t="s">
        <v>52</v>
      </c>
      <c r="AI49" s="62"/>
      <c r="AJ49" s="62"/>
      <c r="AK49" s="62"/>
      <c r="AL49" s="62"/>
      <c r="AM49" s="62"/>
      <c r="AN49" s="62"/>
      <c r="AO49" s="62"/>
      <c r="AP49" s="60"/>
      <c r="AQ49" s="60"/>
      <c r="AR49" s="63"/>
    </row>
    <row r="50">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2" customFormat="1">
      <c r="A60" s="38"/>
      <c r="B60" s="39"/>
      <c r="C60" s="40"/>
      <c r="D60" s="64" t="s">
        <v>53</v>
      </c>
      <c r="E60" s="42"/>
      <c r="F60" s="42"/>
      <c r="G60" s="42"/>
      <c r="H60" s="42"/>
      <c r="I60" s="42"/>
      <c r="J60" s="42"/>
      <c r="K60" s="42"/>
      <c r="L60" s="42"/>
      <c r="M60" s="42"/>
      <c r="N60" s="42"/>
      <c r="O60" s="42"/>
      <c r="P60" s="42"/>
      <c r="Q60" s="42"/>
      <c r="R60" s="42"/>
      <c r="S60" s="42"/>
      <c r="T60" s="42"/>
      <c r="U60" s="42"/>
      <c r="V60" s="64" t="s">
        <v>54</v>
      </c>
      <c r="W60" s="42"/>
      <c r="X60" s="42"/>
      <c r="Y60" s="42"/>
      <c r="Z60" s="42"/>
      <c r="AA60" s="42"/>
      <c r="AB60" s="42"/>
      <c r="AC60" s="42"/>
      <c r="AD60" s="42"/>
      <c r="AE60" s="42"/>
      <c r="AF60" s="42"/>
      <c r="AG60" s="42"/>
      <c r="AH60" s="64" t="s">
        <v>53</v>
      </c>
      <c r="AI60" s="42"/>
      <c r="AJ60" s="42"/>
      <c r="AK60" s="42"/>
      <c r="AL60" s="42"/>
      <c r="AM60" s="64" t="s">
        <v>54</v>
      </c>
      <c r="AN60" s="42"/>
      <c r="AO60" s="42"/>
      <c r="AP60" s="40"/>
      <c r="AQ60" s="40"/>
      <c r="AR60" s="44"/>
      <c r="BE60" s="38"/>
    </row>
    <row r="61">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2" customFormat="1">
      <c r="A64" s="38"/>
      <c r="B64" s="39"/>
      <c r="C64" s="40"/>
      <c r="D64" s="61" t="s">
        <v>55</v>
      </c>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1" t="s">
        <v>56</v>
      </c>
      <c r="AI64" s="65"/>
      <c r="AJ64" s="65"/>
      <c r="AK64" s="65"/>
      <c r="AL64" s="65"/>
      <c r="AM64" s="65"/>
      <c r="AN64" s="65"/>
      <c r="AO64" s="65"/>
      <c r="AP64" s="40"/>
      <c r="AQ64" s="40"/>
      <c r="AR64" s="44"/>
      <c r="BE64" s="38"/>
    </row>
    <row r="65">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2" customFormat="1">
      <c r="A75" s="38"/>
      <c r="B75" s="39"/>
      <c r="C75" s="40"/>
      <c r="D75" s="64" t="s">
        <v>53</v>
      </c>
      <c r="E75" s="42"/>
      <c r="F75" s="42"/>
      <c r="G75" s="42"/>
      <c r="H75" s="42"/>
      <c r="I75" s="42"/>
      <c r="J75" s="42"/>
      <c r="K75" s="42"/>
      <c r="L75" s="42"/>
      <c r="M75" s="42"/>
      <c r="N75" s="42"/>
      <c r="O75" s="42"/>
      <c r="P75" s="42"/>
      <c r="Q75" s="42"/>
      <c r="R75" s="42"/>
      <c r="S75" s="42"/>
      <c r="T75" s="42"/>
      <c r="U75" s="42"/>
      <c r="V75" s="64" t="s">
        <v>54</v>
      </c>
      <c r="W75" s="42"/>
      <c r="X75" s="42"/>
      <c r="Y75" s="42"/>
      <c r="Z75" s="42"/>
      <c r="AA75" s="42"/>
      <c r="AB75" s="42"/>
      <c r="AC75" s="42"/>
      <c r="AD75" s="42"/>
      <c r="AE75" s="42"/>
      <c r="AF75" s="42"/>
      <c r="AG75" s="42"/>
      <c r="AH75" s="64" t="s">
        <v>53</v>
      </c>
      <c r="AI75" s="42"/>
      <c r="AJ75" s="42"/>
      <c r="AK75" s="42"/>
      <c r="AL75" s="42"/>
      <c r="AM75" s="64" t="s">
        <v>54</v>
      </c>
      <c r="AN75" s="42"/>
      <c r="AO75" s="42"/>
      <c r="AP75" s="40"/>
      <c r="AQ75" s="40"/>
      <c r="AR75" s="44"/>
      <c r="BE75" s="38"/>
    </row>
    <row r="76" s="2" customFormat="1">
      <c r="A76" s="38"/>
      <c r="B76" s="39"/>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4"/>
      <c r="BE76" s="38"/>
    </row>
    <row r="77" s="2" customFormat="1" ht="6.96" customHeight="1">
      <c r="A77" s="38"/>
      <c r="B77" s="66"/>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44"/>
      <c r="BE77" s="38"/>
    </row>
    <row r="81" s="2" customFormat="1" ht="6.96" customHeight="1">
      <c r="A81" s="38"/>
      <c r="B81" s="68"/>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44"/>
      <c r="BE81" s="38"/>
    </row>
    <row r="82" s="2" customFormat="1" ht="24.96" customHeight="1">
      <c r="A82" s="38"/>
      <c r="B82" s="39"/>
      <c r="C82" s="23" t="s">
        <v>57</v>
      </c>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4"/>
      <c r="BE82" s="38"/>
    </row>
    <row r="83" s="2" customFormat="1" ht="6.96" customHeight="1">
      <c r="A83" s="38"/>
      <c r="B83" s="39"/>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4"/>
      <c r="BE83" s="38"/>
    </row>
    <row r="84" s="4" customFormat="1" ht="12" customHeight="1">
      <c r="A84" s="4"/>
      <c r="B84" s="70"/>
      <c r="C84" s="32" t="s">
        <v>13</v>
      </c>
      <c r="D84" s="71"/>
      <c r="E84" s="71"/>
      <c r="F84" s="71"/>
      <c r="G84" s="71"/>
      <c r="H84" s="71"/>
      <c r="I84" s="71"/>
      <c r="J84" s="71"/>
      <c r="K84" s="71"/>
      <c r="L84" s="71" t="str">
        <f>K5</f>
        <v>01082021</v>
      </c>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2"/>
      <c r="BE84" s="4"/>
    </row>
    <row r="85" s="5" customFormat="1" ht="36.96" customHeight="1">
      <c r="A85" s="5"/>
      <c r="B85" s="73"/>
      <c r="C85" s="74" t="s">
        <v>16</v>
      </c>
      <c r="D85" s="75"/>
      <c r="E85" s="75"/>
      <c r="F85" s="75"/>
      <c r="G85" s="75"/>
      <c r="H85" s="75"/>
      <c r="I85" s="75"/>
      <c r="J85" s="75"/>
      <c r="K85" s="75"/>
      <c r="L85" s="76" t="str">
        <f>K6</f>
        <v>STAVEBNÍ ÚPRAVY HASIČSKÉ ZBROJNICE HEŘMANICE - SLEZSKÁ OSTRAVA</v>
      </c>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7"/>
      <c r="BE85" s="5"/>
    </row>
    <row r="86" s="2" customFormat="1" ht="6.96" customHeight="1">
      <c r="A86" s="38"/>
      <c r="B86" s="39"/>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4"/>
      <c r="BE86" s="38"/>
    </row>
    <row r="87" s="2" customFormat="1" ht="12" customHeight="1">
      <c r="A87" s="38"/>
      <c r="B87" s="39"/>
      <c r="C87" s="32" t="s">
        <v>20</v>
      </c>
      <c r="D87" s="40"/>
      <c r="E87" s="40"/>
      <c r="F87" s="40"/>
      <c r="G87" s="40"/>
      <c r="H87" s="40"/>
      <c r="I87" s="40"/>
      <c r="J87" s="40"/>
      <c r="K87" s="40"/>
      <c r="L87" s="78" t="str">
        <f>IF(K8="","",K8)</f>
        <v>SLEZSKÁ OSTRAVA</v>
      </c>
      <c r="M87" s="40"/>
      <c r="N87" s="40"/>
      <c r="O87" s="40"/>
      <c r="P87" s="40"/>
      <c r="Q87" s="40"/>
      <c r="R87" s="40"/>
      <c r="S87" s="40"/>
      <c r="T87" s="40"/>
      <c r="U87" s="40"/>
      <c r="V87" s="40"/>
      <c r="W87" s="40"/>
      <c r="X87" s="40"/>
      <c r="Y87" s="40"/>
      <c r="Z87" s="40"/>
      <c r="AA87" s="40"/>
      <c r="AB87" s="40"/>
      <c r="AC87" s="40"/>
      <c r="AD87" s="40"/>
      <c r="AE87" s="40"/>
      <c r="AF87" s="40"/>
      <c r="AG87" s="40"/>
      <c r="AH87" s="40"/>
      <c r="AI87" s="32" t="s">
        <v>22</v>
      </c>
      <c r="AJ87" s="40"/>
      <c r="AK87" s="40"/>
      <c r="AL87" s="40"/>
      <c r="AM87" s="79" t="str">
        <f>IF(AN8= "","",AN8)</f>
        <v>10. 8. 2023</v>
      </c>
      <c r="AN87" s="79"/>
      <c r="AO87" s="40"/>
      <c r="AP87" s="40"/>
      <c r="AQ87" s="40"/>
      <c r="AR87" s="44"/>
      <c r="BE87" s="38"/>
    </row>
    <row r="88" s="2" customFormat="1" ht="6.96" customHeight="1">
      <c r="A88" s="38"/>
      <c r="B88" s="39"/>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4"/>
      <c r="BE88" s="38"/>
    </row>
    <row r="89" s="2" customFormat="1" ht="15.15" customHeight="1">
      <c r="A89" s="38"/>
      <c r="B89" s="39"/>
      <c r="C89" s="32" t="s">
        <v>24</v>
      </c>
      <c r="D89" s="40"/>
      <c r="E89" s="40"/>
      <c r="F89" s="40"/>
      <c r="G89" s="40"/>
      <c r="H89" s="40"/>
      <c r="I89" s="40"/>
      <c r="J89" s="40"/>
      <c r="K89" s="40"/>
      <c r="L89" s="71" t="str">
        <f>IF(E11= "","",E11)</f>
        <v>SMO - SLEZSKÁ OSTRAVA</v>
      </c>
      <c r="M89" s="40"/>
      <c r="N89" s="40"/>
      <c r="O89" s="40"/>
      <c r="P89" s="40"/>
      <c r="Q89" s="40"/>
      <c r="R89" s="40"/>
      <c r="S89" s="40"/>
      <c r="T89" s="40"/>
      <c r="U89" s="40"/>
      <c r="V89" s="40"/>
      <c r="W89" s="40"/>
      <c r="X89" s="40"/>
      <c r="Y89" s="40"/>
      <c r="Z89" s="40"/>
      <c r="AA89" s="40"/>
      <c r="AB89" s="40"/>
      <c r="AC89" s="40"/>
      <c r="AD89" s="40"/>
      <c r="AE89" s="40"/>
      <c r="AF89" s="40"/>
      <c r="AG89" s="40"/>
      <c r="AH89" s="40"/>
      <c r="AI89" s="32" t="s">
        <v>30</v>
      </c>
      <c r="AJ89" s="40"/>
      <c r="AK89" s="40"/>
      <c r="AL89" s="40"/>
      <c r="AM89" s="80" t="str">
        <f>IF(E17="","",E17)</f>
        <v>SPAN s.r.o.</v>
      </c>
      <c r="AN89" s="71"/>
      <c r="AO89" s="71"/>
      <c r="AP89" s="71"/>
      <c r="AQ89" s="40"/>
      <c r="AR89" s="44"/>
      <c r="AS89" s="81" t="s">
        <v>58</v>
      </c>
      <c r="AT89" s="82"/>
      <c r="AU89" s="83"/>
      <c r="AV89" s="83"/>
      <c r="AW89" s="83"/>
      <c r="AX89" s="83"/>
      <c r="AY89" s="83"/>
      <c r="AZ89" s="83"/>
      <c r="BA89" s="83"/>
      <c r="BB89" s="83"/>
      <c r="BC89" s="83"/>
      <c r="BD89" s="84"/>
      <c r="BE89" s="38"/>
    </row>
    <row r="90" s="2" customFormat="1" ht="15.15" customHeight="1">
      <c r="A90" s="38"/>
      <c r="B90" s="39"/>
      <c r="C90" s="32" t="s">
        <v>28</v>
      </c>
      <c r="D90" s="40"/>
      <c r="E90" s="40"/>
      <c r="F90" s="40"/>
      <c r="G90" s="40"/>
      <c r="H90" s="40"/>
      <c r="I90" s="40"/>
      <c r="J90" s="40"/>
      <c r="K90" s="40"/>
      <c r="L90" s="71" t="str">
        <f>IF(E14= "Vyplň údaj","",E14)</f>
        <v/>
      </c>
      <c r="M90" s="40"/>
      <c r="N90" s="40"/>
      <c r="O90" s="40"/>
      <c r="P90" s="40"/>
      <c r="Q90" s="40"/>
      <c r="R90" s="40"/>
      <c r="S90" s="40"/>
      <c r="T90" s="40"/>
      <c r="U90" s="40"/>
      <c r="V90" s="40"/>
      <c r="W90" s="40"/>
      <c r="X90" s="40"/>
      <c r="Y90" s="40"/>
      <c r="Z90" s="40"/>
      <c r="AA90" s="40"/>
      <c r="AB90" s="40"/>
      <c r="AC90" s="40"/>
      <c r="AD90" s="40"/>
      <c r="AE90" s="40"/>
      <c r="AF90" s="40"/>
      <c r="AG90" s="40"/>
      <c r="AH90" s="40"/>
      <c r="AI90" s="32" t="s">
        <v>35</v>
      </c>
      <c r="AJ90" s="40"/>
      <c r="AK90" s="40"/>
      <c r="AL90" s="40"/>
      <c r="AM90" s="80" t="str">
        <f>IF(E20="","",E20)</f>
        <v>SPAN S.R.O.</v>
      </c>
      <c r="AN90" s="71"/>
      <c r="AO90" s="71"/>
      <c r="AP90" s="71"/>
      <c r="AQ90" s="40"/>
      <c r="AR90" s="44"/>
      <c r="AS90" s="85"/>
      <c r="AT90" s="86"/>
      <c r="AU90" s="87"/>
      <c r="AV90" s="87"/>
      <c r="AW90" s="87"/>
      <c r="AX90" s="87"/>
      <c r="AY90" s="87"/>
      <c r="AZ90" s="87"/>
      <c r="BA90" s="87"/>
      <c r="BB90" s="87"/>
      <c r="BC90" s="87"/>
      <c r="BD90" s="88"/>
      <c r="BE90" s="38"/>
    </row>
    <row r="91" s="2" customFormat="1" ht="10.8" customHeight="1">
      <c r="A91" s="38"/>
      <c r="B91" s="39"/>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4"/>
      <c r="AS91" s="89"/>
      <c r="AT91" s="90"/>
      <c r="AU91" s="91"/>
      <c r="AV91" s="91"/>
      <c r="AW91" s="91"/>
      <c r="AX91" s="91"/>
      <c r="AY91" s="91"/>
      <c r="AZ91" s="91"/>
      <c r="BA91" s="91"/>
      <c r="BB91" s="91"/>
      <c r="BC91" s="91"/>
      <c r="BD91" s="92"/>
      <c r="BE91" s="38"/>
    </row>
    <row r="92" s="2" customFormat="1" ht="29.28" customHeight="1">
      <c r="A92" s="38"/>
      <c r="B92" s="39"/>
      <c r="C92" s="93" t="s">
        <v>59</v>
      </c>
      <c r="D92" s="94"/>
      <c r="E92" s="94"/>
      <c r="F92" s="94"/>
      <c r="G92" s="94"/>
      <c r="H92" s="95"/>
      <c r="I92" s="96" t="s">
        <v>60</v>
      </c>
      <c r="J92" s="94"/>
      <c r="K92" s="94"/>
      <c r="L92" s="94"/>
      <c r="M92" s="94"/>
      <c r="N92" s="94"/>
      <c r="O92" s="94"/>
      <c r="P92" s="94"/>
      <c r="Q92" s="94"/>
      <c r="R92" s="94"/>
      <c r="S92" s="94"/>
      <c r="T92" s="94"/>
      <c r="U92" s="94"/>
      <c r="V92" s="94"/>
      <c r="W92" s="94"/>
      <c r="X92" s="94"/>
      <c r="Y92" s="94"/>
      <c r="Z92" s="94"/>
      <c r="AA92" s="94"/>
      <c r="AB92" s="94"/>
      <c r="AC92" s="94"/>
      <c r="AD92" s="94"/>
      <c r="AE92" s="94"/>
      <c r="AF92" s="94"/>
      <c r="AG92" s="97" t="s">
        <v>61</v>
      </c>
      <c r="AH92" s="94"/>
      <c r="AI92" s="94"/>
      <c r="AJ92" s="94"/>
      <c r="AK92" s="94"/>
      <c r="AL92" s="94"/>
      <c r="AM92" s="94"/>
      <c r="AN92" s="96" t="s">
        <v>62</v>
      </c>
      <c r="AO92" s="94"/>
      <c r="AP92" s="98"/>
      <c r="AQ92" s="99" t="s">
        <v>63</v>
      </c>
      <c r="AR92" s="44"/>
      <c r="AS92" s="100" t="s">
        <v>64</v>
      </c>
      <c r="AT92" s="101" t="s">
        <v>65</v>
      </c>
      <c r="AU92" s="101" t="s">
        <v>66</v>
      </c>
      <c r="AV92" s="101" t="s">
        <v>67</v>
      </c>
      <c r="AW92" s="101" t="s">
        <v>68</v>
      </c>
      <c r="AX92" s="101" t="s">
        <v>69</v>
      </c>
      <c r="AY92" s="101" t="s">
        <v>70</v>
      </c>
      <c r="AZ92" s="101" t="s">
        <v>71</v>
      </c>
      <c r="BA92" s="101" t="s">
        <v>72</v>
      </c>
      <c r="BB92" s="101" t="s">
        <v>73</v>
      </c>
      <c r="BC92" s="101" t="s">
        <v>74</v>
      </c>
      <c r="BD92" s="102" t="s">
        <v>75</v>
      </c>
      <c r="BE92" s="38"/>
    </row>
    <row r="93" s="2" customFormat="1" ht="10.8" customHeight="1">
      <c r="A93" s="38"/>
      <c r="B93" s="39"/>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4"/>
      <c r="AS93" s="103"/>
      <c r="AT93" s="104"/>
      <c r="AU93" s="104"/>
      <c r="AV93" s="104"/>
      <c r="AW93" s="104"/>
      <c r="AX93" s="104"/>
      <c r="AY93" s="104"/>
      <c r="AZ93" s="104"/>
      <c r="BA93" s="104"/>
      <c r="BB93" s="104"/>
      <c r="BC93" s="104"/>
      <c r="BD93" s="105"/>
      <c r="BE93" s="38"/>
    </row>
    <row r="94" s="6" customFormat="1" ht="32.4" customHeight="1">
      <c r="A94" s="6"/>
      <c r="B94" s="106"/>
      <c r="C94" s="107" t="s">
        <v>76</v>
      </c>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9">
        <f>ROUND(SUM(AG95:AG108),2)</f>
        <v>0</v>
      </c>
      <c r="AH94" s="109"/>
      <c r="AI94" s="109"/>
      <c r="AJ94" s="109"/>
      <c r="AK94" s="109"/>
      <c r="AL94" s="109"/>
      <c r="AM94" s="109"/>
      <c r="AN94" s="110">
        <f>SUM(AG94,AT94)</f>
        <v>0</v>
      </c>
      <c r="AO94" s="110"/>
      <c r="AP94" s="110"/>
      <c r="AQ94" s="111" t="s">
        <v>1</v>
      </c>
      <c r="AR94" s="112"/>
      <c r="AS94" s="113">
        <f>ROUND(SUM(AS95:AS108),2)</f>
        <v>0</v>
      </c>
      <c r="AT94" s="114">
        <f>ROUND(SUM(AV94:AW94),2)</f>
        <v>0</v>
      </c>
      <c r="AU94" s="115">
        <f>ROUND(SUM(AU95:AU108),5)</f>
        <v>0</v>
      </c>
      <c r="AV94" s="114">
        <f>ROUND(AZ94*L29,2)</f>
        <v>0</v>
      </c>
      <c r="AW94" s="114">
        <f>ROUND(BA94*L30,2)</f>
        <v>0</v>
      </c>
      <c r="AX94" s="114">
        <f>ROUND(BB94*L29,2)</f>
        <v>0</v>
      </c>
      <c r="AY94" s="114">
        <f>ROUND(BC94*L30,2)</f>
        <v>0</v>
      </c>
      <c r="AZ94" s="114">
        <f>ROUND(SUM(AZ95:AZ108),2)</f>
        <v>0</v>
      </c>
      <c r="BA94" s="114">
        <f>ROUND(SUM(BA95:BA108),2)</f>
        <v>0</v>
      </c>
      <c r="BB94" s="114">
        <f>ROUND(SUM(BB95:BB108),2)</f>
        <v>0</v>
      </c>
      <c r="BC94" s="114">
        <f>ROUND(SUM(BC95:BC108),2)</f>
        <v>0</v>
      </c>
      <c r="BD94" s="116">
        <f>ROUND(SUM(BD95:BD108),2)</f>
        <v>0</v>
      </c>
      <c r="BE94" s="6"/>
      <c r="BS94" s="117" t="s">
        <v>77</v>
      </c>
      <c r="BT94" s="117" t="s">
        <v>78</v>
      </c>
      <c r="BU94" s="118" t="s">
        <v>79</v>
      </c>
      <c r="BV94" s="117" t="s">
        <v>80</v>
      </c>
      <c r="BW94" s="117" t="s">
        <v>5</v>
      </c>
      <c r="BX94" s="117" t="s">
        <v>81</v>
      </c>
      <c r="CL94" s="117" t="s">
        <v>1</v>
      </c>
    </row>
    <row r="95" s="7" customFormat="1" ht="24.75" customHeight="1">
      <c r="A95" s="119" t="s">
        <v>82</v>
      </c>
      <c r="B95" s="120"/>
      <c r="C95" s="121"/>
      <c r="D95" s="122" t="s">
        <v>83</v>
      </c>
      <c r="E95" s="122"/>
      <c r="F95" s="122"/>
      <c r="G95" s="122"/>
      <c r="H95" s="122"/>
      <c r="I95" s="123"/>
      <c r="J95" s="122" t="s">
        <v>84</v>
      </c>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4">
        <f>'SO 01 - 1 - Bourací práce...'!J30</f>
        <v>0</v>
      </c>
      <c r="AH95" s="123"/>
      <c r="AI95" s="123"/>
      <c r="AJ95" s="123"/>
      <c r="AK95" s="123"/>
      <c r="AL95" s="123"/>
      <c r="AM95" s="123"/>
      <c r="AN95" s="124">
        <f>SUM(AG95,AT95)</f>
        <v>0</v>
      </c>
      <c r="AO95" s="123"/>
      <c r="AP95" s="123"/>
      <c r="AQ95" s="125" t="s">
        <v>85</v>
      </c>
      <c r="AR95" s="126"/>
      <c r="AS95" s="127">
        <v>0</v>
      </c>
      <c r="AT95" s="128">
        <f>ROUND(SUM(AV95:AW95),2)</f>
        <v>0</v>
      </c>
      <c r="AU95" s="129">
        <f>'SO 01 - 1 - Bourací práce...'!P127</f>
        <v>0</v>
      </c>
      <c r="AV95" s="128">
        <f>'SO 01 - 1 - Bourací práce...'!J33</f>
        <v>0</v>
      </c>
      <c r="AW95" s="128">
        <f>'SO 01 - 1 - Bourací práce...'!J34</f>
        <v>0</v>
      </c>
      <c r="AX95" s="128">
        <f>'SO 01 - 1 - Bourací práce...'!J35</f>
        <v>0</v>
      </c>
      <c r="AY95" s="128">
        <f>'SO 01 - 1 - Bourací práce...'!J36</f>
        <v>0</v>
      </c>
      <c r="AZ95" s="128">
        <f>'SO 01 - 1 - Bourací práce...'!F33</f>
        <v>0</v>
      </c>
      <c r="BA95" s="128">
        <f>'SO 01 - 1 - Bourací práce...'!F34</f>
        <v>0</v>
      </c>
      <c r="BB95" s="128">
        <f>'SO 01 - 1 - Bourací práce...'!F35</f>
        <v>0</v>
      </c>
      <c r="BC95" s="128">
        <f>'SO 01 - 1 - Bourací práce...'!F36</f>
        <v>0</v>
      </c>
      <c r="BD95" s="130">
        <f>'SO 01 - 1 - Bourací práce...'!F37</f>
        <v>0</v>
      </c>
      <c r="BE95" s="7"/>
      <c r="BT95" s="131" t="s">
        <v>86</v>
      </c>
      <c r="BV95" s="131" t="s">
        <v>80</v>
      </c>
      <c r="BW95" s="131" t="s">
        <v>87</v>
      </c>
      <c r="BX95" s="131" t="s">
        <v>5</v>
      </c>
      <c r="CL95" s="131" t="s">
        <v>1</v>
      </c>
      <c r="CM95" s="131" t="s">
        <v>88</v>
      </c>
    </row>
    <row r="96" s="7" customFormat="1" ht="24.75" customHeight="1">
      <c r="A96" s="119" t="s">
        <v>82</v>
      </c>
      <c r="B96" s="120"/>
      <c r="C96" s="121"/>
      <c r="D96" s="122" t="s">
        <v>89</v>
      </c>
      <c r="E96" s="122"/>
      <c r="F96" s="122"/>
      <c r="G96" s="122"/>
      <c r="H96" s="122"/>
      <c r="I96" s="123"/>
      <c r="J96" s="122" t="s">
        <v>90</v>
      </c>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4">
        <f>'SO 01 - 2 - Objekt HZ - H...'!J30</f>
        <v>0</v>
      </c>
      <c r="AH96" s="123"/>
      <c r="AI96" s="123"/>
      <c r="AJ96" s="123"/>
      <c r="AK96" s="123"/>
      <c r="AL96" s="123"/>
      <c r="AM96" s="123"/>
      <c r="AN96" s="124">
        <f>SUM(AG96,AT96)</f>
        <v>0</v>
      </c>
      <c r="AO96" s="123"/>
      <c r="AP96" s="123"/>
      <c r="AQ96" s="125" t="s">
        <v>85</v>
      </c>
      <c r="AR96" s="126"/>
      <c r="AS96" s="127">
        <v>0</v>
      </c>
      <c r="AT96" s="128">
        <f>ROUND(SUM(AV96:AW96),2)</f>
        <v>0</v>
      </c>
      <c r="AU96" s="129">
        <f>'SO 01 - 2 - Objekt HZ - H...'!P147</f>
        <v>0</v>
      </c>
      <c r="AV96" s="128">
        <f>'SO 01 - 2 - Objekt HZ - H...'!J33</f>
        <v>0</v>
      </c>
      <c r="AW96" s="128">
        <f>'SO 01 - 2 - Objekt HZ - H...'!J34</f>
        <v>0</v>
      </c>
      <c r="AX96" s="128">
        <f>'SO 01 - 2 - Objekt HZ - H...'!J35</f>
        <v>0</v>
      </c>
      <c r="AY96" s="128">
        <f>'SO 01 - 2 - Objekt HZ - H...'!J36</f>
        <v>0</v>
      </c>
      <c r="AZ96" s="128">
        <f>'SO 01 - 2 - Objekt HZ - H...'!F33</f>
        <v>0</v>
      </c>
      <c r="BA96" s="128">
        <f>'SO 01 - 2 - Objekt HZ - H...'!F34</f>
        <v>0</v>
      </c>
      <c r="BB96" s="128">
        <f>'SO 01 - 2 - Objekt HZ - H...'!F35</f>
        <v>0</v>
      </c>
      <c r="BC96" s="128">
        <f>'SO 01 - 2 - Objekt HZ - H...'!F36</f>
        <v>0</v>
      </c>
      <c r="BD96" s="130">
        <f>'SO 01 - 2 - Objekt HZ - H...'!F37</f>
        <v>0</v>
      </c>
      <c r="BE96" s="7"/>
      <c r="BT96" s="131" t="s">
        <v>86</v>
      </c>
      <c r="BV96" s="131" t="s">
        <v>80</v>
      </c>
      <c r="BW96" s="131" t="s">
        <v>91</v>
      </c>
      <c r="BX96" s="131" t="s">
        <v>5</v>
      </c>
      <c r="CL96" s="131" t="s">
        <v>1</v>
      </c>
      <c r="CM96" s="131" t="s">
        <v>88</v>
      </c>
    </row>
    <row r="97" s="7" customFormat="1" ht="50.25" customHeight="1">
      <c r="A97" s="119" t="s">
        <v>82</v>
      </c>
      <c r="B97" s="120"/>
      <c r="C97" s="121"/>
      <c r="D97" s="122" t="s">
        <v>92</v>
      </c>
      <c r="E97" s="122"/>
      <c r="F97" s="122"/>
      <c r="G97" s="122"/>
      <c r="H97" s="122"/>
      <c r="I97" s="123"/>
      <c r="J97" s="122" t="s">
        <v>93</v>
      </c>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4">
        <f>'SO 01 - 3-OBJEKT HZ - ZDR...'!J30</f>
        <v>0</v>
      </c>
      <c r="AH97" s="123"/>
      <c r="AI97" s="123"/>
      <c r="AJ97" s="123"/>
      <c r="AK97" s="123"/>
      <c r="AL97" s="123"/>
      <c r="AM97" s="123"/>
      <c r="AN97" s="124">
        <f>SUM(AG97,AT97)</f>
        <v>0</v>
      </c>
      <c r="AO97" s="123"/>
      <c r="AP97" s="123"/>
      <c r="AQ97" s="125" t="s">
        <v>85</v>
      </c>
      <c r="AR97" s="126"/>
      <c r="AS97" s="127">
        <v>0</v>
      </c>
      <c r="AT97" s="128">
        <f>ROUND(SUM(AV97:AW97),2)</f>
        <v>0</v>
      </c>
      <c r="AU97" s="129">
        <f>'SO 01 - 3-OBJEKT HZ - ZDR...'!P126</f>
        <v>0</v>
      </c>
      <c r="AV97" s="128">
        <f>'SO 01 - 3-OBJEKT HZ - ZDR...'!J33</f>
        <v>0</v>
      </c>
      <c r="AW97" s="128">
        <f>'SO 01 - 3-OBJEKT HZ - ZDR...'!J34</f>
        <v>0</v>
      </c>
      <c r="AX97" s="128">
        <f>'SO 01 - 3-OBJEKT HZ - ZDR...'!J35</f>
        <v>0</v>
      </c>
      <c r="AY97" s="128">
        <f>'SO 01 - 3-OBJEKT HZ - ZDR...'!J36</f>
        <v>0</v>
      </c>
      <c r="AZ97" s="128">
        <f>'SO 01 - 3-OBJEKT HZ - ZDR...'!F33</f>
        <v>0</v>
      </c>
      <c r="BA97" s="128">
        <f>'SO 01 - 3-OBJEKT HZ - ZDR...'!F34</f>
        <v>0</v>
      </c>
      <c r="BB97" s="128">
        <f>'SO 01 - 3-OBJEKT HZ - ZDR...'!F35</f>
        <v>0</v>
      </c>
      <c r="BC97" s="128">
        <f>'SO 01 - 3-OBJEKT HZ - ZDR...'!F36</f>
        <v>0</v>
      </c>
      <c r="BD97" s="130">
        <f>'SO 01 - 3-OBJEKT HZ - ZDR...'!F37</f>
        <v>0</v>
      </c>
      <c r="BE97" s="7"/>
      <c r="BT97" s="131" t="s">
        <v>86</v>
      </c>
      <c r="BV97" s="131" t="s">
        <v>80</v>
      </c>
      <c r="BW97" s="131" t="s">
        <v>94</v>
      </c>
      <c r="BX97" s="131" t="s">
        <v>5</v>
      </c>
      <c r="CL97" s="131" t="s">
        <v>1</v>
      </c>
      <c r="CM97" s="131" t="s">
        <v>88</v>
      </c>
    </row>
    <row r="98" s="7" customFormat="1" ht="50.25" customHeight="1">
      <c r="A98" s="119" t="s">
        <v>82</v>
      </c>
      <c r="B98" s="120"/>
      <c r="C98" s="121"/>
      <c r="D98" s="122" t="s">
        <v>95</v>
      </c>
      <c r="E98" s="122"/>
      <c r="F98" s="122"/>
      <c r="G98" s="122"/>
      <c r="H98" s="122"/>
      <c r="I98" s="123"/>
      <c r="J98" s="122" t="s">
        <v>96</v>
      </c>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4">
        <f>'SO 01 - 4-OBJEKT HZ - ÚST...'!J30</f>
        <v>0</v>
      </c>
      <c r="AH98" s="123"/>
      <c r="AI98" s="123"/>
      <c r="AJ98" s="123"/>
      <c r="AK98" s="123"/>
      <c r="AL98" s="123"/>
      <c r="AM98" s="123"/>
      <c r="AN98" s="124">
        <f>SUM(AG98,AT98)</f>
        <v>0</v>
      </c>
      <c r="AO98" s="123"/>
      <c r="AP98" s="123"/>
      <c r="AQ98" s="125" t="s">
        <v>85</v>
      </c>
      <c r="AR98" s="126"/>
      <c r="AS98" s="127">
        <v>0</v>
      </c>
      <c r="AT98" s="128">
        <f>ROUND(SUM(AV98:AW98),2)</f>
        <v>0</v>
      </c>
      <c r="AU98" s="129">
        <f>'SO 01 - 4-OBJEKT HZ - ÚST...'!P133</f>
        <v>0</v>
      </c>
      <c r="AV98" s="128">
        <f>'SO 01 - 4-OBJEKT HZ - ÚST...'!J33</f>
        <v>0</v>
      </c>
      <c r="AW98" s="128">
        <f>'SO 01 - 4-OBJEKT HZ - ÚST...'!J34</f>
        <v>0</v>
      </c>
      <c r="AX98" s="128">
        <f>'SO 01 - 4-OBJEKT HZ - ÚST...'!J35</f>
        <v>0</v>
      </c>
      <c r="AY98" s="128">
        <f>'SO 01 - 4-OBJEKT HZ - ÚST...'!J36</f>
        <v>0</v>
      </c>
      <c r="AZ98" s="128">
        <f>'SO 01 - 4-OBJEKT HZ - ÚST...'!F33</f>
        <v>0</v>
      </c>
      <c r="BA98" s="128">
        <f>'SO 01 - 4-OBJEKT HZ - ÚST...'!F34</f>
        <v>0</v>
      </c>
      <c r="BB98" s="128">
        <f>'SO 01 - 4-OBJEKT HZ - ÚST...'!F35</f>
        <v>0</v>
      </c>
      <c r="BC98" s="128">
        <f>'SO 01 - 4-OBJEKT HZ - ÚST...'!F36</f>
        <v>0</v>
      </c>
      <c r="BD98" s="130">
        <f>'SO 01 - 4-OBJEKT HZ - ÚST...'!F37</f>
        <v>0</v>
      </c>
      <c r="BE98" s="7"/>
      <c r="BT98" s="131" t="s">
        <v>86</v>
      </c>
      <c r="BV98" s="131" t="s">
        <v>80</v>
      </c>
      <c r="BW98" s="131" t="s">
        <v>97</v>
      </c>
      <c r="BX98" s="131" t="s">
        <v>5</v>
      </c>
      <c r="CL98" s="131" t="s">
        <v>1</v>
      </c>
      <c r="CM98" s="131" t="s">
        <v>88</v>
      </c>
    </row>
    <row r="99" s="7" customFormat="1" ht="50.25" customHeight="1">
      <c r="A99" s="119" t="s">
        <v>82</v>
      </c>
      <c r="B99" s="120"/>
      <c r="C99" s="121"/>
      <c r="D99" s="122" t="s">
        <v>98</v>
      </c>
      <c r="E99" s="122"/>
      <c r="F99" s="122"/>
      <c r="G99" s="122"/>
      <c r="H99" s="122"/>
      <c r="I99" s="123"/>
      <c r="J99" s="122" t="s">
        <v>99</v>
      </c>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4">
        <f>'SO 01 - 5-OBJEKT HZ - ELE...'!J30</f>
        <v>0</v>
      </c>
      <c r="AH99" s="123"/>
      <c r="AI99" s="123"/>
      <c r="AJ99" s="123"/>
      <c r="AK99" s="123"/>
      <c r="AL99" s="123"/>
      <c r="AM99" s="123"/>
      <c r="AN99" s="124">
        <f>SUM(AG99,AT99)</f>
        <v>0</v>
      </c>
      <c r="AO99" s="123"/>
      <c r="AP99" s="123"/>
      <c r="AQ99" s="125" t="s">
        <v>85</v>
      </c>
      <c r="AR99" s="126"/>
      <c r="AS99" s="127">
        <v>0</v>
      </c>
      <c r="AT99" s="128">
        <f>ROUND(SUM(AV99:AW99),2)</f>
        <v>0</v>
      </c>
      <c r="AU99" s="129">
        <f>'SO 01 - 5-OBJEKT HZ - ELE...'!P143</f>
        <v>0</v>
      </c>
      <c r="AV99" s="128">
        <f>'SO 01 - 5-OBJEKT HZ - ELE...'!J33</f>
        <v>0</v>
      </c>
      <c r="AW99" s="128">
        <f>'SO 01 - 5-OBJEKT HZ - ELE...'!J34</f>
        <v>0</v>
      </c>
      <c r="AX99" s="128">
        <f>'SO 01 - 5-OBJEKT HZ - ELE...'!J35</f>
        <v>0</v>
      </c>
      <c r="AY99" s="128">
        <f>'SO 01 - 5-OBJEKT HZ - ELE...'!J36</f>
        <v>0</v>
      </c>
      <c r="AZ99" s="128">
        <f>'SO 01 - 5-OBJEKT HZ - ELE...'!F33</f>
        <v>0</v>
      </c>
      <c r="BA99" s="128">
        <f>'SO 01 - 5-OBJEKT HZ - ELE...'!F34</f>
        <v>0</v>
      </c>
      <c r="BB99" s="128">
        <f>'SO 01 - 5-OBJEKT HZ - ELE...'!F35</f>
        <v>0</v>
      </c>
      <c r="BC99" s="128">
        <f>'SO 01 - 5-OBJEKT HZ - ELE...'!F36</f>
        <v>0</v>
      </c>
      <c r="BD99" s="130">
        <f>'SO 01 - 5-OBJEKT HZ - ELE...'!F37</f>
        <v>0</v>
      </c>
      <c r="BE99" s="7"/>
      <c r="BT99" s="131" t="s">
        <v>86</v>
      </c>
      <c r="BV99" s="131" t="s">
        <v>80</v>
      </c>
      <c r="BW99" s="131" t="s">
        <v>100</v>
      </c>
      <c r="BX99" s="131" t="s">
        <v>5</v>
      </c>
      <c r="CL99" s="131" t="s">
        <v>1</v>
      </c>
      <c r="CM99" s="131" t="s">
        <v>88</v>
      </c>
    </row>
    <row r="100" s="7" customFormat="1" ht="50.25" customHeight="1">
      <c r="A100" s="119" t="s">
        <v>82</v>
      </c>
      <c r="B100" s="120"/>
      <c r="C100" s="121"/>
      <c r="D100" s="122" t="s">
        <v>101</v>
      </c>
      <c r="E100" s="122"/>
      <c r="F100" s="122"/>
      <c r="G100" s="122"/>
      <c r="H100" s="122"/>
      <c r="I100" s="123"/>
      <c r="J100" s="122" t="s">
        <v>102</v>
      </c>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4">
        <f>'SO 01 - 6-OBJEKT HZ - VZD...'!J30</f>
        <v>0</v>
      </c>
      <c r="AH100" s="123"/>
      <c r="AI100" s="123"/>
      <c r="AJ100" s="123"/>
      <c r="AK100" s="123"/>
      <c r="AL100" s="123"/>
      <c r="AM100" s="123"/>
      <c r="AN100" s="124">
        <f>SUM(AG100,AT100)</f>
        <v>0</v>
      </c>
      <c r="AO100" s="123"/>
      <c r="AP100" s="123"/>
      <c r="AQ100" s="125" t="s">
        <v>85</v>
      </c>
      <c r="AR100" s="126"/>
      <c r="AS100" s="127">
        <v>0</v>
      </c>
      <c r="AT100" s="128">
        <f>ROUND(SUM(AV100:AW100),2)</f>
        <v>0</v>
      </c>
      <c r="AU100" s="129">
        <f>'SO 01 - 6-OBJEKT HZ - VZD...'!P130</f>
        <v>0</v>
      </c>
      <c r="AV100" s="128">
        <f>'SO 01 - 6-OBJEKT HZ - VZD...'!J33</f>
        <v>0</v>
      </c>
      <c r="AW100" s="128">
        <f>'SO 01 - 6-OBJEKT HZ - VZD...'!J34</f>
        <v>0</v>
      </c>
      <c r="AX100" s="128">
        <f>'SO 01 - 6-OBJEKT HZ - VZD...'!J35</f>
        <v>0</v>
      </c>
      <c r="AY100" s="128">
        <f>'SO 01 - 6-OBJEKT HZ - VZD...'!J36</f>
        <v>0</v>
      </c>
      <c r="AZ100" s="128">
        <f>'SO 01 - 6-OBJEKT HZ - VZD...'!F33</f>
        <v>0</v>
      </c>
      <c r="BA100" s="128">
        <f>'SO 01 - 6-OBJEKT HZ - VZD...'!F34</f>
        <v>0</v>
      </c>
      <c r="BB100" s="128">
        <f>'SO 01 - 6-OBJEKT HZ - VZD...'!F35</f>
        <v>0</v>
      </c>
      <c r="BC100" s="128">
        <f>'SO 01 - 6-OBJEKT HZ - VZD...'!F36</f>
        <v>0</v>
      </c>
      <c r="BD100" s="130">
        <f>'SO 01 - 6-OBJEKT HZ - VZD...'!F37</f>
        <v>0</v>
      </c>
      <c r="BE100" s="7"/>
      <c r="BT100" s="131" t="s">
        <v>86</v>
      </c>
      <c r="BV100" s="131" t="s">
        <v>80</v>
      </c>
      <c r="BW100" s="131" t="s">
        <v>103</v>
      </c>
      <c r="BX100" s="131" t="s">
        <v>5</v>
      </c>
      <c r="CL100" s="131" t="s">
        <v>1</v>
      </c>
      <c r="CM100" s="131" t="s">
        <v>88</v>
      </c>
    </row>
    <row r="101" s="7" customFormat="1" ht="50.25" customHeight="1">
      <c r="A101" s="119" t="s">
        <v>82</v>
      </c>
      <c r="B101" s="120"/>
      <c r="C101" s="121"/>
      <c r="D101" s="122" t="s">
        <v>104</v>
      </c>
      <c r="E101" s="122"/>
      <c r="F101" s="122"/>
      <c r="G101" s="122"/>
      <c r="H101" s="122"/>
      <c r="I101" s="123"/>
      <c r="J101" s="122" t="s">
        <v>105</v>
      </c>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4">
        <f>'SO 01- 7-OBJEKT HZ - MaR'!J30</f>
        <v>0</v>
      </c>
      <c r="AH101" s="123"/>
      <c r="AI101" s="123"/>
      <c r="AJ101" s="123"/>
      <c r="AK101" s="123"/>
      <c r="AL101" s="123"/>
      <c r="AM101" s="123"/>
      <c r="AN101" s="124">
        <f>SUM(AG101,AT101)</f>
        <v>0</v>
      </c>
      <c r="AO101" s="123"/>
      <c r="AP101" s="123"/>
      <c r="AQ101" s="125" t="s">
        <v>85</v>
      </c>
      <c r="AR101" s="126"/>
      <c r="AS101" s="127">
        <v>0</v>
      </c>
      <c r="AT101" s="128">
        <f>ROUND(SUM(AV101:AW101),2)</f>
        <v>0</v>
      </c>
      <c r="AU101" s="129">
        <f>'SO 01- 7-OBJEKT HZ - MaR'!P123</f>
        <v>0</v>
      </c>
      <c r="AV101" s="128">
        <f>'SO 01- 7-OBJEKT HZ - MaR'!J33</f>
        <v>0</v>
      </c>
      <c r="AW101" s="128">
        <f>'SO 01- 7-OBJEKT HZ - MaR'!J34</f>
        <v>0</v>
      </c>
      <c r="AX101" s="128">
        <f>'SO 01- 7-OBJEKT HZ - MaR'!J35</f>
        <v>0</v>
      </c>
      <c r="AY101" s="128">
        <f>'SO 01- 7-OBJEKT HZ - MaR'!J36</f>
        <v>0</v>
      </c>
      <c r="AZ101" s="128">
        <f>'SO 01- 7-OBJEKT HZ - MaR'!F33</f>
        <v>0</v>
      </c>
      <c r="BA101" s="128">
        <f>'SO 01- 7-OBJEKT HZ - MaR'!F34</f>
        <v>0</v>
      </c>
      <c r="BB101" s="128">
        <f>'SO 01- 7-OBJEKT HZ - MaR'!F35</f>
        <v>0</v>
      </c>
      <c r="BC101" s="128">
        <f>'SO 01- 7-OBJEKT HZ - MaR'!F36</f>
        <v>0</v>
      </c>
      <c r="BD101" s="130">
        <f>'SO 01- 7-OBJEKT HZ - MaR'!F37</f>
        <v>0</v>
      </c>
      <c r="BE101" s="7"/>
      <c r="BT101" s="131" t="s">
        <v>86</v>
      </c>
      <c r="BV101" s="131" t="s">
        <v>80</v>
      </c>
      <c r="BW101" s="131" t="s">
        <v>106</v>
      </c>
      <c r="BX101" s="131" t="s">
        <v>5</v>
      </c>
      <c r="CL101" s="131" t="s">
        <v>1</v>
      </c>
      <c r="CM101" s="131" t="s">
        <v>88</v>
      </c>
    </row>
    <row r="102" s="7" customFormat="1" ht="24.75" customHeight="1">
      <c r="A102" s="119" t="s">
        <v>82</v>
      </c>
      <c r="B102" s="120"/>
      <c r="C102" s="121"/>
      <c r="D102" s="122" t="s">
        <v>107</v>
      </c>
      <c r="E102" s="122"/>
      <c r="F102" s="122"/>
      <c r="G102" s="122"/>
      <c r="H102" s="122"/>
      <c r="I102" s="123"/>
      <c r="J102" s="122" t="s">
        <v>108</v>
      </c>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4">
        <f>'SO 02 - 8 - Komunikace'!J30</f>
        <v>0</v>
      </c>
      <c r="AH102" s="123"/>
      <c r="AI102" s="123"/>
      <c r="AJ102" s="123"/>
      <c r="AK102" s="123"/>
      <c r="AL102" s="123"/>
      <c r="AM102" s="123"/>
      <c r="AN102" s="124">
        <f>SUM(AG102,AT102)</f>
        <v>0</v>
      </c>
      <c r="AO102" s="123"/>
      <c r="AP102" s="123"/>
      <c r="AQ102" s="125" t="s">
        <v>85</v>
      </c>
      <c r="AR102" s="126"/>
      <c r="AS102" s="127">
        <v>0</v>
      </c>
      <c r="AT102" s="128">
        <f>ROUND(SUM(AV102:AW102),2)</f>
        <v>0</v>
      </c>
      <c r="AU102" s="129">
        <f>'SO 02 - 8 - Komunikace'!P125</f>
        <v>0</v>
      </c>
      <c r="AV102" s="128">
        <f>'SO 02 - 8 - Komunikace'!J33</f>
        <v>0</v>
      </c>
      <c r="AW102" s="128">
        <f>'SO 02 - 8 - Komunikace'!J34</f>
        <v>0</v>
      </c>
      <c r="AX102" s="128">
        <f>'SO 02 - 8 - Komunikace'!J35</f>
        <v>0</v>
      </c>
      <c r="AY102" s="128">
        <f>'SO 02 - 8 - Komunikace'!J36</f>
        <v>0</v>
      </c>
      <c r="AZ102" s="128">
        <f>'SO 02 - 8 - Komunikace'!F33</f>
        <v>0</v>
      </c>
      <c r="BA102" s="128">
        <f>'SO 02 - 8 - Komunikace'!F34</f>
        <v>0</v>
      </c>
      <c r="BB102" s="128">
        <f>'SO 02 - 8 - Komunikace'!F35</f>
        <v>0</v>
      </c>
      <c r="BC102" s="128">
        <f>'SO 02 - 8 - Komunikace'!F36</f>
        <v>0</v>
      </c>
      <c r="BD102" s="130">
        <f>'SO 02 - 8 - Komunikace'!F37</f>
        <v>0</v>
      </c>
      <c r="BE102" s="7"/>
      <c r="BT102" s="131" t="s">
        <v>86</v>
      </c>
      <c r="BV102" s="131" t="s">
        <v>80</v>
      </c>
      <c r="BW102" s="131" t="s">
        <v>109</v>
      </c>
      <c r="BX102" s="131" t="s">
        <v>5</v>
      </c>
      <c r="CL102" s="131" t="s">
        <v>1</v>
      </c>
      <c r="CM102" s="131" t="s">
        <v>88</v>
      </c>
    </row>
    <row r="103" s="7" customFormat="1" ht="24.75" customHeight="1">
      <c r="A103" s="119" t="s">
        <v>82</v>
      </c>
      <c r="B103" s="120"/>
      <c r="C103" s="121"/>
      <c r="D103" s="122" t="s">
        <v>110</v>
      </c>
      <c r="E103" s="122"/>
      <c r="F103" s="122"/>
      <c r="G103" s="122"/>
      <c r="H103" s="122"/>
      <c r="I103" s="123"/>
      <c r="J103" s="122" t="s">
        <v>111</v>
      </c>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4">
        <f>'SO 03 - 10 - PŘELOŽKA VODY'!J30</f>
        <v>0</v>
      </c>
      <c r="AH103" s="123"/>
      <c r="AI103" s="123"/>
      <c r="AJ103" s="123"/>
      <c r="AK103" s="123"/>
      <c r="AL103" s="123"/>
      <c r="AM103" s="123"/>
      <c r="AN103" s="124">
        <f>SUM(AG103,AT103)</f>
        <v>0</v>
      </c>
      <c r="AO103" s="123"/>
      <c r="AP103" s="123"/>
      <c r="AQ103" s="125" t="s">
        <v>85</v>
      </c>
      <c r="AR103" s="126"/>
      <c r="AS103" s="127">
        <v>0</v>
      </c>
      <c r="AT103" s="128">
        <f>ROUND(SUM(AV103:AW103),2)</f>
        <v>0</v>
      </c>
      <c r="AU103" s="129">
        <f>'SO 03 - 10 - PŘELOŽKA VODY'!P128</f>
        <v>0</v>
      </c>
      <c r="AV103" s="128">
        <f>'SO 03 - 10 - PŘELOŽKA VODY'!J33</f>
        <v>0</v>
      </c>
      <c r="AW103" s="128">
        <f>'SO 03 - 10 - PŘELOŽKA VODY'!J34</f>
        <v>0</v>
      </c>
      <c r="AX103" s="128">
        <f>'SO 03 - 10 - PŘELOŽKA VODY'!J35</f>
        <v>0</v>
      </c>
      <c r="AY103" s="128">
        <f>'SO 03 - 10 - PŘELOŽKA VODY'!J36</f>
        <v>0</v>
      </c>
      <c r="AZ103" s="128">
        <f>'SO 03 - 10 - PŘELOŽKA VODY'!F33</f>
        <v>0</v>
      </c>
      <c r="BA103" s="128">
        <f>'SO 03 - 10 - PŘELOŽKA VODY'!F34</f>
        <v>0</v>
      </c>
      <c r="BB103" s="128">
        <f>'SO 03 - 10 - PŘELOŽKA VODY'!F35</f>
        <v>0</v>
      </c>
      <c r="BC103" s="128">
        <f>'SO 03 - 10 - PŘELOŽKA VODY'!F36</f>
        <v>0</v>
      </c>
      <c r="BD103" s="130">
        <f>'SO 03 - 10 - PŘELOŽKA VODY'!F37</f>
        <v>0</v>
      </c>
      <c r="BE103" s="7"/>
      <c r="BT103" s="131" t="s">
        <v>86</v>
      </c>
      <c r="BV103" s="131" t="s">
        <v>80</v>
      </c>
      <c r="BW103" s="131" t="s">
        <v>112</v>
      </c>
      <c r="BX103" s="131" t="s">
        <v>5</v>
      </c>
      <c r="CL103" s="131" t="s">
        <v>1</v>
      </c>
      <c r="CM103" s="131" t="s">
        <v>88</v>
      </c>
    </row>
    <row r="104" s="7" customFormat="1" ht="24.75" customHeight="1">
      <c r="A104" s="119" t="s">
        <v>82</v>
      </c>
      <c r="B104" s="120"/>
      <c r="C104" s="121"/>
      <c r="D104" s="122" t="s">
        <v>113</v>
      </c>
      <c r="E104" s="122"/>
      <c r="F104" s="122"/>
      <c r="G104" s="122"/>
      <c r="H104" s="122"/>
      <c r="I104" s="123"/>
      <c r="J104" s="122" t="s">
        <v>114</v>
      </c>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4">
        <f>'SO 04 - 10 - PŘELOŽKA PLY...'!J30</f>
        <v>0</v>
      </c>
      <c r="AH104" s="123"/>
      <c r="AI104" s="123"/>
      <c r="AJ104" s="123"/>
      <c r="AK104" s="123"/>
      <c r="AL104" s="123"/>
      <c r="AM104" s="123"/>
      <c r="AN104" s="124">
        <f>SUM(AG104,AT104)</f>
        <v>0</v>
      </c>
      <c r="AO104" s="123"/>
      <c r="AP104" s="123"/>
      <c r="AQ104" s="125" t="s">
        <v>85</v>
      </c>
      <c r="AR104" s="126"/>
      <c r="AS104" s="127">
        <v>0</v>
      </c>
      <c r="AT104" s="128">
        <f>ROUND(SUM(AV104:AW104),2)</f>
        <v>0</v>
      </c>
      <c r="AU104" s="129">
        <f>'SO 04 - 10 - PŘELOŽKA PLY...'!P125</f>
        <v>0</v>
      </c>
      <c r="AV104" s="128">
        <f>'SO 04 - 10 - PŘELOŽKA PLY...'!J33</f>
        <v>0</v>
      </c>
      <c r="AW104" s="128">
        <f>'SO 04 - 10 - PŘELOŽKA PLY...'!J34</f>
        <v>0</v>
      </c>
      <c r="AX104" s="128">
        <f>'SO 04 - 10 - PŘELOŽKA PLY...'!J35</f>
        <v>0</v>
      </c>
      <c r="AY104" s="128">
        <f>'SO 04 - 10 - PŘELOŽKA PLY...'!J36</f>
        <v>0</v>
      </c>
      <c r="AZ104" s="128">
        <f>'SO 04 - 10 - PŘELOŽKA PLY...'!F33</f>
        <v>0</v>
      </c>
      <c r="BA104" s="128">
        <f>'SO 04 - 10 - PŘELOŽKA PLY...'!F34</f>
        <v>0</v>
      </c>
      <c r="BB104" s="128">
        <f>'SO 04 - 10 - PŘELOŽKA PLY...'!F35</f>
        <v>0</v>
      </c>
      <c r="BC104" s="128">
        <f>'SO 04 - 10 - PŘELOŽKA PLY...'!F36</f>
        <v>0</v>
      </c>
      <c r="BD104" s="130">
        <f>'SO 04 - 10 - PŘELOŽKA PLY...'!F37</f>
        <v>0</v>
      </c>
      <c r="BE104" s="7"/>
      <c r="BT104" s="131" t="s">
        <v>86</v>
      </c>
      <c r="BV104" s="131" t="s">
        <v>80</v>
      </c>
      <c r="BW104" s="131" t="s">
        <v>115</v>
      </c>
      <c r="BX104" s="131" t="s">
        <v>5</v>
      </c>
      <c r="CL104" s="131" t="s">
        <v>1</v>
      </c>
      <c r="CM104" s="131" t="s">
        <v>88</v>
      </c>
    </row>
    <row r="105" s="7" customFormat="1" ht="24.75" customHeight="1">
      <c r="A105" s="119" t="s">
        <v>82</v>
      </c>
      <c r="B105" s="120"/>
      <c r="C105" s="121"/>
      <c r="D105" s="122" t="s">
        <v>116</v>
      </c>
      <c r="E105" s="122"/>
      <c r="F105" s="122"/>
      <c r="G105" s="122"/>
      <c r="H105" s="122"/>
      <c r="I105" s="123"/>
      <c r="J105" s="122" t="s">
        <v>117</v>
      </c>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4">
        <f>'SO 06 - 11 - KANALIZACE D...'!J30</f>
        <v>0</v>
      </c>
      <c r="AH105" s="123"/>
      <c r="AI105" s="123"/>
      <c r="AJ105" s="123"/>
      <c r="AK105" s="123"/>
      <c r="AL105" s="123"/>
      <c r="AM105" s="123"/>
      <c r="AN105" s="124">
        <f>SUM(AG105,AT105)</f>
        <v>0</v>
      </c>
      <c r="AO105" s="123"/>
      <c r="AP105" s="123"/>
      <c r="AQ105" s="125" t="s">
        <v>85</v>
      </c>
      <c r="AR105" s="126"/>
      <c r="AS105" s="127">
        <v>0</v>
      </c>
      <c r="AT105" s="128">
        <f>ROUND(SUM(AV105:AW105),2)</f>
        <v>0</v>
      </c>
      <c r="AU105" s="129">
        <f>'SO 06 - 11 - KANALIZACE D...'!P131</f>
        <v>0</v>
      </c>
      <c r="AV105" s="128">
        <f>'SO 06 - 11 - KANALIZACE D...'!J33</f>
        <v>0</v>
      </c>
      <c r="AW105" s="128">
        <f>'SO 06 - 11 - KANALIZACE D...'!J34</f>
        <v>0</v>
      </c>
      <c r="AX105" s="128">
        <f>'SO 06 - 11 - KANALIZACE D...'!J35</f>
        <v>0</v>
      </c>
      <c r="AY105" s="128">
        <f>'SO 06 - 11 - KANALIZACE D...'!J36</f>
        <v>0</v>
      </c>
      <c r="AZ105" s="128">
        <f>'SO 06 - 11 - KANALIZACE D...'!F33</f>
        <v>0</v>
      </c>
      <c r="BA105" s="128">
        <f>'SO 06 - 11 - KANALIZACE D...'!F34</f>
        <v>0</v>
      </c>
      <c r="BB105" s="128">
        <f>'SO 06 - 11 - KANALIZACE D...'!F35</f>
        <v>0</v>
      </c>
      <c r="BC105" s="128">
        <f>'SO 06 - 11 - KANALIZACE D...'!F36</f>
        <v>0</v>
      </c>
      <c r="BD105" s="130">
        <f>'SO 06 - 11 - KANALIZACE D...'!F37</f>
        <v>0</v>
      </c>
      <c r="BE105" s="7"/>
      <c r="BT105" s="131" t="s">
        <v>86</v>
      </c>
      <c r="BV105" s="131" t="s">
        <v>80</v>
      </c>
      <c r="BW105" s="131" t="s">
        <v>118</v>
      </c>
      <c r="BX105" s="131" t="s">
        <v>5</v>
      </c>
      <c r="CL105" s="131" t="s">
        <v>1</v>
      </c>
      <c r="CM105" s="131" t="s">
        <v>88</v>
      </c>
    </row>
    <row r="106" s="7" customFormat="1" ht="24.75" customHeight="1">
      <c r="A106" s="119" t="s">
        <v>82</v>
      </c>
      <c r="B106" s="120"/>
      <c r="C106" s="121"/>
      <c r="D106" s="122" t="s">
        <v>119</v>
      </c>
      <c r="E106" s="122"/>
      <c r="F106" s="122"/>
      <c r="G106" s="122"/>
      <c r="H106" s="122"/>
      <c r="I106" s="123"/>
      <c r="J106" s="122" t="s">
        <v>120</v>
      </c>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4">
        <f>'SO 07 - 12 - PŘELOŽKA SPL...'!J30</f>
        <v>0</v>
      </c>
      <c r="AH106" s="123"/>
      <c r="AI106" s="123"/>
      <c r="AJ106" s="123"/>
      <c r="AK106" s="123"/>
      <c r="AL106" s="123"/>
      <c r="AM106" s="123"/>
      <c r="AN106" s="124">
        <f>SUM(AG106,AT106)</f>
        <v>0</v>
      </c>
      <c r="AO106" s="123"/>
      <c r="AP106" s="123"/>
      <c r="AQ106" s="125" t="s">
        <v>85</v>
      </c>
      <c r="AR106" s="126"/>
      <c r="AS106" s="127">
        <v>0</v>
      </c>
      <c r="AT106" s="128">
        <f>ROUND(SUM(AV106:AW106),2)</f>
        <v>0</v>
      </c>
      <c r="AU106" s="129">
        <f>'SO 07 - 12 - PŘELOŽKA SPL...'!P125</f>
        <v>0</v>
      </c>
      <c r="AV106" s="128">
        <f>'SO 07 - 12 - PŘELOŽKA SPL...'!J33</f>
        <v>0</v>
      </c>
      <c r="AW106" s="128">
        <f>'SO 07 - 12 - PŘELOŽKA SPL...'!J34</f>
        <v>0</v>
      </c>
      <c r="AX106" s="128">
        <f>'SO 07 - 12 - PŘELOŽKA SPL...'!J35</f>
        <v>0</v>
      </c>
      <c r="AY106" s="128">
        <f>'SO 07 - 12 - PŘELOŽKA SPL...'!J36</f>
        <v>0</v>
      </c>
      <c r="AZ106" s="128">
        <f>'SO 07 - 12 - PŘELOŽKA SPL...'!F33</f>
        <v>0</v>
      </c>
      <c r="BA106" s="128">
        <f>'SO 07 - 12 - PŘELOŽKA SPL...'!F34</f>
        <v>0</v>
      </c>
      <c r="BB106" s="128">
        <f>'SO 07 - 12 - PŘELOŽKA SPL...'!F35</f>
        <v>0</v>
      </c>
      <c r="BC106" s="128">
        <f>'SO 07 - 12 - PŘELOŽKA SPL...'!F36</f>
        <v>0</v>
      </c>
      <c r="BD106" s="130">
        <f>'SO 07 - 12 - PŘELOŽKA SPL...'!F37</f>
        <v>0</v>
      </c>
      <c r="BE106" s="7"/>
      <c r="BT106" s="131" t="s">
        <v>86</v>
      </c>
      <c r="BV106" s="131" t="s">
        <v>80</v>
      </c>
      <c r="BW106" s="131" t="s">
        <v>121</v>
      </c>
      <c r="BX106" s="131" t="s">
        <v>5</v>
      </c>
      <c r="CL106" s="131" t="s">
        <v>1</v>
      </c>
      <c r="CM106" s="131" t="s">
        <v>88</v>
      </c>
    </row>
    <row r="107" s="7" customFormat="1" ht="24.75" customHeight="1">
      <c r="A107" s="119" t="s">
        <v>82</v>
      </c>
      <c r="B107" s="120"/>
      <c r="C107" s="121"/>
      <c r="D107" s="122" t="s">
        <v>122</v>
      </c>
      <c r="E107" s="122"/>
      <c r="F107" s="122"/>
      <c r="G107" s="122"/>
      <c r="H107" s="122"/>
      <c r="I107" s="123"/>
      <c r="J107" s="122" t="s">
        <v>123</v>
      </c>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4">
        <f>'SO 08 - 13 - ČOV'!J30</f>
        <v>0</v>
      </c>
      <c r="AH107" s="123"/>
      <c r="AI107" s="123"/>
      <c r="AJ107" s="123"/>
      <c r="AK107" s="123"/>
      <c r="AL107" s="123"/>
      <c r="AM107" s="123"/>
      <c r="AN107" s="124">
        <f>SUM(AG107,AT107)</f>
        <v>0</v>
      </c>
      <c r="AO107" s="123"/>
      <c r="AP107" s="123"/>
      <c r="AQ107" s="125" t="s">
        <v>85</v>
      </c>
      <c r="AR107" s="126"/>
      <c r="AS107" s="127">
        <v>0</v>
      </c>
      <c r="AT107" s="128">
        <f>ROUND(SUM(AV107:AW107),2)</f>
        <v>0</v>
      </c>
      <c r="AU107" s="129">
        <f>'SO 08 - 13 - ČOV'!P129</f>
        <v>0</v>
      </c>
      <c r="AV107" s="128">
        <f>'SO 08 - 13 - ČOV'!J33</f>
        <v>0</v>
      </c>
      <c r="AW107" s="128">
        <f>'SO 08 - 13 - ČOV'!J34</f>
        <v>0</v>
      </c>
      <c r="AX107" s="128">
        <f>'SO 08 - 13 - ČOV'!J35</f>
        <v>0</v>
      </c>
      <c r="AY107" s="128">
        <f>'SO 08 - 13 - ČOV'!J36</f>
        <v>0</v>
      </c>
      <c r="AZ107" s="128">
        <f>'SO 08 - 13 - ČOV'!F33</f>
        <v>0</v>
      </c>
      <c r="BA107" s="128">
        <f>'SO 08 - 13 - ČOV'!F34</f>
        <v>0</v>
      </c>
      <c r="BB107" s="128">
        <f>'SO 08 - 13 - ČOV'!F35</f>
        <v>0</v>
      </c>
      <c r="BC107" s="128">
        <f>'SO 08 - 13 - ČOV'!F36</f>
        <v>0</v>
      </c>
      <c r="BD107" s="130">
        <f>'SO 08 - 13 - ČOV'!F37</f>
        <v>0</v>
      </c>
      <c r="BE107" s="7"/>
      <c r="BT107" s="131" t="s">
        <v>86</v>
      </c>
      <c r="BV107" s="131" t="s">
        <v>80</v>
      </c>
      <c r="BW107" s="131" t="s">
        <v>124</v>
      </c>
      <c r="BX107" s="131" t="s">
        <v>5</v>
      </c>
      <c r="CL107" s="131" t="s">
        <v>1</v>
      </c>
      <c r="CM107" s="131" t="s">
        <v>88</v>
      </c>
    </row>
    <row r="108" s="7" customFormat="1" ht="16.5" customHeight="1">
      <c r="A108" s="119" t="s">
        <v>82</v>
      </c>
      <c r="B108" s="120"/>
      <c r="C108" s="121"/>
      <c r="D108" s="122" t="s">
        <v>125</v>
      </c>
      <c r="E108" s="122"/>
      <c r="F108" s="122"/>
      <c r="G108" s="122"/>
      <c r="H108" s="122"/>
      <c r="I108" s="123"/>
      <c r="J108" s="122" t="s">
        <v>126</v>
      </c>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4">
        <f>'VRN - HZ HEŘMANICE'!J30</f>
        <v>0</v>
      </c>
      <c r="AH108" s="123"/>
      <c r="AI108" s="123"/>
      <c r="AJ108" s="123"/>
      <c r="AK108" s="123"/>
      <c r="AL108" s="123"/>
      <c r="AM108" s="123"/>
      <c r="AN108" s="124">
        <f>SUM(AG108,AT108)</f>
        <v>0</v>
      </c>
      <c r="AO108" s="123"/>
      <c r="AP108" s="123"/>
      <c r="AQ108" s="125" t="s">
        <v>85</v>
      </c>
      <c r="AR108" s="126"/>
      <c r="AS108" s="132">
        <v>0</v>
      </c>
      <c r="AT108" s="133">
        <f>ROUND(SUM(AV108:AW108),2)</f>
        <v>0</v>
      </c>
      <c r="AU108" s="134">
        <f>'VRN - HZ HEŘMANICE'!P118</f>
        <v>0</v>
      </c>
      <c r="AV108" s="133">
        <f>'VRN - HZ HEŘMANICE'!J33</f>
        <v>0</v>
      </c>
      <c r="AW108" s="133">
        <f>'VRN - HZ HEŘMANICE'!J34</f>
        <v>0</v>
      </c>
      <c r="AX108" s="133">
        <f>'VRN - HZ HEŘMANICE'!J35</f>
        <v>0</v>
      </c>
      <c r="AY108" s="133">
        <f>'VRN - HZ HEŘMANICE'!J36</f>
        <v>0</v>
      </c>
      <c r="AZ108" s="133">
        <f>'VRN - HZ HEŘMANICE'!F33</f>
        <v>0</v>
      </c>
      <c r="BA108" s="133">
        <f>'VRN - HZ HEŘMANICE'!F34</f>
        <v>0</v>
      </c>
      <c r="BB108" s="133">
        <f>'VRN - HZ HEŘMANICE'!F35</f>
        <v>0</v>
      </c>
      <c r="BC108" s="133">
        <f>'VRN - HZ HEŘMANICE'!F36</f>
        <v>0</v>
      </c>
      <c r="BD108" s="135">
        <f>'VRN - HZ HEŘMANICE'!F37</f>
        <v>0</v>
      </c>
      <c r="BE108" s="7"/>
      <c r="BT108" s="131" t="s">
        <v>86</v>
      </c>
      <c r="BV108" s="131" t="s">
        <v>80</v>
      </c>
      <c r="BW108" s="131" t="s">
        <v>127</v>
      </c>
      <c r="BX108" s="131" t="s">
        <v>5</v>
      </c>
      <c r="CL108" s="131" t="s">
        <v>1</v>
      </c>
      <c r="CM108" s="131" t="s">
        <v>88</v>
      </c>
    </row>
    <row r="109" s="2" customFormat="1" ht="30" customHeight="1">
      <c r="A109" s="38"/>
      <c r="B109" s="39"/>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4"/>
      <c r="AS109" s="38"/>
      <c r="AT109" s="38"/>
      <c r="AU109" s="38"/>
      <c r="AV109" s="38"/>
      <c r="AW109" s="38"/>
      <c r="AX109" s="38"/>
      <c r="AY109" s="38"/>
      <c r="AZ109" s="38"/>
      <c r="BA109" s="38"/>
      <c r="BB109" s="38"/>
      <c r="BC109" s="38"/>
      <c r="BD109" s="38"/>
      <c r="BE109" s="38"/>
    </row>
    <row r="110" s="2" customFormat="1" ht="6.96" customHeight="1">
      <c r="A110" s="38"/>
      <c r="B110" s="66"/>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7"/>
      <c r="AJ110" s="67"/>
      <c r="AK110" s="67"/>
      <c r="AL110" s="67"/>
      <c r="AM110" s="67"/>
      <c r="AN110" s="67"/>
      <c r="AO110" s="67"/>
      <c r="AP110" s="67"/>
      <c r="AQ110" s="67"/>
      <c r="AR110" s="44"/>
      <c r="AS110" s="38"/>
      <c r="AT110" s="38"/>
      <c r="AU110" s="38"/>
      <c r="AV110" s="38"/>
      <c r="AW110" s="38"/>
      <c r="AX110" s="38"/>
      <c r="AY110" s="38"/>
      <c r="AZ110" s="38"/>
      <c r="BA110" s="38"/>
      <c r="BB110" s="38"/>
      <c r="BC110" s="38"/>
      <c r="BD110" s="38"/>
      <c r="BE110" s="38"/>
    </row>
  </sheetData>
  <sheetProtection sheet="1" formatColumns="0" formatRows="0" objects="1" scenarios="1" spinCount="100000" saltValue="L0zOiuc3nyFg/Y3OxtJSfckuFmkC41Pc5Spu5WQV9h9ci6GEtjVaxZ7BtqoSp/R00NmqQ9+hTmlg77T/fraSFA==" hashValue="ELlD/fx3LBUhhlwrcFLVojalloq9mweztopo+B9JHQcxEA4cYzHpaNMPFn+EjfCpOwxFHrP2WUDpiB1AADNOEw==" algorithmName="SHA-512" password="CC35"/>
  <mergeCells count="94">
    <mergeCell ref="C92:G92"/>
    <mergeCell ref="D101:H101"/>
    <mergeCell ref="D98:H98"/>
    <mergeCell ref="D95:H95"/>
    <mergeCell ref="D99:H99"/>
    <mergeCell ref="D100:H100"/>
    <mergeCell ref="D96:H96"/>
    <mergeCell ref="D97:H97"/>
    <mergeCell ref="D102:H102"/>
    <mergeCell ref="D103:H103"/>
    <mergeCell ref="D104:H104"/>
    <mergeCell ref="I92:AF92"/>
    <mergeCell ref="J101:AF101"/>
    <mergeCell ref="J100:AF100"/>
    <mergeCell ref="J102:AF102"/>
    <mergeCell ref="J103:AF103"/>
    <mergeCell ref="J99:AF99"/>
    <mergeCell ref="J97:AF97"/>
    <mergeCell ref="J98:AF98"/>
    <mergeCell ref="J104:AF104"/>
    <mergeCell ref="J96:AF96"/>
    <mergeCell ref="J95:AF95"/>
    <mergeCell ref="L85:AO85"/>
    <mergeCell ref="D105:H105"/>
    <mergeCell ref="J105:AF105"/>
    <mergeCell ref="D106:H106"/>
    <mergeCell ref="J106:AF106"/>
    <mergeCell ref="D107:H107"/>
    <mergeCell ref="J107:AF107"/>
    <mergeCell ref="D108:H108"/>
    <mergeCell ref="J108:AF108"/>
    <mergeCell ref="AG94:AM94"/>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 ref="AG103:AM103"/>
    <mergeCell ref="AG102:AM102"/>
    <mergeCell ref="AG92:AM92"/>
    <mergeCell ref="AG100:AM100"/>
    <mergeCell ref="AG95:AM95"/>
    <mergeCell ref="AG99:AM99"/>
    <mergeCell ref="AG101:AM101"/>
    <mergeCell ref="AG97:AM97"/>
    <mergeCell ref="AG104:AM104"/>
    <mergeCell ref="AG96:AM96"/>
    <mergeCell ref="AG98:AM98"/>
    <mergeCell ref="AM87:AN87"/>
    <mergeCell ref="AM89:AP89"/>
    <mergeCell ref="AM90:AP90"/>
    <mergeCell ref="AN104:AP104"/>
    <mergeCell ref="AN103:AP103"/>
    <mergeCell ref="AN97:AP97"/>
    <mergeCell ref="AN92:AP92"/>
    <mergeCell ref="AN102:AP102"/>
    <mergeCell ref="AN101:AP101"/>
    <mergeCell ref="AN96:AP96"/>
    <mergeCell ref="AN100:AP100"/>
    <mergeCell ref="AN98:AP98"/>
    <mergeCell ref="AN99:AP99"/>
    <mergeCell ref="AN95:AP95"/>
    <mergeCell ref="AS89:AT91"/>
    <mergeCell ref="AN105:AP105"/>
    <mergeCell ref="AG105:AM105"/>
    <mergeCell ref="AN106:AP106"/>
    <mergeCell ref="AG106:AM106"/>
    <mergeCell ref="AN107:AP107"/>
    <mergeCell ref="AG107:AM107"/>
    <mergeCell ref="AN108:AP108"/>
    <mergeCell ref="AG108:AM108"/>
    <mergeCell ref="AN94:AP94"/>
  </mergeCells>
  <hyperlinks>
    <hyperlink ref="A95" location="'SO 01 - 1 - Bourací práce...'!C2" display="/"/>
    <hyperlink ref="A96" location="'SO 01 - 2 - Objekt HZ - H...'!C2" display="/"/>
    <hyperlink ref="A97" location="'SO 01 - 3-OBJEKT HZ - ZDR...'!C2" display="/"/>
    <hyperlink ref="A98" location="'SO 01 - 4-OBJEKT HZ - ÚST...'!C2" display="/"/>
    <hyperlink ref="A99" location="'SO 01 - 5-OBJEKT HZ - ELE...'!C2" display="/"/>
    <hyperlink ref="A100" location="'SO 01 - 6-OBJEKT HZ - VZD...'!C2" display="/"/>
    <hyperlink ref="A101" location="'SO 01- 7-OBJEKT HZ - MaR'!C2" display="/"/>
    <hyperlink ref="A102" location="'SO 02 - 8 - Komunikace'!C2" display="/"/>
    <hyperlink ref="A103" location="'SO 03 - 10 - PŘELOŽKA VODY'!C2" display="/"/>
    <hyperlink ref="A104" location="'SO 04 - 10 - PŘELOŽKA PLY...'!C2" display="/"/>
    <hyperlink ref="A105" location="'SO 06 - 11 - KANALIZACE D...'!C2" display="/"/>
    <hyperlink ref="A106" location="'SO 07 - 12 - PŘELOŽKA SPL...'!C2" display="/"/>
    <hyperlink ref="A107" location="'SO 08 - 13 - ČOV'!C2" display="/"/>
    <hyperlink ref="A108" location="'VRN - HZ HEŘMANICE'!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112</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3872</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ROUND(J128,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ROUND((SUM(BE128:BE212)),  2)</f>
        <v>0</v>
      </c>
      <c r="G33" s="38"/>
      <c r="H33" s="38"/>
      <c r="I33" s="155">
        <v>0.20999999999999999</v>
      </c>
      <c r="J33" s="154">
        <f>ROUND(((SUM(BE128:BE212))*I33),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ROUND((SUM(BF128:BF212)),  2)</f>
        <v>0</v>
      </c>
      <c r="G34" s="38"/>
      <c r="H34" s="38"/>
      <c r="I34" s="155">
        <v>0.14999999999999999</v>
      </c>
      <c r="J34" s="154">
        <f>ROUND(((SUM(BF128:BF212))*I34),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ROUND((SUM(BG128:BG212)),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ROUND((SUM(BH128:BH212)),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ROUND((SUM(BI128:BI212)),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SO 03 - 10 - PŘELOŽKA VODY</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J128</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136</v>
      </c>
      <c r="E97" s="182"/>
      <c r="F97" s="182"/>
      <c r="G97" s="182"/>
      <c r="H97" s="182"/>
      <c r="I97" s="182"/>
      <c r="J97" s="183">
        <f>J129</f>
        <v>0</v>
      </c>
      <c r="K97" s="180"/>
      <c r="L97" s="184"/>
      <c r="S97" s="9"/>
      <c r="T97" s="9"/>
      <c r="U97" s="9"/>
      <c r="V97" s="9"/>
      <c r="W97" s="9"/>
      <c r="X97" s="9"/>
      <c r="Y97" s="9"/>
      <c r="Z97" s="9"/>
      <c r="AA97" s="9"/>
      <c r="AB97" s="9"/>
      <c r="AC97" s="9"/>
      <c r="AD97" s="9"/>
      <c r="AE97" s="9"/>
    </row>
    <row r="98" hidden="1" s="10" customFormat="1" ht="19.92" customHeight="1">
      <c r="A98" s="10"/>
      <c r="B98" s="185"/>
      <c r="C98" s="186"/>
      <c r="D98" s="187" t="s">
        <v>498</v>
      </c>
      <c r="E98" s="188"/>
      <c r="F98" s="188"/>
      <c r="G98" s="188"/>
      <c r="H98" s="188"/>
      <c r="I98" s="188"/>
      <c r="J98" s="189">
        <f>J130</f>
        <v>0</v>
      </c>
      <c r="K98" s="186"/>
      <c r="L98" s="190"/>
      <c r="S98" s="10"/>
      <c r="T98" s="10"/>
      <c r="U98" s="10"/>
      <c r="V98" s="10"/>
      <c r="W98" s="10"/>
      <c r="X98" s="10"/>
      <c r="Y98" s="10"/>
      <c r="Z98" s="10"/>
      <c r="AA98" s="10"/>
      <c r="AB98" s="10"/>
      <c r="AC98" s="10"/>
      <c r="AD98" s="10"/>
      <c r="AE98" s="10"/>
    </row>
    <row r="99" hidden="1" s="10" customFormat="1" ht="19.92" customHeight="1">
      <c r="A99" s="10"/>
      <c r="B99" s="185"/>
      <c r="C99" s="186"/>
      <c r="D99" s="187" t="s">
        <v>501</v>
      </c>
      <c r="E99" s="188"/>
      <c r="F99" s="188"/>
      <c r="G99" s="188"/>
      <c r="H99" s="188"/>
      <c r="I99" s="188"/>
      <c r="J99" s="189">
        <f>J175</f>
        <v>0</v>
      </c>
      <c r="K99" s="186"/>
      <c r="L99" s="190"/>
      <c r="S99" s="10"/>
      <c r="T99" s="10"/>
      <c r="U99" s="10"/>
      <c r="V99" s="10"/>
      <c r="W99" s="10"/>
      <c r="X99" s="10"/>
      <c r="Y99" s="10"/>
      <c r="Z99" s="10"/>
      <c r="AA99" s="10"/>
      <c r="AB99" s="10"/>
      <c r="AC99" s="10"/>
      <c r="AD99" s="10"/>
      <c r="AE99" s="10"/>
    </row>
    <row r="100" hidden="1" s="10" customFormat="1" ht="19.92" customHeight="1">
      <c r="A100" s="10"/>
      <c r="B100" s="185"/>
      <c r="C100" s="186"/>
      <c r="D100" s="187" t="s">
        <v>3660</v>
      </c>
      <c r="E100" s="188"/>
      <c r="F100" s="188"/>
      <c r="G100" s="188"/>
      <c r="H100" s="188"/>
      <c r="I100" s="188"/>
      <c r="J100" s="189">
        <f>J178</f>
        <v>0</v>
      </c>
      <c r="K100" s="186"/>
      <c r="L100" s="190"/>
      <c r="S100" s="10"/>
      <c r="T100" s="10"/>
      <c r="U100" s="10"/>
      <c r="V100" s="10"/>
      <c r="W100" s="10"/>
      <c r="X100" s="10"/>
      <c r="Y100" s="10"/>
      <c r="Z100" s="10"/>
      <c r="AA100" s="10"/>
      <c r="AB100" s="10"/>
      <c r="AC100" s="10"/>
      <c r="AD100" s="10"/>
      <c r="AE100" s="10"/>
    </row>
    <row r="101" hidden="1" s="10" customFormat="1" ht="19.92" customHeight="1">
      <c r="A101" s="10"/>
      <c r="B101" s="185"/>
      <c r="C101" s="186"/>
      <c r="D101" s="187" t="s">
        <v>502</v>
      </c>
      <c r="E101" s="188"/>
      <c r="F101" s="188"/>
      <c r="G101" s="188"/>
      <c r="H101" s="188"/>
      <c r="I101" s="188"/>
      <c r="J101" s="189">
        <f>J183</f>
        <v>0</v>
      </c>
      <c r="K101" s="186"/>
      <c r="L101" s="190"/>
      <c r="S101" s="10"/>
      <c r="T101" s="10"/>
      <c r="U101" s="10"/>
      <c r="V101" s="10"/>
      <c r="W101" s="10"/>
      <c r="X101" s="10"/>
      <c r="Y101" s="10"/>
      <c r="Z101" s="10"/>
      <c r="AA101" s="10"/>
      <c r="AB101" s="10"/>
      <c r="AC101" s="10"/>
      <c r="AD101" s="10"/>
      <c r="AE101" s="10"/>
    </row>
    <row r="102" hidden="1" s="10" customFormat="1" ht="19.92" customHeight="1">
      <c r="A102" s="10"/>
      <c r="B102" s="185"/>
      <c r="C102" s="186"/>
      <c r="D102" s="187" t="s">
        <v>507</v>
      </c>
      <c r="E102" s="188"/>
      <c r="F102" s="188"/>
      <c r="G102" s="188"/>
      <c r="H102" s="188"/>
      <c r="I102" s="188"/>
      <c r="J102" s="189">
        <f>J186</f>
        <v>0</v>
      </c>
      <c r="K102" s="186"/>
      <c r="L102" s="190"/>
      <c r="S102" s="10"/>
      <c r="T102" s="10"/>
      <c r="U102" s="10"/>
      <c r="V102" s="10"/>
      <c r="W102" s="10"/>
      <c r="X102" s="10"/>
      <c r="Y102" s="10"/>
      <c r="Z102" s="10"/>
      <c r="AA102" s="10"/>
      <c r="AB102" s="10"/>
      <c r="AC102" s="10"/>
      <c r="AD102" s="10"/>
      <c r="AE102" s="10"/>
    </row>
    <row r="103" hidden="1" s="10" customFormat="1" ht="19.92" customHeight="1">
      <c r="A103" s="10"/>
      <c r="B103" s="185"/>
      <c r="C103" s="186"/>
      <c r="D103" s="187" t="s">
        <v>137</v>
      </c>
      <c r="E103" s="188"/>
      <c r="F103" s="188"/>
      <c r="G103" s="188"/>
      <c r="H103" s="188"/>
      <c r="I103" s="188"/>
      <c r="J103" s="189">
        <f>J201</f>
        <v>0</v>
      </c>
      <c r="K103" s="186"/>
      <c r="L103" s="190"/>
      <c r="S103" s="10"/>
      <c r="T103" s="10"/>
      <c r="U103" s="10"/>
      <c r="V103" s="10"/>
      <c r="W103" s="10"/>
      <c r="X103" s="10"/>
      <c r="Y103" s="10"/>
      <c r="Z103" s="10"/>
      <c r="AA103" s="10"/>
      <c r="AB103" s="10"/>
      <c r="AC103" s="10"/>
      <c r="AD103" s="10"/>
      <c r="AE103" s="10"/>
    </row>
    <row r="104" hidden="1" s="10" customFormat="1" ht="19.92" customHeight="1">
      <c r="A104" s="10"/>
      <c r="B104" s="185"/>
      <c r="C104" s="186"/>
      <c r="D104" s="187" t="s">
        <v>508</v>
      </c>
      <c r="E104" s="188"/>
      <c r="F104" s="188"/>
      <c r="G104" s="188"/>
      <c r="H104" s="188"/>
      <c r="I104" s="188"/>
      <c r="J104" s="189">
        <f>J203</f>
        <v>0</v>
      </c>
      <c r="K104" s="186"/>
      <c r="L104" s="190"/>
      <c r="S104" s="10"/>
      <c r="T104" s="10"/>
      <c r="U104" s="10"/>
      <c r="V104" s="10"/>
      <c r="W104" s="10"/>
      <c r="X104" s="10"/>
      <c r="Y104" s="10"/>
      <c r="Z104" s="10"/>
      <c r="AA104" s="10"/>
      <c r="AB104" s="10"/>
      <c r="AC104" s="10"/>
      <c r="AD104" s="10"/>
      <c r="AE104" s="10"/>
    </row>
    <row r="105" hidden="1" s="9" customFormat="1" ht="24.96" customHeight="1">
      <c r="A105" s="9"/>
      <c r="B105" s="179"/>
      <c r="C105" s="180"/>
      <c r="D105" s="181" t="s">
        <v>139</v>
      </c>
      <c r="E105" s="182"/>
      <c r="F105" s="182"/>
      <c r="G105" s="182"/>
      <c r="H105" s="182"/>
      <c r="I105" s="182"/>
      <c r="J105" s="183">
        <f>J205</f>
        <v>0</v>
      </c>
      <c r="K105" s="180"/>
      <c r="L105" s="184"/>
      <c r="S105" s="9"/>
      <c r="T105" s="9"/>
      <c r="U105" s="9"/>
      <c r="V105" s="9"/>
      <c r="W105" s="9"/>
      <c r="X105" s="9"/>
      <c r="Y105" s="9"/>
      <c r="Z105" s="9"/>
      <c r="AA105" s="9"/>
      <c r="AB105" s="9"/>
      <c r="AC105" s="9"/>
      <c r="AD105" s="9"/>
      <c r="AE105" s="9"/>
    </row>
    <row r="106" hidden="1" s="10" customFormat="1" ht="19.92" customHeight="1">
      <c r="A106" s="10"/>
      <c r="B106" s="185"/>
      <c r="C106" s="186"/>
      <c r="D106" s="187" t="s">
        <v>3873</v>
      </c>
      <c r="E106" s="188"/>
      <c r="F106" s="188"/>
      <c r="G106" s="188"/>
      <c r="H106" s="188"/>
      <c r="I106" s="188"/>
      <c r="J106" s="189">
        <f>J206</f>
        <v>0</v>
      </c>
      <c r="K106" s="186"/>
      <c r="L106" s="190"/>
      <c r="S106" s="10"/>
      <c r="T106" s="10"/>
      <c r="U106" s="10"/>
      <c r="V106" s="10"/>
      <c r="W106" s="10"/>
      <c r="X106" s="10"/>
      <c r="Y106" s="10"/>
      <c r="Z106" s="10"/>
      <c r="AA106" s="10"/>
      <c r="AB106" s="10"/>
      <c r="AC106" s="10"/>
      <c r="AD106" s="10"/>
      <c r="AE106" s="10"/>
    </row>
    <row r="107" hidden="1" s="9" customFormat="1" ht="24.96" customHeight="1">
      <c r="A107" s="9"/>
      <c r="B107" s="179"/>
      <c r="C107" s="180"/>
      <c r="D107" s="181" t="s">
        <v>3874</v>
      </c>
      <c r="E107" s="182"/>
      <c r="F107" s="182"/>
      <c r="G107" s="182"/>
      <c r="H107" s="182"/>
      <c r="I107" s="182"/>
      <c r="J107" s="183">
        <f>J209</f>
        <v>0</v>
      </c>
      <c r="K107" s="180"/>
      <c r="L107" s="184"/>
      <c r="S107" s="9"/>
      <c r="T107" s="9"/>
      <c r="U107" s="9"/>
      <c r="V107" s="9"/>
      <c r="W107" s="9"/>
      <c r="X107" s="9"/>
      <c r="Y107" s="9"/>
      <c r="Z107" s="9"/>
      <c r="AA107" s="9"/>
      <c r="AB107" s="9"/>
      <c r="AC107" s="9"/>
      <c r="AD107" s="9"/>
      <c r="AE107" s="9"/>
    </row>
    <row r="108" hidden="1" s="10" customFormat="1" ht="19.92" customHeight="1">
      <c r="A108" s="10"/>
      <c r="B108" s="185"/>
      <c r="C108" s="186"/>
      <c r="D108" s="187" t="s">
        <v>3875</v>
      </c>
      <c r="E108" s="188"/>
      <c r="F108" s="188"/>
      <c r="G108" s="188"/>
      <c r="H108" s="188"/>
      <c r="I108" s="188"/>
      <c r="J108" s="189">
        <f>J210</f>
        <v>0</v>
      </c>
      <c r="K108" s="186"/>
      <c r="L108" s="190"/>
      <c r="S108" s="10"/>
      <c r="T108" s="10"/>
      <c r="U108" s="10"/>
      <c r="V108" s="10"/>
      <c r="W108" s="10"/>
      <c r="X108" s="10"/>
      <c r="Y108" s="10"/>
      <c r="Z108" s="10"/>
      <c r="AA108" s="10"/>
      <c r="AB108" s="10"/>
      <c r="AC108" s="10"/>
      <c r="AD108" s="10"/>
      <c r="AE108" s="10"/>
    </row>
    <row r="109" hidden="1" s="2" customFormat="1" ht="21.84" customHeight="1">
      <c r="A109" s="38"/>
      <c r="B109" s="39"/>
      <c r="C109" s="40"/>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hidden="1" s="2" customFormat="1" ht="6.96" customHeight="1">
      <c r="A110" s="38"/>
      <c r="B110" s="66"/>
      <c r="C110" s="67"/>
      <c r="D110" s="67"/>
      <c r="E110" s="67"/>
      <c r="F110" s="67"/>
      <c r="G110" s="67"/>
      <c r="H110" s="67"/>
      <c r="I110" s="67"/>
      <c r="J110" s="67"/>
      <c r="K110" s="67"/>
      <c r="L110" s="63"/>
      <c r="S110" s="38"/>
      <c r="T110" s="38"/>
      <c r="U110" s="38"/>
      <c r="V110" s="38"/>
      <c r="W110" s="38"/>
      <c r="X110" s="38"/>
      <c r="Y110" s="38"/>
      <c r="Z110" s="38"/>
      <c r="AA110" s="38"/>
      <c r="AB110" s="38"/>
      <c r="AC110" s="38"/>
      <c r="AD110" s="38"/>
      <c r="AE110" s="38"/>
    </row>
    <row r="111" hidden="1"/>
    <row r="112" hidden="1"/>
    <row r="113" hidden="1"/>
    <row r="114" s="2" customFormat="1" ht="6.96" customHeight="1">
      <c r="A114" s="38"/>
      <c r="B114" s="68"/>
      <c r="C114" s="69"/>
      <c r="D114" s="69"/>
      <c r="E114" s="69"/>
      <c r="F114" s="69"/>
      <c r="G114" s="69"/>
      <c r="H114" s="69"/>
      <c r="I114" s="69"/>
      <c r="J114" s="69"/>
      <c r="K114" s="69"/>
      <c r="L114" s="63"/>
      <c r="S114" s="38"/>
      <c r="T114" s="38"/>
      <c r="U114" s="38"/>
      <c r="V114" s="38"/>
      <c r="W114" s="38"/>
      <c r="X114" s="38"/>
      <c r="Y114" s="38"/>
      <c r="Z114" s="38"/>
      <c r="AA114" s="38"/>
      <c r="AB114" s="38"/>
      <c r="AC114" s="38"/>
      <c r="AD114" s="38"/>
      <c r="AE114" s="38"/>
    </row>
    <row r="115" s="2" customFormat="1" ht="24.96" customHeight="1">
      <c r="A115" s="38"/>
      <c r="B115" s="39"/>
      <c r="C115" s="23" t="s">
        <v>147</v>
      </c>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6.96"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2" customHeight="1">
      <c r="A117" s="38"/>
      <c r="B117" s="39"/>
      <c r="C117" s="32" t="s">
        <v>16</v>
      </c>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26.25" customHeight="1">
      <c r="A118" s="38"/>
      <c r="B118" s="39"/>
      <c r="C118" s="40"/>
      <c r="D118" s="40"/>
      <c r="E118" s="174" t="str">
        <f>E7</f>
        <v>STAVEBNÍ ÚPRAVY HASIČSKÉ ZBROJNICE HEŘMANICE - SLEZSKÁ OSTRAVA</v>
      </c>
      <c r="F118" s="32"/>
      <c r="G118" s="32"/>
      <c r="H118" s="32"/>
      <c r="I118" s="40"/>
      <c r="J118" s="40"/>
      <c r="K118" s="40"/>
      <c r="L118" s="63"/>
      <c r="S118" s="38"/>
      <c r="T118" s="38"/>
      <c r="U118" s="38"/>
      <c r="V118" s="38"/>
      <c r="W118" s="38"/>
      <c r="X118" s="38"/>
      <c r="Y118" s="38"/>
      <c r="Z118" s="38"/>
      <c r="AA118" s="38"/>
      <c r="AB118" s="38"/>
      <c r="AC118" s="38"/>
      <c r="AD118" s="38"/>
      <c r="AE118" s="38"/>
    </row>
    <row r="119" s="2" customFormat="1" ht="12" customHeight="1">
      <c r="A119" s="38"/>
      <c r="B119" s="39"/>
      <c r="C119" s="32" t="s">
        <v>129</v>
      </c>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2" customFormat="1" ht="16.5" customHeight="1">
      <c r="A120" s="38"/>
      <c r="B120" s="39"/>
      <c r="C120" s="40"/>
      <c r="D120" s="40"/>
      <c r="E120" s="76" t="str">
        <f>E9</f>
        <v>SO 03 - 10 - PŘELOŽKA VODY</v>
      </c>
      <c r="F120" s="40"/>
      <c r="G120" s="40"/>
      <c r="H120" s="40"/>
      <c r="I120" s="40"/>
      <c r="J120" s="40"/>
      <c r="K120" s="40"/>
      <c r="L120" s="63"/>
      <c r="S120" s="38"/>
      <c r="T120" s="38"/>
      <c r="U120" s="38"/>
      <c r="V120" s="38"/>
      <c r="W120" s="38"/>
      <c r="X120" s="38"/>
      <c r="Y120" s="38"/>
      <c r="Z120" s="38"/>
      <c r="AA120" s="38"/>
      <c r="AB120" s="38"/>
      <c r="AC120" s="38"/>
      <c r="AD120" s="38"/>
      <c r="AE120" s="38"/>
    </row>
    <row r="121" s="2" customFormat="1" ht="6.96" customHeight="1">
      <c r="A121" s="38"/>
      <c r="B121" s="39"/>
      <c r="C121" s="40"/>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2" customFormat="1" ht="12" customHeight="1">
      <c r="A122" s="38"/>
      <c r="B122" s="39"/>
      <c r="C122" s="32" t="s">
        <v>20</v>
      </c>
      <c r="D122" s="40"/>
      <c r="E122" s="40"/>
      <c r="F122" s="27" t="str">
        <f>F12</f>
        <v>SLEZSKÁ OSTRAVA</v>
      </c>
      <c r="G122" s="40"/>
      <c r="H122" s="40"/>
      <c r="I122" s="32" t="s">
        <v>22</v>
      </c>
      <c r="J122" s="79" t="str">
        <f>IF(J12="","",J12)</f>
        <v>10. 8. 2023</v>
      </c>
      <c r="K122" s="40"/>
      <c r="L122" s="63"/>
      <c r="S122" s="38"/>
      <c r="T122" s="38"/>
      <c r="U122" s="38"/>
      <c r="V122" s="38"/>
      <c r="W122" s="38"/>
      <c r="X122" s="38"/>
      <c r="Y122" s="38"/>
      <c r="Z122" s="38"/>
      <c r="AA122" s="38"/>
      <c r="AB122" s="38"/>
      <c r="AC122" s="38"/>
      <c r="AD122" s="38"/>
      <c r="AE122" s="38"/>
    </row>
    <row r="123" s="2" customFormat="1" ht="6.96" customHeight="1">
      <c r="A123" s="38"/>
      <c r="B123" s="39"/>
      <c r="C123" s="40"/>
      <c r="D123" s="40"/>
      <c r="E123" s="40"/>
      <c r="F123" s="40"/>
      <c r="G123" s="40"/>
      <c r="H123" s="40"/>
      <c r="I123" s="40"/>
      <c r="J123" s="40"/>
      <c r="K123" s="40"/>
      <c r="L123" s="63"/>
      <c r="S123" s="38"/>
      <c r="T123" s="38"/>
      <c r="U123" s="38"/>
      <c r="V123" s="38"/>
      <c r="W123" s="38"/>
      <c r="X123" s="38"/>
      <c r="Y123" s="38"/>
      <c r="Z123" s="38"/>
      <c r="AA123" s="38"/>
      <c r="AB123" s="38"/>
      <c r="AC123" s="38"/>
      <c r="AD123" s="38"/>
      <c r="AE123" s="38"/>
    </row>
    <row r="124" s="2" customFormat="1" ht="15.15" customHeight="1">
      <c r="A124" s="38"/>
      <c r="B124" s="39"/>
      <c r="C124" s="32" t="s">
        <v>24</v>
      </c>
      <c r="D124" s="40"/>
      <c r="E124" s="40"/>
      <c r="F124" s="27" t="str">
        <f>E15</f>
        <v>SMO - SLEZSKÁ OSTRAVA</v>
      </c>
      <c r="G124" s="40"/>
      <c r="H124" s="40"/>
      <c r="I124" s="32" t="s">
        <v>30</v>
      </c>
      <c r="J124" s="36" t="str">
        <f>E21</f>
        <v>SPAN s.r.o.</v>
      </c>
      <c r="K124" s="40"/>
      <c r="L124" s="63"/>
      <c r="S124" s="38"/>
      <c r="T124" s="38"/>
      <c r="U124" s="38"/>
      <c r="V124" s="38"/>
      <c r="W124" s="38"/>
      <c r="X124" s="38"/>
      <c r="Y124" s="38"/>
      <c r="Z124" s="38"/>
      <c r="AA124" s="38"/>
      <c r="AB124" s="38"/>
      <c r="AC124" s="38"/>
      <c r="AD124" s="38"/>
      <c r="AE124" s="38"/>
    </row>
    <row r="125" s="2" customFormat="1" ht="15.15" customHeight="1">
      <c r="A125" s="38"/>
      <c r="B125" s="39"/>
      <c r="C125" s="32" t="s">
        <v>28</v>
      </c>
      <c r="D125" s="40"/>
      <c r="E125" s="40"/>
      <c r="F125" s="27" t="str">
        <f>IF(E18="","",E18)</f>
        <v>Vyplň údaj</v>
      </c>
      <c r="G125" s="40"/>
      <c r="H125" s="40"/>
      <c r="I125" s="32" t="s">
        <v>35</v>
      </c>
      <c r="J125" s="36" t="str">
        <f>E24</f>
        <v>SPAN S.R.O.</v>
      </c>
      <c r="K125" s="40"/>
      <c r="L125" s="63"/>
      <c r="S125" s="38"/>
      <c r="T125" s="38"/>
      <c r="U125" s="38"/>
      <c r="V125" s="38"/>
      <c r="W125" s="38"/>
      <c r="X125" s="38"/>
      <c r="Y125" s="38"/>
      <c r="Z125" s="38"/>
      <c r="AA125" s="38"/>
      <c r="AB125" s="38"/>
      <c r="AC125" s="38"/>
      <c r="AD125" s="38"/>
      <c r="AE125" s="38"/>
    </row>
    <row r="126" s="2" customFormat="1" ht="10.32" customHeight="1">
      <c r="A126" s="38"/>
      <c r="B126" s="39"/>
      <c r="C126" s="40"/>
      <c r="D126" s="40"/>
      <c r="E126" s="40"/>
      <c r="F126" s="40"/>
      <c r="G126" s="40"/>
      <c r="H126" s="40"/>
      <c r="I126" s="40"/>
      <c r="J126" s="40"/>
      <c r="K126" s="40"/>
      <c r="L126" s="63"/>
      <c r="S126" s="38"/>
      <c r="T126" s="38"/>
      <c r="U126" s="38"/>
      <c r="V126" s="38"/>
      <c r="W126" s="38"/>
      <c r="X126" s="38"/>
      <c r="Y126" s="38"/>
      <c r="Z126" s="38"/>
      <c r="AA126" s="38"/>
      <c r="AB126" s="38"/>
      <c r="AC126" s="38"/>
      <c r="AD126" s="38"/>
      <c r="AE126" s="38"/>
    </row>
    <row r="127" s="11" customFormat="1" ht="29.28" customHeight="1">
      <c r="A127" s="191"/>
      <c r="B127" s="192"/>
      <c r="C127" s="193" t="s">
        <v>148</v>
      </c>
      <c r="D127" s="194" t="s">
        <v>63</v>
      </c>
      <c r="E127" s="194" t="s">
        <v>59</v>
      </c>
      <c r="F127" s="194" t="s">
        <v>60</v>
      </c>
      <c r="G127" s="194" t="s">
        <v>149</v>
      </c>
      <c r="H127" s="194" t="s">
        <v>150</v>
      </c>
      <c r="I127" s="194" t="s">
        <v>151</v>
      </c>
      <c r="J127" s="194" t="s">
        <v>133</v>
      </c>
      <c r="K127" s="195" t="s">
        <v>152</v>
      </c>
      <c r="L127" s="196"/>
      <c r="M127" s="100" t="s">
        <v>1</v>
      </c>
      <c r="N127" s="101" t="s">
        <v>42</v>
      </c>
      <c r="O127" s="101" t="s">
        <v>153</v>
      </c>
      <c r="P127" s="101" t="s">
        <v>154</v>
      </c>
      <c r="Q127" s="101" t="s">
        <v>155</v>
      </c>
      <c r="R127" s="101" t="s">
        <v>156</v>
      </c>
      <c r="S127" s="101" t="s">
        <v>157</v>
      </c>
      <c r="T127" s="102" t="s">
        <v>158</v>
      </c>
      <c r="U127" s="191"/>
      <c r="V127" s="191"/>
      <c r="W127" s="191"/>
      <c r="X127" s="191"/>
      <c r="Y127" s="191"/>
      <c r="Z127" s="191"/>
      <c r="AA127" s="191"/>
      <c r="AB127" s="191"/>
      <c r="AC127" s="191"/>
      <c r="AD127" s="191"/>
      <c r="AE127" s="191"/>
    </row>
    <row r="128" s="2" customFormat="1" ht="22.8" customHeight="1">
      <c r="A128" s="38"/>
      <c r="B128" s="39"/>
      <c r="C128" s="107" t="s">
        <v>159</v>
      </c>
      <c r="D128" s="40"/>
      <c r="E128" s="40"/>
      <c r="F128" s="40"/>
      <c r="G128" s="40"/>
      <c r="H128" s="40"/>
      <c r="I128" s="40"/>
      <c r="J128" s="197">
        <f>BK128</f>
        <v>0</v>
      </c>
      <c r="K128" s="40"/>
      <c r="L128" s="44"/>
      <c r="M128" s="103"/>
      <c r="N128" s="198"/>
      <c r="O128" s="104"/>
      <c r="P128" s="199">
        <f>P129+P205+P209</f>
        <v>0</v>
      </c>
      <c r="Q128" s="104"/>
      <c r="R128" s="199">
        <f>R129+R205+R209</f>
        <v>0</v>
      </c>
      <c r="S128" s="104"/>
      <c r="T128" s="200">
        <f>T129+T205+T209</f>
        <v>0</v>
      </c>
      <c r="U128" s="38"/>
      <c r="V128" s="38"/>
      <c r="W128" s="38"/>
      <c r="X128" s="38"/>
      <c r="Y128" s="38"/>
      <c r="Z128" s="38"/>
      <c r="AA128" s="38"/>
      <c r="AB128" s="38"/>
      <c r="AC128" s="38"/>
      <c r="AD128" s="38"/>
      <c r="AE128" s="38"/>
      <c r="AT128" s="17" t="s">
        <v>77</v>
      </c>
      <c r="AU128" s="17" t="s">
        <v>135</v>
      </c>
      <c r="BK128" s="201">
        <f>BK129+BK205+BK209</f>
        <v>0</v>
      </c>
    </row>
    <row r="129" s="12" customFormat="1" ht="25.92" customHeight="1">
      <c r="A129" s="12"/>
      <c r="B129" s="202"/>
      <c r="C129" s="203"/>
      <c r="D129" s="204" t="s">
        <v>77</v>
      </c>
      <c r="E129" s="205" t="s">
        <v>160</v>
      </c>
      <c r="F129" s="205" t="s">
        <v>161</v>
      </c>
      <c r="G129" s="203"/>
      <c r="H129" s="203"/>
      <c r="I129" s="206"/>
      <c r="J129" s="207">
        <f>BK129</f>
        <v>0</v>
      </c>
      <c r="K129" s="203"/>
      <c r="L129" s="208"/>
      <c r="M129" s="209"/>
      <c r="N129" s="210"/>
      <c r="O129" s="210"/>
      <c r="P129" s="211">
        <f>P130+P175+P178+P183+P186+P201+P203</f>
        <v>0</v>
      </c>
      <c r="Q129" s="210"/>
      <c r="R129" s="211">
        <f>R130+R175+R178+R183+R186+R201+R203</f>
        <v>0</v>
      </c>
      <c r="S129" s="210"/>
      <c r="T129" s="212">
        <f>T130+T175+T178+T183+T186+T201+T203</f>
        <v>0</v>
      </c>
      <c r="U129" s="12"/>
      <c r="V129" s="12"/>
      <c r="W129" s="12"/>
      <c r="X129" s="12"/>
      <c r="Y129" s="12"/>
      <c r="Z129" s="12"/>
      <c r="AA129" s="12"/>
      <c r="AB129" s="12"/>
      <c r="AC129" s="12"/>
      <c r="AD129" s="12"/>
      <c r="AE129" s="12"/>
      <c r="AR129" s="213" t="s">
        <v>86</v>
      </c>
      <c r="AT129" s="214" t="s">
        <v>77</v>
      </c>
      <c r="AU129" s="214" t="s">
        <v>78</v>
      </c>
      <c r="AY129" s="213" t="s">
        <v>162</v>
      </c>
      <c r="BK129" s="215">
        <f>BK130+BK175+BK178+BK183+BK186+BK201+BK203</f>
        <v>0</v>
      </c>
    </row>
    <row r="130" s="12" customFormat="1" ht="22.8" customHeight="1">
      <c r="A130" s="12"/>
      <c r="B130" s="202"/>
      <c r="C130" s="203"/>
      <c r="D130" s="204" t="s">
        <v>77</v>
      </c>
      <c r="E130" s="216" t="s">
        <v>86</v>
      </c>
      <c r="F130" s="216" t="s">
        <v>519</v>
      </c>
      <c r="G130" s="203"/>
      <c r="H130" s="203"/>
      <c r="I130" s="206"/>
      <c r="J130" s="217">
        <f>BK130</f>
        <v>0</v>
      </c>
      <c r="K130" s="203"/>
      <c r="L130" s="208"/>
      <c r="M130" s="209"/>
      <c r="N130" s="210"/>
      <c r="O130" s="210"/>
      <c r="P130" s="211">
        <f>SUM(P131:P174)</f>
        <v>0</v>
      </c>
      <c r="Q130" s="210"/>
      <c r="R130" s="211">
        <f>SUM(R131:R174)</f>
        <v>0</v>
      </c>
      <c r="S130" s="210"/>
      <c r="T130" s="212">
        <f>SUM(T131:T174)</f>
        <v>0</v>
      </c>
      <c r="U130" s="12"/>
      <c r="V130" s="12"/>
      <c r="W130" s="12"/>
      <c r="X130" s="12"/>
      <c r="Y130" s="12"/>
      <c r="Z130" s="12"/>
      <c r="AA130" s="12"/>
      <c r="AB130" s="12"/>
      <c r="AC130" s="12"/>
      <c r="AD130" s="12"/>
      <c r="AE130" s="12"/>
      <c r="AR130" s="213" t="s">
        <v>86</v>
      </c>
      <c r="AT130" s="214" t="s">
        <v>77</v>
      </c>
      <c r="AU130" s="214" t="s">
        <v>86</v>
      </c>
      <c r="AY130" s="213" t="s">
        <v>162</v>
      </c>
      <c r="BK130" s="215">
        <f>SUM(BK131:BK174)</f>
        <v>0</v>
      </c>
    </row>
    <row r="131" s="2" customFormat="1" ht="37.8" customHeight="1">
      <c r="A131" s="38"/>
      <c r="B131" s="39"/>
      <c r="C131" s="218" t="s">
        <v>86</v>
      </c>
      <c r="D131" s="218" t="s">
        <v>165</v>
      </c>
      <c r="E131" s="219" t="s">
        <v>3876</v>
      </c>
      <c r="F131" s="220" t="s">
        <v>3877</v>
      </c>
      <c r="G131" s="221" t="s">
        <v>533</v>
      </c>
      <c r="H131" s="222">
        <v>36</v>
      </c>
      <c r="I131" s="223"/>
      <c r="J131" s="224">
        <f>ROUND(I131*H131,2)</f>
        <v>0</v>
      </c>
      <c r="K131" s="220" t="s">
        <v>1</v>
      </c>
      <c r="L131" s="44"/>
      <c r="M131" s="225" t="s">
        <v>1</v>
      </c>
      <c r="N131" s="226" t="s">
        <v>43</v>
      </c>
      <c r="O131" s="91"/>
      <c r="P131" s="227">
        <f>O131*H131</f>
        <v>0</v>
      </c>
      <c r="Q131" s="227">
        <v>0</v>
      </c>
      <c r="R131" s="227">
        <f>Q131*H131</f>
        <v>0</v>
      </c>
      <c r="S131" s="227">
        <v>0</v>
      </c>
      <c r="T131" s="228">
        <f>S131*H131</f>
        <v>0</v>
      </c>
      <c r="U131" s="38"/>
      <c r="V131" s="38"/>
      <c r="W131" s="38"/>
      <c r="X131" s="38"/>
      <c r="Y131" s="38"/>
      <c r="Z131" s="38"/>
      <c r="AA131" s="38"/>
      <c r="AB131" s="38"/>
      <c r="AC131" s="38"/>
      <c r="AD131" s="38"/>
      <c r="AE131" s="38"/>
      <c r="AR131" s="229" t="s">
        <v>170</v>
      </c>
      <c r="AT131" s="229" t="s">
        <v>165</v>
      </c>
      <c r="AU131" s="229" t="s">
        <v>88</v>
      </c>
      <c r="AY131" s="17" t="s">
        <v>162</v>
      </c>
      <c r="BE131" s="230">
        <f>IF(N131="základní",J131,0)</f>
        <v>0</v>
      </c>
      <c r="BF131" s="230">
        <f>IF(N131="snížená",J131,0)</f>
        <v>0</v>
      </c>
      <c r="BG131" s="230">
        <f>IF(N131="zákl. přenesená",J131,0)</f>
        <v>0</v>
      </c>
      <c r="BH131" s="230">
        <f>IF(N131="sníž. přenesená",J131,0)</f>
        <v>0</v>
      </c>
      <c r="BI131" s="230">
        <f>IF(N131="nulová",J131,0)</f>
        <v>0</v>
      </c>
      <c r="BJ131" s="17" t="s">
        <v>86</v>
      </c>
      <c r="BK131" s="230">
        <f>ROUND(I131*H131,2)</f>
        <v>0</v>
      </c>
      <c r="BL131" s="17" t="s">
        <v>170</v>
      </c>
      <c r="BM131" s="229" t="s">
        <v>88</v>
      </c>
    </row>
    <row r="132" s="2" customFormat="1">
      <c r="A132" s="38"/>
      <c r="B132" s="39"/>
      <c r="C132" s="40"/>
      <c r="D132" s="231" t="s">
        <v>172</v>
      </c>
      <c r="E132" s="40"/>
      <c r="F132" s="232" t="s">
        <v>3878</v>
      </c>
      <c r="G132" s="40"/>
      <c r="H132" s="40"/>
      <c r="I132" s="233"/>
      <c r="J132" s="40"/>
      <c r="K132" s="40"/>
      <c r="L132" s="44"/>
      <c r="M132" s="234"/>
      <c r="N132" s="235"/>
      <c r="O132" s="91"/>
      <c r="P132" s="91"/>
      <c r="Q132" s="91"/>
      <c r="R132" s="91"/>
      <c r="S132" s="91"/>
      <c r="T132" s="92"/>
      <c r="U132" s="38"/>
      <c r="V132" s="38"/>
      <c r="W132" s="38"/>
      <c r="X132" s="38"/>
      <c r="Y132" s="38"/>
      <c r="Z132" s="38"/>
      <c r="AA132" s="38"/>
      <c r="AB132" s="38"/>
      <c r="AC132" s="38"/>
      <c r="AD132" s="38"/>
      <c r="AE132" s="38"/>
      <c r="AT132" s="17" t="s">
        <v>172</v>
      </c>
      <c r="AU132" s="17" t="s">
        <v>88</v>
      </c>
    </row>
    <row r="133" s="2" customFormat="1" ht="33" customHeight="1">
      <c r="A133" s="38"/>
      <c r="B133" s="39"/>
      <c r="C133" s="218" t="s">
        <v>88</v>
      </c>
      <c r="D133" s="218" t="s">
        <v>165</v>
      </c>
      <c r="E133" s="219" t="s">
        <v>3879</v>
      </c>
      <c r="F133" s="220" t="s">
        <v>3880</v>
      </c>
      <c r="G133" s="221" t="s">
        <v>168</v>
      </c>
      <c r="H133" s="222">
        <v>5.4000000000000004</v>
      </c>
      <c r="I133" s="223"/>
      <c r="J133" s="224">
        <f>ROUND(I133*H133,2)</f>
        <v>0</v>
      </c>
      <c r="K133" s="220" t="s">
        <v>1</v>
      </c>
      <c r="L133" s="44"/>
      <c r="M133" s="225" t="s">
        <v>1</v>
      </c>
      <c r="N133" s="226" t="s">
        <v>43</v>
      </c>
      <c r="O133" s="91"/>
      <c r="P133" s="227">
        <f>O133*H133</f>
        <v>0</v>
      </c>
      <c r="Q133" s="227">
        <v>0</v>
      </c>
      <c r="R133" s="227">
        <f>Q133*H133</f>
        <v>0</v>
      </c>
      <c r="S133" s="227">
        <v>0</v>
      </c>
      <c r="T133" s="228">
        <f>S133*H133</f>
        <v>0</v>
      </c>
      <c r="U133" s="38"/>
      <c r="V133" s="38"/>
      <c r="W133" s="38"/>
      <c r="X133" s="38"/>
      <c r="Y133" s="38"/>
      <c r="Z133" s="38"/>
      <c r="AA133" s="38"/>
      <c r="AB133" s="38"/>
      <c r="AC133" s="38"/>
      <c r="AD133" s="38"/>
      <c r="AE133" s="38"/>
      <c r="AR133" s="229" t="s">
        <v>170</v>
      </c>
      <c r="AT133" s="229" t="s">
        <v>165</v>
      </c>
      <c r="AU133" s="229" t="s">
        <v>88</v>
      </c>
      <c r="AY133" s="17" t="s">
        <v>162</v>
      </c>
      <c r="BE133" s="230">
        <f>IF(N133="základní",J133,0)</f>
        <v>0</v>
      </c>
      <c r="BF133" s="230">
        <f>IF(N133="snížená",J133,0)</f>
        <v>0</v>
      </c>
      <c r="BG133" s="230">
        <f>IF(N133="zákl. přenesená",J133,0)</f>
        <v>0</v>
      </c>
      <c r="BH133" s="230">
        <f>IF(N133="sníž. přenesená",J133,0)</f>
        <v>0</v>
      </c>
      <c r="BI133" s="230">
        <f>IF(N133="nulová",J133,0)</f>
        <v>0</v>
      </c>
      <c r="BJ133" s="17" t="s">
        <v>86</v>
      </c>
      <c r="BK133" s="230">
        <f>ROUND(I133*H133,2)</f>
        <v>0</v>
      </c>
      <c r="BL133" s="17" t="s">
        <v>170</v>
      </c>
      <c r="BM133" s="229" t="s">
        <v>205</v>
      </c>
    </row>
    <row r="134" s="2" customFormat="1">
      <c r="A134" s="38"/>
      <c r="B134" s="39"/>
      <c r="C134" s="40"/>
      <c r="D134" s="231" t="s">
        <v>172</v>
      </c>
      <c r="E134" s="40"/>
      <c r="F134" s="232" t="s">
        <v>3881</v>
      </c>
      <c r="G134" s="40"/>
      <c r="H134" s="40"/>
      <c r="I134" s="233"/>
      <c r="J134" s="40"/>
      <c r="K134" s="40"/>
      <c r="L134" s="44"/>
      <c r="M134" s="234"/>
      <c r="N134" s="235"/>
      <c r="O134" s="91"/>
      <c r="P134" s="91"/>
      <c r="Q134" s="91"/>
      <c r="R134" s="91"/>
      <c r="S134" s="91"/>
      <c r="T134" s="92"/>
      <c r="U134" s="38"/>
      <c r="V134" s="38"/>
      <c r="W134" s="38"/>
      <c r="X134" s="38"/>
      <c r="Y134" s="38"/>
      <c r="Z134" s="38"/>
      <c r="AA134" s="38"/>
      <c r="AB134" s="38"/>
      <c r="AC134" s="38"/>
      <c r="AD134" s="38"/>
      <c r="AE134" s="38"/>
      <c r="AT134" s="17" t="s">
        <v>172</v>
      </c>
      <c r="AU134" s="17" t="s">
        <v>88</v>
      </c>
    </row>
    <row r="135" s="2" customFormat="1" ht="33" customHeight="1">
      <c r="A135" s="38"/>
      <c r="B135" s="39"/>
      <c r="C135" s="218" t="s">
        <v>182</v>
      </c>
      <c r="D135" s="218" t="s">
        <v>165</v>
      </c>
      <c r="E135" s="219" t="s">
        <v>3882</v>
      </c>
      <c r="F135" s="220" t="s">
        <v>3883</v>
      </c>
      <c r="G135" s="221" t="s">
        <v>168</v>
      </c>
      <c r="H135" s="222">
        <v>10.560000000000001</v>
      </c>
      <c r="I135" s="223"/>
      <c r="J135" s="224">
        <f>ROUND(I135*H135,2)</f>
        <v>0</v>
      </c>
      <c r="K135" s="220" t="s">
        <v>1</v>
      </c>
      <c r="L135" s="44"/>
      <c r="M135" s="225" t="s">
        <v>1</v>
      </c>
      <c r="N135" s="226" t="s">
        <v>43</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170</v>
      </c>
      <c r="AT135" s="229" t="s">
        <v>165</v>
      </c>
      <c r="AU135" s="229" t="s">
        <v>88</v>
      </c>
      <c r="AY135" s="17" t="s">
        <v>162</v>
      </c>
      <c r="BE135" s="230">
        <f>IF(N135="základní",J135,0)</f>
        <v>0</v>
      </c>
      <c r="BF135" s="230">
        <f>IF(N135="snížená",J135,0)</f>
        <v>0</v>
      </c>
      <c r="BG135" s="230">
        <f>IF(N135="zákl. přenesená",J135,0)</f>
        <v>0</v>
      </c>
      <c r="BH135" s="230">
        <f>IF(N135="sníž. přenesená",J135,0)</f>
        <v>0</v>
      </c>
      <c r="BI135" s="230">
        <f>IF(N135="nulová",J135,0)</f>
        <v>0</v>
      </c>
      <c r="BJ135" s="17" t="s">
        <v>86</v>
      </c>
      <c r="BK135" s="230">
        <f>ROUND(I135*H135,2)</f>
        <v>0</v>
      </c>
      <c r="BL135" s="17" t="s">
        <v>170</v>
      </c>
      <c r="BM135" s="229" t="s">
        <v>235</v>
      </c>
    </row>
    <row r="136" s="2" customFormat="1">
      <c r="A136" s="38"/>
      <c r="B136" s="39"/>
      <c r="C136" s="40"/>
      <c r="D136" s="231" t="s">
        <v>172</v>
      </c>
      <c r="E136" s="40"/>
      <c r="F136" s="232" t="s">
        <v>3881</v>
      </c>
      <c r="G136" s="40"/>
      <c r="H136" s="40"/>
      <c r="I136" s="233"/>
      <c r="J136" s="40"/>
      <c r="K136" s="40"/>
      <c r="L136" s="44"/>
      <c r="M136" s="234"/>
      <c r="N136" s="235"/>
      <c r="O136" s="91"/>
      <c r="P136" s="91"/>
      <c r="Q136" s="91"/>
      <c r="R136" s="91"/>
      <c r="S136" s="91"/>
      <c r="T136" s="92"/>
      <c r="U136" s="38"/>
      <c r="V136" s="38"/>
      <c r="W136" s="38"/>
      <c r="X136" s="38"/>
      <c r="Y136" s="38"/>
      <c r="Z136" s="38"/>
      <c r="AA136" s="38"/>
      <c r="AB136" s="38"/>
      <c r="AC136" s="38"/>
      <c r="AD136" s="38"/>
      <c r="AE136" s="38"/>
      <c r="AT136" s="17" t="s">
        <v>172</v>
      </c>
      <c r="AU136" s="17" t="s">
        <v>88</v>
      </c>
    </row>
    <row r="137" s="2" customFormat="1" ht="55.5" customHeight="1">
      <c r="A137" s="38"/>
      <c r="B137" s="39"/>
      <c r="C137" s="218" t="s">
        <v>170</v>
      </c>
      <c r="D137" s="218" t="s">
        <v>165</v>
      </c>
      <c r="E137" s="219" t="s">
        <v>3884</v>
      </c>
      <c r="F137" s="220" t="s">
        <v>3885</v>
      </c>
      <c r="G137" s="221" t="s">
        <v>168</v>
      </c>
      <c r="H137" s="222">
        <v>71.280000000000001</v>
      </c>
      <c r="I137" s="223"/>
      <c r="J137" s="224">
        <f>ROUND(I137*H137,2)</f>
        <v>0</v>
      </c>
      <c r="K137" s="220" t="s">
        <v>1</v>
      </c>
      <c r="L137" s="44"/>
      <c r="M137" s="225" t="s">
        <v>1</v>
      </c>
      <c r="N137" s="226" t="s">
        <v>43</v>
      </c>
      <c r="O137" s="91"/>
      <c r="P137" s="227">
        <f>O137*H137</f>
        <v>0</v>
      </c>
      <c r="Q137" s="227">
        <v>0</v>
      </c>
      <c r="R137" s="227">
        <f>Q137*H137</f>
        <v>0</v>
      </c>
      <c r="S137" s="227">
        <v>0</v>
      </c>
      <c r="T137" s="228">
        <f>S137*H137</f>
        <v>0</v>
      </c>
      <c r="U137" s="38"/>
      <c r="V137" s="38"/>
      <c r="W137" s="38"/>
      <c r="X137" s="38"/>
      <c r="Y137" s="38"/>
      <c r="Z137" s="38"/>
      <c r="AA137" s="38"/>
      <c r="AB137" s="38"/>
      <c r="AC137" s="38"/>
      <c r="AD137" s="38"/>
      <c r="AE137" s="38"/>
      <c r="AR137" s="229" t="s">
        <v>170</v>
      </c>
      <c r="AT137" s="229" t="s">
        <v>165</v>
      </c>
      <c r="AU137" s="229" t="s">
        <v>88</v>
      </c>
      <c r="AY137" s="17" t="s">
        <v>162</v>
      </c>
      <c r="BE137" s="230">
        <f>IF(N137="základní",J137,0)</f>
        <v>0</v>
      </c>
      <c r="BF137" s="230">
        <f>IF(N137="snížená",J137,0)</f>
        <v>0</v>
      </c>
      <c r="BG137" s="230">
        <f>IF(N137="zákl. přenesená",J137,0)</f>
        <v>0</v>
      </c>
      <c r="BH137" s="230">
        <f>IF(N137="sníž. přenesená",J137,0)</f>
        <v>0</v>
      </c>
      <c r="BI137" s="230">
        <f>IF(N137="nulová",J137,0)</f>
        <v>0</v>
      </c>
      <c r="BJ137" s="17" t="s">
        <v>86</v>
      </c>
      <c r="BK137" s="230">
        <f>ROUND(I137*H137,2)</f>
        <v>0</v>
      </c>
      <c r="BL137" s="17" t="s">
        <v>170</v>
      </c>
      <c r="BM137" s="229" t="s">
        <v>265</v>
      </c>
    </row>
    <row r="138" s="2" customFormat="1">
      <c r="A138" s="38"/>
      <c r="B138" s="39"/>
      <c r="C138" s="40"/>
      <c r="D138" s="231" t="s">
        <v>172</v>
      </c>
      <c r="E138" s="40"/>
      <c r="F138" s="232" t="s">
        <v>3886</v>
      </c>
      <c r="G138" s="40"/>
      <c r="H138" s="40"/>
      <c r="I138" s="233"/>
      <c r="J138" s="40"/>
      <c r="K138" s="40"/>
      <c r="L138" s="44"/>
      <c r="M138" s="234"/>
      <c r="N138" s="235"/>
      <c r="O138" s="91"/>
      <c r="P138" s="91"/>
      <c r="Q138" s="91"/>
      <c r="R138" s="91"/>
      <c r="S138" s="91"/>
      <c r="T138" s="92"/>
      <c r="U138" s="38"/>
      <c r="V138" s="38"/>
      <c r="W138" s="38"/>
      <c r="X138" s="38"/>
      <c r="Y138" s="38"/>
      <c r="Z138" s="38"/>
      <c r="AA138" s="38"/>
      <c r="AB138" s="38"/>
      <c r="AC138" s="38"/>
      <c r="AD138" s="38"/>
      <c r="AE138" s="38"/>
      <c r="AT138" s="17" t="s">
        <v>172</v>
      </c>
      <c r="AU138" s="17" t="s">
        <v>88</v>
      </c>
    </row>
    <row r="139" s="2" customFormat="1" ht="44.25" customHeight="1">
      <c r="A139" s="38"/>
      <c r="B139" s="39"/>
      <c r="C139" s="218" t="s">
        <v>191</v>
      </c>
      <c r="D139" s="218" t="s">
        <v>165</v>
      </c>
      <c r="E139" s="219" t="s">
        <v>580</v>
      </c>
      <c r="F139" s="220" t="s">
        <v>3887</v>
      </c>
      <c r="G139" s="221" t="s">
        <v>176</v>
      </c>
      <c r="H139" s="222">
        <v>204.59999999999999</v>
      </c>
      <c r="I139" s="223"/>
      <c r="J139" s="224">
        <f>ROUND(I139*H139,2)</f>
        <v>0</v>
      </c>
      <c r="K139" s="220" t="s">
        <v>1</v>
      </c>
      <c r="L139" s="44"/>
      <c r="M139" s="225" t="s">
        <v>1</v>
      </c>
      <c r="N139" s="226" t="s">
        <v>43</v>
      </c>
      <c r="O139" s="91"/>
      <c r="P139" s="227">
        <f>O139*H139</f>
        <v>0</v>
      </c>
      <c r="Q139" s="227">
        <v>0</v>
      </c>
      <c r="R139" s="227">
        <f>Q139*H139</f>
        <v>0</v>
      </c>
      <c r="S139" s="227">
        <v>0</v>
      </c>
      <c r="T139" s="228">
        <f>S139*H139</f>
        <v>0</v>
      </c>
      <c r="U139" s="38"/>
      <c r="V139" s="38"/>
      <c r="W139" s="38"/>
      <c r="X139" s="38"/>
      <c r="Y139" s="38"/>
      <c r="Z139" s="38"/>
      <c r="AA139" s="38"/>
      <c r="AB139" s="38"/>
      <c r="AC139" s="38"/>
      <c r="AD139" s="38"/>
      <c r="AE139" s="38"/>
      <c r="AR139" s="229" t="s">
        <v>170</v>
      </c>
      <c r="AT139" s="229" t="s">
        <v>165</v>
      </c>
      <c r="AU139" s="229" t="s">
        <v>88</v>
      </c>
      <c r="AY139" s="17" t="s">
        <v>162</v>
      </c>
      <c r="BE139" s="230">
        <f>IF(N139="základní",J139,0)</f>
        <v>0</v>
      </c>
      <c r="BF139" s="230">
        <f>IF(N139="snížená",J139,0)</f>
        <v>0</v>
      </c>
      <c r="BG139" s="230">
        <f>IF(N139="zákl. přenesená",J139,0)</f>
        <v>0</v>
      </c>
      <c r="BH139" s="230">
        <f>IF(N139="sníž. přenesená",J139,0)</f>
        <v>0</v>
      </c>
      <c r="BI139" s="230">
        <f>IF(N139="nulová",J139,0)</f>
        <v>0</v>
      </c>
      <c r="BJ139" s="17" t="s">
        <v>86</v>
      </c>
      <c r="BK139" s="230">
        <f>ROUND(I139*H139,2)</f>
        <v>0</v>
      </c>
      <c r="BL139" s="17" t="s">
        <v>170</v>
      </c>
      <c r="BM139" s="229" t="s">
        <v>299</v>
      </c>
    </row>
    <row r="140" s="2" customFormat="1">
      <c r="A140" s="38"/>
      <c r="B140" s="39"/>
      <c r="C140" s="40"/>
      <c r="D140" s="231" t="s">
        <v>172</v>
      </c>
      <c r="E140" s="40"/>
      <c r="F140" s="232" t="s">
        <v>3881</v>
      </c>
      <c r="G140" s="40"/>
      <c r="H140" s="40"/>
      <c r="I140" s="233"/>
      <c r="J140" s="40"/>
      <c r="K140" s="40"/>
      <c r="L140" s="44"/>
      <c r="M140" s="234"/>
      <c r="N140" s="235"/>
      <c r="O140" s="91"/>
      <c r="P140" s="91"/>
      <c r="Q140" s="91"/>
      <c r="R140" s="91"/>
      <c r="S140" s="91"/>
      <c r="T140" s="92"/>
      <c r="U140" s="38"/>
      <c r="V140" s="38"/>
      <c r="W140" s="38"/>
      <c r="X140" s="38"/>
      <c r="Y140" s="38"/>
      <c r="Z140" s="38"/>
      <c r="AA140" s="38"/>
      <c r="AB140" s="38"/>
      <c r="AC140" s="38"/>
      <c r="AD140" s="38"/>
      <c r="AE140" s="38"/>
      <c r="AT140" s="17" t="s">
        <v>172</v>
      </c>
      <c r="AU140" s="17" t="s">
        <v>88</v>
      </c>
    </row>
    <row r="141" s="2" customFormat="1" ht="24.15" customHeight="1">
      <c r="A141" s="38"/>
      <c r="B141" s="39"/>
      <c r="C141" s="218" t="s">
        <v>196</v>
      </c>
      <c r="D141" s="218" t="s">
        <v>165</v>
      </c>
      <c r="E141" s="219" t="s">
        <v>584</v>
      </c>
      <c r="F141" s="220" t="s">
        <v>585</v>
      </c>
      <c r="G141" s="221" t="s">
        <v>176</v>
      </c>
      <c r="H141" s="222">
        <v>204.59999999999999</v>
      </c>
      <c r="I141" s="223"/>
      <c r="J141" s="224">
        <f>ROUND(I141*H141,2)</f>
        <v>0</v>
      </c>
      <c r="K141" s="220" t="s">
        <v>1</v>
      </c>
      <c r="L141" s="44"/>
      <c r="M141" s="225" t="s">
        <v>1</v>
      </c>
      <c r="N141" s="226" t="s">
        <v>43</v>
      </c>
      <c r="O141" s="91"/>
      <c r="P141" s="227">
        <f>O141*H141</f>
        <v>0</v>
      </c>
      <c r="Q141" s="227">
        <v>0</v>
      </c>
      <c r="R141" s="227">
        <f>Q141*H141</f>
        <v>0</v>
      </c>
      <c r="S141" s="227">
        <v>0</v>
      </c>
      <c r="T141" s="228">
        <f>S141*H141</f>
        <v>0</v>
      </c>
      <c r="U141" s="38"/>
      <c r="V141" s="38"/>
      <c r="W141" s="38"/>
      <c r="X141" s="38"/>
      <c r="Y141" s="38"/>
      <c r="Z141" s="38"/>
      <c r="AA141" s="38"/>
      <c r="AB141" s="38"/>
      <c r="AC141" s="38"/>
      <c r="AD141" s="38"/>
      <c r="AE141" s="38"/>
      <c r="AR141" s="229" t="s">
        <v>170</v>
      </c>
      <c r="AT141" s="229" t="s">
        <v>165</v>
      </c>
      <c r="AU141" s="229" t="s">
        <v>88</v>
      </c>
      <c r="AY141" s="17" t="s">
        <v>162</v>
      </c>
      <c r="BE141" s="230">
        <f>IF(N141="základní",J141,0)</f>
        <v>0</v>
      </c>
      <c r="BF141" s="230">
        <f>IF(N141="snížená",J141,0)</f>
        <v>0</v>
      </c>
      <c r="BG141" s="230">
        <f>IF(N141="zákl. přenesená",J141,0)</f>
        <v>0</v>
      </c>
      <c r="BH141" s="230">
        <f>IF(N141="sníž. přenesená",J141,0)</f>
        <v>0</v>
      </c>
      <c r="BI141" s="230">
        <f>IF(N141="nulová",J141,0)</f>
        <v>0</v>
      </c>
      <c r="BJ141" s="17" t="s">
        <v>86</v>
      </c>
      <c r="BK141" s="230">
        <f>ROUND(I141*H141,2)</f>
        <v>0</v>
      </c>
      <c r="BL141" s="17" t="s">
        <v>170</v>
      </c>
      <c r="BM141" s="229" t="s">
        <v>344</v>
      </c>
    </row>
    <row r="142" s="2" customFormat="1">
      <c r="A142" s="38"/>
      <c r="B142" s="39"/>
      <c r="C142" s="40"/>
      <c r="D142" s="231" t="s">
        <v>172</v>
      </c>
      <c r="E142" s="40"/>
      <c r="F142" s="232" t="s">
        <v>3881</v>
      </c>
      <c r="G142" s="40"/>
      <c r="H142" s="40"/>
      <c r="I142" s="233"/>
      <c r="J142" s="40"/>
      <c r="K142" s="40"/>
      <c r="L142" s="44"/>
      <c r="M142" s="234"/>
      <c r="N142" s="235"/>
      <c r="O142" s="91"/>
      <c r="P142" s="91"/>
      <c r="Q142" s="91"/>
      <c r="R142" s="91"/>
      <c r="S142" s="91"/>
      <c r="T142" s="92"/>
      <c r="U142" s="38"/>
      <c r="V142" s="38"/>
      <c r="W142" s="38"/>
      <c r="X142" s="38"/>
      <c r="Y142" s="38"/>
      <c r="Z142" s="38"/>
      <c r="AA142" s="38"/>
      <c r="AB142" s="38"/>
      <c r="AC142" s="38"/>
      <c r="AD142" s="38"/>
      <c r="AE142" s="38"/>
      <c r="AT142" s="17" t="s">
        <v>172</v>
      </c>
      <c r="AU142" s="17" t="s">
        <v>88</v>
      </c>
    </row>
    <row r="143" s="2" customFormat="1" ht="24.15" customHeight="1">
      <c r="A143" s="38"/>
      <c r="B143" s="39"/>
      <c r="C143" s="218" t="s">
        <v>201</v>
      </c>
      <c r="D143" s="218" t="s">
        <v>165</v>
      </c>
      <c r="E143" s="219" t="s">
        <v>587</v>
      </c>
      <c r="F143" s="220" t="s">
        <v>3888</v>
      </c>
      <c r="G143" s="221" t="s">
        <v>168</v>
      </c>
      <c r="H143" s="222">
        <v>71.280000000000001</v>
      </c>
      <c r="I143" s="223"/>
      <c r="J143" s="224">
        <f>ROUND(I143*H143,2)</f>
        <v>0</v>
      </c>
      <c r="K143" s="220" t="s">
        <v>1</v>
      </c>
      <c r="L143" s="44"/>
      <c r="M143" s="225" t="s">
        <v>1</v>
      </c>
      <c r="N143" s="226" t="s">
        <v>43</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170</v>
      </c>
      <c r="AT143" s="229" t="s">
        <v>165</v>
      </c>
      <c r="AU143" s="229" t="s">
        <v>88</v>
      </c>
      <c r="AY143" s="17" t="s">
        <v>162</v>
      </c>
      <c r="BE143" s="230">
        <f>IF(N143="základní",J143,0)</f>
        <v>0</v>
      </c>
      <c r="BF143" s="230">
        <f>IF(N143="snížená",J143,0)</f>
        <v>0</v>
      </c>
      <c r="BG143" s="230">
        <f>IF(N143="zákl. přenesená",J143,0)</f>
        <v>0</v>
      </c>
      <c r="BH143" s="230">
        <f>IF(N143="sníž. přenesená",J143,0)</f>
        <v>0</v>
      </c>
      <c r="BI143" s="230">
        <f>IF(N143="nulová",J143,0)</f>
        <v>0</v>
      </c>
      <c r="BJ143" s="17" t="s">
        <v>86</v>
      </c>
      <c r="BK143" s="230">
        <f>ROUND(I143*H143,2)</f>
        <v>0</v>
      </c>
      <c r="BL143" s="17" t="s">
        <v>170</v>
      </c>
      <c r="BM143" s="229" t="s">
        <v>355</v>
      </c>
    </row>
    <row r="144" s="2" customFormat="1">
      <c r="A144" s="38"/>
      <c r="B144" s="39"/>
      <c r="C144" s="40"/>
      <c r="D144" s="231" t="s">
        <v>172</v>
      </c>
      <c r="E144" s="40"/>
      <c r="F144" s="232" t="s">
        <v>3881</v>
      </c>
      <c r="G144" s="40"/>
      <c r="H144" s="40"/>
      <c r="I144" s="233"/>
      <c r="J144" s="40"/>
      <c r="K144" s="40"/>
      <c r="L144" s="44"/>
      <c r="M144" s="234"/>
      <c r="N144" s="235"/>
      <c r="O144" s="91"/>
      <c r="P144" s="91"/>
      <c r="Q144" s="91"/>
      <c r="R144" s="91"/>
      <c r="S144" s="91"/>
      <c r="T144" s="92"/>
      <c r="U144" s="38"/>
      <c r="V144" s="38"/>
      <c r="W144" s="38"/>
      <c r="X144" s="38"/>
      <c r="Y144" s="38"/>
      <c r="Z144" s="38"/>
      <c r="AA144" s="38"/>
      <c r="AB144" s="38"/>
      <c r="AC144" s="38"/>
      <c r="AD144" s="38"/>
      <c r="AE144" s="38"/>
      <c r="AT144" s="17" t="s">
        <v>172</v>
      </c>
      <c r="AU144" s="17" t="s">
        <v>88</v>
      </c>
    </row>
    <row r="145" s="2" customFormat="1" ht="24.15" customHeight="1">
      <c r="A145" s="38"/>
      <c r="B145" s="39"/>
      <c r="C145" s="218" t="s">
        <v>205</v>
      </c>
      <c r="D145" s="218" t="s">
        <v>165</v>
      </c>
      <c r="E145" s="219" t="s">
        <v>587</v>
      </c>
      <c r="F145" s="220" t="s">
        <v>3888</v>
      </c>
      <c r="G145" s="221" t="s">
        <v>168</v>
      </c>
      <c r="H145" s="222">
        <v>10.560000000000001</v>
      </c>
      <c r="I145" s="223"/>
      <c r="J145" s="224">
        <f>ROUND(I145*H145,2)</f>
        <v>0</v>
      </c>
      <c r="K145" s="220" t="s">
        <v>1</v>
      </c>
      <c r="L145" s="44"/>
      <c r="M145" s="225" t="s">
        <v>1</v>
      </c>
      <c r="N145" s="226" t="s">
        <v>43</v>
      </c>
      <c r="O145" s="91"/>
      <c r="P145" s="227">
        <f>O145*H145</f>
        <v>0</v>
      </c>
      <c r="Q145" s="227">
        <v>0</v>
      </c>
      <c r="R145" s="227">
        <f>Q145*H145</f>
        <v>0</v>
      </c>
      <c r="S145" s="227">
        <v>0</v>
      </c>
      <c r="T145" s="228">
        <f>S145*H145</f>
        <v>0</v>
      </c>
      <c r="U145" s="38"/>
      <c r="V145" s="38"/>
      <c r="W145" s="38"/>
      <c r="X145" s="38"/>
      <c r="Y145" s="38"/>
      <c r="Z145" s="38"/>
      <c r="AA145" s="38"/>
      <c r="AB145" s="38"/>
      <c r="AC145" s="38"/>
      <c r="AD145" s="38"/>
      <c r="AE145" s="38"/>
      <c r="AR145" s="229" t="s">
        <v>170</v>
      </c>
      <c r="AT145" s="229" t="s">
        <v>165</v>
      </c>
      <c r="AU145" s="229" t="s">
        <v>88</v>
      </c>
      <c r="AY145" s="17" t="s">
        <v>162</v>
      </c>
      <c r="BE145" s="230">
        <f>IF(N145="základní",J145,0)</f>
        <v>0</v>
      </c>
      <c r="BF145" s="230">
        <f>IF(N145="snížená",J145,0)</f>
        <v>0</v>
      </c>
      <c r="BG145" s="230">
        <f>IF(N145="zákl. přenesená",J145,0)</f>
        <v>0</v>
      </c>
      <c r="BH145" s="230">
        <f>IF(N145="sníž. přenesená",J145,0)</f>
        <v>0</v>
      </c>
      <c r="BI145" s="230">
        <f>IF(N145="nulová",J145,0)</f>
        <v>0</v>
      </c>
      <c r="BJ145" s="17" t="s">
        <v>86</v>
      </c>
      <c r="BK145" s="230">
        <f>ROUND(I145*H145,2)</f>
        <v>0</v>
      </c>
      <c r="BL145" s="17" t="s">
        <v>170</v>
      </c>
      <c r="BM145" s="229" t="s">
        <v>364</v>
      </c>
    </row>
    <row r="146" s="2" customFormat="1">
      <c r="A146" s="38"/>
      <c r="B146" s="39"/>
      <c r="C146" s="40"/>
      <c r="D146" s="231" t="s">
        <v>172</v>
      </c>
      <c r="E146" s="40"/>
      <c r="F146" s="232" t="s">
        <v>3881</v>
      </c>
      <c r="G146" s="40"/>
      <c r="H146" s="40"/>
      <c r="I146" s="233"/>
      <c r="J146" s="40"/>
      <c r="K146" s="40"/>
      <c r="L146" s="44"/>
      <c r="M146" s="234"/>
      <c r="N146" s="235"/>
      <c r="O146" s="91"/>
      <c r="P146" s="91"/>
      <c r="Q146" s="91"/>
      <c r="R146" s="91"/>
      <c r="S146" s="91"/>
      <c r="T146" s="92"/>
      <c r="U146" s="38"/>
      <c r="V146" s="38"/>
      <c r="W146" s="38"/>
      <c r="X146" s="38"/>
      <c r="Y146" s="38"/>
      <c r="Z146" s="38"/>
      <c r="AA146" s="38"/>
      <c r="AB146" s="38"/>
      <c r="AC146" s="38"/>
      <c r="AD146" s="38"/>
      <c r="AE146" s="38"/>
      <c r="AT146" s="17" t="s">
        <v>172</v>
      </c>
      <c r="AU146" s="17" t="s">
        <v>88</v>
      </c>
    </row>
    <row r="147" s="2" customFormat="1" ht="37.8" customHeight="1">
      <c r="A147" s="38"/>
      <c r="B147" s="39"/>
      <c r="C147" s="218" t="s">
        <v>163</v>
      </c>
      <c r="D147" s="218" t="s">
        <v>165</v>
      </c>
      <c r="E147" s="219" t="s">
        <v>3889</v>
      </c>
      <c r="F147" s="220" t="s">
        <v>3890</v>
      </c>
      <c r="G147" s="221" t="s">
        <v>168</v>
      </c>
      <c r="H147" s="222">
        <v>10.560000000000001</v>
      </c>
      <c r="I147" s="223"/>
      <c r="J147" s="224">
        <f>ROUND(I147*H147,2)</f>
        <v>0</v>
      </c>
      <c r="K147" s="220" t="s">
        <v>1</v>
      </c>
      <c r="L147" s="44"/>
      <c r="M147" s="225" t="s">
        <v>1</v>
      </c>
      <c r="N147" s="226" t="s">
        <v>43</v>
      </c>
      <c r="O147" s="91"/>
      <c r="P147" s="227">
        <f>O147*H147</f>
        <v>0</v>
      </c>
      <c r="Q147" s="227">
        <v>0</v>
      </c>
      <c r="R147" s="227">
        <f>Q147*H147</f>
        <v>0</v>
      </c>
      <c r="S147" s="227">
        <v>0</v>
      </c>
      <c r="T147" s="228">
        <f>S147*H147</f>
        <v>0</v>
      </c>
      <c r="U147" s="38"/>
      <c r="V147" s="38"/>
      <c r="W147" s="38"/>
      <c r="X147" s="38"/>
      <c r="Y147" s="38"/>
      <c r="Z147" s="38"/>
      <c r="AA147" s="38"/>
      <c r="AB147" s="38"/>
      <c r="AC147" s="38"/>
      <c r="AD147" s="38"/>
      <c r="AE147" s="38"/>
      <c r="AR147" s="229" t="s">
        <v>170</v>
      </c>
      <c r="AT147" s="229" t="s">
        <v>165</v>
      </c>
      <c r="AU147" s="229" t="s">
        <v>88</v>
      </c>
      <c r="AY147" s="17" t="s">
        <v>162</v>
      </c>
      <c r="BE147" s="230">
        <f>IF(N147="základní",J147,0)</f>
        <v>0</v>
      </c>
      <c r="BF147" s="230">
        <f>IF(N147="snížená",J147,0)</f>
        <v>0</v>
      </c>
      <c r="BG147" s="230">
        <f>IF(N147="zákl. přenesená",J147,0)</f>
        <v>0</v>
      </c>
      <c r="BH147" s="230">
        <f>IF(N147="sníž. přenesená",J147,0)</f>
        <v>0</v>
      </c>
      <c r="BI147" s="230">
        <f>IF(N147="nulová",J147,0)</f>
        <v>0</v>
      </c>
      <c r="BJ147" s="17" t="s">
        <v>86</v>
      </c>
      <c r="BK147" s="230">
        <f>ROUND(I147*H147,2)</f>
        <v>0</v>
      </c>
      <c r="BL147" s="17" t="s">
        <v>170</v>
      </c>
      <c r="BM147" s="229" t="s">
        <v>379</v>
      </c>
    </row>
    <row r="148" s="2" customFormat="1">
      <c r="A148" s="38"/>
      <c r="B148" s="39"/>
      <c r="C148" s="40"/>
      <c r="D148" s="231" t="s">
        <v>172</v>
      </c>
      <c r="E148" s="40"/>
      <c r="F148" s="232" t="s">
        <v>3881</v>
      </c>
      <c r="G148" s="40"/>
      <c r="H148" s="40"/>
      <c r="I148" s="233"/>
      <c r="J148" s="40"/>
      <c r="K148" s="40"/>
      <c r="L148" s="44"/>
      <c r="M148" s="234"/>
      <c r="N148" s="235"/>
      <c r="O148" s="91"/>
      <c r="P148" s="91"/>
      <c r="Q148" s="91"/>
      <c r="R148" s="91"/>
      <c r="S148" s="91"/>
      <c r="T148" s="92"/>
      <c r="U148" s="38"/>
      <c r="V148" s="38"/>
      <c r="W148" s="38"/>
      <c r="X148" s="38"/>
      <c r="Y148" s="38"/>
      <c r="Z148" s="38"/>
      <c r="AA148" s="38"/>
      <c r="AB148" s="38"/>
      <c r="AC148" s="38"/>
      <c r="AD148" s="38"/>
      <c r="AE148" s="38"/>
      <c r="AT148" s="17" t="s">
        <v>172</v>
      </c>
      <c r="AU148" s="17" t="s">
        <v>88</v>
      </c>
    </row>
    <row r="149" s="2" customFormat="1" ht="37.8" customHeight="1">
      <c r="A149" s="38"/>
      <c r="B149" s="39"/>
      <c r="C149" s="218" t="s">
        <v>214</v>
      </c>
      <c r="D149" s="218" t="s">
        <v>165</v>
      </c>
      <c r="E149" s="219" t="s">
        <v>3891</v>
      </c>
      <c r="F149" s="220" t="s">
        <v>3892</v>
      </c>
      <c r="G149" s="221" t="s">
        <v>168</v>
      </c>
      <c r="H149" s="222">
        <v>10.560000000000001</v>
      </c>
      <c r="I149" s="223"/>
      <c r="J149" s="224">
        <f>ROUND(I149*H149,2)</f>
        <v>0</v>
      </c>
      <c r="K149" s="220" t="s">
        <v>1</v>
      </c>
      <c r="L149" s="44"/>
      <c r="M149" s="225" t="s">
        <v>1</v>
      </c>
      <c r="N149" s="226" t="s">
        <v>43</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170</v>
      </c>
      <c r="AT149" s="229" t="s">
        <v>165</v>
      </c>
      <c r="AU149" s="229" t="s">
        <v>88</v>
      </c>
      <c r="AY149" s="17" t="s">
        <v>162</v>
      </c>
      <c r="BE149" s="230">
        <f>IF(N149="základní",J149,0)</f>
        <v>0</v>
      </c>
      <c r="BF149" s="230">
        <f>IF(N149="snížená",J149,0)</f>
        <v>0</v>
      </c>
      <c r="BG149" s="230">
        <f>IF(N149="zákl. přenesená",J149,0)</f>
        <v>0</v>
      </c>
      <c r="BH149" s="230">
        <f>IF(N149="sníž. přenesená",J149,0)</f>
        <v>0</v>
      </c>
      <c r="BI149" s="230">
        <f>IF(N149="nulová",J149,0)</f>
        <v>0</v>
      </c>
      <c r="BJ149" s="17" t="s">
        <v>86</v>
      </c>
      <c r="BK149" s="230">
        <f>ROUND(I149*H149,2)</f>
        <v>0</v>
      </c>
      <c r="BL149" s="17" t="s">
        <v>170</v>
      </c>
      <c r="BM149" s="229" t="s">
        <v>392</v>
      </c>
    </row>
    <row r="150" s="2" customFormat="1">
      <c r="A150" s="38"/>
      <c r="B150" s="39"/>
      <c r="C150" s="40"/>
      <c r="D150" s="231" t="s">
        <v>172</v>
      </c>
      <c r="E150" s="40"/>
      <c r="F150" s="232" t="s">
        <v>3881</v>
      </c>
      <c r="G150" s="40"/>
      <c r="H150" s="40"/>
      <c r="I150" s="233"/>
      <c r="J150" s="40"/>
      <c r="K150" s="40"/>
      <c r="L150" s="44"/>
      <c r="M150" s="234"/>
      <c r="N150" s="235"/>
      <c r="O150" s="91"/>
      <c r="P150" s="91"/>
      <c r="Q150" s="91"/>
      <c r="R150" s="91"/>
      <c r="S150" s="91"/>
      <c r="T150" s="92"/>
      <c r="U150" s="38"/>
      <c r="V150" s="38"/>
      <c r="W150" s="38"/>
      <c r="X150" s="38"/>
      <c r="Y150" s="38"/>
      <c r="Z150" s="38"/>
      <c r="AA150" s="38"/>
      <c r="AB150" s="38"/>
      <c r="AC150" s="38"/>
      <c r="AD150" s="38"/>
      <c r="AE150" s="38"/>
      <c r="AT150" s="17" t="s">
        <v>172</v>
      </c>
      <c r="AU150" s="17" t="s">
        <v>88</v>
      </c>
    </row>
    <row r="151" s="2" customFormat="1" ht="37.8" customHeight="1">
      <c r="A151" s="38"/>
      <c r="B151" s="39"/>
      <c r="C151" s="218" t="s">
        <v>221</v>
      </c>
      <c r="D151" s="218" t="s">
        <v>165</v>
      </c>
      <c r="E151" s="219" t="s">
        <v>594</v>
      </c>
      <c r="F151" s="220" t="s">
        <v>3893</v>
      </c>
      <c r="G151" s="221" t="s">
        <v>168</v>
      </c>
      <c r="H151" s="222">
        <v>124.88</v>
      </c>
      <c r="I151" s="223"/>
      <c r="J151" s="224">
        <f>ROUND(I151*H151,2)</f>
        <v>0</v>
      </c>
      <c r="K151" s="220" t="s">
        <v>1</v>
      </c>
      <c r="L151" s="44"/>
      <c r="M151" s="225" t="s">
        <v>1</v>
      </c>
      <c r="N151" s="226" t="s">
        <v>43</v>
      </c>
      <c r="O151" s="91"/>
      <c r="P151" s="227">
        <f>O151*H151</f>
        <v>0</v>
      </c>
      <c r="Q151" s="227">
        <v>0</v>
      </c>
      <c r="R151" s="227">
        <f>Q151*H151</f>
        <v>0</v>
      </c>
      <c r="S151" s="227">
        <v>0</v>
      </c>
      <c r="T151" s="228">
        <f>S151*H151</f>
        <v>0</v>
      </c>
      <c r="U151" s="38"/>
      <c r="V151" s="38"/>
      <c r="W151" s="38"/>
      <c r="X151" s="38"/>
      <c r="Y151" s="38"/>
      <c r="Z151" s="38"/>
      <c r="AA151" s="38"/>
      <c r="AB151" s="38"/>
      <c r="AC151" s="38"/>
      <c r="AD151" s="38"/>
      <c r="AE151" s="38"/>
      <c r="AR151" s="229" t="s">
        <v>170</v>
      </c>
      <c r="AT151" s="229" t="s">
        <v>165</v>
      </c>
      <c r="AU151" s="229" t="s">
        <v>88</v>
      </c>
      <c r="AY151" s="17" t="s">
        <v>162</v>
      </c>
      <c r="BE151" s="230">
        <f>IF(N151="základní",J151,0)</f>
        <v>0</v>
      </c>
      <c r="BF151" s="230">
        <f>IF(N151="snížená",J151,0)</f>
        <v>0</v>
      </c>
      <c r="BG151" s="230">
        <f>IF(N151="zákl. přenesená",J151,0)</f>
        <v>0</v>
      </c>
      <c r="BH151" s="230">
        <f>IF(N151="sníž. přenesená",J151,0)</f>
        <v>0</v>
      </c>
      <c r="BI151" s="230">
        <f>IF(N151="nulová",J151,0)</f>
        <v>0</v>
      </c>
      <c r="BJ151" s="17" t="s">
        <v>86</v>
      </c>
      <c r="BK151" s="230">
        <f>ROUND(I151*H151,2)</f>
        <v>0</v>
      </c>
      <c r="BL151" s="17" t="s">
        <v>170</v>
      </c>
      <c r="BM151" s="229" t="s">
        <v>404</v>
      </c>
    </row>
    <row r="152" s="2" customFormat="1">
      <c r="A152" s="38"/>
      <c r="B152" s="39"/>
      <c r="C152" s="40"/>
      <c r="D152" s="231" t="s">
        <v>172</v>
      </c>
      <c r="E152" s="40"/>
      <c r="F152" s="232" t="s">
        <v>3894</v>
      </c>
      <c r="G152" s="40"/>
      <c r="H152" s="40"/>
      <c r="I152" s="233"/>
      <c r="J152" s="40"/>
      <c r="K152" s="40"/>
      <c r="L152" s="44"/>
      <c r="M152" s="234"/>
      <c r="N152" s="235"/>
      <c r="O152" s="91"/>
      <c r="P152" s="91"/>
      <c r="Q152" s="91"/>
      <c r="R152" s="91"/>
      <c r="S152" s="91"/>
      <c r="T152" s="92"/>
      <c r="U152" s="38"/>
      <c r="V152" s="38"/>
      <c r="W152" s="38"/>
      <c r="X152" s="38"/>
      <c r="Y152" s="38"/>
      <c r="Z152" s="38"/>
      <c r="AA152" s="38"/>
      <c r="AB152" s="38"/>
      <c r="AC152" s="38"/>
      <c r="AD152" s="38"/>
      <c r="AE152" s="38"/>
      <c r="AT152" s="17" t="s">
        <v>172</v>
      </c>
      <c r="AU152" s="17" t="s">
        <v>88</v>
      </c>
    </row>
    <row r="153" s="2" customFormat="1" ht="44.25" customHeight="1">
      <c r="A153" s="38"/>
      <c r="B153" s="39"/>
      <c r="C153" s="218" t="s">
        <v>226</v>
      </c>
      <c r="D153" s="218" t="s">
        <v>165</v>
      </c>
      <c r="E153" s="219" t="s">
        <v>597</v>
      </c>
      <c r="F153" s="220" t="s">
        <v>3895</v>
      </c>
      <c r="G153" s="221" t="s">
        <v>168</v>
      </c>
      <c r="H153" s="222">
        <v>24.800000000000001</v>
      </c>
      <c r="I153" s="223"/>
      <c r="J153" s="224">
        <f>ROUND(I153*H153,2)</f>
        <v>0</v>
      </c>
      <c r="K153" s="220" t="s">
        <v>1</v>
      </c>
      <c r="L153" s="44"/>
      <c r="M153" s="225" t="s">
        <v>1</v>
      </c>
      <c r="N153" s="226" t="s">
        <v>43</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170</v>
      </c>
      <c r="AT153" s="229" t="s">
        <v>165</v>
      </c>
      <c r="AU153" s="229" t="s">
        <v>88</v>
      </c>
      <c r="AY153" s="17" t="s">
        <v>162</v>
      </c>
      <c r="BE153" s="230">
        <f>IF(N153="základní",J153,0)</f>
        <v>0</v>
      </c>
      <c r="BF153" s="230">
        <f>IF(N153="snížená",J153,0)</f>
        <v>0</v>
      </c>
      <c r="BG153" s="230">
        <f>IF(N153="zákl. přenesená",J153,0)</f>
        <v>0</v>
      </c>
      <c r="BH153" s="230">
        <f>IF(N153="sníž. přenesená",J153,0)</f>
        <v>0</v>
      </c>
      <c r="BI153" s="230">
        <f>IF(N153="nulová",J153,0)</f>
        <v>0</v>
      </c>
      <c r="BJ153" s="17" t="s">
        <v>86</v>
      </c>
      <c r="BK153" s="230">
        <f>ROUND(I153*H153,2)</f>
        <v>0</v>
      </c>
      <c r="BL153" s="17" t="s">
        <v>170</v>
      </c>
      <c r="BM153" s="229" t="s">
        <v>425</v>
      </c>
    </row>
    <row r="154" s="2" customFormat="1">
      <c r="A154" s="38"/>
      <c r="B154" s="39"/>
      <c r="C154" s="40"/>
      <c r="D154" s="231" t="s">
        <v>172</v>
      </c>
      <c r="E154" s="40"/>
      <c r="F154" s="232" t="s">
        <v>3896</v>
      </c>
      <c r="G154" s="40"/>
      <c r="H154" s="40"/>
      <c r="I154" s="233"/>
      <c r="J154" s="40"/>
      <c r="K154" s="40"/>
      <c r="L154" s="44"/>
      <c r="M154" s="234"/>
      <c r="N154" s="235"/>
      <c r="O154" s="91"/>
      <c r="P154" s="91"/>
      <c r="Q154" s="91"/>
      <c r="R154" s="91"/>
      <c r="S154" s="91"/>
      <c r="T154" s="92"/>
      <c r="U154" s="38"/>
      <c r="V154" s="38"/>
      <c r="W154" s="38"/>
      <c r="X154" s="38"/>
      <c r="Y154" s="38"/>
      <c r="Z154" s="38"/>
      <c r="AA154" s="38"/>
      <c r="AB154" s="38"/>
      <c r="AC154" s="38"/>
      <c r="AD154" s="38"/>
      <c r="AE154" s="38"/>
      <c r="AT154" s="17" t="s">
        <v>172</v>
      </c>
      <c r="AU154" s="17" t="s">
        <v>88</v>
      </c>
    </row>
    <row r="155" s="2" customFormat="1" ht="49.05" customHeight="1">
      <c r="A155" s="38"/>
      <c r="B155" s="39"/>
      <c r="C155" s="218" t="s">
        <v>230</v>
      </c>
      <c r="D155" s="218" t="s">
        <v>165</v>
      </c>
      <c r="E155" s="219" t="s">
        <v>600</v>
      </c>
      <c r="F155" s="220" t="s">
        <v>3897</v>
      </c>
      <c r="G155" s="221" t="s">
        <v>168</v>
      </c>
      <c r="H155" s="222">
        <v>248</v>
      </c>
      <c r="I155" s="223"/>
      <c r="J155" s="224">
        <f>ROUND(I155*H155,2)</f>
        <v>0</v>
      </c>
      <c r="K155" s="220" t="s">
        <v>1</v>
      </c>
      <c r="L155" s="44"/>
      <c r="M155" s="225" t="s">
        <v>1</v>
      </c>
      <c r="N155" s="226" t="s">
        <v>43</v>
      </c>
      <c r="O155" s="91"/>
      <c r="P155" s="227">
        <f>O155*H155</f>
        <v>0</v>
      </c>
      <c r="Q155" s="227">
        <v>0</v>
      </c>
      <c r="R155" s="227">
        <f>Q155*H155</f>
        <v>0</v>
      </c>
      <c r="S155" s="227">
        <v>0</v>
      </c>
      <c r="T155" s="228">
        <f>S155*H155</f>
        <v>0</v>
      </c>
      <c r="U155" s="38"/>
      <c r="V155" s="38"/>
      <c r="W155" s="38"/>
      <c r="X155" s="38"/>
      <c r="Y155" s="38"/>
      <c r="Z155" s="38"/>
      <c r="AA155" s="38"/>
      <c r="AB155" s="38"/>
      <c r="AC155" s="38"/>
      <c r="AD155" s="38"/>
      <c r="AE155" s="38"/>
      <c r="AR155" s="229" t="s">
        <v>170</v>
      </c>
      <c r="AT155" s="229" t="s">
        <v>165</v>
      </c>
      <c r="AU155" s="229" t="s">
        <v>88</v>
      </c>
      <c r="AY155" s="17" t="s">
        <v>162</v>
      </c>
      <c r="BE155" s="230">
        <f>IF(N155="základní",J155,0)</f>
        <v>0</v>
      </c>
      <c r="BF155" s="230">
        <f>IF(N155="snížená",J155,0)</f>
        <v>0</v>
      </c>
      <c r="BG155" s="230">
        <f>IF(N155="zákl. přenesená",J155,0)</f>
        <v>0</v>
      </c>
      <c r="BH155" s="230">
        <f>IF(N155="sníž. přenesená",J155,0)</f>
        <v>0</v>
      </c>
      <c r="BI155" s="230">
        <f>IF(N155="nulová",J155,0)</f>
        <v>0</v>
      </c>
      <c r="BJ155" s="17" t="s">
        <v>86</v>
      </c>
      <c r="BK155" s="230">
        <f>ROUND(I155*H155,2)</f>
        <v>0</v>
      </c>
      <c r="BL155" s="17" t="s">
        <v>170</v>
      </c>
      <c r="BM155" s="229" t="s">
        <v>467</v>
      </c>
    </row>
    <row r="156" s="2" customFormat="1">
      <c r="A156" s="38"/>
      <c r="B156" s="39"/>
      <c r="C156" s="40"/>
      <c r="D156" s="231" t="s">
        <v>172</v>
      </c>
      <c r="E156" s="40"/>
      <c r="F156" s="232" t="s">
        <v>3881</v>
      </c>
      <c r="G156" s="40"/>
      <c r="H156" s="40"/>
      <c r="I156" s="233"/>
      <c r="J156" s="40"/>
      <c r="K156" s="40"/>
      <c r="L156" s="44"/>
      <c r="M156" s="234"/>
      <c r="N156" s="235"/>
      <c r="O156" s="91"/>
      <c r="P156" s="91"/>
      <c r="Q156" s="91"/>
      <c r="R156" s="91"/>
      <c r="S156" s="91"/>
      <c r="T156" s="92"/>
      <c r="U156" s="38"/>
      <c r="V156" s="38"/>
      <c r="W156" s="38"/>
      <c r="X156" s="38"/>
      <c r="Y156" s="38"/>
      <c r="Z156" s="38"/>
      <c r="AA156" s="38"/>
      <c r="AB156" s="38"/>
      <c r="AC156" s="38"/>
      <c r="AD156" s="38"/>
      <c r="AE156" s="38"/>
      <c r="AT156" s="17" t="s">
        <v>172</v>
      </c>
      <c r="AU156" s="17" t="s">
        <v>88</v>
      </c>
    </row>
    <row r="157" s="2" customFormat="1" ht="16.5" customHeight="1">
      <c r="A157" s="38"/>
      <c r="B157" s="39"/>
      <c r="C157" s="218" t="s">
        <v>235</v>
      </c>
      <c r="D157" s="218" t="s">
        <v>165</v>
      </c>
      <c r="E157" s="219" t="s">
        <v>3696</v>
      </c>
      <c r="F157" s="220" t="s">
        <v>3697</v>
      </c>
      <c r="G157" s="221" t="s">
        <v>168</v>
      </c>
      <c r="H157" s="222">
        <v>24.800000000000001</v>
      </c>
      <c r="I157" s="223"/>
      <c r="J157" s="224">
        <f>ROUND(I157*H157,2)</f>
        <v>0</v>
      </c>
      <c r="K157" s="220" t="s">
        <v>1</v>
      </c>
      <c r="L157" s="44"/>
      <c r="M157" s="225" t="s">
        <v>1</v>
      </c>
      <c r="N157" s="226" t="s">
        <v>43</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170</v>
      </c>
      <c r="AT157" s="229" t="s">
        <v>165</v>
      </c>
      <c r="AU157" s="229" t="s">
        <v>88</v>
      </c>
      <c r="AY157" s="17" t="s">
        <v>162</v>
      </c>
      <c r="BE157" s="230">
        <f>IF(N157="základní",J157,0)</f>
        <v>0</v>
      </c>
      <c r="BF157" s="230">
        <f>IF(N157="snížená",J157,0)</f>
        <v>0</v>
      </c>
      <c r="BG157" s="230">
        <f>IF(N157="zákl. přenesená",J157,0)</f>
        <v>0</v>
      </c>
      <c r="BH157" s="230">
        <f>IF(N157="sníž. přenesená",J157,0)</f>
        <v>0</v>
      </c>
      <c r="BI157" s="230">
        <f>IF(N157="nulová",J157,0)</f>
        <v>0</v>
      </c>
      <c r="BJ157" s="17" t="s">
        <v>86</v>
      </c>
      <c r="BK157" s="230">
        <f>ROUND(I157*H157,2)</f>
        <v>0</v>
      </c>
      <c r="BL157" s="17" t="s">
        <v>170</v>
      </c>
      <c r="BM157" s="229" t="s">
        <v>487</v>
      </c>
    </row>
    <row r="158" s="2" customFormat="1">
      <c r="A158" s="38"/>
      <c r="B158" s="39"/>
      <c r="C158" s="40"/>
      <c r="D158" s="231" t="s">
        <v>172</v>
      </c>
      <c r="E158" s="40"/>
      <c r="F158" s="232" t="s">
        <v>3881</v>
      </c>
      <c r="G158" s="40"/>
      <c r="H158" s="40"/>
      <c r="I158" s="233"/>
      <c r="J158" s="40"/>
      <c r="K158" s="40"/>
      <c r="L158" s="44"/>
      <c r="M158" s="234"/>
      <c r="N158" s="235"/>
      <c r="O158" s="91"/>
      <c r="P158" s="91"/>
      <c r="Q158" s="91"/>
      <c r="R158" s="91"/>
      <c r="S158" s="91"/>
      <c r="T158" s="92"/>
      <c r="U158" s="38"/>
      <c r="V158" s="38"/>
      <c r="W158" s="38"/>
      <c r="X158" s="38"/>
      <c r="Y158" s="38"/>
      <c r="Z158" s="38"/>
      <c r="AA158" s="38"/>
      <c r="AB158" s="38"/>
      <c r="AC158" s="38"/>
      <c r="AD158" s="38"/>
      <c r="AE158" s="38"/>
      <c r="AT158" s="17" t="s">
        <v>172</v>
      </c>
      <c r="AU158" s="17" t="s">
        <v>88</v>
      </c>
    </row>
    <row r="159" s="2" customFormat="1" ht="37.8" customHeight="1">
      <c r="A159" s="38"/>
      <c r="B159" s="39"/>
      <c r="C159" s="218" t="s">
        <v>8</v>
      </c>
      <c r="D159" s="218" t="s">
        <v>165</v>
      </c>
      <c r="E159" s="219" t="s">
        <v>3898</v>
      </c>
      <c r="F159" s="220" t="s">
        <v>3899</v>
      </c>
      <c r="G159" s="221" t="s">
        <v>353</v>
      </c>
      <c r="H159" s="222">
        <v>44.640000000000001</v>
      </c>
      <c r="I159" s="223"/>
      <c r="J159" s="224">
        <f>ROUND(I159*H159,2)</f>
        <v>0</v>
      </c>
      <c r="K159" s="220" t="s">
        <v>1</v>
      </c>
      <c r="L159" s="44"/>
      <c r="M159" s="225" t="s">
        <v>1</v>
      </c>
      <c r="N159" s="226" t="s">
        <v>43</v>
      </c>
      <c r="O159" s="91"/>
      <c r="P159" s="227">
        <f>O159*H159</f>
        <v>0</v>
      </c>
      <c r="Q159" s="227">
        <v>0</v>
      </c>
      <c r="R159" s="227">
        <f>Q159*H159</f>
        <v>0</v>
      </c>
      <c r="S159" s="227">
        <v>0</v>
      </c>
      <c r="T159" s="228">
        <f>S159*H159</f>
        <v>0</v>
      </c>
      <c r="U159" s="38"/>
      <c r="V159" s="38"/>
      <c r="W159" s="38"/>
      <c r="X159" s="38"/>
      <c r="Y159" s="38"/>
      <c r="Z159" s="38"/>
      <c r="AA159" s="38"/>
      <c r="AB159" s="38"/>
      <c r="AC159" s="38"/>
      <c r="AD159" s="38"/>
      <c r="AE159" s="38"/>
      <c r="AR159" s="229" t="s">
        <v>170</v>
      </c>
      <c r="AT159" s="229" t="s">
        <v>165</v>
      </c>
      <c r="AU159" s="229" t="s">
        <v>88</v>
      </c>
      <c r="AY159" s="17" t="s">
        <v>162</v>
      </c>
      <c r="BE159" s="230">
        <f>IF(N159="základní",J159,0)</f>
        <v>0</v>
      </c>
      <c r="BF159" s="230">
        <f>IF(N159="snížená",J159,0)</f>
        <v>0</v>
      </c>
      <c r="BG159" s="230">
        <f>IF(N159="zákl. přenesená",J159,0)</f>
        <v>0</v>
      </c>
      <c r="BH159" s="230">
        <f>IF(N159="sníž. přenesená",J159,0)</f>
        <v>0</v>
      </c>
      <c r="BI159" s="230">
        <f>IF(N159="nulová",J159,0)</f>
        <v>0</v>
      </c>
      <c r="BJ159" s="17" t="s">
        <v>86</v>
      </c>
      <c r="BK159" s="230">
        <f>ROUND(I159*H159,2)</f>
        <v>0</v>
      </c>
      <c r="BL159" s="17" t="s">
        <v>170</v>
      </c>
      <c r="BM159" s="229" t="s">
        <v>767</v>
      </c>
    </row>
    <row r="160" s="2" customFormat="1">
      <c r="A160" s="38"/>
      <c r="B160" s="39"/>
      <c r="C160" s="40"/>
      <c r="D160" s="231" t="s">
        <v>172</v>
      </c>
      <c r="E160" s="40"/>
      <c r="F160" s="232" t="s">
        <v>3881</v>
      </c>
      <c r="G160" s="40"/>
      <c r="H160" s="40"/>
      <c r="I160" s="233"/>
      <c r="J160" s="40"/>
      <c r="K160" s="40"/>
      <c r="L160" s="44"/>
      <c r="M160" s="234"/>
      <c r="N160" s="235"/>
      <c r="O160" s="91"/>
      <c r="P160" s="91"/>
      <c r="Q160" s="91"/>
      <c r="R160" s="91"/>
      <c r="S160" s="91"/>
      <c r="T160" s="92"/>
      <c r="U160" s="38"/>
      <c r="V160" s="38"/>
      <c r="W160" s="38"/>
      <c r="X160" s="38"/>
      <c r="Y160" s="38"/>
      <c r="Z160" s="38"/>
      <c r="AA160" s="38"/>
      <c r="AB160" s="38"/>
      <c r="AC160" s="38"/>
      <c r="AD160" s="38"/>
      <c r="AE160" s="38"/>
      <c r="AT160" s="17" t="s">
        <v>172</v>
      </c>
      <c r="AU160" s="17" t="s">
        <v>88</v>
      </c>
    </row>
    <row r="161" s="2" customFormat="1" ht="44.25" customHeight="1">
      <c r="A161" s="38"/>
      <c r="B161" s="39"/>
      <c r="C161" s="218" t="s">
        <v>245</v>
      </c>
      <c r="D161" s="218" t="s">
        <v>165</v>
      </c>
      <c r="E161" s="219" t="s">
        <v>3900</v>
      </c>
      <c r="F161" s="220" t="s">
        <v>3901</v>
      </c>
      <c r="G161" s="221" t="s">
        <v>168</v>
      </c>
      <c r="H161" s="222">
        <v>62.439999999999998</v>
      </c>
      <c r="I161" s="223"/>
      <c r="J161" s="224">
        <f>ROUND(I161*H161,2)</f>
        <v>0</v>
      </c>
      <c r="K161" s="220" t="s">
        <v>1</v>
      </c>
      <c r="L161" s="44"/>
      <c r="M161" s="225" t="s">
        <v>1</v>
      </c>
      <c r="N161" s="226" t="s">
        <v>43</v>
      </c>
      <c r="O161" s="91"/>
      <c r="P161" s="227">
        <f>O161*H161</f>
        <v>0</v>
      </c>
      <c r="Q161" s="227">
        <v>0</v>
      </c>
      <c r="R161" s="227">
        <f>Q161*H161</f>
        <v>0</v>
      </c>
      <c r="S161" s="227">
        <v>0</v>
      </c>
      <c r="T161" s="228">
        <f>S161*H161</f>
        <v>0</v>
      </c>
      <c r="U161" s="38"/>
      <c r="V161" s="38"/>
      <c r="W161" s="38"/>
      <c r="X161" s="38"/>
      <c r="Y161" s="38"/>
      <c r="Z161" s="38"/>
      <c r="AA161" s="38"/>
      <c r="AB161" s="38"/>
      <c r="AC161" s="38"/>
      <c r="AD161" s="38"/>
      <c r="AE161" s="38"/>
      <c r="AR161" s="229" t="s">
        <v>170</v>
      </c>
      <c r="AT161" s="229" t="s">
        <v>165</v>
      </c>
      <c r="AU161" s="229" t="s">
        <v>88</v>
      </c>
      <c r="AY161" s="17" t="s">
        <v>162</v>
      </c>
      <c r="BE161" s="230">
        <f>IF(N161="základní",J161,0)</f>
        <v>0</v>
      </c>
      <c r="BF161" s="230">
        <f>IF(N161="snížená",J161,0)</f>
        <v>0</v>
      </c>
      <c r="BG161" s="230">
        <f>IF(N161="zákl. přenesená",J161,0)</f>
        <v>0</v>
      </c>
      <c r="BH161" s="230">
        <f>IF(N161="sníž. přenesená",J161,0)</f>
        <v>0</v>
      </c>
      <c r="BI161" s="230">
        <f>IF(N161="nulová",J161,0)</f>
        <v>0</v>
      </c>
      <c r="BJ161" s="17" t="s">
        <v>86</v>
      </c>
      <c r="BK161" s="230">
        <f>ROUND(I161*H161,2)</f>
        <v>0</v>
      </c>
      <c r="BL161" s="17" t="s">
        <v>170</v>
      </c>
      <c r="BM161" s="229" t="s">
        <v>786</v>
      </c>
    </row>
    <row r="162" s="2" customFormat="1">
      <c r="A162" s="38"/>
      <c r="B162" s="39"/>
      <c r="C162" s="40"/>
      <c r="D162" s="231" t="s">
        <v>172</v>
      </c>
      <c r="E162" s="40"/>
      <c r="F162" s="232" t="s">
        <v>3881</v>
      </c>
      <c r="G162" s="40"/>
      <c r="H162" s="40"/>
      <c r="I162" s="233"/>
      <c r="J162" s="40"/>
      <c r="K162" s="40"/>
      <c r="L162" s="44"/>
      <c r="M162" s="234"/>
      <c r="N162" s="235"/>
      <c r="O162" s="91"/>
      <c r="P162" s="91"/>
      <c r="Q162" s="91"/>
      <c r="R162" s="91"/>
      <c r="S162" s="91"/>
      <c r="T162" s="92"/>
      <c r="U162" s="38"/>
      <c r="V162" s="38"/>
      <c r="W162" s="38"/>
      <c r="X162" s="38"/>
      <c r="Y162" s="38"/>
      <c r="Z162" s="38"/>
      <c r="AA162" s="38"/>
      <c r="AB162" s="38"/>
      <c r="AC162" s="38"/>
      <c r="AD162" s="38"/>
      <c r="AE162" s="38"/>
      <c r="AT162" s="17" t="s">
        <v>172</v>
      </c>
      <c r="AU162" s="17" t="s">
        <v>88</v>
      </c>
    </row>
    <row r="163" s="2" customFormat="1" ht="33" customHeight="1">
      <c r="A163" s="38"/>
      <c r="B163" s="39"/>
      <c r="C163" s="218" t="s">
        <v>250</v>
      </c>
      <c r="D163" s="218" t="s">
        <v>165</v>
      </c>
      <c r="E163" s="219" t="s">
        <v>3902</v>
      </c>
      <c r="F163" s="220" t="s">
        <v>3903</v>
      </c>
      <c r="G163" s="221" t="s">
        <v>168</v>
      </c>
      <c r="H163" s="222">
        <v>8.5</v>
      </c>
      <c r="I163" s="223"/>
      <c r="J163" s="224">
        <f>ROUND(I163*H163,2)</f>
        <v>0</v>
      </c>
      <c r="K163" s="220" t="s">
        <v>1</v>
      </c>
      <c r="L163" s="44"/>
      <c r="M163" s="225" t="s">
        <v>1</v>
      </c>
      <c r="N163" s="226" t="s">
        <v>43</v>
      </c>
      <c r="O163" s="91"/>
      <c r="P163" s="227">
        <f>O163*H163</f>
        <v>0</v>
      </c>
      <c r="Q163" s="227">
        <v>0</v>
      </c>
      <c r="R163" s="227">
        <f>Q163*H163</f>
        <v>0</v>
      </c>
      <c r="S163" s="227">
        <v>0</v>
      </c>
      <c r="T163" s="228">
        <f>S163*H163</f>
        <v>0</v>
      </c>
      <c r="U163" s="38"/>
      <c r="V163" s="38"/>
      <c r="W163" s="38"/>
      <c r="X163" s="38"/>
      <c r="Y163" s="38"/>
      <c r="Z163" s="38"/>
      <c r="AA163" s="38"/>
      <c r="AB163" s="38"/>
      <c r="AC163" s="38"/>
      <c r="AD163" s="38"/>
      <c r="AE163" s="38"/>
      <c r="AR163" s="229" t="s">
        <v>170</v>
      </c>
      <c r="AT163" s="229" t="s">
        <v>165</v>
      </c>
      <c r="AU163" s="229" t="s">
        <v>88</v>
      </c>
      <c r="AY163" s="17" t="s">
        <v>162</v>
      </c>
      <c r="BE163" s="230">
        <f>IF(N163="základní",J163,0)</f>
        <v>0</v>
      </c>
      <c r="BF163" s="230">
        <f>IF(N163="snížená",J163,0)</f>
        <v>0</v>
      </c>
      <c r="BG163" s="230">
        <f>IF(N163="zákl. přenesená",J163,0)</f>
        <v>0</v>
      </c>
      <c r="BH163" s="230">
        <f>IF(N163="sníž. přenesená",J163,0)</f>
        <v>0</v>
      </c>
      <c r="BI163" s="230">
        <f>IF(N163="nulová",J163,0)</f>
        <v>0</v>
      </c>
      <c r="BJ163" s="17" t="s">
        <v>86</v>
      </c>
      <c r="BK163" s="230">
        <f>ROUND(I163*H163,2)</f>
        <v>0</v>
      </c>
      <c r="BL163" s="17" t="s">
        <v>170</v>
      </c>
      <c r="BM163" s="229" t="s">
        <v>849</v>
      </c>
    </row>
    <row r="164" s="2" customFormat="1">
      <c r="A164" s="38"/>
      <c r="B164" s="39"/>
      <c r="C164" s="40"/>
      <c r="D164" s="231" t="s">
        <v>172</v>
      </c>
      <c r="E164" s="40"/>
      <c r="F164" s="232" t="s">
        <v>3881</v>
      </c>
      <c r="G164" s="40"/>
      <c r="H164" s="40"/>
      <c r="I164" s="233"/>
      <c r="J164" s="40"/>
      <c r="K164" s="40"/>
      <c r="L164" s="44"/>
      <c r="M164" s="234"/>
      <c r="N164" s="235"/>
      <c r="O164" s="91"/>
      <c r="P164" s="91"/>
      <c r="Q164" s="91"/>
      <c r="R164" s="91"/>
      <c r="S164" s="91"/>
      <c r="T164" s="92"/>
      <c r="U164" s="38"/>
      <c r="V164" s="38"/>
      <c r="W164" s="38"/>
      <c r="X164" s="38"/>
      <c r="Y164" s="38"/>
      <c r="Z164" s="38"/>
      <c r="AA164" s="38"/>
      <c r="AB164" s="38"/>
      <c r="AC164" s="38"/>
      <c r="AD164" s="38"/>
      <c r="AE164" s="38"/>
      <c r="AT164" s="17" t="s">
        <v>172</v>
      </c>
      <c r="AU164" s="17" t="s">
        <v>88</v>
      </c>
    </row>
    <row r="165" s="2" customFormat="1" ht="49.05" customHeight="1">
      <c r="A165" s="38"/>
      <c r="B165" s="39"/>
      <c r="C165" s="218" t="s">
        <v>256</v>
      </c>
      <c r="D165" s="218" t="s">
        <v>165</v>
      </c>
      <c r="E165" s="219" t="s">
        <v>3904</v>
      </c>
      <c r="F165" s="220" t="s">
        <v>3905</v>
      </c>
      <c r="G165" s="221" t="s">
        <v>168</v>
      </c>
      <c r="H165" s="222">
        <v>19.84</v>
      </c>
      <c r="I165" s="223"/>
      <c r="J165" s="224">
        <f>ROUND(I165*H165,2)</f>
        <v>0</v>
      </c>
      <c r="K165" s="220" t="s">
        <v>1</v>
      </c>
      <c r="L165" s="44"/>
      <c r="M165" s="225" t="s">
        <v>1</v>
      </c>
      <c r="N165" s="226" t="s">
        <v>43</v>
      </c>
      <c r="O165" s="91"/>
      <c r="P165" s="227">
        <f>O165*H165</f>
        <v>0</v>
      </c>
      <c r="Q165" s="227">
        <v>0</v>
      </c>
      <c r="R165" s="227">
        <f>Q165*H165</f>
        <v>0</v>
      </c>
      <c r="S165" s="227">
        <v>0</v>
      </c>
      <c r="T165" s="228">
        <f>S165*H165</f>
        <v>0</v>
      </c>
      <c r="U165" s="38"/>
      <c r="V165" s="38"/>
      <c r="W165" s="38"/>
      <c r="X165" s="38"/>
      <c r="Y165" s="38"/>
      <c r="Z165" s="38"/>
      <c r="AA165" s="38"/>
      <c r="AB165" s="38"/>
      <c r="AC165" s="38"/>
      <c r="AD165" s="38"/>
      <c r="AE165" s="38"/>
      <c r="AR165" s="229" t="s">
        <v>170</v>
      </c>
      <c r="AT165" s="229" t="s">
        <v>165</v>
      </c>
      <c r="AU165" s="229" t="s">
        <v>88</v>
      </c>
      <c r="AY165" s="17" t="s">
        <v>162</v>
      </c>
      <c r="BE165" s="230">
        <f>IF(N165="základní",J165,0)</f>
        <v>0</v>
      </c>
      <c r="BF165" s="230">
        <f>IF(N165="snížená",J165,0)</f>
        <v>0</v>
      </c>
      <c r="BG165" s="230">
        <f>IF(N165="zákl. přenesená",J165,0)</f>
        <v>0</v>
      </c>
      <c r="BH165" s="230">
        <f>IF(N165="sníž. přenesená",J165,0)</f>
        <v>0</v>
      </c>
      <c r="BI165" s="230">
        <f>IF(N165="nulová",J165,0)</f>
        <v>0</v>
      </c>
      <c r="BJ165" s="17" t="s">
        <v>86</v>
      </c>
      <c r="BK165" s="230">
        <f>ROUND(I165*H165,2)</f>
        <v>0</v>
      </c>
      <c r="BL165" s="17" t="s">
        <v>170</v>
      </c>
      <c r="BM165" s="229" t="s">
        <v>862</v>
      </c>
    </row>
    <row r="166" s="2" customFormat="1">
      <c r="A166" s="38"/>
      <c r="B166" s="39"/>
      <c r="C166" s="40"/>
      <c r="D166" s="231" t="s">
        <v>172</v>
      </c>
      <c r="E166" s="40"/>
      <c r="F166" s="232" t="s">
        <v>3906</v>
      </c>
      <c r="G166" s="40"/>
      <c r="H166" s="40"/>
      <c r="I166" s="233"/>
      <c r="J166" s="40"/>
      <c r="K166" s="40"/>
      <c r="L166" s="44"/>
      <c r="M166" s="234"/>
      <c r="N166" s="235"/>
      <c r="O166" s="91"/>
      <c r="P166" s="91"/>
      <c r="Q166" s="91"/>
      <c r="R166" s="91"/>
      <c r="S166" s="91"/>
      <c r="T166" s="92"/>
      <c r="U166" s="38"/>
      <c r="V166" s="38"/>
      <c r="W166" s="38"/>
      <c r="X166" s="38"/>
      <c r="Y166" s="38"/>
      <c r="Z166" s="38"/>
      <c r="AA166" s="38"/>
      <c r="AB166" s="38"/>
      <c r="AC166" s="38"/>
      <c r="AD166" s="38"/>
      <c r="AE166" s="38"/>
      <c r="AT166" s="17" t="s">
        <v>172</v>
      </c>
      <c r="AU166" s="17" t="s">
        <v>88</v>
      </c>
    </row>
    <row r="167" s="2" customFormat="1" ht="24.15" customHeight="1">
      <c r="A167" s="38"/>
      <c r="B167" s="39"/>
      <c r="C167" s="273" t="s">
        <v>261</v>
      </c>
      <c r="D167" s="273" t="s">
        <v>616</v>
      </c>
      <c r="E167" s="274" t="s">
        <v>3907</v>
      </c>
      <c r="F167" s="275" t="s">
        <v>3908</v>
      </c>
      <c r="G167" s="276" t="s">
        <v>353</v>
      </c>
      <c r="H167" s="277">
        <v>39.68</v>
      </c>
      <c r="I167" s="278"/>
      <c r="J167" s="279">
        <f>ROUND(I167*H167,2)</f>
        <v>0</v>
      </c>
      <c r="K167" s="275" t="s">
        <v>1</v>
      </c>
      <c r="L167" s="280"/>
      <c r="M167" s="281" t="s">
        <v>1</v>
      </c>
      <c r="N167" s="282" t="s">
        <v>43</v>
      </c>
      <c r="O167" s="91"/>
      <c r="P167" s="227">
        <f>O167*H167</f>
        <v>0</v>
      </c>
      <c r="Q167" s="227">
        <v>0</v>
      </c>
      <c r="R167" s="227">
        <f>Q167*H167</f>
        <v>0</v>
      </c>
      <c r="S167" s="227">
        <v>0</v>
      </c>
      <c r="T167" s="228">
        <f>S167*H167</f>
        <v>0</v>
      </c>
      <c r="U167" s="38"/>
      <c r="V167" s="38"/>
      <c r="W167" s="38"/>
      <c r="X167" s="38"/>
      <c r="Y167" s="38"/>
      <c r="Z167" s="38"/>
      <c r="AA167" s="38"/>
      <c r="AB167" s="38"/>
      <c r="AC167" s="38"/>
      <c r="AD167" s="38"/>
      <c r="AE167" s="38"/>
      <c r="AR167" s="229" t="s">
        <v>205</v>
      </c>
      <c r="AT167" s="229" t="s">
        <v>616</v>
      </c>
      <c r="AU167" s="229" t="s">
        <v>88</v>
      </c>
      <c r="AY167" s="17" t="s">
        <v>162</v>
      </c>
      <c r="BE167" s="230">
        <f>IF(N167="základní",J167,0)</f>
        <v>0</v>
      </c>
      <c r="BF167" s="230">
        <f>IF(N167="snížená",J167,0)</f>
        <v>0</v>
      </c>
      <c r="BG167" s="230">
        <f>IF(N167="zákl. přenesená",J167,0)</f>
        <v>0</v>
      </c>
      <c r="BH167" s="230">
        <f>IF(N167="sníž. přenesená",J167,0)</f>
        <v>0</v>
      </c>
      <c r="BI167" s="230">
        <f>IF(N167="nulová",J167,0)</f>
        <v>0</v>
      </c>
      <c r="BJ167" s="17" t="s">
        <v>86</v>
      </c>
      <c r="BK167" s="230">
        <f>ROUND(I167*H167,2)</f>
        <v>0</v>
      </c>
      <c r="BL167" s="17" t="s">
        <v>170</v>
      </c>
      <c r="BM167" s="229" t="s">
        <v>906</v>
      </c>
    </row>
    <row r="168" s="2" customFormat="1">
      <c r="A168" s="38"/>
      <c r="B168" s="39"/>
      <c r="C168" s="40"/>
      <c r="D168" s="231" t="s">
        <v>172</v>
      </c>
      <c r="E168" s="40"/>
      <c r="F168" s="232" t="s">
        <v>3909</v>
      </c>
      <c r="G168" s="40"/>
      <c r="H168" s="40"/>
      <c r="I168" s="233"/>
      <c r="J168" s="40"/>
      <c r="K168" s="40"/>
      <c r="L168" s="44"/>
      <c r="M168" s="234"/>
      <c r="N168" s="235"/>
      <c r="O168" s="91"/>
      <c r="P168" s="91"/>
      <c r="Q168" s="91"/>
      <c r="R168" s="91"/>
      <c r="S168" s="91"/>
      <c r="T168" s="92"/>
      <c r="U168" s="38"/>
      <c r="V168" s="38"/>
      <c r="W168" s="38"/>
      <c r="X168" s="38"/>
      <c r="Y168" s="38"/>
      <c r="Z168" s="38"/>
      <c r="AA168" s="38"/>
      <c r="AB168" s="38"/>
      <c r="AC168" s="38"/>
      <c r="AD168" s="38"/>
      <c r="AE168" s="38"/>
      <c r="AT168" s="17" t="s">
        <v>172</v>
      </c>
      <c r="AU168" s="17" t="s">
        <v>88</v>
      </c>
    </row>
    <row r="169" s="2" customFormat="1" ht="44.25" customHeight="1">
      <c r="A169" s="38"/>
      <c r="B169" s="39"/>
      <c r="C169" s="218" t="s">
        <v>265</v>
      </c>
      <c r="D169" s="218" t="s">
        <v>165</v>
      </c>
      <c r="E169" s="219" t="s">
        <v>3910</v>
      </c>
      <c r="F169" s="220" t="s">
        <v>3911</v>
      </c>
      <c r="G169" s="221" t="s">
        <v>176</v>
      </c>
      <c r="H169" s="222">
        <v>49.600000000000001</v>
      </c>
      <c r="I169" s="223"/>
      <c r="J169" s="224">
        <f>ROUND(I169*H169,2)</f>
        <v>0</v>
      </c>
      <c r="K169" s="220" t="s">
        <v>1</v>
      </c>
      <c r="L169" s="44"/>
      <c r="M169" s="225" t="s">
        <v>1</v>
      </c>
      <c r="N169" s="226" t="s">
        <v>43</v>
      </c>
      <c r="O169" s="91"/>
      <c r="P169" s="227">
        <f>O169*H169</f>
        <v>0</v>
      </c>
      <c r="Q169" s="227">
        <v>0</v>
      </c>
      <c r="R169" s="227">
        <f>Q169*H169</f>
        <v>0</v>
      </c>
      <c r="S169" s="227">
        <v>0</v>
      </c>
      <c r="T169" s="228">
        <f>S169*H169</f>
        <v>0</v>
      </c>
      <c r="U169" s="38"/>
      <c r="V169" s="38"/>
      <c r="W169" s="38"/>
      <c r="X169" s="38"/>
      <c r="Y169" s="38"/>
      <c r="Z169" s="38"/>
      <c r="AA169" s="38"/>
      <c r="AB169" s="38"/>
      <c r="AC169" s="38"/>
      <c r="AD169" s="38"/>
      <c r="AE169" s="38"/>
      <c r="AR169" s="229" t="s">
        <v>170</v>
      </c>
      <c r="AT169" s="229" t="s">
        <v>165</v>
      </c>
      <c r="AU169" s="229" t="s">
        <v>88</v>
      </c>
      <c r="AY169" s="17" t="s">
        <v>162</v>
      </c>
      <c r="BE169" s="230">
        <f>IF(N169="základní",J169,0)</f>
        <v>0</v>
      </c>
      <c r="BF169" s="230">
        <f>IF(N169="snížená",J169,0)</f>
        <v>0</v>
      </c>
      <c r="BG169" s="230">
        <f>IF(N169="zákl. přenesená",J169,0)</f>
        <v>0</v>
      </c>
      <c r="BH169" s="230">
        <f>IF(N169="sníž. přenesená",J169,0)</f>
        <v>0</v>
      </c>
      <c r="BI169" s="230">
        <f>IF(N169="nulová",J169,0)</f>
        <v>0</v>
      </c>
      <c r="BJ169" s="17" t="s">
        <v>86</v>
      </c>
      <c r="BK169" s="230">
        <f>ROUND(I169*H169,2)</f>
        <v>0</v>
      </c>
      <c r="BL169" s="17" t="s">
        <v>170</v>
      </c>
      <c r="BM169" s="229" t="s">
        <v>927</v>
      </c>
    </row>
    <row r="170" s="2" customFormat="1">
      <c r="A170" s="38"/>
      <c r="B170" s="39"/>
      <c r="C170" s="40"/>
      <c r="D170" s="231" t="s">
        <v>172</v>
      </c>
      <c r="E170" s="40"/>
      <c r="F170" s="232" t="s">
        <v>3881</v>
      </c>
      <c r="G170" s="40"/>
      <c r="H170" s="40"/>
      <c r="I170" s="233"/>
      <c r="J170" s="40"/>
      <c r="K170" s="40"/>
      <c r="L170" s="44"/>
      <c r="M170" s="234"/>
      <c r="N170" s="235"/>
      <c r="O170" s="91"/>
      <c r="P170" s="91"/>
      <c r="Q170" s="91"/>
      <c r="R170" s="91"/>
      <c r="S170" s="91"/>
      <c r="T170" s="92"/>
      <c r="U170" s="38"/>
      <c r="V170" s="38"/>
      <c r="W170" s="38"/>
      <c r="X170" s="38"/>
      <c r="Y170" s="38"/>
      <c r="Z170" s="38"/>
      <c r="AA170" s="38"/>
      <c r="AB170" s="38"/>
      <c r="AC170" s="38"/>
      <c r="AD170" s="38"/>
      <c r="AE170" s="38"/>
      <c r="AT170" s="17" t="s">
        <v>172</v>
      </c>
      <c r="AU170" s="17" t="s">
        <v>88</v>
      </c>
    </row>
    <row r="171" s="2" customFormat="1" ht="21.75" customHeight="1">
      <c r="A171" s="38"/>
      <c r="B171" s="39"/>
      <c r="C171" s="218" t="s">
        <v>7</v>
      </c>
      <c r="D171" s="218" t="s">
        <v>165</v>
      </c>
      <c r="E171" s="219" t="s">
        <v>3912</v>
      </c>
      <c r="F171" s="220" t="s">
        <v>3913</v>
      </c>
      <c r="G171" s="221" t="s">
        <v>168</v>
      </c>
      <c r="H171" s="222">
        <v>8.5</v>
      </c>
      <c r="I171" s="223"/>
      <c r="J171" s="224">
        <f>ROUND(I171*H171,2)</f>
        <v>0</v>
      </c>
      <c r="K171" s="220" t="s">
        <v>1</v>
      </c>
      <c r="L171" s="44"/>
      <c r="M171" s="225" t="s">
        <v>1</v>
      </c>
      <c r="N171" s="226" t="s">
        <v>43</v>
      </c>
      <c r="O171" s="91"/>
      <c r="P171" s="227">
        <f>O171*H171</f>
        <v>0</v>
      </c>
      <c r="Q171" s="227">
        <v>0</v>
      </c>
      <c r="R171" s="227">
        <f>Q171*H171</f>
        <v>0</v>
      </c>
      <c r="S171" s="227">
        <v>0</v>
      </c>
      <c r="T171" s="228">
        <f>S171*H171</f>
        <v>0</v>
      </c>
      <c r="U171" s="38"/>
      <c r="V171" s="38"/>
      <c r="W171" s="38"/>
      <c r="X171" s="38"/>
      <c r="Y171" s="38"/>
      <c r="Z171" s="38"/>
      <c r="AA171" s="38"/>
      <c r="AB171" s="38"/>
      <c r="AC171" s="38"/>
      <c r="AD171" s="38"/>
      <c r="AE171" s="38"/>
      <c r="AR171" s="229" t="s">
        <v>170</v>
      </c>
      <c r="AT171" s="229" t="s">
        <v>165</v>
      </c>
      <c r="AU171" s="229" t="s">
        <v>88</v>
      </c>
      <c r="AY171" s="17" t="s">
        <v>162</v>
      </c>
      <c r="BE171" s="230">
        <f>IF(N171="základní",J171,0)</f>
        <v>0</v>
      </c>
      <c r="BF171" s="230">
        <f>IF(N171="snížená",J171,0)</f>
        <v>0</v>
      </c>
      <c r="BG171" s="230">
        <f>IF(N171="zákl. přenesená",J171,0)</f>
        <v>0</v>
      </c>
      <c r="BH171" s="230">
        <f>IF(N171="sníž. přenesená",J171,0)</f>
        <v>0</v>
      </c>
      <c r="BI171" s="230">
        <f>IF(N171="nulová",J171,0)</f>
        <v>0</v>
      </c>
      <c r="BJ171" s="17" t="s">
        <v>86</v>
      </c>
      <c r="BK171" s="230">
        <f>ROUND(I171*H171,2)</f>
        <v>0</v>
      </c>
      <c r="BL171" s="17" t="s">
        <v>170</v>
      </c>
      <c r="BM171" s="229" t="s">
        <v>967</v>
      </c>
    </row>
    <row r="172" s="2" customFormat="1">
      <c r="A172" s="38"/>
      <c r="B172" s="39"/>
      <c r="C172" s="40"/>
      <c r="D172" s="231" t="s">
        <v>172</v>
      </c>
      <c r="E172" s="40"/>
      <c r="F172" s="232" t="s">
        <v>3881</v>
      </c>
      <c r="G172" s="40"/>
      <c r="H172" s="40"/>
      <c r="I172" s="233"/>
      <c r="J172" s="40"/>
      <c r="K172" s="40"/>
      <c r="L172" s="44"/>
      <c r="M172" s="234"/>
      <c r="N172" s="235"/>
      <c r="O172" s="91"/>
      <c r="P172" s="91"/>
      <c r="Q172" s="91"/>
      <c r="R172" s="91"/>
      <c r="S172" s="91"/>
      <c r="T172" s="92"/>
      <c r="U172" s="38"/>
      <c r="V172" s="38"/>
      <c r="W172" s="38"/>
      <c r="X172" s="38"/>
      <c r="Y172" s="38"/>
      <c r="Z172" s="38"/>
      <c r="AA172" s="38"/>
      <c r="AB172" s="38"/>
      <c r="AC172" s="38"/>
      <c r="AD172" s="38"/>
      <c r="AE172" s="38"/>
      <c r="AT172" s="17" t="s">
        <v>172</v>
      </c>
      <c r="AU172" s="17" t="s">
        <v>88</v>
      </c>
    </row>
    <row r="173" s="2" customFormat="1" ht="21.75" customHeight="1">
      <c r="A173" s="38"/>
      <c r="B173" s="39"/>
      <c r="C173" s="218" t="s">
        <v>275</v>
      </c>
      <c r="D173" s="218" t="s">
        <v>165</v>
      </c>
      <c r="E173" s="219" t="s">
        <v>3914</v>
      </c>
      <c r="F173" s="220" t="s">
        <v>3915</v>
      </c>
      <c r="G173" s="221" t="s">
        <v>168</v>
      </c>
      <c r="H173" s="222">
        <v>53.939999999999998</v>
      </c>
      <c r="I173" s="223"/>
      <c r="J173" s="224">
        <f>ROUND(I173*H173,2)</f>
        <v>0</v>
      </c>
      <c r="K173" s="220" t="s">
        <v>1</v>
      </c>
      <c r="L173" s="44"/>
      <c r="M173" s="225" t="s">
        <v>1</v>
      </c>
      <c r="N173" s="226" t="s">
        <v>43</v>
      </c>
      <c r="O173" s="91"/>
      <c r="P173" s="227">
        <f>O173*H173</f>
        <v>0</v>
      </c>
      <c r="Q173" s="227">
        <v>0</v>
      </c>
      <c r="R173" s="227">
        <f>Q173*H173</f>
        <v>0</v>
      </c>
      <c r="S173" s="227">
        <v>0</v>
      </c>
      <c r="T173" s="228">
        <f>S173*H173</f>
        <v>0</v>
      </c>
      <c r="U173" s="38"/>
      <c r="V173" s="38"/>
      <c r="W173" s="38"/>
      <c r="X173" s="38"/>
      <c r="Y173" s="38"/>
      <c r="Z173" s="38"/>
      <c r="AA173" s="38"/>
      <c r="AB173" s="38"/>
      <c r="AC173" s="38"/>
      <c r="AD173" s="38"/>
      <c r="AE173" s="38"/>
      <c r="AR173" s="229" t="s">
        <v>170</v>
      </c>
      <c r="AT173" s="229" t="s">
        <v>165</v>
      </c>
      <c r="AU173" s="229" t="s">
        <v>88</v>
      </c>
      <c r="AY173" s="17" t="s">
        <v>162</v>
      </c>
      <c r="BE173" s="230">
        <f>IF(N173="základní",J173,0)</f>
        <v>0</v>
      </c>
      <c r="BF173" s="230">
        <f>IF(N173="snížená",J173,0)</f>
        <v>0</v>
      </c>
      <c r="BG173" s="230">
        <f>IF(N173="zákl. přenesená",J173,0)</f>
        <v>0</v>
      </c>
      <c r="BH173" s="230">
        <f>IF(N173="sníž. přenesená",J173,0)</f>
        <v>0</v>
      </c>
      <c r="BI173" s="230">
        <f>IF(N173="nulová",J173,0)</f>
        <v>0</v>
      </c>
      <c r="BJ173" s="17" t="s">
        <v>86</v>
      </c>
      <c r="BK173" s="230">
        <f>ROUND(I173*H173,2)</f>
        <v>0</v>
      </c>
      <c r="BL173" s="17" t="s">
        <v>170</v>
      </c>
      <c r="BM173" s="229" t="s">
        <v>977</v>
      </c>
    </row>
    <row r="174" s="2" customFormat="1">
      <c r="A174" s="38"/>
      <c r="B174" s="39"/>
      <c r="C174" s="40"/>
      <c r="D174" s="231" t="s">
        <v>172</v>
      </c>
      <c r="E174" s="40"/>
      <c r="F174" s="232" t="s">
        <v>3881</v>
      </c>
      <c r="G174" s="40"/>
      <c r="H174" s="40"/>
      <c r="I174" s="233"/>
      <c r="J174" s="40"/>
      <c r="K174" s="40"/>
      <c r="L174" s="44"/>
      <c r="M174" s="234"/>
      <c r="N174" s="235"/>
      <c r="O174" s="91"/>
      <c r="P174" s="91"/>
      <c r="Q174" s="91"/>
      <c r="R174" s="91"/>
      <c r="S174" s="91"/>
      <c r="T174" s="92"/>
      <c r="U174" s="38"/>
      <c r="V174" s="38"/>
      <c r="W174" s="38"/>
      <c r="X174" s="38"/>
      <c r="Y174" s="38"/>
      <c r="Z174" s="38"/>
      <c r="AA174" s="38"/>
      <c r="AB174" s="38"/>
      <c r="AC174" s="38"/>
      <c r="AD174" s="38"/>
      <c r="AE174" s="38"/>
      <c r="AT174" s="17" t="s">
        <v>172</v>
      </c>
      <c r="AU174" s="17" t="s">
        <v>88</v>
      </c>
    </row>
    <row r="175" s="12" customFormat="1" ht="22.8" customHeight="1">
      <c r="A175" s="12"/>
      <c r="B175" s="202"/>
      <c r="C175" s="203"/>
      <c r="D175" s="204" t="s">
        <v>77</v>
      </c>
      <c r="E175" s="216" t="s">
        <v>170</v>
      </c>
      <c r="F175" s="216" t="s">
        <v>841</v>
      </c>
      <c r="G175" s="203"/>
      <c r="H175" s="203"/>
      <c r="I175" s="206"/>
      <c r="J175" s="217">
        <f>BK175</f>
        <v>0</v>
      </c>
      <c r="K175" s="203"/>
      <c r="L175" s="208"/>
      <c r="M175" s="209"/>
      <c r="N175" s="210"/>
      <c r="O175" s="210"/>
      <c r="P175" s="211">
        <f>SUM(P176:P177)</f>
        <v>0</v>
      </c>
      <c r="Q175" s="210"/>
      <c r="R175" s="211">
        <f>SUM(R176:R177)</f>
        <v>0</v>
      </c>
      <c r="S175" s="210"/>
      <c r="T175" s="212">
        <f>SUM(T176:T177)</f>
        <v>0</v>
      </c>
      <c r="U175" s="12"/>
      <c r="V175" s="12"/>
      <c r="W175" s="12"/>
      <c r="X175" s="12"/>
      <c r="Y175" s="12"/>
      <c r="Z175" s="12"/>
      <c r="AA175" s="12"/>
      <c r="AB175" s="12"/>
      <c r="AC175" s="12"/>
      <c r="AD175" s="12"/>
      <c r="AE175" s="12"/>
      <c r="AR175" s="213" t="s">
        <v>86</v>
      </c>
      <c r="AT175" s="214" t="s">
        <v>77</v>
      </c>
      <c r="AU175" s="214" t="s">
        <v>86</v>
      </c>
      <c r="AY175" s="213" t="s">
        <v>162</v>
      </c>
      <c r="BK175" s="215">
        <f>SUM(BK176:BK177)</f>
        <v>0</v>
      </c>
    </row>
    <row r="176" s="2" customFormat="1" ht="49.05" customHeight="1">
      <c r="A176" s="38"/>
      <c r="B176" s="39"/>
      <c r="C176" s="218" t="s">
        <v>279</v>
      </c>
      <c r="D176" s="218" t="s">
        <v>165</v>
      </c>
      <c r="E176" s="219" t="s">
        <v>3916</v>
      </c>
      <c r="F176" s="220" t="s">
        <v>3917</v>
      </c>
      <c r="G176" s="221" t="s">
        <v>168</v>
      </c>
      <c r="H176" s="222">
        <v>4.96</v>
      </c>
      <c r="I176" s="223"/>
      <c r="J176" s="224">
        <f>ROUND(I176*H176,2)</f>
        <v>0</v>
      </c>
      <c r="K176" s="220" t="s">
        <v>1</v>
      </c>
      <c r="L176" s="44"/>
      <c r="M176" s="225" t="s">
        <v>1</v>
      </c>
      <c r="N176" s="226" t="s">
        <v>43</v>
      </c>
      <c r="O176" s="91"/>
      <c r="P176" s="227">
        <f>O176*H176</f>
        <v>0</v>
      </c>
      <c r="Q176" s="227">
        <v>0</v>
      </c>
      <c r="R176" s="227">
        <f>Q176*H176</f>
        <v>0</v>
      </c>
      <c r="S176" s="227">
        <v>0</v>
      </c>
      <c r="T176" s="228">
        <f>S176*H176</f>
        <v>0</v>
      </c>
      <c r="U176" s="38"/>
      <c r="V176" s="38"/>
      <c r="W176" s="38"/>
      <c r="X176" s="38"/>
      <c r="Y176" s="38"/>
      <c r="Z176" s="38"/>
      <c r="AA176" s="38"/>
      <c r="AB176" s="38"/>
      <c r="AC176" s="38"/>
      <c r="AD176" s="38"/>
      <c r="AE176" s="38"/>
      <c r="AR176" s="229" t="s">
        <v>170</v>
      </c>
      <c r="AT176" s="229" t="s">
        <v>165</v>
      </c>
      <c r="AU176" s="229" t="s">
        <v>88</v>
      </c>
      <c r="AY176" s="17" t="s">
        <v>162</v>
      </c>
      <c r="BE176" s="230">
        <f>IF(N176="základní",J176,0)</f>
        <v>0</v>
      </c>
      <c r="BF176" s="230">
        <f>IF(N176="snížená",J176,0)</f>
        <v>0</v>
      </c>
      <c r="BG176" s="230">
        <f>IF(N176="zákl. přenesená",J176,0)</f>
        <v>0</v>
      </c>
      <c r="BH176" s="230">
        <f>IF(N176="sníž. přenesená",J176,0)</f>
        <v>0</v>
      </c>
      <c r="BI176" s="230">
        <f>IF(N176="nulová",J176,0)</f>
        <v>0</v>
      </c>
      <c r="BJ176" s="17" t="s">
        <v>86</v>
      </c>
      <c r="BK176" s="230">
        <f>ROUND(I176*H176,2)</f>
        <v>0</v>
      </c>
      <c r="BL176" s="17" t="s">
        <v>170</v>
      </c>
      <c r="BM176" s="229" t="s">
        <v>987</v>
      </c>
    </row>
    <row r="177" s="2" customFormat="1">
      <c r="A177" s="38"/>
      <c r="B177" s="39"/>
      <c r="C177" s="40"/>
      <c r="D177" s="231" t="s">
        <v>172</v>
      </c>
      <c r="E177" s="40"/>
      <c r="F177" s="232" t="s">
        <v>3881</v>
      </c>
      <c r="G177" s="40"/>
      <c r="H177" s="40"/>
      <c r="I177" s="233"/>
      <c r="J177" s="40"/>
      <c r="K177" s="40"/>
      <c r="L177" s="44"/>
      <c r="M177" s="234"/>
      <c r="N177" s="235"/>
      <c r="O177" s="91"/>
      <c r="P177" s="91"/>
      <c r="Q177" s="91"/>
      <c r="R177" s="91"/>
      <c r="S177" s="91"/>
      <c r="T177" s="92"/>
      <c r="U177" s="38"/>
      <c r="V177" s="38"/>
      <c r="W177" s="38"/>
      <c r="X177" s="38"/>
      <c r="Y177" s="38"/>
      <c r="Z177" s="38"/>
      <c r="AA177" s="38"/>
      <c r="AB177" s="38"/>
      <c r="AC177" s="38"/>
      <c r="AD177" s="38"/>
      <c r="AE177" s="38"/>
      <c r="AT177" s="17" t="s">
        <v>172</v>
      </c>
      <c r="AU177" s="17" t="s">
        <v>88</v>
      </c>
    </row>
    <row r="178" s="12" customFormat="1" ht="22.8" customHeight="1">
      <c r="A178" s="12"/>
      <c r="B178" s="202"/>
      <c r="C178" s="203"/>
      <c r="D178" s="204" t="s">
        <v>77</v>
      </c>
      <c r="E178" s="216" t="s">
        <v>191</v>
      </c>
      <c r="F178" s="216" t="s">
        <v>3760</v>
      </c>
      <c r="G178" s="203"/>
      <c r="H178" s="203"/>
      <c r="I178" s="206"/>
      <c r="J178" s="217">
        <f>BK178</f>
        <v>0</v>
      </c>
      <c r="K178" s="203"/>
      <c r="L178" s="208"/>
      <c r="M178" s="209"/>
      <c r="N178" s="210"/>
      <c r="O178" s="210"/>
      <c r="P178" s="211">
        <f>SUM(P179:P182)</f>
        <v>0</v>
      </c>
      <c r="Q178" s="210"/>
      <c r="R178" s="211">
        <f>SUM(R179:R182)</f>
        <v>0</v>
      </c>
      <c r="S178" s="210"/>
      <c r="T178" s="212">
        <f>SUM(T179:T182)</f>
        <v>0</v>
      </c>
      <c r="U178" s="12"/>
      <c r="V178" s="12"/>
      <c r="W178" s="12"/>
      <c r="X178" s="12"/>
      <c r="Y178" s="12"/>
      <c r="Z178" s="12"/>
      <c r="AA178" s="12"/>
      <c r="AB178" s="12"/>
      <c r="AC178" s="12"/>
      <c r="AD178" s="12"/>
      <c r="AE178" s="12"/>
      <c r="AR178" s="213" t="s">
        <v>86</v>
      </c>
      <c r="AT178" s="214" t="s">
        <v>77</v>
      </c>
      <c r="AU178" s="214" t="s">
        <v>86</v>
      </c>
      <c r="AY178" s="213" t="s">
        <v>162</v>
      </c>
      <c r="BK178" s="215">
        <f>SUM(BK179:BK182)</f>
        <v>0</v>
      </c>
    </row>
    <row r="179" s="2" customFormat="1" ht="55.5" customHeight="1">
      <c r="A179" s="38"/>
      <c r="B179" s="39"/>
      <c r="C179" s="218" t="s">
        <v>283</v>
      </c>
      <c r="D179" s="218" t="s">
        <v>165</v>
      </c>
      <c r="E179" s="219" t="s">
        <v>3918</v>
      </c>
      <c r="F179" s="220" t="s">
        <v>3919</v>
      </c>
      <c r="G179" s="221" t="s">
        <v>208</v>
      </c>
      <c r="H179" s="222">
        <v>17.5</v>
      </c>
      <c r="I179" s="223"/>
      <c r="J179" s="224">
        <f>ROUND(I179*H179,2)</f>
        <v>0</v>
      </c>
      <c r="K179" s="220" t="s">
        <v>1</v>
      </c>
      <c r="L179" s="44"/>
      <c r="M179" s="225" t="s">
        <v>1</v>
      </c>
      <c r="N179" s="226" t="s">
        <v>43</v>
      </c>
      <c r="O179" s="91"/>
      <c r="P179" s="227">
        <f>O179*H179</f>
        <v>0</v>
      </c>
      <c r="Q179" s="227">
        <v>0</v>
      </c>
      <c r="R179" s="227">
        <f>Q179*H179</f>
        <v>0</v>
      </c>
      <c r="S179" s="227">
        <v>0</v>
      </c>
      <c r="T179" s="228">
        <f>S179*H179</f>
        <v>0</v>
      </c>
      <c r="U179" s="38"/>
      <c r="V179" s="38"/>
      <c r="W179" s="38"/>
      <c r="X179" s="38"/>
      <c r="Y179" s="38"/>
      <c r="Z179" s="38"/>
      <c r="AA179" s="38"/>
      <c r="AB179" s="38"/>
      <c r="AC179" s="38"/>
      <c r="AD179" s="38"/>
      <c r="AE179" s="38"/>
      <c r="AR179" s="229" t="s">
        <v>170</v>
      </c>
      <c r="AT179" s="229" t="s">
        <v>165</v>
      </c>
      <c r="AU179" s="229" t="s">
        <v>88</v>
      </c>
      <c r="AY179" s="17" t="s">
        <v>162</v>
      </c>
      <c r="BE179" s="230">
        <f>IF(N179="základní",J179,0)</f>
        <v>0</v>
      </c>
      <c r="BF179" s="230">
        <f>IF(N179="snížená",J179,0)</f>
        <v>0</v>
      </c>
      <c r="BG179" s="230">
        <f>IF(N179="zákl. přenesená",J179,0)</f>
        <v>0</v>
      </c>
      <c r="BH179" s="230">
        <f>IF(N179="sníž. přenesená",J179,0)</f>
        <v>0</v>
      </c>
      <c r="BI179" s="230">
        <f>IF(N179="nulová",J179,0)</f>
        <v>0</v>
      </c>
      <c r="BJ179" s="17" t="s">
        <v>86</v>
      </c>
      <c r="BK179" s="230">
        <f>ROUND(I179*H179,2)</f>
        <v>0</v>
      </c>
      <c r="BL179" s="17" t="s">
        <v>170</v>
      </c>
      <c r="BM179" s="229" t="s">
        <v>1036</v>
      </c>
    </row>
    <row r="180" s="2" customFormat="1">
      <c r="A180" s="38"/>
      <c r="B180" s="39"/>
      <c r="C180" s="40"/>
      <c r="D180" s="231" t="s">
        <v>172</v>
      </c>
      <c r="E180" s="40"/>
      <c r="F180" s="232" t="s">
        <v>3920</v>
      </c>
      <c r="G180" s="40"/>
      <c r="H180" s="40"/>
      <c r="I180" s="233"/>
      <c r="J180" s="40"/>
      <c r="K180" s="40"/>
      <c r="L180" s="44"/>
      <c r="M180" s="234"/>
      <c r="N180" s="235"/>
      <c r="O180" s="91"/>
      <c r="P180" s="91"/>
      <c r="Q180" s="91"/>
      <c r="R180" s="91"/>
      <c r="S180" s="91"/>
      <c r="T180" s="92"/>
      <c r="U180" s="38"/>
      <c r="V180" s="38"/>
      <c r="W180" s="38"/>
      <c r="X180" s="38"/>
      <c r="Y180" s="38"/>
      <c r="Z180" s="38"/>
      <c r="AA180" s="38"/>
      <c r="AB180" s="38"/>
      <c r="AC180" s="38"/>
      <c r="AD180" s="38"/>
      <c r="AE180" s="38"/>
      <c r="AT180" s="17" t="s">
        <v>172</v>
      </c>
      <c r="AU180" s="17" t="s">
        <v>88</v>
      </c>
    </row>
    <row r="181" s="2" customFormat="1" ht="55.5" customHeight="1">
      <c r="A181" s="38"/>
      <c r="B181" s="39"/>
      <c r="C181" s="218" t="s">
        <v>287</v>
      </c>
      <c r="D181" s="218" t="s">
        <v>165</v>
      </c>
      <c r="E181" s="219" t="s">
        <v>3921</v>
      </c>
      <c r="F181" s="220" t="s">
        <v>3922</v>
      </c>
      <c r="G181" s="221" t="s">
        <v>208</v>
      </c>
      <c r="H181" s="222">
        <v>7</v>
      </c>
      <c r="I181" s="223"/>
      <c r="J181" s="224">
        <f>ROUND(I181*H181,2)</f>
        <v>0</v>
      </c>
      <c r="K181" s="220" t="s">
        <v>1</v>
      </c>
      <c r="L181" s="44"/>
      <c r="M181" s="225" t="s">
        <v>1</v>
      </c>
      <c r="N181" s="226" t="s">
        <v>43</v>
      </c>
      <c r="O181" s="91"/>
      <c r="P181" s="227">
        <f>O181*H181</f>
        <v>0</v>
      </c>
      <c r="Q181" s="227">
        <v>0</v>
      </c>
      <c r="R181" s="227">
        <f>Q181*H181</f>
        <v>0</v>
      </c>
      <c r="S181" s="227">
        <v>0</v>
      </c>
      <c r="T181" s="228">
        <f>S181*H181</f>
        <v>0</v>
      </c>
      <c r="U181" s="38"/>
      <c r="V181" s="38"/>
      <c r="W181" s="38"/>
      <c r="X181" s="38"/>
      <c r="Y181" s="38"/>
      <c r="Z181" s="38"/>
      <c r="AA181" s="38"/>
      <c r="AB181" s="38"/>
      <c r="AC181" s="38"/>
      <c r="AD181" s="38"/>
      <c r="AE181" s="38"/>
      <c r="AR181" s="229" t="s">
        <v>170</v>
      </c>
      <c r="AT181" s="229" t="s">
        <v>165</v>
      </c>
      <c r="AU181" s="229" t="s">
        <v>88</v>
      </c>
      <c r="AY181" s="17" t="s">
        <v>162</v>
      </c>
      <c r="BE181" s="230">
        <f>IF(N181="základní",J181,0)</f>
        <v>0</v>
      </c>
      <c r="BF181" s="230">
        <f>IF(N181="snížená",J181,0)</f>
        <v>0</v>
      </c>
      <c r="BG181" s="230">
        <f>IF(N181="zákl. přenesená",J181,0)</f>
        <v>0</v>
      </c>
      <c r="BH181" s="230">
        <f>IF(N181="sníž. přenesená",J181,0)</f>
        <v>0</v>
      </c>
      <c r="BI181" s="230">
        <f>IF(N181="nulová",J181,0)</f>
        <v>0</v>
      </c>
      <c r="BJ181" s="17" t="s">
        <v>86</v>
      </c>
      <c r="BK181" s="230">
        <f>ROUND(I181*H181,2)</f>
        <v>0</v>
      </c>
      <c r="BL181" s="17" t="s">
        <v>170</v>
      </c>
      <c r="BM181" s="229" t="s">
        <v>1070</v>
      </c>
    </row>
    <row r="182" s="2" customFormat="1">
      <c r="A182" s="38"/>
      <c r="B182" s="39"/>
      <c r="C182" s="40"/>
      <c r="D182" s="231" t="s">
        <v>172</v>
      </c>
      <c r="E182" s="40"/>
      <c r="F182" s="232" t="s">
        <v>3920</v>
      </c>
      <c r="G182" s="40"/>
      <c r="H182" s="40"/>
      <c r="I182" s="233"/>
      <c r="J182" s="40"/>
      <c r="K182" s="40"/>
      <c r="L182" s="44"/>
      <c r="M182" s="234"/>
      <c r="N182" s="235"/>
      <c r="O182" s="91"/>
      <c r="P182" s="91"/>
      <c r="Q182" s="91"/>
      <c r="R182" s="91"/>
      <c r="S182" s="91"/>
      <c r="T182" s="92"/>
      <c r="U182" s="38"/>
      <c r="V182" s="38"/>
      <c r="W182" s="38"/>
      <c r="X182" s="38"/>
      <c r="Y182" s="38"/>
      <c r="Z182" s="38"/>
      <c r="AA182" s="38"/>
      <c r="AB182" s="38"/>
      <c r="AC182" s="38"/>
      <c r="AD182" s="38"/>
      <c r="AE182" s="38"/>
      <c r="AT182" s="17" t="s">
        <v>172</v>
      </c>
      <c r="AU182" s="17" t="s">
        <v>88</v>
      </c>
    </row>
    <row r="183" s="12" customFormat="1" ht="22.8" customHeight="1">
      <c r="A183" s="12"/>
      <c r="B183" s="202"/>
      <c r="C183" s="203"/>
      <c r="D183" s="204" t="s">
        <v>77</v>
      </c>
      <c r="E183" s="216" t="s">
        <v>196</v>
      </c>
      <c r="F183" s="216" t="s">
        <v>975</v>
      </c>
      <c r="G183" s="203"/>
      <c r="H183" s="203"/>
      <c r="I183" s="206"/>
      <c r="J183" s="217">
        <f>BK183</f>
        <v>0</v>
      </c>
      <c r="K183" s="203"/>
      <c r="L183" s="208"/>
      <c r="M183" s="209"/>
      <c r="N183" s="210"/>
      <c r="O183" s="210"/>
      <c r="P183" s="211">
        <f>SUM(P184:P185)</f>
        <v>0</v>
      </c>
      <c r="Q183" s="210"/>
      <c r="R183" s="211">
        <f>SUM(R184:R185)</f>
        <v>0</v>
      </c>
      <c r="S183" s="210"/>
      <c r="T183" s="212">
        <f>SUM(T184:T185)</f>
        <v>0</v>
      </c>
      <c r="U183" s="12"/>
      <c r="V183" s="12"/>
      <c r="W183" s="12"/>
      <c r="X183" s="12"/>
      <c r="Y183" s="12"/>
      <c r="Z183" s="12"/>
      <c r="AA183" s="12"/>
      <c r="AB183" s="12"/>
      <c r="AC183" s="12"/>
      <c r="AD183" s="12"/>
      <c r="AE183" s="12"/>
      <c r="AR183" s="213" t="s">
        <v>86</v>
      </c>
      <c r="AT183" s="214" t="s">
        <v>77</v>
      </c>
      <c r="AU183" s="214" t="s">
        <v>86</v>
      </c>
      <c r="AY183" s="213" t="s">
        <v>162</v>
      </c>
      <c r="BK183" s="215">
        <f>SUM(BK184:BK185)</f>
        <v>0</v>
      </c>
    </row>
    <row r="184" s="2" customFormat="1" ht="55.5" customHeight="1">
      <c r="A184" s="38"/>
      <c r="B184" s="39"/>
      <c r="C184" s="218" t="s">
        <v>291</v>
      </c>
      <c r="D184" s="218" t="s">
        <v>165</v>
      </c>
      <c r="E184" s="219" t="s">
        <v>3923</v>
      </c>
      <c r="F184" s="220" t="s">
        <v>3924</v>
      </c>
      <c r="G184" s="221" t="s">
        <v>208</v>
      </c>
      <c r="H184" s="222">
        <v>8</v>
      </c>
      <c r="I184" s="223"/>
      <c r="J184" s="224">
        <f>ROUND(I184*H184,2)</f>
        <v>0</v>
      </c>
      <c r="K184" s="220" t="s">
        <v>1</v>
      </c>
      <c r="L184" s="44"/>
      <c r="M184" s="225" t="s">
        <v>1</v>
      </c>
      <c r="N184" s="226" t="s">
        <v>43</v>
      </c>
      <c r="O184" s="91"/>
      <c r="P184" s="227">
        <f>O184*H184</f>
        <v>0</v>
      </c>
      <c r="Q184" s="227">
        <v>0</v>
      </c>
      <c r="R184" s="227">
        <f>Q184*H184</f>
        <v>0</v>
      </c>
      <c r="S184" s="227">
        <v>0</v>
      </c>
      <c r="T184" s="228">
        <f>S184*H184</f>
        <v>0</v>
      </c>
      <c r="U184" s="38"/>
      <c r="V184" s="38"/>
      <c r="W184" s="38"/>
      <c r="X184" s="38"/>
      <c r="Y184" s="38"/>
      <c r="Z184" s="38"/>
      <c r="AA184" s="38"/>
      <c r="AB184" s="38"/>
      <c r="AC184" s="38"/>
      <c r="AD184" s="38"/>
      <c r="AE184" s="38"/>
      <c r="AR184" s="229" t="s">
        <v>170</v>
      </c>
      <c r="AT184" s="229" t="s">
        <v>165</v>
      </c>
      <c r="AU184" s="229" t="s">
        <v>88</v>
      </c>
      <c r="AY184" s="17" t="s">
        <v>162</v>
      </c>
      <c r="BE184" s="230">
        <f>IF(N184="základní",J184,0)</f>
        <v>0</v>
      </c>
      <c r="BF184" s="230">
        <f>IF(N184="snížená",J184,0)</f>
        <v>0</v>
      </c>
      <c r="BG184" s="230">
        <f>IF(N184="zákl. přenesená",J184,0)</f>
        <v>0</v>
      </c>
      <c r="BH184" s="230">
        <f>IF(N184="sníž. přenesená",J184,0)</f>
        <v>0</v>
      </c>
      <c r="BI184" s="230">
        <f>IF(N184="nulová",J184,0)</f>
        <v>0</v>
      </c>
      <c r="BJ184" s="17" t="s">
        <v>86</v>
      </c>
      <c r="BK184" s="230">
        <f>ROUND(I184*H184,2)</f>
        <v>0</v>
      </c>
      <c r="BL184" s="17" t="s">
        <v>170</v>
      </c>
      <c r="BM184" s="229" t="s">
        <v>1110</v>
      </c>
    </row>
    <row r="185" s="2" customFormat="1">
      <c r="A185" s="38"/>
      <c r="B185" s="39"/>
      <c r="C185" s="40"/>
      <c r="D185" s="231" t="s">
        <v>172</v>
      </c>
      <c r="E185" s="40"/>
      <c r="F185" s="232" t="s">
        <v>3925</v>
      </c>
      <c r="G185" s="40"/>
      <c r="H185" s="40"/>
      <c r="I185" s="233"/>
      <c r="J185" s="40"/>
      <c r="K185" s="40"/>
      <c r="L185" s="44"/>
      <c r="M185" s="234"/>
      <c r="N185" s="235"/>
      <c r="O185" s="91"/>
      <c r="P185" s="91"/>
      <c r="Q185" s="91"/>
      <c r="R185" s="91"/>
      <c r="S185" s="91"/>
      <c r="T185" s="92"/>
      <c r="U185" s="38"/>
      <c r="V185" s="38"/>
      <c r="W185" s="38"/>
      <c r="X185" s="38"/>
      <c r="Y185" s="38"/>
      <c r="Z185" s="38"/>
      <c r="AA185" s="38"/>
      <c r="AB185" s="38"/>
      <c r="AC185" s="38"/>
      <c r="AD185" s="38"/>
      <c r="AE185" s="38"/>
      <c r="AT185" s="17" t="s">
        <v>172</v>
      </c>
      <c r="AU185" s="17" t="s">
        <v>88</v>
      </c>
    </row>
    <row r="186" s="12" customFormat="1" ht="22.8" customHeight="1">
      <c r="A186" s="12"/>
      <c r="B186" s="202"/>
      <c r="C186" s="203"/>
      <c r="D186" s="204" t="s">
        <v>77</v>
      </c>
      <c r="E186" s="216" t="s">
        <v>205</v>
      </c>
      <c r="F186" s="216" t="s">
        <v>1222</v>
      </c>
      <c r="G186" s="203"/>
      <c r="H186" s="203"/>
      <c r="I186" s="206"/>
      <c r="J186" s="217">
        <f>BK186</f>
        <v>0</v>
      </c>
      <c r="K186" s="203"/>
      <c r="L186" s="208"/>
      <c r="M186" s="209"/>
      <c r="N186" s="210"/>
      <c r="O186" s="210"/>
      <c r="P186" s="211">
        <f>SUM(P187:P200)</f>
        <v>0</v>
      </c>
      <c r="Q186" s="210"/>
      <c r="R186" s="211">
        <f>SUM(R187:R200)</f>
        <v>0</v>
      </c>
      <c r="S186" s="210"/>
      <c r="T186" s="212">
        <f>SUM(T187:T200)</f>
        <v>0</v>
      </c>
      <c r="U186" s="12"/>
      <c r="V186" s="12"/>
      <c r="W186" s="12"/>
      <c r="X186" s="12"/>
      <c r="Y186" s="12"/>
      <c r="Z186" s="12"/>
      <c r="AA186" s="12"/>
      <c r="AB186" s="12"/>
      <c r="AC186" s="12"/>
      <c r="AD186" s="12"/>
      <c r="AE186" s="12"/>
      <c r="AR186" s="213" t="s">
        <v>86</v>
      </c>
      <c r="AT186" s="214" t="s">
        <v>77</v>
      </c>
      <c r="AU186" s="214" t="s">
        <v>86</v>
      </c>
      <c r="AY186" s="213" t="s">
        <v>162</v>
      </c>
      <c r="BK186" s="215">
        <f>SUM(BK187:BK200)</f>
        <v>0</v>
      </c>
    </row>
    <row r="187" s="2" customFormat="1" ht="37.8" customHeight="1">
      <c r="A187" s="38"/>
      <c r="B187" s="39"/>
      <c r="C187" s="218" t="s">
        <v>295</v>
      </c>
      <c r="D187" s="218" t="s">
        <v>165</v>
      </c>
      <c r="E187" s="219" t="s">
        <v>3926</v>
      </c>
      <c r="F187" s="220" t="s">
        <v>3927</v>
      </c>
      <c r="G187" s="221" t="s">
        <v>208</v>
      </c>
      <c r="H187" s="222">
        <v>62</v>
      </c>
      <c r="I187" s="223"/>
      <c r="J187" s="224">
        <f>ROUND(I187*H187,2)</f>
        <v>0</v>
      </c>
      <c r="K187" s="220" t="s">
        <v>1</v>
      </c>
      <c r="L187" s="44"/>
      <c r="M187" s="225" t="s">
        <v>1</v>
      </c>
      <c r="N187" s="226" t="s">
        <v>43</v>
      </c>
      <c r="O187" s="91"/>
      <c r="P187" s="227">
        <f>O187*H187</f>
        <v>0</v>
      </c>
      <c r="Q187" s="227">
        <v>0</v>
      </c>
      <c r="R187" s="227">
        <f>Q187*H187</f>
        <v>0</v>
      </c>
      <c r="S187" s="227">
        <v>0</v>
      </c>
      <c r="T187" s="228">
        <f>S187*H187</f>
        <v>0</v>
      </c>
      <c r="U187" s="38"/>
      <c r="V187" s="38"/>
      <c r="W187" s="38"/>
      <c r="X187" s="38"/>
      <c r="Y187" s="38"/>
      <c r="Z187" s="38"/>
      <c r="AA187" s="38"/>
      <c r="AB187" s="38"/>
      <c r="AC187" s="38"/>
      <c r="AD187" s="38"/>
      <c r="AE187" s="38"/>
      <c r="AR187" s="229" t="s">
        <v>245</v>
      </c>
      <c r="AT187" s="229" t="s">
        <v>165</v>
      </c>
      <c r="AU187" s="229" t="s">
        <v>88</v>
      </c>
      <c r="AY187" s="17" t="s">
        <v>162</v>
      </c>
      <c r="BE187" s="230">
        <f>IF(N187="základní",J187,0)</f>
        <v>0</v>
      </c>
      <c r="BF187" s="230">
        <f>IF(N187="snížená",J187,0)</f>
        <v>0</v>
      </c>
      <c r="BG187" s="230">
        <f>IF(N187="zákl. přenesená",J187,0)</f>
        <v>0</v>
      </c>
      <c r="BH187" s="230">
        <f>IF(N187="sníž. přenesená",J187,0)</f>
        <v>0</v>
      </c>
      <c r="BI187" s="230">
        <f>IF(N187="nulová",J187,0)</f>
        <v>0</v>
      </c>
      <c r="BJ187" s="17" t="s">
        <v>86</v>
      </c>
      <c r="BK187" s="230">
        <f>ROUND(I187*H187,2)</f>
        <v>0</v>
      </c>
      <c r="BL187" s="17" t="s">
        <v>245</v>
      </c>
      <c r="BM187" s="229" t="s">
        <v>1145</v>
      </c>
    </row>
    <row r="188" s="2" customFormat="1">
      <c r="A188" s="38"/>
      <c r="B188" s="39"/>
      <c r="C188" s="40"/>
      <c r="D188" s="231" t="s">
        <v>172</v>
      </c>
      <c r="E188" s="40"/>
      <c r="F188" s="232" t="s">
        <v>3928</v>
      </c>
      <c r="G188" s="40"/>
      <c r="H188" s="40"/>
      <c r="I188" s="233"/>
      <c r="J188" s="40"/>
      <c r="K188" s="40"/>
      <c r="L188" s="44"/>
      <c r="M188" s="234"/>
      <c r="N188" s="235"/>
      <c r="O188" s="91"/>
      <c r="P188" s="91"/>
      <c r="Q188" s="91"/>
      <c r="R188" s="91"/>
      <c r="S188" s="91"/>
      <c r="T188" s="92"/>
      <c r="U188" s="38"/>
      <c r="V188" s="38"/>
      <c r="W188" s="38"/>
      <c r="X188" s="38"/>
      <c r="Y188" s="38"/>
      <c r="Z188" s="38"/>
      <c r="AA188" s="38"/>
      <c r="AB188" s="38"/>
      <c r="AC188" s="38"/>
      <c r="AD188" s="38"/>
      <c r="AE188" s="38"/>
      <c r="AT188" s="17" t="s">
        <v>172</v>
      </c>
      <c r="AU188" s="17" t="s">
        <v>88</v>
      </c>
    </row>
    <row r="189" s="2" customFormat="1" ht="33" customHeight="1">
      <c r="A189" s="38"/>
      <c r="B189" s="39"/>
      <c r="C189" s="273" t="s">
        <v>299</v>
      </c>
      <c r="D189" s="273" t="s">
        <v>616</v>
      </c>
      <c r="E189" s="274" t="s">
        <v>3929</v>
      </c>
      <c r="F189" s="275" t="s">
        <v>3930</v>
      </c>
      <c r="G189" s="276" t="s">
        <v>208</v>
      </c>
      <c r="H189" s="277">
        <v>74.400000000000006</v>
      </c>
      <c r="I189" s="278"/>
      <c r="J189" s="279">
        <f>ROUND(I189*H189,2)</f>
        <v>0</v>
      </c>
      <c r="K189" s="275" t="s">
        <v>1</v>
      </c>
      <c r="L189" s="280"/>
      <c r="M189" s="281" t="s">
        <v>1</v>
      </c>
      <c r="N189" s="282" t="s">
        <v>43</v>
      </c>
      <c r="O189" s="91"/>
      <c r="P189" s="227">
        <f>O189*H189</f>
        <v>0</v>
      </c>
      <c r="Q189" s="227">
        <v>0</v>
      </c>
      <c r="R189" s="227">
        <f>Q189*H189</f>
        <v>0</v>
      </c>
      <c r="S189" s="227">
        <v>0</v>
      </c>
      <c r="T189" s="228">
        <f>S189*H189</f>
        <v>0</v>
      </c>
      <c r="U189" s="38"/>
      <c r="V189" s="38"/>
      <c r="W189" s="38"/>
      <c r="X189" s="38"/>
      <c r="Y189" s="38"/>
      <c r="Z189" s="38"/>
      <c r="AA189" s="38"/>
      <c r="AB189" s="38"/>
      <c r="AC189" s="38"/>
      <c r="AD189" s="38"/>
      <c r="AE189" s="38"/>
      <c r="AR189" s="229" t="s">
        <v>318</v>
      </c>
      <c r="AT189" s="229" t="s">
        <v>616</v>
      </c>
      <c r="AU189" s="229" t="s">
        <v>88</v>
      </c>
      <c r="AY189" s="17" t="s">
        <v>162</v>
      </c>
      <c r="BE189" s="230">
        <f>IF(N189="základní",J189,0)</f>
        <v>0</v>
      </c>
      <c r="BF189" s="230">
        <f>IF(N189="snížená",J189,0)</f>
        <v>0</v>
      </c>
      <c r="BG189" s="230">
        <f>IF(N189="zákl. přenesená",J189,0)</f>
        <v>0</v>
      </c>
      <c r="BH189" s="230">
        <f>IF(N189="sníž. přenesená",J189,0)</f>
        <v>0</v>
      </c>
      <c r="BI189" s="230">
        <f>IF(N189="nulová",J189,0)</f>
        <v>0</v>
      </c>
      <c r="BJ189" s="17" t="s">
        <v>86</v>
      </c>
      <c r="BK189" s="230">
        <f>ROUND(I189*H189,2)</f>
        <v>0</v>
      </c>
      <c r="BL189" s="17" t="s">
        <v>245</v>
      </c>
      <c r="BM189" s="229" t="s">
        <v>1175</v>
      </c>
    </row>
    <row r="190" s="2" customFormat="1">
      <c r="A190" s="38"/>
      <c r="B190" s="39"/>
      <c r="C190" s="40"/>
      <c r="D190" s="231" t="s">
        <v>172</v>
      </c>
      <c r="E190" s="40"/>
      <c r="F190" s="232" t="s">
        <v>3931</v>
      </c>
      <c r="G190" s="40"/>
      <c r="H190" s="40"/>
      <c r="I190" s="233"/>
      <c r="J190" s="40"/>
      <c r="K190" s="40"/>
      <c r="L190" s="44"/>
      <c r="M190" s="234"/>
      <c r="N190" s="235"/>
      <c r="O190" s="91"/>
      <c r="P190" s="91"/>
      <c r="Q190" s="91"/>
      <c r="R190" s="91"/>
      <c r="S190" s="91"/>
      <c r="T190" s="92"/>
      <c r="U190" s="38"/>
      <c r="V190" s="38"/>
      <c r="W190" s="38"/>
      <c r="X190" s="38"/>
      <c r="Y190" s="38"/>
      <c r="Z190" s="38"/>
      <c r="AA190" s="38"/>
      <c r="AB190" s="38"/>
      <c r="AC190" s="38"/>
      <c r="AD190" s="38"/>
      <c r="AE190" s="38"/>
      <c r="AT190" s="17" t="s">
        <v>172</v>
      </c>
      <c r="AU190" s="17" t="s">
        <v>88</v>
      </c>
    </row>
    <row r="191" s="2" customFormat="1" ht="21.75" customHeight="1">
      <c r="A191" s="38"/>
      <c r="B191" s="39"/>
      <c r="C191" s="218" t="s">
        <v>304</v>
      </c>
      <c r="D191" s="218" t="s">
        <v>165</v>
      </c>
      <c r="E191" s="219" t="s">
        <v>3932</v>
      </c>
      <c r="F191" s="220" t="s">
        <v>3933</v>
      </c>
      <c r="G191" s="221" t="s">
        <v>208</v>
      </c>
      <c r="H191" s="222">
        <v>62</v>
      </c>
      <c r="I191" s="223"/>
      <c r="J191" s="224">
        <f>ROUND(I191*H191,2)</f>
        <v>0</v>
      </c>
      <c r="K191" s="220" t="s">
        <v>1</v>
      </c>
      <c r="L191" s="44"/>
      <c r="M191" s="225" t="s">
        <v>1</v>
      </c>
      <c r="N191" s="226" t="s">
        <v>43</v>
      </c>
      <c r="O191" s="91"/>
      <c r="P191" s="227">
        <f>O191*H191</f>
        <v>0</v>
      </c>
      <c r="Q191" s="227">
        <v>0</v>
      </c>
      <c r="R191" s="227">
        <f>Q191*H191</f>
        <v>0</v>
      </c>
      <c r="S191" s="227">
        <v>0</v>
      </c>
      <c r="T191" s="228">
        <f>S191*H191</f>
        <v>0</v>
      </c>
      <c r="U191" s="38"/>
      <c r="V191" s="38"/>
      <c r="W191" s="38"/>
      <c r="X191" s="38"/>
      <c r="Y191" s="38"/>
      <c r="Z191" s="38"/>
      <c r="AA191" s="38"/>
      <c r="AB191" s="38"/>
      <c r="AC191" s="38"/>
      <c r="AD191" s="38"/>
      <c r="AE191" s="38"/>
      <c r="AR191" s="229" t="s">
        <v>245</v>
      </c>
      <c r="AT191" s="229" t="s">
        <v>165</v>
      </c>
      <c r="AU191" s="229" t="s">
        <v>88</v>
      </c>
      <c r="AY191" s="17" t="s">
        <v>162</v>
      </c>
      <c r="BE191" s="230">
        <f>IF(N191="základní",J191,0)</f>
        <v>0</v>
      </c>
      <c r="BF191" s="230">
        <f>IF(N191="snížená",J191,0)</f>
        <v>0</v>
      </c>
      <c r="BG191" s="230">
        <f>IF(N191="zákl. přenesená",J191,0)</f>
        <v>0</v>
      </c>
      <c r="BH191" s="230">
        <f>IF(N191="sníž. přenesená",J191,0)</f>
        <v>0</v>
      </c>
      <c r="BI191" s="230">
        <f>IF(N191="nulová",J191,0)</f>
        <v>0</v>
      </c>
      <c r="BJ191" s="17" t="s">
        <v>86</v>
      </c>
      <c r="BK191" s="230">
        <f>ROUND(I191*H191,2)</f>
        <v>0</v>
      </c>
      <c r="BL191" s="17" t="s">
        <v>245</v>
      </c>
      <c r="BM191" s="229" t="s">
        <v>1194</v>
      </c>
    </row>
    <row r="192" s="2" customFormat="1">
      <c r="A192" s="38"/>
      <c r="B192" s="39"/>
      <c r="C192" s="40"/>
      <c r="D192" s="231" t="s">
        <v>172</v>
      </c>
      <c r="E192" s="40"/>
      <c r="F192" s="232" t="s">
        <v>3934</v>
      </c>
      <c r="G192" s="40"/>
      <c r="H192" s="40"/>
      <c r="I192" s="233"/>
      <c r="J192" s="40"/>
      <c r="K192" s="40"/>
      <c r="L192" s="44"/>
      <c r="M192" s="234"/>
      <c r="N192" s="235"/>
      <c r="O192" s="91"/>
      <c r="P192" s="91"/>
      <c r="Q192" s="91"/>
      <c r="R192" s="91"/>
      <c r="S192" s="91"/>
      <c r="T192" s="92"/>
      <c r="U192" s="38"/>
      <c r="V192" s="38"/>
      <c r="W192" s="38"/>
      <c r="X192" s="38"/>
      <c r="Y192" s="38"/>
      <c r="Z192" s="38"/>
      <c r="AA192" s="38"/>
      <c r="AB192" s="38"/>
      <c r="AC192" s="38"/>
      <c r="AD192" s="38"/>
      <c r="AE192" s="38"/>
      <c r="AT192" s="17" t="s">
        <v>172</v>
      </c>
      <c r="AU192" s="17" t="s">
        <v>88</v>
      </c>
    </row>
    <row r="193" s="2" customFormat="1" ht="16.5" customHeight="1">
      <c r="A193" s="38"/>
      <c r="B193" s="39"/>
      <c r="C193" s="218" t="s">
        <v>308</v>
      </c>
      <c r="D193" s="218" t="s">
        <v>165</v>
      </c>
      <c r="E193" s="219" t="s">
        <v>3935</v>
      </c>
      <c r="F193" s="220" t="s">
        <v>3936</v>
      </c>
      <c r="G193" s="221" t="s">
        <v>3937</v>
      </c>
      <c r="H193" s="222">
        <v>2</v>
      </c>
      <c r="I193" s="223"/>
      <c r="J193" s="224">
        <f>ROUND(I193*H193,2)</f>
        <v>0</v>
      </c>
      <c r="K193" s="220" t="s">
        <v>1</v>
      </c>
      <c r="L193" s="44"/>
      <c r="M193" s="225" t="s">
        <v>1</v>
      </c>
      <c r="N193" s="226" t="s">
        <v>43</v>
      </c>
      <c r="O193" s="91"/>
      <c r="P193" s="227">
        <f>O193*H193</f>
        <v>0</v>
      </c>
      <c r="Q193" s="227">
        <v>0</v>
      </c>
      <c r="R193" s="227">
        <f>Q193*H193</f>
        <v>0</v>
      </c>
      <c r="S193" s="227">
        <v>0</v>
      </c>
      <c r="T193" s="228">
        <f>S193*H193</f>
        <v>0</v>
      </c>
      <c r="U193" s="38"/>
      <c r="V193" s="38"/>
      <c r="W193" s="38"/>
      <c r="X193" s="38"/>
      <c r="Y193" s="38"/>
      <c r="Z193" s="38"/>
      <c r="AA193" s="38"/>
      <c r="AB193" s="38"/>
      <c r="AC193" s="38"/>
      <c r="AD193" s="38"/>
      <c r="AE193" s="38"/>
      <c r="AR193" s="229" t="s">
        <v>245</v>
      </c>
      <c r="AT193" s="229" t="s">
        <v>165</v>
      </c>
      <c r="AU193" s="229" t="s">
        <v>88</v>
      </c>
      <c r="AY193" s="17" t="s">
        <v>162</v>
      </c>
      <c r="BE193" s="230">
        <f>IF(N193="základní",J193,0)</f>
        <v>0</v>
      </c>
      <c r="BF193" s="230">
        <f>IF(N193="snížená",J193,0)</f>
        <v>0</v>
      </c>
      <c r="BG193" s="230">
        <f>IF(N193="zákl. přenesená",J193,0)</f>
        <v>0</v>
      </c>
      <c r="BH193" s="230">
        <f>IF(N193="sníž. přenesená",J193,0)</f>
        <v>0</v>
      </c>
      <c r="BI193" s="230">
        <f>IF(N193="nulová",J193,0)</f>
        <v>0</v>
      </c>
      <c r="BJ193" s="17" t="s">
        <v>86</v>
      </c>
      <c r="BK193" s="230">
        <f>ROUND(I193*H193,2)</f>
        <v>0</v>
      </c>
      <c r="BL193" s="17" t="s">
        <v>245</v>
      </c>
      <c r="BM193" s="229" t="s">
        <v>1202</v>
      </c>
    </row>
    <row r="194" s="2" customFormat="1">
      <c r="A194" s="38"/>
      <c r="B194" s="39"/>
      <c r="C194" s="40"/>
      <c r="D194" s="231" t="s">
        <v>172</v>
      </c>
      <c r="E194" s="40"/>
      <c r="F194" s="232" t="s">
        <v>3938</v>
      </c>
      <c r="G194" s="40"/>
      <c r="H194" s="40"/>
      <c r="I194" s="233"/>
      <c r="J194" s="40"/>
      <c r="K194" s="40"/>
      <c r="L194" s="44"/>
      <c r="M194" s="234"/>
      <c r="N194" s="235"/>
      <c r="O194" s="91"/>
      <c r="P194" s="91"/>
      <c r="Q194" s="91"/>
      <c r="R194" s="91"/>
      <c r="S194" s="91"/>
      <c r="T194" s="92"/>
      <c r="U194" s="38"/>
      <c r="V194" s="38"/>
      <c r="W194" s="38"/>
      <c r="X194" s="38"/>
      <c r="Y194" s="38"/>
      <c r="Z194" s="38"/>
      <c r="AA194" s="38"/>
      <c r="AB194" s="38"/>
      <c r="AC194" s="38"/>
      <c r="AD194" s="38"/>
      <c r="AE194" s="38"/>
      <c r="AT194" s="17" t="s">
        <v>172</v>
      </c>
      <c r="AU194" s="17" t="s">
        <v>88</v>
      </c>
    </row>
    <row r="195" s="2" customFormat="1" ht="21.75" customHeight="1">
      <c r="A195" s="38"/>
      <c r="B195" s="39"/>
      <c r="C195" s="218" t="s">
        <v>313</v>
      </c>
      <c r="D195" s="218" t="s">
        <v>165</v>
      </c>
      <c r="E195" s="219" t="s">
        <v>3939</v>
      </c>
      <c r="F195" s="220" t="s">
        <v>3940</v>
      </c>
      <c r="G195" s="221" t="s">
        <v>3937</v>
      </c>
      <c r="H195" s="222">
        <v>2</v>
      </c>
      <c r="I195" s="223"/>
      <c r="J195" s="224">
        <f>ROUND(I195*H195,2)</f>
        <v>0</v>
      </c>
      <c r="K195" s="220" t="s">
        <v>1</v>
      </c>
      <c r="L195" s="44"/>
      <c r="M195" s="225" t="s">
        <v>1</v>
      </c>
      <c r="N195" s="226" t="s">
        <v>43</v>
      </c>
      <c r="O195" s="91"/>
      <c r="P195" s="227">
        <f>O195*H195</f>
        <v>0</v>
      </c>
      <c r="Q195" s="227">
        <v>0</v>
      </c>
      <c r="R195" s="227">
        <f>Q195*H195</f>
        <v>0</v>
      </c>
      <c r="S195" s="227">
        <v>0</v>
      </c>
      <c r="T195" s="228">
        <f>S195*H195</f>
        <v>0</v>
      </c>
      <c r="U195" s="38"/>
      <c r="V195" s="38"/>
      <c r="W195" s="38"/>
      <c r="X195" s="38"/>
      <c r="Y195" s="38"/>
      <c r="Z195" s="38"/>
      <c r="AA195" s="38"/>
      <c r="AB195" s="38"/>
      <c r="AC195" s="38"/>
      <c r="AD195" s="38"/>
      <c r="AE195" s="38"/>
      <c r="AR195" s="229" t="s">
        <v>245</v>
      </c>
      <c r="AT195" s="229" t="s">
        <v>165</v>
      </c>
      <c r="AU195" s="229" t="s">
        <v>88</v>
      </c>
      <c r="AY195" s="17" t="s">
        <v>162</v>
      </c>
      <c r="BE195" s="230">
        <f>IF(N195="základní",J195,0)</f>
        <v>0</v>
      </c>
      <c r="BF195" s="230">
        <f>IF(N195="snížená",J195,0)</f>
        <v>0</v>
      </c>
      <c r="BG195" s="230">
        <f>IF(N195="zákl. přenesená",J195,0)</f>
        <v>0</v>
      </c>
      <c r="BH195" s="230">
        <f>IF(N195="sníž. přenesená",J195,0)</f>
        <v>0</v>
      </c>
      <c r="BI195" s="230">
        <f>IF(N195="nulová",J195,0)</f>
        <v>0</v>
      </c>
      <c r="BJ195" s="17" t="s">
        <v>86</v>
      </c>
      <c r="BK195" s="230">
        <f>ROUND(I195*H195,2)</f>
        <v>0</v>
      </c>
      <c r="BL195" s="17" t="s">
        <v>245</v>
      </c>
      <c r="BM195" s="229" t="s">
        <v>1227</v>
      </c>
    </row>
    <row r="196" s="2" customFormat="1">
      <c r="A196" s="38"/>
      <c r="B196" s="39"/>
      <c r="C196" s="40"/>
      <c r="D196" s="231" t="s">
        <v>172</v>
      </c>
      <c r="E196" s="40"/>
      <c r="F196" s="232" t="s">
        <v>3941</v>
      </c>
      <c r="G196" s="40"/>
      <c r="H196" s="40"/>
      <c r="I196" s="233"/>
      <c r="J196" s="40"/>
      <c r="K196" s="40"/>
      <c r="L196" s="44"/>
      <c r="M196" s="234"/>
      <c r="N196" s="235"/>
      <c r="O196" s="91"/>
      <c r="P196" s="91"/>
      <c r="Q196" s="91"/>
      <c r="R196" s="91"/>
      <c r="S196" s="91"/>
      <c r="T196" s="92"/>
      <c r="U196" s="38"/>
      <c r="V196" s="38"/>
      <c r="W196" s="38"/>
      <c r="X196" s="38"/>
      <c r="Y196" s="38"/>
      <c r="Z196" s="38"/>
      <c r="AA196" s="38"/>
      <c r="AB196" s="38"/>
      <c r="AC196" s="38"/>
      <c r="AD196" s="38"/>
      <c r="AE196" s="38"/>
      <c r="AT196" s="17" t="s">
        <v>172</v>
      </c>
      <c r="AU196" s="17" t="s">
        <v>88</v>
      </c>
    </row>
    <row r="197" s="2" customFormat="1" ht="24.15" customHeight="1">
      <c r="A197" s="38"/>
      <c r="B197" s="39"/>
      <c r="C197" s="218" t="s">
        <v>318</v>
      </c>
      <c r="D197" s="218" t="s">
        <v>165</v>
      </c>
      <c r="E197" s="219" t="s">
        <v>3942</v>
      </c>
      <c r="F197" s="220" t="s">
        <v>3943</v>
      </c>
      <c r="G197" s="221" t="s">
        <v>208</v>
      </c>
      <c r="H197" s="222">
        <v>70</v>
      </c>
      <c r="I197" s="223"/>
      <c r="J197" s="224">
        <f>ROUND(I197*H197,2)</f>
        <v>0</v>
      </c>
      <c r="K197" s="220" t="s">
        <v>1</v>
      </c>
      <c r="L197" s="44"/>
      <c r="M197" s="225" t="s">
        <v>1</v>
      </c>
      <c r="N197" s="226" t="s">
        <v>43</v>
      </c>
      <c r="O197" s="91"/>
      <c r="P197" s="227">
        <f>O197*H197</f>
        <v>0</v>
      </c>
      <c r="Q197" s="227">
        <v>0</v>
      </c>
      <c r="R197" s="227">
        <f>Q197*H197</f>
        <v>0</v>
      </c>
      <c r="S197" s="227">
        <v>0</v>
      </c>
      <c r="T197" s="228">
        <f>S197*H197</f>
        <v>0</v>
      </c>
      <c r="U197" s="38"/>
      <c r="V197" s="38"/>
      <c r="W197" s="38"/>
      <c r="X197" s="38"/>
      <c r="Y197" s="38"/>
      <c r="Z197" s="38"/>
      <c r="AA197" s="38"/>
      <c r="AB197" s="38"/>
      <c r="AC197" s="38"/>
      <c r="AD197" s="38"/>
      <c r="AE197" s="38"/>
      <c r="AR197" s="229" t="s">
        <v>245</v>
      </c>
      <c r="AT197" s="229" t="s">
        <v>165</v>
      </c>
      <c r="AU197" s="229" t="s">
        <v>88</v>
      </c>
      <c r="AY197" s="17" t="s">
        <v>162</v>
      </c>
      <c r="BE197" s="230">
        <f>IF(N197="základní",J197,0)</f>
        <v>0</v>
      </c>
      <c r="BF197" s="230">
        <f>IF(N197="snížená",J197,0)</f>
        <v>0</v>
      </c>
      <c r="BG197" s="230">
        <f>IF(N197="zákl. přenesená",J197,0)</f>
        <v>0</v>
      </c>
      <c r="BH197" s="230">
        <f>IF(N197="sníž. přenesená",J197,0)</f>
        <v>0</v>
      </c>
      <c r="BI197" s="230">
        <f>IF(N197="nulová",J197,0)</f>
        <v>0</v>
      </c>
      <c r="BJ197" s="17" t="s">
        <v>86</v>
      </c>
      <c r="BK197" s="230">
        <f>ROUND(I197*H197,2)</f>
        <v>0</v>
      </c>
      <c r="BL197" s="17" t="s">
        <v>245</v>
      </c>
      <c r="BM197" s="229" t="s">
        <v>1253</v>
      </c>
    </row>
    <row r="198" s="2" customFormat="1">
      <c r="A198" s="38"/>
      <c r="B198" s="39"/>
      <c r="C198" s="40"/>
      <c r="D198" s="231" t="s">
        <v>172</v>
      </c>
      <c r="E198" s="40"/>
      <c r="F198" s="232" t="s">
        <v>3881</v>
      </c>
      <c r="G198" s="40"/>
      <c r="H198" s="40"/>
      <c r="I198" s="233"/>
      <c r="J198" s="40"/>
      <c r="K198" s="40"/>
      <c r="L198" s="44"/>
      <c r="M198" s="234"/>
      <c r="N198" s="235"/>
      <c r="O198" s="91"/>
      <c r="P198" s="91"/>
      <c r="Q198" s="91"/>
      <c r="R198" s="91"/>
      <c r="S198" s="91"/>
      <c r="T198" s="92"/>
      <c r="U198" s="38"/>
      <c r="V198" s="38"/>
      <c r="W198" s="38"/>
      <c r="X198" s="38"/>
      <c r="Y198" s="38"/>
      <c r="Z198" s="38"/>
      <c r="AA198" s="38"/>
      <c r="AB198" s="38"/>
      <c r="AC198" s="38"/>
      <c r="AD198" s="38"/>
      <c r="AE198" s="38"/>
      <c r="AT198" s="17" t="s">
        <v>172</v>
      </c>
      <c r="AU198" s="17" t="s">
        <v>88</v>
      </c>
    </row>
    <row r="199" s="2" customFormat="1" ht="33" customHeight="1">
      <c r="A199" s="38"/>
      <c r="B199" s="39"/>
      <c r="C199" s="218" t="s">
        <v>324</v>
      </c>
      <c r="D199" s="218" t="s">
        <v>165</v>
      </c>
      <c r="E199" s="219" t="s">
        <v>3944</v>
      </c>
      <c r="F199" s="220" t="s">
        <v>3945</v>
      </c>
      <c r="G199" s="221" t="s">
        <v>208</v>
      </c>
      <c r="H199" s="222">
        <v>70</v>
      </c>
      <c r="I199" s="223"/>
      <c r="J199" s="224">
        <f>ROUND(I199*H199,2)</f>
        <v>0</v>
      </c>
      <c r="K199" s="220" t="s">
        <v>1</v>
      </c>
      <c r="L199" s="44"/>
      <c r="M199" s="225" t="s">
        <v>1</v>
      </c>
      <c r="N199" s="226" t="s">
        <v>43</v>
      </c>
      <c r="O199" s="91"/>
      <c r="P199" s="227">
        <f>O199*H199</f>
        <v>0</v>
      </c>
      <c r="Q199" s="227">
        <v>0</v>
      </c>
      <c r="R199" s="227">
        <f>Q199*H199</f>
        <v>0</v>
      </c>
      <c r="S199" s="227">
        <v>0</v>
      </c>
      <c r="T199" s="228">
        <f>S199*H199</f>
        <v>0</v>
      </c>
      <c r="U199" s="38"/>
      <c r="V199" s="38"/>
      <c r="W199" s="38"/>
      <c r="X199" s="38"/>
      <c r="Y199" s="38"/>
      <c r="Z199" s="38"/>
      <c r="AA199" s="38"/>
      <c r="AB199" s="38"/>
      <c r="AC199" s="38"/>
      <c r="AD199" s="38"/>
      <c r="AE199" s="38"/>
      <c r="AR199" s="229" t="s">
        <v>245</v>
      </c>
      <c r="AT199" s="229" t="s">
        <v>165</v>
      </c>
      <c r="AU199" s="229" t="s">
        <v>88</v>
      </c>
      <c r="AY199" s="17" t="s">
        <v>162</v>
      </c>
      <c r="BE199" s="230">
        <f>IF(N199="základní",J199,0)</f>
        <v>0</v>
      </c>
      <c r="BF199" s="230">
        <f>IF(N199="snížená",J199,0)</f>
        <v>0</v>
      </c>
      <c r="BG199" s="230">
        <f>IF(N199="zákl. přenesená",J199,0)</f>
        <v>0</v>
      </c>
      <c r="BH199" s="230">
        <f>IF(N199="sníž. přenesená",J199,0)</f>
        <v>0</v>
      </c>
      <c r="BI199" s="230">
        <f>IF(N199="nulová",J199,0)</f>
        <v>0</v>
      </c>
      <c r="BJ199" s="17" t="s">
        <v>86</v>
      </c>
      <c r="BK199" s="230">
        <f>ROUND(I199*H199,2)</f>
        <v>0</v>
      </c>
      <c r="BL199" s="17" t="s">
        <v>245</v>
      </c>
      <c r="BM199" s="229" t="s">
        <v>1278</v>
      </c>
    </row>
    <row r="200" s="2" customFormat="1">
      <c r="A200" s="38"/>
      <c r="B200" s="39"/>
      <c r="C200" s="40"/>
      <c r="D200" s="231" t="s">
        <v>172</v>
      </c>
      <c r="E200" s="40"/>
      <c r="F200" s="232" t="s">
        <v>3881</v>
      </c>
      <c r="G200" s="40"/>
      <c r="H200" s="40"/>
      <c r="I200" s="233"/>
      <c r="J200" s="40"/>
      <c r="K200" s="40"/>
      <c r="L200" s="44"/>
      <c r="M200" s="234"/>
      <c r="N200" s="235"/>
      <c r="O200" s="91"/>
      <c r="P200" s="91"/>
      <c r="Q200" s="91"/>
      <c r="R200" s="91"/>
      <c r="S200" s="91"/>
      <c r="T200" s="92"/>
      <c r="U200" s="38"/>
      <c r="V200" s="38"/>
      <c r="W200" s="38"/>
      <c r="X200" s="38"/>
      <c r="Y200" s="38"/>
      <c r="Z200" s="38"/>
      <c r="AA200" s="38"/>
      <c r="AB200" s="38"/>
      <c r="AC200" s="38"/>
      <c r="AD200" s="38"/>
      <c r="AE200" s="38"/>
      <c r="AT200" s="17" t="s">
        <v>172</v>
      </c>
      <c r="AU200" s="17" t="s">
        <v>88</v>
      </c>
    </row>
    <row r="201" s="12" customFormat="1" ht="22.8" customHeight="1">
      <c r="A201" s="12"/>
      <c r="B201" s="202"/>
      <c r="C201" s="203"/>
      <c r="D201" s="204" t="s">
        <v>77</v>
      </c>
      <c r="E201" s="216" t="s">
        <v>163</v>
      </c>
      <c r="F201" s="216" t="s">
        <v>164</v>
      </c>
      <c r="G201" s="203"/>
      <c r="H201" s="203"/>
      <c r="I201" s="206"/>
      <c r="J201" s="217">
        <f>BK201</f>
        <v>0</v>
      </c>
      <c r="K201" s="203"/>
      <c r="L201" s="208"/>
      <c r="M201" s="209"/>
      <c r="N201" s="210"/>
      <c r="O201" s="210"/>
      <c r="P201" s="211">
        <f>P202</f>
        <v>0</v>
      </c>
      <c r="Q201" s="210"/>
      <c r="R201" s="211">
        <f>R202</f>
        <v>0</v>
      </c>
      <c r="S201" s="210"/>
      <c r="T201" s="212">
        <f>T202</f>
        <v>0</v>
      </c>
      <c r="U201" s="12"/>
      <c r="V201" s="12"/>
      <c r="W201" s="12"/>
      <c r="X201" s="12"/>
      <c r="Y201" s="12"/>
      <c r="Z201" s="12"/>
      <c r="AA201" s="12"/>
      <c r="AB201" s="12"/>
      <c r="AC201" s="12"/>
      <c r="AD201" s="12"/>
      <c r="AE201" s="12"/>
      <c r="AR201" s="213" t="s">
        <v>86</v>
      </c>
      <c r="AT201" s="214" t="s">
        <v>77</v>
      </c>
      <c r="AU201" s="214" t="s">
        <v>86</v>
      </c>
      <c r="AY201" s="213" t="s">
        <v>162</v>
      </c>
      <c r="BK201" s="215">
        <f>BK202</f>
        <v>0</v>
      </c>
    </row>
    <row r="202" s="2" customFormat="1" ht="37.8" customHeight="1">
      <c r="A202" s="38"/>
      <c r="B202" s="39"/>
      <c r="C202" s="218" t="s">
        <v>330</v>
      </c>
      <c r="D202" s="218" t="s">
        <v>165</v>
      </c>
      <c r="E202" s="219" t="s">
        <v>3946</v>
      </c>
      <c r="F202" s="220" t="s">
        <v>3947</v>
      </c>
      <c r="G202" s="221" t="s">
        <v>208</v>
      </c>
      <c r="H202" s="222">
        <v>39.700000000000003</v>
      </c>
      <c r="I202" s="223"/>
      <c r="J202" s="224">
        <f>ROUND(I202*H202,2)</f>
        <v>0</v>
      </c>
      <c r="K202" s="220" t="s">
        <v>1</v>
      </c>
      <c r="L202" s="44"/>
      <c r="M202" s="225" t="s">
        <v>1</v>
      </c>
      <c r="N202" s="226" t="s">
        <v>43</v>
      </c>
      <c r="O202" s="91"/>
      <c r="P202" s="227">
        <f>O202*H202</f>
        <v>0</v>
      </c>
      <c r="Q202" s="227">
        <v>0</v>
      </c>
      <c r="R202" s="227">
        <f>Q202*H202</f>
        <v>0</v>
      </c>
      <c r="S202" s="227">
        <v>0</v>
      </c>
      <c r="T202" s="228">
        <f>S202*H202</f>
        <v>0</v>
      </c>
      <c r="U202" s="38"/>
      <c r="V202" s="38"/>
      <c r="W202" s="38"/>
      <c r="X202" s="38"/>
      <c r="Y202" s="38"/>
      <c r="Z202" s="38"/>
      <c r="AA202" s="38"/>
      <c r="AB202" s="38"/>
      <c r="AC202" s="38"/>
      <c r="AD202" s="38"/>
      <c r="AE202" s="38"/>
      <c r="AR202" s="229" t="s">
        <v>170</v>
      </c>
      <c r="AT202" s="229" t="s">
        <v>165</v>
      </c>
      <c r="AU202" s="229" t="s">
        <v>88</v>
      </c>
      <c r="AY202" s="17" t="s">
        <v>162</v>
      </c>
      <c r="BE202" s="230">
        <f>IF(N202="základní",J202,0)</f>
        <v>0</v>
      </c>
      <c r="BF202" s="230">
        <f>IF(N202="snížená",J202,0)</f>
        <v>0</v>
      </c>
      <c r="BG202" s="230">
        <f>IF(N202="zákl. přenesená",J202,0)</f>
        <v>0</v>
      </c>
      <c r="BH202" s="230">
        <f>IF(N202="sníž. přenesená",J202,0)</f>
        <v>0</v>
      </c>
      <c r="BI202" s="230">
        <f>IF(N202="nulová",J202,0)</f>
        <v>0</v>
      </c>
      <c r="BJ202" s="17" t="s">
        <v>86</v>
      </c>
      <c r="BK202" s="230">
        <f>ROUND(I202*H202,2)</f>
        <v>0</v>
      </c>
      <c r="BL202" s="17" t="s">
        <v>170</v>
      </c>
      <c r="BM202" s="229" t="s">
        <v>3948</v>
      </c>
    </row>
    <row r="203" s="12" customFormat="1" ht="22.8" customHeight="1">
      <c r="A203" s="12"/>
      <c r="B203" s="202"/>
      <c r="C203" s="203"/>
      <c r="D203" s="204" t="s">
        <v>77</v>
      </c>
      <c r="E203" s="216" t="s">
        <v>1348</v>
      </c>
      <c r="F203" s="216" t="s">
        <v>1349</v>
      </c>
      <c r="G203" s="203"/>
      <c r="H203" s="203"/>
      <c r="I203" s="206"/>
      <c r="J203" s="217">
        <f>BK203</f>
        <v>0</v>
      </c>
      <c r="K203" s="203"/>
      <c r="L203" s="208"/>
      <c r="M203" s="209"/>
      <c r="N203" s="210"/>
      <c r="O203" s="210"/>
      <c r="P203" s="211">
        <f>P204</f>
        <v>0</v>
      </c>
      <c r="Q203" s="210"/>
      <c r="R203" s="211">
        <f>R204</f>
        <v>0</v>
      </c>
      <c r="S203" s="210"/>
      <c r="T203" s="212">
        <f>T204</f>
        <v>0</v>
      </c>
      <c r="U203" s="12"/>
      <c r="V203" s="12"/>
      <c r="W203" s="12"/>
      <c r="X203" s="12"/>
      <c r="Y203" s="12"/>
      <c r="Z203" s="12"/>
      <c r="AA203" s="12"/>
      <c r="AB203" s="12"/>
      <c r="AC203" s="12"/>
      <c r="AD203" s="12"/>
      <c r="AE203" s="12"/>
      <c r="AR203" s="213" t="s">
        <v>86</v>
      </c>
      <c r="AT203" s="214" t="s">
        <v>77</v>
      </c>
      <c r="AU203" s="214" t="s">
        <v>86</v>
      </c>
      <c r="AY203" s="213" t="s">
        <v>162</v>
      </c>
      <c r="BK203" s="215">
        <f>BK204</f>
        <v>0</v>
      </c>
    </row>
    <row r="204" s="2" customFormat="1" ht="24.15" customHeight="1">
      <c r="A204" s="38"/>
      <c r="B204" s="39"/>
      <c r="C204" s="218" t="s">
        <v>338</v>
      </c>
      <c r="D204" s="218" t="s">
        <v>165</v>
      </c>
      <c r="E204" s="219" t="s">
        <v>3949</v>
      </c>
      <c r="F204" s="220" t="s">
        <v>3950</v>
      </c>
      <c r="G204" s="221" t="s">
        <v>353</v>
      </c>
      <c r="H204" s="222">
        <v>49.265000000000001</v>
      </c>
      <c r="I204" s="223"/>
      <c r="J204" s="224">
        <f>ROUND(I204*H204,2)</f>
        <v>0</v>
      </c>
      <c r="K204" s="220" t="s">
        <v>1</v>
      </c>
      <c r="L204" s="44"/>
      <c r="M204" s="225" t="s">
        <v>1</v>
      </c>
      <c r="N204" s="226" t="s">
        <v>43</v>
      </c>
      <c r="O204" s="91"/>
      <c r="P204" s="227">
        <f>O204*H204</f>
        <v>0</v>
      </c>
      <c r="Q204" s="227">
        <v>0</v>
      </c>
      <c r="R204" s="227">
        <f>Q204*H204</f>
        <v>0</v>
      </c>
      <c r="S204" s="227">
        <v>0</v>
      </c>
      <c r="T204" s="228">
        <f>S204*H204</f>
        <v>0</v>
      </c>
      <c r="U204" s="38"/>
      <c r="V204" s="38"/>
      <c r="W204" s="38"/>
      <c r="X204" s="38"/>
      <c r="Y204" s="38"/>
      <c r="Z204" s="38"/>
      <c r="AA204" s="38"/>
      <c r="AB204" s="38"/>
      <c r="AC204" s="38"/>
      <c r="AD204" s="38"/>
      <c r="AE204" s="38"/>
      <c r="AR204" s="229" t="s">
        <v>170</v>
      </c>
      <c r="AT204" s="229" t="s">
        <v>165</v>
      </c>
      <c r="AU204" s="229" t="s">
        <v>88</v>
      </c>
      <c r="AY204" s="17" t="s">
        <v>162</v>
      </c>
      <c r="BE204" s="230">
        <f>IF(N204="základní",J204,0)</f>
        <v>0</v>
      </c>
      <c r="BF204" s="230">
        <f>IF(N204="snížená",J204,0)</f>
        <v>0</v>
      </c>
      <c r="BG204" s="230">
        <f>IF(N204="zákl. přenesená",J204,0)</f>
        <v>0</v>
      </c>
      <c r="BH204" s="230">
        <f>IF(N204="sníž. přenesená",J204,0)</f>
        <v>0</v>
      </c>
      <c r="BI204" s="230">
        <f>IF(N204="nulová",J204,0)</f>
        <v>0</v>
      </c>
      <c r="BJ204" s="17" t="s">
        <v>86</v>
      </c>
      <c r="BK204" s="230">
        <f>ROUND(I204*H204,2)</f>
        <v>0</v>
      </c>
      <c r="BL204" s="17" t="s">
        <v>170</v>
      </c>
      <c r="BM204" s="229" t="s">
        <v>3951</v>
      </c>
    </row>
    <row r="205" s="12" customFormat="1" ht="25.92" customHeight="1">
      <c r="A205" s="12"/>
      <c r="B205" s="202"/>
      <c r="C205" s="203"/>
      <c r="D205" s="204" t="s">
        <v>77</v>
      </c>
      <c r="E205" s="205" t="s">
        <v>368</v>
      </c>
      <c r="F205" s="205" t="s">
        <v>369</v>
      </c>
      <c r="G205" s="203"/>
      <c r="H205" s="203"/>
      <c r="I205" s="206"/>
      <c r="J205" s="207">
        <f>BK205</f>
        <v>0</v>
      </c>
      <c r="K205" s="203"/>
      <c r="L205" s="208"/>
      <c r="M205" s="209"/>
      <c r="N205" s="210"/>
      <c r="O205" s="210"/>
      <c r="P205" s="211">
        <f>P206</f>
        <v>0</v>
      </c>
      <c r="Q205" s="210"/>
      <c r="R205" s="211">
        <f>R206</f>
        <v>0</v>
      </c>
      <c r="S205" s="210"/>
      <c r="T205" s="212">
        <f>T206</f>
        <v>0</v>
      </c>
      <c r="U205" s="12"/>
      <c r="V205" s="12"/>
      <c r="W205" s="12"/>
      <c r="X205" s="12"/>
      <c r="Y205" s="12"/>
      <c r="Z205" s="12"/>
      <c r="AA205" s="12"/>
      <c r="AB205" s="12"/>
      <c r="AC205" s="12"/>
      <c r="AD205" s="12"/>
      <c r="AE205" s="12"/>
      <c r="AR205" s="213" t="s">
        <v>88</v>
      </c>
      <c r="AT205" s="214" t="s">
        <v>77</v>
      </c>
      <c r="AU205" s="214" t="s">
        <v>78</v>
      </c>
      <c r="AY205" s="213" t="s">
        <v>162</v>
      </c>
      <c r="BK205" s="215">
        <f>BK206</f>
        <v>0</v>
      </c>
    </row>
    <row r="206" s="12" customFormat="1" ht="22.8" customHeight="1">
      <c r="A206" s="12"/>
      <c r="B206" s="202"/>
      <c r="C206" s="203"/>
      <c r="D206" s="204" t="s">
        <v>77</v>
      </c>
      <c r="E206" s="216" t="s">
        <v>3952</v>
      </c>
      <c r="F206" s="216" t="s">
        <v>3953</v>
      </c>
      <c r="G206" s="203"/>
      <c r="H206" s="203"/>
      <c r="I206" s="206"/>
      <c r="J206" s="217">
        <f>BK206</f>
        <v>0</v>
      </c>
      <c r="K206" s="203"/>
      <c r="L206" s="208"/>
      <c r="M206" s="209"/>
      <c r="N206" s="210"/>
      <c r="O206" s="210"/>
      <c r="P206" s="211">
        <f>SUM(P207:P208)</f>
        <v>0</v>
      </c>
      <c r="Q206" s="210"/>
      <c r="R206" s="211">
        <f>SUM(R207:R208)</f>
        <v>0</v>
      </c>
      <c r="S206" s="210"/>
      <c r="T206" s="212">
        <f>SUM(T207:T208)</f>
        <v>0</v>
      </c>
      <c r="U206" s="12"/>
      <c r="V206" s="12"/>
      <c r="W206" s="12"/>
      <c r="X206" s="12"/>
      <c r="Y206" s="12"/>
      <c r="Z206" s="12"/>
      <c r="AA206" s="12"/>
      <c r="AB206" s="12"/>
      <c r="AC206" s="12"/>
      <c r="AD206" s="12"/>
      <c r="AE206" s="12"/>
      <c r="AR206" s="213" t="s">
        <v>88</v>
      </c>
      <c r="AT206" s="214" t="s">
        <v>77</v>
      </c>
      <c r="AU206" s="214" t="s">
        <v>86</v>
      </c>
      <c r="AY206" s="213" t="s">
        <v>162</v>
      </c>
      <c r="BK206" s="215">
        <f>SUM(BK207:BK208)</f>
        <v>0</v>
      </c>
    </row>
    <row r="207" s="2" customFormat="1" ht="21.75" customHeight="1">
      <c r="A207" s="38"/>
      <c r="B207" s="39"/>
      <c r="C207" s="218" t="s">
        <v>344</v>
      </c>
      <c r="D207" s="218" t="s">
        <v>165</v>
      </c>
      <c r="E207" s="219" t="s">
        <v>3954</v>
      </c>
      <c r="F207" s="220" t="s">
        <v>3955</v>
      </c>
      <c r="G207" s="221" t="s">
        <v>208</v>
      </c>
      <c r="H207" s="222">
        <v>62</v>
      </c>
      <c r="I207" s="223"/>
      <c r="J207" s="224">
        <f>ROUND(I207*H207,2)</f>
        <v>0</v>
      </c>
      <c r="K207" s="220" t="s">
        <v>1</v>
      </c>
      <c r="L207" s="44"/>
      <c r="M207" s="225" t="s">
        <v>1</v>
      </c>
      <c r="N207" s="226" t="s">
        <v>43</v>
      </c>
      <c r="O207" s="91"/>
      <c r="P207" s="227">
        <f>O207*H207</f>
        <v>0</v>
      </c>
      <c r="Q207" s="227">
        <v>0</v>
      </c>
      <c r="R207" s="227">
        <f>Q207*H207</f>
        <v>0</v>
      </c>
      <c r="S207" s="227">
        <v>0</v>
      </c>
      <c r="T207" s="228">
        <f>S207*H207</f>
        <v>0</v>
      </c>
      <c r="U207" s="38"/>
      <c r="V207" s="38"/>
      <c r="W207" s="38"/>
      <c r="X207" s="38"/>
      <c r="Y207" s="38"/>
      <c r="Z207" s="38"/>
      <c r="AA207" s="38"/>
      <c r="AB207" s="38"/>
      <c r="AC207" s="38"/>
      <c r="AD207" s="38"/>
      <c r="AE207" s="38"/>
      <c r="AR207" s="229" t="s">
        <v>245</v>
      </c>
      <c r="AT207" s="229" t="s">
        <v>165</v>
      </c>
      <c r="AU207" s="229" t="s">
        <v>88</v>
      </c>
      <c r="AY207" s="17" t="s">
        <v>162</v>
      </c>
      <c r="BE207" s="230">
        <f>IF(N207="základní",J207,0)</f>
        <v>0</v>
      </c>
      <c r="BF207" s="230">
        <f>IF(N207="snížená",J207,0)</f>
        <v>0</v>
      </c>
      <c r="BG207" s="230">
        <f>IF(N207="zákl. přenesená",J207,0)</f>
        <v>0</v>
      </c>
      <c r="BH207" s="230">
        <f>IF(N207="sníž. přenesená",J207,0)</f>
        <v>0</v>
      </c>
      <c r="BI207" s="230">
        <f>IF(N207="nulová",J207,0)</f>
        <v>0</v>
      </c>
      <c r="BJ207" s="17" t="s">
        <v>86</v>
      </c>
      <c r="BK207" s="230">
        <f>ROUND(I207*H207,2)</f>
        <v>0</v>
      </c>
      <c r="BL207" s="17" t="s">
        <v>245</v>
      </c>
      <c r="BM207" s="229" t="s">
        <v>1384</v>
      </c>
    </row>
    <row r="208" s="2" customFormat="1">
      <c r="A208" s="38"/>
      <c r="B208" s="39"/>
      <c r="C208" s="40"/>
      <c r="D208" s="231" t="s">
        <v>172</v>
      </c>
      <c r="E208" s="40"/>
      <c r="F208" s="232" t="s">
        <v>3881</v>
      </c>
      <c r="G208" s="40"/>
      <c r="H208" s="40"/>
      <c r="I208" s="233"/>
      <c r="J208" s="40"/>
      <c r="K208" s="40"/>
      <c r="L208" s="44"/>
      <c r="M208" s="234"/>
      <c r="N208" s="235"/>
      <c r="O208" s="91"/>
      <c r="P208" s="91"/>
      <c r="Q208" s="91"/>
      <c r="R208" s="91"/>
      <c r="S208" s="91"/>
      <c r="T208" s="92"/>
      <c r="U208" s="38"/>
      <c r="V208" s="38"/>
      <c r="W208" s="38"/>
      <c r="X208" s="38"/>
      <c r="Y208" s="38"/>
      <c r="Z208" s="38"/>
      <c r="AA208" s="38"/>
      <c r="AB208" s="38"/>
      <c r="AC208" s="38"/>
      <c r="AD208" s="38"/>
      <c r="AE208" s="38"/>
      <c r="AT208" s="17" t="s">
        <v>172</v>
      </c>
      <c r="AU208" s="17" t="s">
        <v>88</v>
      </c>
    </row>
    <row r="209" s="12" customFormat="1" ht="25.92" customHeight="1">
      <c r="A209" s="12"/>
      <c r="B209" s="202"/>
      <c r="C209" s="203"/>
      <c r="D209" s="204" t="s">
        <v>77</v>
      </c>
      <c r="E209" s="205" t="s">
        <v>125</v>
      </c>
      <c r="F209" s="205" t="s">
        <v>3956</v>
      </c>
      <c r="G209" s="203"/>
      <c r="H209" s="203"/>
      <c r="I209" s="206"/>
      <c r="J209" s="207">
        <f>BK209</f>
        <v>0</v>
      </c>
      <c r="K209" s="203"/>
      <c r="L209" s="208"/>
      <c r="M209" s="209"/>
      <c r="N209" s="210"/>
      <c r="O209" s="210"/>
      <c r="P209" s="211">
        <f>P210</f>
        <v>0</v>
      </c>
      <c r="Q209" s="210"/>
      <c r="R209" s="211">
        <f>R210</f>
        <v>0</v>
      </c>
      <c r="S209" s="210"/>
      <c r="T209" s="212">
        <f>T210</f>
        <v>0</v>
      </c>
      <c r="U209" s="12"/>
      <c r="V209" s="12"/>
      <c r="W209" s="12"/>
      <c r="X209" s="12"/>
      <c r="Y209" s="12"/>
      <c r="Z209" s="12"/>
      <c r="AA209" s="12"/>
      <c r="AB209" s="12"/>
      <c r="AC209" s="12"/>
      <c r="AD209" s="12"/>
      <c r="AE209" s="12"/>
      <c r="AR209" s="213" t="s">
        <v>191</v>
      </c>
      <c r="AT209" s="214" t="s">
        <v>77</v>
      </c>
      <c r="AU209" s="214" t="s">
        <v>78</v>
      </c>
      <c r="AY209" s="213" t="s">
        <v>162</v>
      </c>
      <c r="BK209" s="215">
        <f>BK210</f>
        <v>0</v>
      </c>
    </row>
    <row r="210" s="12" customFormat="1" ht="22.8" customHeight="1">
      <c r="A210" s="12"/>
      <c r="B210" s="202"/>
      <c r="C210" s="203"/>
      <c r="D210" s="204" t="s">
        <v>77</v>
      </c>
      <c r="E210" s="216" t="s">
        <v>3957</v>
      </c>
      <c r="F210" s="216" t="s">
        <v>3958</v>
      </c>
      <c r="G210" s="203"/>
      <c r="H210" s="203"/>
      <c r="I210" s="206"/>
      <c r="J210" s="217">
        <f>BK210</f>
        <v>0</v>
      </c>
      <c r="K210" s="203"/>
      <c r="L210" s="208"/>
      <c r="M210" s="209"/>
      <c r="N210" s="210"/>
      <c r="O210" s="210"/>
      <c r="P210" s="211">
        <f>SUM(P211:P212)</f>
        <v>0</v>
      </c>
      <c r="Q210" s="210"/>
      <c r="R210" s="211">
        <f>SUM(R211:R212)</f>
        <v>0</v>
      </c>
      <c r="S210" s="210"/>
      <c r="T210" s="212">
        <f>SUM(T211:T212)</f>
        <v>0</v>
      </c>
      <c r="U210" s="12"/>
      <c r="V210" s="12"/>
      <c r="W210" s="12"/>
      <c r="X210" s="12"/>
      <c r="Y210" s="12"/>
      <c r="Z210" s="12"/>
      <c r="AA210" s="12"/>
      <c r="AB210" s="12"/>
      <c r="AC210" s="12"/>
      <c r="AD210" s="12"/>
      <c r="AE210" s="12"/>
      <c r="AR210" s="213" t="s">
        <v>191</v>
      </c>
      <c r="AT210" s="214" t="s">
        <v>77</v>
      </c>
      <c r="AU210" s="214" t="s">
        <v>86</v>
      </c>
      <c r="AY210" s="213" t="s">
        <v>162</v>
      </c>
      <c r="BK210" s="215">
        <f>SUM(BK211:BK212)</f>
        <v>0</v>
      </c>
    </row>
    <row r="211" s="2" customFormat="1" ht="24.15" customHeight="1">
      <c r="A211" s="38"/>
      <c r="B211" s="39"/>
      <c r="C211" s="218" t="s">
        <v>350</v>
      </c>
      <c r="D211" s="218" t="s">
        <v>165</v>
      </c>
      <c r="E211" s="219" t="s">
        <v>3959</v>
      </c>
      <c r="F211" s="220" t="s">
        <v>3960</v>
      </c>
      <c r="G211" s="221" t="s">
        <v>3937</v>
      </c>
      <c r="H211" s="222">
        <v>1</v>
      </c>
      <c r="I211" s="223"/>
      <c r="J211" s="224">
        <f>ROUND(I211*H211,2)</f>
        <v>0</v>
      </c>
      <c r="K211" s="220" t="s">
        <v>1</v>
      </c>
      <c r="L211" s="44"/>
      <c r="M211" s="225" t="s">
        <v>1</v>
      </c>
      <c r="N211" s="226" t="s">
        <v>43</v>
      </c>
      <c r="O211" s="91"/>
      <c r="P211" s="227">
        <f>O211*H211</f>
        <v>0</v>
      </c>
      <c r="Q211" s="227">
        <v>0</v>
      </c>
      <c r="R211" s="227">
        <f>Q211*H211</f>
        <v>0</v>
      </c>
      <c r="S211" s="227">
        <v>0</v>
      </c>
      <c r="T211" s="228">
        <f>S211*H211</f>
        <v>0</v>
      </c>
      <c r="U211" s="38"/>
      <c r="V211" s="38"/>
      <c r="W211" s="38"/>
      <c r="X211" s="38"/>
      <c r="Y211" s="38"/>
      <c r="Z211" s="38"/>
      <c r="AA211" s="38"/>
      <c r="AB211" s="38"/>
      <c r="AC211" s="38"/>
      <c r="AD211" s="38"/>
      <c r="AE211" s="38"/>
      <c r="AR211" s="229" t="s">
        <v>767</v>
      </c>
      <c r="AT211" s="229" t="s">
        <v>165</v>
      </c>
      <c r="AU211" s="229" t="s">
        <v>88</v>
      </c>
      <c r="AY211" s="17" t="s">
        <v>162</v>
      </c>
      <c r="BE211" s="230">
        <f>IF(N211="základní",J211,0)</f>
        <v>0</v>
      </c>
      <c r="BF211" s="230">
        <f>IF(N211="snížená",J211,0)</f>
        <v>0</v>
      </c>
      <c r="BG211" s="230">
        <f>IF(N211="zákl. přenesená",J211,0)</f>
        <v>0</v>
      </c>
      <c r="BH211" s="230">
        <f>IF(N211="sníž. přenesená",J211,0)</f>
        <v>0</v>
      </c>
      <c r="BI211" s="230">
        <f>IF(N211="nulová",J211,0)</f>
        <v>0</v>
      </c>
      <c r="BJ211" s="17" t="s">
        <v>86</v>
      </c>
      <c r="BK211" s="230">
        <f>ROUND(I211*H211,2)</f>
        <v>0</v>
      </c>
      <c r="BL211" s="17" t="s">
        <v>767</v>
      </c>
      <c r="BM211" s="229" t="s">
        <v>1415</v>
      </c>
    </row>
    <row r="212" s="2" customFormat="1">
      <c r="A212" s="38"/>
      <c r="B212" s="39"/>
      <c r="C212" s="40"/>
      <c r="D212" s="231" t="s">
        <v>172</v>
      </c>
      <c r="E212" s="40"/>
      <c r="F212" s="232" t="s">
        <v>3881</v>
      </c>
      <c r="G212" s="40"/>
      <c r="H212" s="40"/>
      <c r="I212" s="233"/>
      <c r="J212" s="40"/>
      <c r="K212" s="40"/>
      <c r="L212" s="44"/>
      <c r="M212" s="288"/>
      <c r="N212" s="289"/>
      <c r="O212" s="270"/>
      <c r="P212" s="270"/>
      <c r="Q212" s="270"/>
      <c r="R212" s="270"/>
      <c r="S212" s="270"/>
      <c r="T212" s="290"/>
      <c r="U212" s="38"/>
      <c r="V212" s="38"/>
      <c r="W212" s="38"/>
      <c r="X212" s="38"/>
      <c r="Y212" s="38"/>
      <c r="Z212" s="38"/>
      <c r="AA212" s="38"/>
      <c r="AB212" s="38"/>
      <c r="AC212" s="38"/>
      <c r="AD212" s="38"/>
      <c r="AE212" s="38"/>
      <c r="AT212" s="17" t="s">
        <v>172</v>
      </c>
      <c r="AU212" s="17" t="s">
        <v>88</v>
      </c>
    </row>
    <row r="213" s="2" customFormat="1" ht="6.96" customHeight="1">
      <c r="A213" s="38"/>
      <c r="B213" s="66"/>
      <c r="C213" s="67"/>
      <c r="D213" s="67"/>
      <c r="E213" s="67"/>
      <c r="F213" s="67"/>
      <c r="G213" s="67"/>
      <c r="H213" s="67"/>
      <c r="I213" s="67"/>
      <c r="J213" s="67"/>
      <c r="K213" s="67"/>
      <c r="L213" s="44"/>
      <c r="M213" s="38"/>
      <c r="O213" s="38"/>
      <c r="P213" s="38"/>
      <c r="Q213" s="38"/>
      <c r="R213" s="38"/>
      <c r="S213" s="38"/>
      <c r="T213" s="38"/>
      <c r="U213" s="38"/>
      <c r="V213" s="38"/>
      <c r="W213" s="38"/>
      <c r="X213" s="38"/>
      <c r="Y213" s="38"/>
      <c r="Z213" s="38"/>
      <c r="AA213" s="38"/>
      <c r="AB213" s="38"/>
      <c r="AC213" s="38"/>
      <c r="AD213" s="38"/>
      <c r="AE213" s="38"/>
    </row>
  </sheetData>
  <sheetProtection sheet="1" autoFilter="0" formatColumns="0" formatRows="0" objects="1" scenarios="1" spinCount="100000" saltValue="XV8dFi8RRGwNLGJZQaZNrUelCPlpJUzKUtK7sqtSD00s/JS4YQeaPSuSs1bv5Lnajx4aizzNw0e9hL4zKDBWUA==" hashValue="8WOHh2al103uy8IIeEvG8TaiVRcf1pC6wlObLKPLKtASlLA8JifbzclRXa0iQwIIGT3huvUtKI4OmfRsR83Rew==" algorithmName="SHA-512" password="CC35"/>
  <autoFilter ref="C127:K212"/>
  <mergeCells count="9">
    <mergeCell ref="E7:H7"/>
    <mergeCell ref="E9:H9"/>
    <mergeCell ref="E18:H18"/>
    <mergeCell ref="E27:H27"/>
    <mergeCell ref="E85:H85"/>
    <mergeCell ref="E87:H87"/>
    <mergeCell ref="E118:H118"/>
    <mergeCell ref="E120:H12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115</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3961</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ROUND(J125,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ROUND((SUM(BE125:BE194)),  2)</f>
        <v>0</v>
      </c>
      <c r="G33" s="38"/>
      <c r="H33" s="38"/>
      <c r="I33" s="155">
        <v>0.20999999999999999</v>
      </c>
      <c r="J33" s="154">
        <f>ROUND(((SUM(BE125:BE194))*I33),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ROUND((SUM(BF125:BF194)),  2)</f>
        <v>0</v>
      </c>
      <c r="G34" s="38"/>
      <c r="H34" s="38"/>
      <c r="I34" s="155">
        <v>0.14999999999999999</v>
      </c>
      <c r="J34" s="154">
        <f>ROUND(((SUM(BF125:BF194))*I34),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ROUND((SUM(BG125:BG194)),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ROUND((SUM(BH125:BH194)),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ROUND((SUM(BI125:BI194)),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SO 04 - 10 - PŘELOŽKA PLYNU STL</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J125</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136</v>
      </c>
      <c r="E97" s="182"/>
      <c r="F97" s="182"/>
      <c r="G97" s="182"/>
      <c r="H97" s="182"/>
      <c r="I97" s="182"/>
      <c r="J97" s="183">
        <f>J126</f>
        <v>0</v>
      </c>
      <c r="K97" s="180"/>
      <c r="L97" s="184"/>
      <c r="S97" s="9"/>
      <c r="T97" s="9"/>
      <c r="U97" s="9"/>
      <c r="V97" s="9"/>
      <c r="W97" s="9"/>
      <c r="X97" s="9"/>
      <c r="Y97" s="9"/>
      <c r="Z97" s="9"/>
      <c r="AA97" s="9"/>
      <c r="AB97" s="9"/>
      <c r="AC97" s="9"/>
      <c r="AD97" s="9"/>
      <c r="AE97" s="9"/>
    </row>
    <row r="98" hidden="1" s="10" customFormat="1" ht="19.92" customHeight="1">
      <c r="A98" s="10"/>
      <c r="B98" s="185"/>
      <c r="C98" s="186"/>
      <c r="D98" s="187" t="s">
        <v>498</v>
      </c>
      <c r="E98" s="188"/>
      <c r="F98" s="188"/>
      <c r="G98" s="188"/>
      <c r="H98" s="188"/>
      <c r="I98" s="188"/>
      <c r="J98" s="189">
        <f>J127</f>
        <v>0</v>
      </c>
      <c r="K98" s="186"/>
      <c r="L98" s="190"/>
      <c r="S98" s="10"/>
      <c r="T98" s="10"/>
      <c r="U98" s="10"/>
      <c r="V98" s="10"/>
      <c r="W98" s="10"/>
      <c r="X98" s="10"/>
      <c r="Y98" s="10"/>
      <c r="Z98" s="10"/>
      <c r="AA98" s="10"/>
      <c r="AB98" s="10"/>
      <c r="AC98" s="10"/>
      <c r="AD98" s="10"/>
      <c r="AE98" s="10"/>
    </row>
    <row r="99" hidden="1" s="10" customFormat="1" ht="19.92" customHeight="1">
      <c r="A99" s="10"/>
      <c r="B99" s="185"/>
      <c r="C99" s="186"/>
      <c r="D99" s="187" t="s">
        <v>501</v>
      </c>
      <c r="E99" s="188"/>
      <c r="F99" s="188"/>
      <c r="G99" s="188"/>
      <c r="H99" s="188"/>
      <c r="I99" s="188"/>
      <c r="J99" s="189">
        <f>J160</f>
        <v>0</v>
      </c>
      <c r="K99" s="186"/>
      <c r="L99" s="190"/>
      <c r="S99" s="10"/>
      <c r="T99" s="10"/>
      <c r="U99" s="10"/>
      <c r="V99" s="10"/>
      <c r="W99" s="10"/>
      <c r="X99" s="10"/>
      <c r="Y99" s="10"/>
      <c r="Z99" s="10"/>
      <c r="AA99" s="10"/>
      <c r="AB99" s="10"/>
      <c r="AC99" s="10"/>
      <c r="AD99" s="10"/>
      <c r="AE99" s="10"/>
    </row>
    <row r="100" hidden="1" s="10" customFormat="1" ht="19.92" customHeight="1">
      <c r="A100" s="10"/>
      <c r="B100" s="185"/>
      <c r="C100" s="186"/>
      <c r="D100" s="187" t="s">
        <v>3660</v>
      </c>
      <c r="E100" s="188"/>
      <c r="F100" s="188"/>
      <c r="G100" s="188"/>
      <c r="H100" s="188"/>
      <c r="I100" s="188"/>
      <c r="J100" s="189">
        <f>J163</f>
        <v>0</v>
      </c>
      <c r="K100" s="186"/>
      <c r="L100" s="190"/>
      <c r="S100" s="10"/>
      <c r="T100" s="10"/>
      <c r="U100" s="10"/>
      <c r="V100" s="10"/>
      <c r="W100" s="10"/>
      <c r="X100" s="10"/>
      <c r="Y100" s="10"/>
      <c r="Z100" s="10"/>
      <c r="AA100" s="10"/>
      <c r="AB100" s="10"/>
      <c r="AC100" s="10"/>
      <c r="AD100" s="10"/>
      <c r="AE100" s="10"/>
    </row>
    <row r="101" hidden="1" s="10" customFormat="1" ht="19.92" customHeight="1">
      <c r="A101" s="10"/>
      <c r="B101" s="185"/>
      <c r="C101" s="186"/>
      <c r="D101" s="187" t="s">
        <v>507</v>
      </c>
      <c r="E101" s="188"/>
      <c r="F101" s="188"/>
      <c r="G101" s="188"/>
      <c r="H101" s="188"/>
      <c r="I101" s="188"/>
      <c r="J101" s="189">
        <f>J168</f>
        <v>0</v>
      </c>
      <c r="K101" s="186"/>
      <c r="L101" s="190"/>
      <c r="S101" s="10"/>
      <c r="T101" s="10"/>
      <c r="U101" s="10"/>
      <c r="V101" s="10"/>
      <c r="W101" s="10"/>
      <c r="X101" s="10"/>
      <c r="Y101" s="10"/>
      <c r="Z101" s="10"/>
      <c r="AA101" s="10"/>
      <c r="AB101" s="10"/>
      <c r="AC101" s="10"/>
      <c r="AD101" s="10"/>
      <c r="AE101" s="10"/>
    </row>
    <row r="102" hidden="1" s="10" customFormat="1" ht="19.92" customHeight="1">
      <c r="A102" s="10"/>
      <c r="B102" s="185"/>
      <c r="C102" s="186"/>
      <c r="D102" s="187" t="s">
        <v>137</v>
      </c>
      <c r="E102" s="188"/>
      <c r="F102" s="188"/>
      <c r="G102" s="188"/>
      <c r="H102" s="188"/>
      <c r="I102" s="188"/>
      <c r="J102" s="189">
        <f>J185</f>
        <v>0</v>
      </c>
      <c r="K102" s="186"/>
      <c r="L102" s="190"/>
      <c r="S102" s="10"/>
      <c r="T102" s="10"/>
      <c r="U102" s="10"/>
      <c r="V102" s="10"/>
      <c r="W102" s="10"/>
      <c r="X102" s="10"/>
      <c r="Y102" s="10"/>
      <c r="Z102" s="10"/>
      <c r="AA102" s="10"/>
      <c r="AB102" s="10"/>
      <c r="AC102" s="10"/>
      <c r="AD102" s="10"/>
      <c r="AE102" s="10"/>
    </row>
    <row r="103" hidden="1" s="10" customFormat="1" ht="19.92" customHeight="1">
      <c r="A103" s="10"/>
      <c r="B103" s="185"/>
      <c r="C103" s="186"/>
      <c r="D103" s="187" t="s">
        <v>508</v>
      </c>
      <c r="E103" s="188"/>
      <c r="F103" s="188"/>
      <c r="G103" s="188"/>
      <c r="H103" s="188"/>
      <c r="I103" s="188"/>
      <c r="J103" s="189">
        <f>J188</f>
        <v>0</v>
      </c>
      <c r="K103" s="186"/>
      <c r="L103" s="190"/>
      <c r="S103" s="10"/>
      <c r="T103" s="10"/>
      <c r="U103" s="10"/>
      <c r="V103" s="10"/>
      <c r="W103" s="10"/>
      <c r="X103" s="10"/>
      <c r="Y103" s="10"/>
      <c r="Z103" s="10"/>
      <c r="AA103" s="10"/>
      <c r="AB103" s="10"/>
      <c r="AC103" s="10"/>
      <c r="AD103" s="10"/>
      <c r="AE103" s="10"/>
    </row>
    <row r="104" hidden="1" s="9" customFormat="1" ht="24.96" customHeight="1">
      <c r="A104" s="9"/>
      <c r="B104" s="179"/>
      <c r="C104" s="180"/>
      <c r="D104" s="181" t="s">
        <v>3874</v>
      </c>
      <c r="E104" s="182"/>
      <c r="F104" s="182"/>
      <c r="G104" s="182"/>
      <c r="H104" s="182"/>
      <c r="I104" s="182"/>
      <c r="J104" s="183">
        <f>J191</f>
        <v>0</v>
      </c>
      <c r="K104" s="180"/>
      <c r="L104" s="184"/>
      <c r="S104" s="9"/>
      <c r="T104" s="9"/>
      <c r="U104" s="9"/>
      <c r="V104" s="9"/>
      <c r="W104" s="9"/>
      <c r="X104" s="9"/>
      <c r="Y104" s="9"/>
      <c r="Z104" s="9"/>
      <c r="AA104" s="9"/>
      <c r="AB104" s="9"/>
      <c r="AC104" s="9"/>
      <c r="AD104" s="9"/>
      <c r="AE104" s="9"/>
    </row>
    <row r="105" hidden="1" s="10" customFormat="1" ht="19.92" customHeight="1">
      <c r="A105" s="10"/>
      <c r="B105" s="185"/>
      <c r="C105" s="186"/>
      <c r="D105" s="187" t="s">
        <v>3875</v>
      </c>
      <c r="E105" s="188"/>
      <c r="F105" s="188"/>
      <c r="G105" s="188"/>
      <c r="H105" s="188"/>
      <c r="I105" s="188"/>
      <c r="J105" s="189">
        <f>J192</f>
        <v>0</v>
      </c>
      <c r="K105" s="186"/>
      <c r="L105" s="190"/>
      <c r="S105" s="10"/>
      <c r="T105" s="10"/>
      <c r="U105" s="10"/>
      <c r="V105" s="10"/>
      <c r="W105" s="10"/>
      <c r="X105" s="10"/>
      <c r="Y105" s="10"/>
      <c r="Z105" s="10"/>
      <c r="AA105" s="10"/>
      <c r="AB105" s="10"/>
      <c r="AC105" s="10"/>
      <c r="AD105" s="10"/>
      <c r="AE105" s="10"/>
    </row>
    <row r="106" hidden="1" s="2" customFormat="1" ht="21.84" customHeight="1">
      <c r="A106" s="38"/>
      <c r="B106" s="39"/>
      <c r="C106" s="40"/>
      <c r="D106" s="40"/>
      <c r="E106" s="40"/>
      <c r="F106" s="40"/>
      <c r="G106" s="40"/>
      <c r="H106" s="40"/>
      <c r="I106" s="40"/>
      <c r="J106" s="40"/>
      <c r="K106" s="40"/>
      <c r="L106" s="63"/>
      <c r="S106" s="38"/>
      <c r="T106" s="38"/>
      <c r="U106" s="38"/>
      <c r="V106" s="38"/>
      <c r="W106" s="38"/>
      <c r="X106" s="38"/>
      <c r="Y106" s="38"/>
      <c r="Z106" s="38"/>
      <c r="AA106" s="38"/>
      <c r="AB106" s="38"/>
      <c r="AC106" s="38"/>
      <c r="AD106" s="38"/>
      <c r="AE106" s="38"/>
    </row>
    <row r="107" hidden="1" s="2" customFormat="1" ht="6.96" customHeight="1">
      <c r="A107" s="38"/>
      <c r="B107" s="66"/>
      <c r="C107" s="67"/>
      <c r="D107" s="67"/>
      <c r="E107" s="67"/>
      <c r="F107" s="67"/>
      <c r="G107" s="67"/>
      <c r="H107" s="67"/>
      <c r="I107" s="67"/>
      <c r="J107" s="67"/>
      <c r="K107" s="67"/>
      <c r="L107" s="63"/>
      <c r="S107" s="38"/>
      <c r="T107" s="38"/>
      <c r="U107" s="38"/>
      <c r="V107" s="38"/>
      <c r="W107" s="38"/>
      <c r="X107" s="38"/>
      <c r="Y107" s="38"/>
      <c r="Z107" s="38"/>
      <c r="AA107" s="38"/>
      <c r="AB107" s="38"/>
      <c r="AC107" s="38"/>
      <c r="AD107" s="38"/>
      <c r="AE107" s="38"/>
    </row>
    <row r="108" hidden="1"/>
    <row r="109" hidden="1"/>
    <row r="110" hidden="1"/>
    <row r="111" s="2" customFormat="1" ht="6.96" customHeight="1">
      <c r="A111" s="38"/>
      <c r="B111" s="68"/>
      <c r="C111" s="69"/>
      <c r="D111" s="69"/>
      <c r="E111" s="69"/>
      <c r="F111" s="69"/>
      <c r="G111" s="69"/>
      <c r="H111" s="69"/>
      <c r="I111" s="69"/>
      <c r="J111" s="69"/>
      <c r="K111" s="69"/>
      <c r="L111" s="63"/>
      <c r="S111" s="38"/>
      <c r="T111" s="38"/>
      <c r="U111" s="38"/>
      <c r="V111" s="38"/>
      <c r="W111" s="38"/>
      <c r="X111" s="38"/>
      <c r="Y111" s="38"/>
      <c r="Z111" s="38"/>
      <c r="AA111" s="38"/>
      <c r="AB111" s="38"/>
      <c r="AC111" s="38"/>
      <c r="AD111" s="38"/>
      <c r="AE111" s="38"/>
    </row>
    <row r="112" s="2" customFormat="1" ht="24.96" customHeight="1">
      <c r="A112" s="38"/>
      <c r="B112" s="39"/>
      <c r="C112" s="23" t="s">
        <v>147</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6.96" customHeight="1">
      <c r="A113" s="38"/>
      <c r="B113" s="39"/>
      <c r="C113" s="40"/>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2" customHeight="1">
      <c r="A114" s="38"/>
      <c r="B114" s="39"/>
      <c r="C114" s="32" t="s">
        <v>16</v>
      </c>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26.25" customHeight="1">
      <c r="A115" s="38"/>
      <c r="B115" s="39"/>
      <c r="C115" s="40"/>
      <c r="D115" s="40"/>
      <c r="E115" s="174" t="str">
        <f>E7</f>
        <v>STAVEBNÍ ÚPRAVY HASIČSKÉ ZBROJNICE HEŘMANICE - SLEZSKÁ OSTRAVA</v>
      </c>
      <c r="F115" s="32"/>
      <c r="G115" s="32"/>
      <c r="H115" s="32"/>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129</v>
      </c>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6.5" customHeight="1">
      <c r="A117" s="38"/>
      <c r="B117" s="39"/>
      <c r="C117" s="40"/>
      <c r="D117" s="40"/>
      <c r="E117" s="76" t="str">
        <f>E9</f>
        <v>SO 04 - 10 - PŘELOŽKA PLYNU STL</v>
      </c>
      <c r="F117" s="40"/>
      <c r="G117" s="40"/>
      <c r="H117" s="40"/>
      <c r="I117" s="40"/>
      <c r="J117" s="40"/>
      <c r="K117" s="40"/>
      <c r="L117" s="63"/>
      <c r="S117" s="38"/>
      <c r="T117" s="38"/>
      <c r="U117" s="38"/>
      <c r="V117" s="38"/>
      <c r="W117" s="38"/>
      <c r="X117" s="38"/>
      <c r="Y117" s="38"/>
      <c r="Z117" s="38"/>
      <c r="AA117" s="38"/>
      <c r="AB117" s="38"/>
      <c r="AC117" s="38"/>
      <c r="AD117" s="38"/>
      <c r="AE117" s="38"/>
    </row>
    <row r="118" s="2" customFormat="1" ht="6.96"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12" customHeight="1">
      <c r="A119" s="38"/>
      <c r="B119" s="39"/>
      <c r="C119" s="32" t="s">
        <v>20</v>
      </c>
      <c r="D119" s="40"/>
      <c r="E119" s="40"/>
      <c r="F119" s="27" t="str">
        <f>F12</f>
        <v>SLEZSKÁ OSTRAVA</v>
      </c>
      <c r="G119" s="40"/>
      <c r="H119" s="40"/>
      <c r="I119" s="32" t="s">
        <v>22</v>
      </c>
      <c r="J119" s="79" t="str">
        <f>IF(J12="","",J12)</f>
        <v>10. 8. 2023</v>
      </c>
      <c r="K119" s="40"/>
      <c r="L119" s="63"/>
      <c r="S119" s="38"/>
      <c r="T119" s="38"/>
      <c r="U119" s="38"/>
      <c r="V119" s="38"/>
      <c r="W119" s="38"/>
      <c r="X119" s="38"/>
      <c r="Y119" s="38"/>
      <c r="Z119" s="38"/>
      <c r="AA119" s="38"/>
      <c r="AB119" s="38"/>
      <c r="AC119" s="38"/>
      <c r="AD119" s="38"/>
      <c r="AE119" s="38"/>
    </row>
    <row r="120" s="2" customFormat="1" ht="6.96"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2" customFormat="1" ht="15.15" customHeight="1">
      <c r="A121" s="38"/>
      <c r="B121" s="39"/>
      <c r="C121" s="32" t="s">
        <v>24</v>
      </c>
      <c r="D121" s="40"/>
      <c r="E121" s="40"/>
      <c r="F121" s="27" t="str">
        <f>E15</f>
        <v>SMO - SLEZSKÁ OSTRAVA</v>
      </c>
      <c r="G121" s="40"/>
      <c r="H121" s="40"/>
      <c r="I121" s="32" t="s">
        <v>30</v>
      </c>
      <c r="J121" s="36" t="str">
        <f>E21</f>
        <v>SPAN s.r.o.</v>
      </c>
      <c r="K121" s="40"/>
      <c r="L121" s="63"/>
      <c r="S121" s="38"/>
      <c r="T121" s="38"/>
      <c r="U121" s="38"/>
      <c r="V121" s="38"/>
      <c r="W121" s="38"/>
      <c r="X121" s="38"/>
      <c r="Y121" s="38"/>
      <c r="Z121" s="38"/>
      <c r="AA121" s="38"/>
      <c r="AB121" s="38"/>
      <c r="AC121" s="38"/>
      <c r="AD121" s="38"/>
      <c r="AE121" s="38"/>
    </row>
    <row r="122" s="2" customFormat="1" ht="15.15" customHeight="1">
      <c r="A122" s="38"/>
      <c r="B122" s="39"/>
      <c r="C122" s="32" t="s">
        <v>28</v>
      </c>
      <c r="D122" s="40"/>
      <c r="E122" s="40"/>
      <c r="F122" s="27" t="str">
        <f>IF(E18="","",E18)</f>
        <v>Vyplň údaj</v>
      </c>
      <c r="G122" s="40"/>
      <c r="H122" s="40"/>
      <c r="I122" s="32" t="s">
        <v>35</v>
      </c>
      <c r="J122" s="36" t="str">
        <f>E24</f>
        <v>SPAN S.R.O.</v>
      </c>
      <c r="K122" s="40"/>
      <c r="L122" s="63"/>
      <c r="S122" s="38"/>
      <c r="T122" s="38"/>
      <c r="U122" s="38"/>
      <c r="V122" s="38"/>
      <c r="W122" s="38"/>
      <c r="X122" s="38"/>
      <c r="Y122" s="38"/>
      <c r="Z122" s="38"/>
      <c r="AA122" s="38"/>
      <c r="AB122" s="38"/>
      <c r="AC122" s="38"/>
      <c r="AD122" s="38"/>
      <c r="AE122" s="38"/>
    </row>
    <row r="123" s="2" customFormat="1" ht="10.32" customHeight="1">
      <c r="A123" s="38"/>
      <c r="B123" s="39"/>
      <c r="C123" s="40"/>
      <c r="D123" s="40"/>
      <c r="E123" s="40"/>
      <c r="F123" s="40"/>
      <c r="G123" s="40"/>
      <c r="H123" s="40"/>
      <c r="I123" s="40"/>
      <c r="J123" s="40"/>
      <c r="K123" s="40"/>
      <c r="L123" s="63"/>
      <c r="S123" s="38"/>
      <c r="T123" s="38"/>
      <c r="U123" s="38"/>
      <c r="V123" s="38"/>
      <c r="W123" s="38"/>
      <c r="X123" s="38"/>
      <c r="Y123" s="38"/>
      <c r="Z123" s="38"/>
      <c r="AA123" s="38"/>
      <c r="AB123" s="38"/>
      <c r="AC123" s="38"/>
      <c r="AD123" s="38"/>
      <c r="AE123" s="38"/>
    </row>
    <row r="124" s="11" customFormat="1" ht="29.28" customHeight="1">
      <c r="A124" s="191"/>
      <c r="B124" s="192"/>
      <c r="C124" s="193" t="s">
        <v>148</v>
      </c>
      <c r="D124" s="194" t="s">
        <v>63</v>
      </c>
      <c r="E124" s="194" t="s">
        <v>59</v>
      </c>
      <c r="F124" s="194" t="s">
        <v>60</v>
      </c>
      <c r="G124" s="194" t="s">
        <v>149</v>
      </c>
      <c r="H124" s="194" t="s">
        <v>150</v>
      </c>
      <c r="I124" s="194" t="s">
        <v>151</v>
      </c>
      <c r="J124" s="194" t="s">
        <v>133</v>
      </c>
      <c r="K124" s="195" t="s">
        <v>152</v>
      </c>
      <c r="L124" s="196"/>
      <c r="M124" s="100" t="s">
        <v>1</v>
      </c>
      <c r="N124" s="101" t="s">
        <v>42</v>
      </c>
      <c r="O124" s="101" t="s">
        <v>153</v>
      </c>
      <c r="P124" s="101" t="s">
        <v>154</v>
      </c>
      <c r="Q124" s="101" t="s">
        <v>155</v>
      </c>
      <c r="R124" s="101" t="s">
        <v>156</v>
      </c>
      <c r="S124" s="101" t="s">
        <v>157</v>
      </c>
      <c r="T124" s="102" t="s">
        <v>158</v>
      </c>
      <c r="U124" s="191"/>
      <c r="V124" s="191"/>
      <c r="W124" s="191"/>
      <c r="X124" s="191"/>
      <c r="Y124" s="191"/>
      <c r="Z124" s="191"/>
      <c r="AA124" s="191"/>
      <c r="AB124" s="191"/>
      <c r="AC124" s="191"/>
      <c r="AD124" s="191"/>
      <c r="AE124" s="191"/>
    </row>
    <row r="125" s="2" customFormat="1" ht="22.8" customHeight="1">
      <c r="A125" s="38"/>
      <c r="B125" s="39"/>
      <c r="C125" s="107" t="s">
        <v>159</v>
      </c>
      <c r="D125" s="40"/>
      <c r="E125" s="40"/>
      <c r="F125" s="40"/>
      <c r="G125" s="40"/>
      <c r="H125" s="40"/>
      <c r="I125" s="40"/>
      <c r="J125" s="197">
        <f>BK125</f>
        <v>0</v>
      </c>
      <c r="K125" s="40"/>
      <c r="L125" s="44"/>
      <c r="M125" s="103"/>
      <c r="N125" s="198"/>
      <c r="O125" s="104"/>
      <c r="P125" s="199">
        <f>P126+P191</f>
        <v>0</v>
      </c>
      <c r="Q125" s="104"/>
      <c r="R125" s="199">
        <f>R126+R191</f>
        <v>0</v>
      </c>
      <c r="S125" s="104"/>
      <c r="T125" s="200">
        <f>T126+T191</f>
        <v>0</v>
      </c>
      <c r="U125" s="38"/>
      <c r="V125" s="38"/>
      <c r="W125" s="38"/>
      <c r="X125" s="38"/>
      <c r="Y125" s="38"/>
      <c r="Z125" s="38"/>
      <c r="AA125" s="38"/>
      <c r="AB125" s="38"/>
      <c r="AC125" s="38"/>
      <c r="AD125" s="38"/>
      <c r="AE125" s="38"/>
      <c r="AT125" s="17" t="s">
        <v>77</v>
      </c>
      <c r="AU125" s="17" t="s">
        <v>135</v>
      </c>
      <c r="BK125" s="201">
        <f>BK126+BK191</f>
        <v>0</v>
      </c>
    </row>
    <row r="126" s="12" customFormat="1" ht="25.92" customHeight="1">
      <c r="A126" s="12"/>
      <c r="B126" s="202"/>
      <c r="C126" s="203"/>
      <c r="D126" s="204" t="s">
        <v>77</v>
      </c>
      <c r="E126" s="205" t="s">
        <v>160</v>
      </c>
      <c r="F126" s="205" t="s">
        <v>161</v>
      </c>
      <c r="G126" s="203"/>
      <c r="H126" s="203"/>
      <c r="I126" s="206"/>
      <c r="J126" s="207">
        <f>BK126</f>
        <v>0</v>
      </c>
      <c r="K126" s="203"/>
      <c r="L126" s="208"/>
      <c r="M126" s="209"/>
      <c r="N126" s="210"/>
      <c r="O126" s="210"/>
      <c r="P126" s="211">
        <f>P127+P160+P163+P168+P185+P188</f>
        <v>0</v>
      </c>
      <c r="Q126" s="210"/>
      <c r="R126" s="211">
        <f>R127+R160+R163+R168+R185+R188</f>
        <v>0</v>
      </c>
      <c r="S126" s="210"/>
      <c r="T126" s="212">
        <f>T127+T160+T163+T168+T185+T188</f>
        <v>0</v>
      </c>
      <c r="U126" s="12"/>
      <c r="V126" s="12"/>
      <c r="W126" s="12"/>
      <c r="X126" s="12"/>
      <c r="Y126" s="12"/>
      <c r="Z126" s="12"/>
      <c r="AA126" s="12"/>
      <c r="AB126" s="12"/>
      <c r="AC126" s="12"/>
      <c r="AD126" s="12"/>
      <c r="AE126" s="12"/>
      <c r="AR126" s="213" t="s">
        <v>86</v>
      </c>
      <c r="AT126" s="214" t="s">
        <v>77</v>
      </c>
      <c r="AU126" s="214" t="s">
        <v>78</v>
      </c>
      <c r="AY126" s="213" t="s">
        <v>162</v>
      </c>
      <c r="BK126" s="215">
        <f>BK127+BK160+BK163+BK168+BK185+BK188</f>
        <v>0</v>
      </c>
    </row>
    <row r="127" s="12" customFormat="1" ht="22.8" customHeight="1">
      <c r="A127" s="12"/>
      <c r="B127" s="202"/>
      <c r="C127" s="203"/>
      <c r="D127" s="204" t="s">
        <v>77</v>
      </c>
      <c r="E127" s="216" t="s">
        <v>86</v>
      </c>
      <c r="F127" s="216" t="s">
        <v>519</v>
      </c>
      <c r="G127" s="203"/>
      <c r="H127" s="203"/>
      <c r="I127" s="206"/>
      <c r="J127" s="217">
        <f>BK127</f>
        <v>0</v>
      </c>
      <c r="K127" s="203"/>
      <c r="L127" s="208"/>
      <c r="M127" s="209"/>
      <c r="N127" s="210"/>
      <c r="O127" s="210"/>
      <c r="P127" s="211">
        <f>SUM(P128:P159)</f>
        <v>0</v>
      </c>
      <c r="Q127" s="210"/>
      <c r="R127" s="211">
        <f>SUM(R128:R159)</f>
        <v>0</v>
      </c>
      <c r="S127" s="210"/>
      <c r="T127" s="212">
        <f>SUM(T128:T159)</f>
        <v>0</v>
      </c>
      <c r="U127" s="12"/>
      <c r="V127" s="12"/>
      <c r="W127" s="12"/>
      <c r="X127" s="12"/>
      <c r="Y127" s="12"/>
      <c r="Z127" s="12"/>
      <c r="AA127" s="12"/>
      <c r="AB127" s="12"/>
      <c r="AC127" s="12"/>
      <c r="AD127" s="12"/>
      <c r="AE127" s="12"/>
      <c r="AR127" s="213" t="s">
        <v>86</v>
      </c>
      <c r="AT127" s="214" t="s">
        <v>77</v>
      </c>
      <c r="AU127" s="214" t="s">
        <v>86</v>
      </c>
      <c r="AY127" s="213" t="s">
        <v>162</v>
      </c>
      <c r="BK127" s="215">
        <f>SUM(BK128:BK159)</f>
        <v>0</v>
      </c>
    </row>
    <row r="128" s="2" customFormat="1" ht="44.25" customHeight="1">
      <c r="A128" s="38"/>
      <c r="B128" s="39"/>
      <c r="C128" s="218" t="s">
        <v>86</v>
      </c>
      <c r="D128" s="218" t="s">
        <v>165</v>
      </c>
      <c r="E128" s="219" t="s">
        <v>3876</v>
      </c>
      <c r="F128" s="220" t="s">
        <v>3962</v>
      </c>
      <c r="G128" s="221" t="s">
        <v>533</v>
      </c>
      <c r="H128" s="222">
        <v>36</v>
      </c>
      <c r="I128" s="223"/>
      <c r="J128" s="224">
        <f>ROUND(I128*H128,2)</f>
        <v>0</v>
      </c>
      <c r="K128" s="220" t="s">
        <v>1</v>
      </c>
      <c r="L128" s="44"/>
      <c r="M128" s="225" t="s">
        <v>1</v>
      </c>
      <c r="N128" s="226" t="s">
        <v>43</v>
      </c>
      <c r="O128" s="91"/>
      <c r="P128" s="227">
        <f>O128*H128</f>
        <v>0</v>
      </c>
      <c r="Q128" s="227">
        <v>0</v>
      </c>
      <c r="R128" s="227">
        <f>Q128*H128</f>
        <v>0</v>
      </c>
      <c r="S128" s="227">
        <v>0</v>
      </c>
      <c r="T128" s="228">
        <f>S128*H128</f>
        <v>0</v>
      </c>
      <c r="U128" s="38"/>
      <c r="V128" s="38"/>
      <c r="W128" s="38"/>
      <c r="X128" s="38"/>
      <c r="Y128" s="38"/>
      <c r="Z128" s="38"/>
      <c r="AA128" s="38"/>
      <c r="AB128" s="38"/>
      <c r="AC128" s="38"/>
      <c r="AD128" s="38"/>
      <c r="AE128" s="38"/>
      <c r="AR128" s="229" t="s">
        <v>170</v>
      </c>
      <c r="AT128" s="229" t="s">
        <v>165</v>
      </c>
      <c r="AU128" s="229" t="s">
        <v>88</v>
      </c>
      <c r="AY128" s="17" t="s">
        <v>162</v>
      </c>
      <c r="BE128" s="230">
        <f>IF(N128="základní",J128,0)</f>
        <v>0</v>
      </c>
      <c r="BF128" s="230">
        <f>IF(N128="snížená",J128,0)</f>
        <v>0</v>
      </c>
      <c r="BG128" s="230">
        <f>IF(N128="zákl. přenesená",J128,0)</f>
        <v>0</v>
      </c>
      <c r="BH128" s="230">
        <f>IF(N128="sníž. přenesená",J128,0)</f>
        <v>0</v>
      </c>
      <c r="BI128" s="230">
        <f>IF(N128="nulová",J128,0)</f>
        <v>0</v>
      </c>
      <c r="BJ128" s="17" t="s">
        <v>86</v>
      </c>
      <c r="BK128" s="230">
        <f>ROUND(I128*H128,2)</f>
        <v>0</v>
      </c>
      <c r="BL128" s="17" t="s">
        <v>170</v>
      </c>
      <c r="BM128" s="229" t="s">
        <v>88</v>
      </c>
    </row>
    <row r="129" s="2" customFormat="1">
      <c r="A129" s="38"/>
      <c r="B129" s="39"/>
      <c r="C129" s="40"/>
      <c r="D129" s="231" t="s">
        <v>172</v>
      </c>
      <c r="E129" s="40"/>
      <c r="F129" s="232" t="s">
        <v>3878</v>
      </c>
      <c r="G129" s="40"/>
      <c r="H129" s="40"/>
      <c r="I129" s="233"/>
      <c r="J129" s="40"/>
      <c r="K129" s="40"/>
      <c r="L129" s="44"/>
      <c r="M129" s="234"/>
      <c r="N129" s="235"/>
      <c r="O129" s="91"/>
      <c r="P129" s="91"/>
      <c r="Q129" s="91"/>
      <c r="R129" s="91"/>
      <c r="S129" s="91"/>
      <c r="T129" s="92"/>
      <c r="U129" s="38"/>
      <c r="V129" s="38"/>
      <c r="W129" s="38"/>
      <c r="X129" s="38"/>
      <c r="Y129" s="38"/>
      <c r="Z129" s="38"/>
      <c r="AA129" s="38"/>
      <c r="AB129" s="38"/>
      <c r="AC129" s="38"/>
      <c r="AD129" s="38"/>
      <c r="AE129" s="38"/>
      <c r="AT129" s="17" t="s">
        <v>172</v>
      </c>
      <c r="AU129" s="17" t="s">
        <v>88</v>
      </c>
    </row>
    <row r="130" s="2" customFormat="1" ht="33" customHeight="1">
      <c r="A130" s="38"/>
      <c r="B130" s="39"/>
      <c r="C130" s="218" t="s">
        <v>88</v>
      </c>
      <c r="D130" s="218" t="s">
        <v>165</v>
      </c>
      <c r="E130" s="219" t="s">
        <v>3879</v>
      </c>
      <c r="F130" s="220" t="s">
        <v>3963</v>
      </c>
      <c r="G130" s="221" t="s">
        <v>168</v>
      </c>
      <c r="H130" s="222">
        <v>5.4000000000000004</v>
      </c>
      <c r="I130" s="223"/>
      <c r="J130" s="224">
        <f>ROUND(I130*H130,2)</f>
        <v>0</v>
      </c>
      <c r="K130" s="220" t="s">
        <v>1</v>
      </c>
      <c r="L130" s="44"/>
      <c r="M130" s="225" t="s">
        <v>1</v>
      </c>
      <c r="N130" s="226" t="s">
        <v>43</v>
      </c>
      <c r="O130" s="91"/>
      <c r="P130" s="227">
        <f>O130*H130</f>
        <v>0</v>
      </c>
      <c r="Q130" s="227">
        <v>0</v>
      </c>
      <c r="R130" s="227">
        <f>Q130*H130</f>
        <v>0</v>
      </c>
      <c r="S130" s="227">
        <v>0</v>
      </c>
      <c r="T130" s="228">
        <f>S130*H130</f>
        <v>0</v>
      </c>
      <c r="U130" s="38"/>
      <c r="V130" s="38"/>
      <c r="W130" s="38"/>
      <c r="X130" s="38"/>
      <c r="Y130" s="38"/>
      <c r="Z130" s="38"/>
      <c r="AA130" s="38"/>
      <c r="AB130" s="38"/>
      <c r="AC130" s="38"/>
      <c r="AD130" s="38"/>
      <c r="AE130" s="38"/>
      <c r="AR130" s="229" t="s">
        <v>170</v>
      </c>
      <c r="AT130" s="229" t="s">
        <v>165</v>
      </c>
      <c r="AU130" s="229" t="s">
        <v>88</v>
      </c>
      <c r="AY130" s="17" t="s">
        <v>162</v>
      </c>
      <c r="BE130" s="230">
        <f>IF(N130="základní",J130,0)</f>
        <v>0</v>
      </c>
      <c r="BF130" s="230">
        <f>IF(N130="snížená",J130,0)</f>
        <v>0</v>
      </c>
      <c r="BG130" s="230">
        <f>IF(N130="zákl. přenesená",J130,0)</f>
        <v>0</v>
      </c>
      <c r="BH130" s="230">
        <f>IF(N130="sníž. přenesená",J130,0)</f>
        <v>0</v>
      </c>
      <c r="BI130" s="230">
        <f>IF(N130="nulová",J130,0)</f>
        <v>0</v>
      </c>
      <c r="BJ130" s="17" t="s">
        <v>86</v>
      </c>
      <c r="BK130" s="230">
        <f>ROUND(I130*H130,2)</f>
        <v>0</v>
      </c>
      <c r="BL130" s="17" t="s">
        <v>170</v>
      </c>
      <c r="BM130" s="229" t="s">
        <v>205</v>
      </c>
    </row>
    <row r="131" s="2" customFormat="1">
      <c r="A131" s="38"/>
      <c r="B131" s="39"/>
      <c r="C131" s="40"/>
      <c r="D131" s="231" t="s">
        <v>172</v>
      </c>
      <c r="E131" s="40"/>
      <c r="F131" s="232" t="s">
        <v>3881</v>
      </c>
      <c r="G131" s="40"/>
      <c r="H131" s="40"/>
      <c r="I131" s="233"/>
      <c r="J131" s="40"/>
      <c r="K131" s="40"/>
      <c r="L131" s="44"/>
      <c r="M131" s="234"/>
      <c r="N131" s="235"/>
      <c r="O131" s="91"/>
      <c r="P131" s="91"/>
      <c r="Q131" s="91"/>
      <c r="R131" s="91"/>
      <c r="S131" s="91"/>
      <c r="T131" s="92"/>
      <c r="U131" s="38"/>
      <c r="V131" s="38"/>
      <c r="W131" s="38"/>
      <c r="X131" s="38"/>
      <c r="Y131" s="38"/>
      <c r="Z131" s="38"/>
      <c r="AA131" s="38"/>
      <c r="AB131" s="38"/>
      <c r="AC131" s="38"/>
      <c r="AD131" s="38"/>
      <c r="AE131" s="38"/>
      <c r="AT131" s="17" t="s">
        <v>172</v>
      </c>
      <c r="AU131" s="17" t="s">
        <v>88</v>
      </c>
    </row>
    <row r="132" s="2" customFormat="1" ht="44.25" customHeight="1">
      <c r="A132" s="38"/>
      <c r="B132" s="39"/>
      <c r="C132" s="218" t="s">
        <v>182</v>
      </c>
      <c r="D132" s="218" t="s">
        <v>165</v>
      </c>
      <c r="E132" s="219" t="s">
        <v>3884</v>
      </c>
      <c r="F132" s="220" t="s">
        <v>3964</v>
      </c>
      <c r="G132" s="221" t="s">
        <v>168</v>
      </c>
      <c r="H132" s="222">
        <v>25.920000000000002</v>
      </c>
      <c r="I132" s="223"/>
      <c r="J132" s="224">
        <f>ROUND(I132*H132,2)</f>
        <v>0</v>
      </c>
      <c r="K132" s="220" t="s">
        <v>1</v>
      </c>
      <c r="L132" s="44"/>
      <c r="M132" s="225" t="s">
        <v>1</v>
      </c>
      <c r="N132" s="226" t="s">
        <v>43</v>
      </c>
      <c r="O132" s="91"/>
      <c r="P132" s="227">
        <f>O132*H132</f>
        <v>0</v>
      </c>
      <c r="Q132" s="227">
        <v>0</v>
      </c>
      <c r="R132" s="227">
        <f>Q132*H132</f>
        <v>0</v>
      </c>
      <c r="S132" s="227">
        <v>0</v>
      </c>
      <c r="T132" s="228">
        <f>S132*H132</f>
        <v>0</v>
      </c>
      <c r="U132" s="38"/>
      <c r="V132" s="38"/>
      <c r="W132" s="38"/>
      <c r="X132" s="38"/>
      <c r="Y132" s="38"/>
      <c r="Z132" s="38"/>
      <c r="AA132" s="38"/>
      <c r="AB132" s="38"/>
      <c r="AC132" s="38"/>
      <c r="AD132" s="38"/>
      <c r="AE132" s="38"/>
      <c r="AR132" s="229" t="s">
        <v>170</v>
      </c>
      <c r="AT132" s="229" t="s">
        <v>165</v>
      </c>
      <c r="AU132" s="229" t="s">
        <v>88</v>
      </c>
      <c r="AY132" s="17" t="s">
        <v>162</v>
      </c>
      <c r="BE132" s="230">
        <f>IF(N132="základní",J132,0)</f>
        <v>0</v>
      </c>
      <c r="BF132" s="230">
        <f>IF(N132="snížená",J132,0)</f>
        <v>0</v>
      </c>
      <c r="BG132" s="230">
        <f>IF(N132="zákl. přenesená",J132,0)</f>
        <v>0</v>
      </c>
      <c r="BH132" s="230">
        <f>IF(N132="sníž. přenesená",J132,0)</f>
        <v>0</v>
      </c>
      <c r="BI132" s="230">
        <f>IF(N132="nulová",J132,0)</f>
        <v>0</v>
      </c>
      <c r="BJ132" s="17" t="s">
        <v>86</v>
      </c>
      <c r="BK132" s="230">
        <f>ROUND(I132*H132,2)</f>
        <v>0</v>
      </c>
      <c r="BL132" s="17" t="s">
        <v>170</v>
      </c>
      <c r="BM132" s="229" t="s">
        <v>235</v>
      </c>
    </row>
    <row r="133" s="2" customFormat="1">
      <c r="A133" s="38"/>
      <c r="B133" s="39"/>
      <c r="C133" s="40"/>
      <c r="D133" s="231" t="s">
        <v>172</v>
      </c>
      <c r="E133" s="40"/>
      <c r="F133" s="232" t="s">
        <v>3886</v>
      </c>
      <c r="G133" s="40"/>
      <c r="H133" s="40"/>
      <c r="I133" s="233"/>
      <c r="J133" s="40"/>
      <c r="K133" s="40"/>
      <c r="L133" s="44"/>
      <c r="M133" s="234"/>
      <c r="N133" s="235"/>
      <c r="O133" s="91"/>
      <c r="P133" s="91"/>
      <c r="Q133" s="91"/>
      <c r="R133" s="91"/>
      <c r="S133" s="91"/>
      <c r="T133" s="92"/>
      <c r="U133" s="38"/>
      <c r="V133" s="38"/>
      <c r="W133" s="38"/>
      <c r="X133" s="38"/>
      <c r="Y133" s="38"/>
      <c r="Z133" s="38"/>
      <c r="AA133" s="38"/>
      <c r="AB133" s="38"/>
      <c r="AC133" s="38"/>
      <c r="AD133" s="38"/>
      <c r="AE133" s="38"/>
      <c r="AT133" s="17" t="s">
        <v>172</v>
      </c>
      <c r="AU133" s="17" t="s">
        <v>88</v>
      </c>
    </row>
    <row r="134" s="2" customFormat="1" ht="33" customHeight="1">
      <c r="A134" s="38"/>
      <c r="B134" s="39"/>
      <c r="C134" s="218" t="s">
        <v>170</v>
      </c>
      <c r="D134" s="218" t="s">
        <v>165</v>
      </c>
      <c r="E134" s="219" t="s">
        <v>580</v>
      </c>
      <c r="F134" s="220" t="s">
        <v>3965</v>
      </c>
      <c r="G134" s="221" t="s">
        <v>176</v>
      </c>
      <c r="H134" s="222">
        <v>64.799999999999997</v>
      </c>
      <c r="I134" s="223"/>
      <c r="J134" s="224">
        <f>ROUND(I134*H134,2)</f>
        <v>0</v>
      </c>
      <c r="K134" s="220" t="s">
        <v>1</v>
      </c>
      <c r="L134" s="44"/>
      <c r="M134" s="225" t="s">
        <v>1</v>
      </c>
      <c r="N134" s="226" t="s">
        <v>43</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170</v>
      </c>
      <c r="AT134" s="229" t="s">
        <v>165</v>
      </c>
      <c r="AU134" s="229" t="s">
        <v>88</v>
      </c>
      <c r="AY134" s="17" t="s">
        <v>162</v>
      </c>
      <c r="BE134" s="230">
        <f>IF(N134="základní",J134,0)</f>
        <v>0</v>
      </c>
      <c r="BF134" s="230">
        <f>IF(N134="snížená",J134,0)</f>
        <v>0</v>
      </c>
      <c r="BG134" s="230">
        <f>IF(N134="zákl. přenesená",J134,0)</f>
        <v>0</v>
      </c>
      <c r="BH134" s="230">
        <f>IF(N134="sníž. přenesená",J134,0)</f>
        <v>0</v>
      </c>
      <c r="BI134" s="230">
        <f>IF(N134="nulová",J134,0)</f>
        <v>0</v>
      </c>
      <c r="BJ134" s="17" t="s">
        <v>86</v>
      </c>
      <c r="BK134" s="230">
        <f>ROUND(I134*H134,2)</f>
        <v>0</v>
      </c>
      <c r="BL134" s="17" t="s">
        <v>170</v>
      </c>
      <c r="BM134" s="229" t="s">
        <v>265</v>
      </c>
    </row>
    <row r="135" s="2" customFormat="1">
      <c r="A135" s="38"/>
      <c r="B135" s="39"/>
      <c r="C135" s="40"/>
      <c r="D135" s="231" t="s">
        <v>172</v>
      </c>
      <c r="E135" s="40"/>
      <c r="F135" s="232" t="s">
        <v>3881</v>
      </c>
      <c r="G135" s="40"/>
      <c r="H135" s="40"/>
      <c r="I135" s="233"/>
      <c r="J135" s="40"/>
      <c r="K135" s="40"/>
      <c r="L135" s="44"/>
      <c r="M135" s="234"/>
      <c r="N135" s="235"/>
      <c r="O135" s="91"/>
      <c r="P135" s="91"/>
      <c r="Q135" s="91"/>
      <c r="R135" s="91"/>
      <c r="S135" s="91"/>
      <c r="T135" s="92"/>
      <c r="U135" s="38"/>
      <c r="V135" s="38"/>
      <c r="W135" s="38"/>
      <c r="X135" s="38"/>
      <c r="Y135" s="38"/>
      <c r="Z135" s="38"/>
      <c r="AA135" s="38"/>
      <c r="AB135" s="38"/>
      <c r="AC135" s="38"/>
      <c r="AD135" s="38"/>
      <c r="AE135" s="38"/>
      <c r="AT135" s="17" t="s">
        <v>172</v>
      </c>
      <c r="AU135" s="17" t="s">
        <v>88</v>
      </c>
    </row>
    <row r="136" s="2" customFormat="1" ht="24.15" customHeight="1">
      <c r="A136" s="38"/>
      <c r="B136" s="39"/>
      <c r="C136" s="218" t="s">
        <v>191</v>
      </c>
      <c r="D136" s="218" t="s">
        <v>165</v>
      </c>
      <c r="E136" s="219" t="s">
        <v>584</v>
      </c>
      <c r="F136" s="220" t="s">
        <v>585</v>
      </c>
      <c r="G136" s="221" t="s">
        <v>176</v>
      </c>
      <c r="H136" s="222">
        <v>64.799999999999997</v>
      </c>
      <c r="I136" s="223"/>
      <c r="J136" s="224">
        <f>ROUND(I136*H136,2)</f>
        <v>0</v>
      </c>
      <c r="K136" s="220" t="s">
        <v>1</v>
      </c>
      <c r="L136" s="44"/>
      <c r="M136" s="225" t="s">
        <v>1</v>
      </c>
      <c r="N136" s="226" t="s">
        <v>43</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170</v>
      </c>
      <c r="AT136" s="229" t="s">
        <v>165</v>
      </c>
      <c r="AU136" s="229" t="s">
        <v>88</v>
      </c>
      <c r="AY136" s="17" t="s">
        <v>162</v>
      </c>
      <c r="BE136" s="230">
        <f>IF(N136="základní",J136,0)</f>
        <v>0</v>
      </c>
      <c r="BF136" s="230">
        <f>IF(N136="snížená",J136,0)</f>
        <v>0</v>
      </c>
      <c r="BG136" s="230">
        <f>IF(N136="zákl. přenesená",J136,0)</f>
        <v>0</v>
      </c>
      <c r="BH136" s="230">
        <f>IF(N136="sníž. přenesená",J136,0)</f>
        <v>0</v>
      </c>
      <c r="BI136" s="230">
        <f>IF(N136="nulová",J136,0)</f>
        <v>0</v>
      </c>
      <c r="BJ136" s="17" t="s">
        <v>86</v>
      </c>
      <c r="BK136" s="230">
        <f>ROUND(I136*H136,2)</f>
        <v>0</v>
      </c>
      <c r="BL136" s="17" t="s">
        <v>170</v>
      </c>
      <c r="BM136" s="229" t="s">
        <v>291</v>
      </c>
    </row>
    <row r="137" s="2" customFormat="1">
      <c r="A137" s="38"/>
      <c r="B137" s="39"/>
      <c r="C137" s="40"/>
      <c r="D137" s="231" t="s">
        <v>172</v>
      </c>
      <c r="E137" s="40"/>
      <c r="F137" s="232" t="s">
        <v>3881</v>
      </c>
      <c r="G137" s="40"/>
      <c r="H137" s="40"/>
      <c r="I137" s="233"/>
      <c r="J137" s="40"/>
      <c r="K137" s="40"/>
      <c r="L137" s="44"/>
      <c r="M137" s="234"/>
      <c r="N137" s="235"/>
      <c r="O137" s="91"/>
      <c r="P137" s="91"/>
      <c r="Q137" s="91"/>
      <c r="R137" s="91"/>
      <c r="S137" s="91"/>
      <c r="T137" s="92"/>
      <c r="U137" s="38"/>
      <c r="V137" s="38"/>
      <c r="W137" s="38"/>
      <c r="X137" s="38"/>
      <c r="Y137" s="38"/>
      <c r="Z137" s="38"/>
      <c r="AA137" s="38"/>
      <c r="AB137" s="38"/>
      <c r="AC137" s="38"/>
      <c r="AD137" s="38"/>
      <c r="AE137" s="38"/>
      <c r="AT137" s="17" t="s">
        <v>172</v>
      </c>
      <c r="AU137" s="17" t="s">
        <v>88</v>
      </c>
    </row>
    <row r="138" s="2" customFormat="1" ht="24.15" customHeight="1">
      <c r="A138" s="38"/>
      <c r="B138" s="39"/>
      <c r="C138" s="218" t="s">
        <v>196</v>
      </c>
      <c r="D138" s="218" t="s">
        <v>165</v>
      </c>
      <c r="E138" s="219" t="s">
        <v>587</v>
      </c>
      <c r="F138" s="220" t="s">
        <v>3888</v>
      </c>
      <c r="G138" s="221" t="s">
        <v>168</v>
      </c>
      <c r="H138" s="222">
        <v>25.920000000000002</v>
      </c>
      <c r="I138" s="223"/>
      <c r="J138" s="224">
        <f>ROUND(I138*H138,2)</f>
        <v>0</v>
      </c>
      <c r="K138" s="220" t="s">
        <v>1</v>
      </c>
      <c r="L138" s="44"/>
      <c r="M138" s="225" t="s">
        <v>1</v>
      </c>
      <c r="N138" s="226" t="s">
        <v>43</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170</v>
      </c>
      <c r="AT138" s="229" t="s">
        <v>165</v>
      </c>
      <c r="AU138" s="229" t="s">
        <v>88</v>
      </c>
      <c r="AY138" s="17" t="s">
        <v>162</v>
      </c>
      <c r="BE138" s="230">
        <f>IF(N138="základní",J138,0)</f>
        <v>0</v>
      </c>
      <c r="BF138" s="230">
        <f>IF(N138="snížená",J138,0)</f>
        <v>0</v>
      </c>
      <c r="BG138" s="230">
        <f>IF(N138="zákl. přenesená",J138,0)</f>
        <v>0</v>
      </c>
      <c r="BH138" s="230">
        <f>IF(N138="sníž. přenesená",J138,0)</f>
        <v>0</v>
      </c>
      <c r="BI138" s="230">
        <f>IF(N138="nulová",J138,0)</f>
        <v>0</v>
      </c>
      <c r="BJ138" s="17" t="s">
        <v>86</v>
      </c>
      <c r="BK138" s="230">
        <f>ROUND(I138*H138,2)</f>
        <v>0</v>
      </c>
      <c r="BL138" s="17" t="s">
        <v>170</v>
      </c>
      <c r="BM138" s="229" t="s">
        <v>299</v>
      </c>
    </row>
    <row r="139" s="2" customFormat="1">
      <c r="A139" s="38"/>
      <c r="B139" s="39"/>
      <c r="C139" s="40"/>
      <c r="D139" s="231" t="s">
        <v>172</v>
      </c>
      <c r="E139" s="40"/>
      <c r="F139" s="232" t="s">
        <v>3881</v>
      </c>
      <c r="G139" s="40"/>
      <c r="H139" s="40"/>
      <c r="I139" s="233"/>
      <c r="J139" s="40"/>
      <c r="K139" s="40"/>
      <c r="L139" s="44"/>
      <c r="M139" s="234"/>
      <c r="N139" s="235"/>
      <c r="O139" s="91"/>
      <c r="P139" s="91"/>
      <c r="Q139" s="91"/>
      <c r="R139" s="91"/>
      <c r="S139" s="91"/>
      <c r="T139" s="92"/>
      <c r="U139" s="38"/>
      <c r="V139" s="38"/>
      <c r="W139" s="38"/>
      <c r="X139" s="38"/>
      <c r="Y139" s="38"/>
      <c r="Z139" s="38"/>
      <c r="AA139" s="38"/>
      <c r="AB139" s="38"/>
      <c r="AC139" s="38"/>
      <c r="AD139" s="38"/>
      <c r="AE139" s="38"/>
      <c r="AT139" s="17" t="s">
        <v>172</v>
      </c>
      <c r="AU139" s="17" t="s">
        <v>88</v>
      </c>
    </row>
    <row r="140" s="2" customFormat="1" ht="37.8" customHeight="1">
      <c r="A140" s="38"/>
      <c r="B140" s="39"/>
      <c r="C140" s="218" t="s">
        <v>201</v>
      </c>
      <c r="D140" s="218" t="s">
        <v>165</v>
      </c>
      <c r="E140" s="219" t="s">
        <v>594</v>
      </c>
      <c r="F140" s="220" t="s">
        <v>3966</v>
      </c>
      <c r="G140" s="221" t="s">
        <v>168</v>
      </c>
      <c r="H140" s="222">
        <v>40.478000000000002</v>
      </c>
      <c r="I140" s="223"/>
      <c r="J140" s="224">
        <f>ROUND(I140*H140,2)</f>
        <v>0</v>
      </c>
      <c r="K140" s="220" t="s">
        <v>1</v>
      </c>
      <c r="L140" s="44"/>
      <c r="M140" s="225" t="s">
        <v>1</v>
      </c>
      <c r="N140" s="226" t="s">
        <v>43</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170</v>
      </c>
      <c r="AT140" s="229" t="s">
        <v>165</v>
      </c>
      <c r="AU140" s="229" t="s">
        <v>88</v>
      </c>
      <c r="AY140" s="17" t="s">
        <v>162</v>
      </c>
      <c r="BE140" s="230">
        <f>IF(N140="základní",J140,0)</f>
        <v>0</v>
      </c>
      <c r="BF140" s="230">
        <f>IF(N140="snížená",J140,0)</f>
        <v>0</v>
      </c>
      <c r="BG140" s="230">
        <f>IF(N140="zákl. přenesená",J140,0)</f>
        <v>0</v>
      </c>
      <c r="BH140" s="230">
        <f>IF(N140="sníž. přenesená",J140,0)</f>
        <v>0</v>
      </c>
      <c r="BI140" s="230">
        <f>IF(N140="nulová",J140,0)</f>
        <v>0</v>
      </c>
      <c r="BJ140" s="17" t="s">
        <v>86</v>
      </c>
      <c r="BK140" s="230">
        <f>ROUND(I140*H140,2)</f>
        <v>0</v>
      </c>
      <c r="BL140" s="17" t="s">
        <v>170</v>
      </c>
      <c r="BM140" s="229" t="s">
        <v>308</v>
      </c>
    </row>
    <row r="141" s="2" customFormat="1">
      <c r="A141" s="38"/>
      <c r="B141" s="39"/>
      <c r="C141" s="40"/>
      <c r="D141" s="231" t="s">
        <v>172</v>
      </c>
      <c r="E141" s="40"/>
      <c r="F141" s="232" t="s">
        <v>3894</v>
      </c>
      <c r="G141" s="40"/>
      <c r="H141" s="40"/>
      <c r="I141" s="233"/>
      <c r="J141" s="40"/>
      <c r="K141" s="40"/>
      <c r="L141" s="44"/>
      <c r="M141" s="234"/>
      <c r="N141" s="235"/>
      <c r="O141" s="91"/>
      <c r="P141" s="91"/>
      <c r="Q141" s="91"/>
      <c r="R141" s="91"/>
      <c r="S141" s="91"/>
      <c r="T141" s="92"/>
      <c r="U141" s="38"/>
      <c r="V141" s="38"/>
      <c r="W141" s="38"/>
      <c r="X141" s="38"/>
      <c r="Y141" s="38"/>
      <c r="Z141" s="38"/>
      <c r="AA141" s="38"/>
      <c r="AB141" s="38"/>
      <c r="AC141" s="38"/>
      <c r="AD141" s="38"/>
      <c r="AE141" s="38"/>
      <c r="AT141" s="17" t="s">
        <v>172</v>
      </c>
      <c r="AU141" s="17" t="s">
        <v>88</v>
      </c>
    </row>
    <row r="142" s="2" customFormat="1" ht="44.25" customHeight="1">
      <c r="A142" s="38"/>
      <c r="B142" s="39"/>
      <c r="C142" s="218" t="s">
        <v>205</v>
      </c>
      <c r="D142" s="218" t="s">
        <v>165</v>
      </c>
      <c r="E142" s="219" t="s">
        <v>597</v>
      </c>
      <c r="F142" s="220" t="s">
        <v>3967</v>
      </c>
      <c r="G142" s="221" t="s">
        <v>168</v>
      </c>
      <c r="H142" s="222">
        <v>11.081</v>
      </c>
      <c r="I142" s="223"/>
      <c r="J142" s="224">
        <f>ROUND(I142*H142,2)</f>
        <v>0</v>
      </c>
      <c r="K142" s="220" t="s">
        <v>1</v>
      </c>
      <c r="L142" s="44"/>
      <c r="M142" s="225" t="s">
        <v>1</v>
      </c>
      <c r="N142" s="226" t="s">
        <v>43</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170</v>
      </c>
      <c r="AT142" s="229" t="s">
        <v>165</v>
      </c>
      <c r="AU142" s="229" t="s">
        <v>88</v>
      </c>
      <c r="AY142" s="17" t="s">
        <v>162</v>
      </c>
      <c r="BE142" s="230">
        <f>IF(N142="základní",J142,0)</f>
        <v>0</v>
      </c>
      <c r="BF142" s="230">
        <f>IF(N142="snížená",J142,0)</f>
        <v>0</v>
      </c>
      <c r="BG142" s="230">
        <f>IF(N142="zákl. přenesená",J142,0)</f>
        <v>0</v>
      </c>
      <c r="BH142" s="230">
        <f>IF(N142="sníž. přenesená",J142,0)</f>
        <v>0</v>
      </c>
      <c r="BI142" s="230">
        <f>IF(N142="nulová",J142,0)</f>
        <v>0</v>
      </c>
      <c r="BJ142" s="17" t="s">
        <v>86</v>
      </c>
      <c r="BK142" s="230">
        <f>ROUND(I142*H142,2)</f>
        <v>0</v>
      </c>
      <c r="BL142" s="17" t="s">
        <v>170</v>
      </c>
      <c r="BM142" s="229" t="s">
        <v>330</v>
      </c>
    </row>
    <row r="143" s="2" customFormat="1">
      <c r="A143" s="38"/>
      <c r="B143" s="39"/>
      <c r="C143" s="40"/>
      <c r="D143" s="231" t="s">
        <v>172</v>
      </c>
      <c r="E143" s="40"/>
      <c r="F143" s="232" t="s">
        <v>3881</v>
      </c>
      <c r="G143" s="40"/>
      <c r="H143" s="40"/>
      <c r="I143" s="233"/>
      <c r="J143" s="40"/>
      <c r="K143" s="40"/>
      <c r="L143" s="44"/>
      <c r="M143" s="234"/>
      <c r="N143" s="235"/>
      <c r="O143" s="91"/>
      <c r="P143" s="91"/>
      <c r="Q143" s="91"/>
      <c r="R143" s="91"/>
      <c r="S143" s="91"/>
      <c r="T143" s="92"/>
      <c r="U143" s="38"/>
      <c r="V143" s="38"/>
      <c r="W143" s="38"/>
      <c r="X143" s="38"/>
      <c r="Y143" s="38"/>
      <c r="Z143" s="38"/>
      <c r="AA143" s="38"/>
      <c r="AB143" s="38"/>
      <c r="AC143" s="38"/>
      <c r="AD143" s="38"/>
      <c r="AE143" s="38"/>
      <c r="AT143" s="17" t="s">
        <v>172</v>
      </c>
      <c r="AU143" s="17" t="s">
        <v>88</v>
      </c>
    </row>
    <row r="144" s="2" customFormat="1" ht="49.05" customHeight="1">
      <c r="A144" s="38"/>
      <c r="B144" s="39"/>
      <c r="C144" s="218" t="s">
        <v>163</v>
      </c>
      <c r="D144" s="218" t="s">
        <v>165</v>
      </c>
      <c r="E144" s="219" t="s">
        <v>600</v>
      </c>
      <c r="F144" s="220" t="s">
        <v>3968</v>
      </c>
      <c r="G144" s="221" t="s">
        <v>168</v>
      </c>
      <c r="H144" s="222">
        <v>110.81</v>
      </c>
      <c r="I144" s="223"/>
      <c r="J144" s="224">
        <f>ROUND(I144*H144,2)</f>
        <v>0</v>
      </c>
      <c r="K144" s="220" t="s">
        <v>1</v>
      </c>
      <c r="L144" s="44"/>
      <c r="M144" s="225" t="s">
        <v>1</v>
      </c>
      <c r="N144" s="226" t="s">
        <v>43</v>
      </c>
      <c r="O144" s="91"/>
      <c r="P144" s="227">
        <f>O144*H144</f>
        <v>0</v>
      </c>
      <c r="Q144" s="227">
        <v>0</v>
      </c>
      <c r="R144" s="227">
        <f>Q144*H144</f>
        <v>0</v>
      </c>
      <c r="S144" s="227">
        <v>0</v>
      </c>
      <c r="T144" s="228">
        <f>S144*H144</f>
        <v>0</v>
      </c>
      <c r="U144" s="38"/>
      <c r="V144" s="38"/>
      <c r="W144" s="38"/>
      <c r="X144" s="38"/>
      <c r="Y144" s="38"/>
      <c r="Z144" s="38"/>
      <c r="AA144" s="38"/>
      <c r="AB144" s="38"/>
      <c r="AC144" s="38"/>
      <c r="AD144" s="38"/>
      <c r="AE144" s="38"/>
      <c r="AR144" s="229" t="s">
        <v>170</v>
      </c>
      <c r="AT144" s="229" t="s">
        <v>165</v>
      </c>
      <c r="AU144" s="229" t="s">
        <v>88</v>
      </c>
      <c r="AY144" s="17" t="s">
        <v>162</v>
      </c>
      <c r="BE144" s="230">
        <f>IF(N144="základní",J144,0)</f>
        <v>0</v>
      </c>
      <c r="BF144" s="230">
        <f>IF(N144="snížená",J144,0)</f>
        <v>0</v>
      </c>
      <c r="BG144" s="230">
        <f>IF(N144="zákl. přenesená",J144,0)</f>
        <v>0</v>
      </c>
      <c r="BH144" s="230">
        <f>IF(N144="sníž. přenesená",J144,0)</f>
        <v>0</v>
      </c>
      <c r="BI144" s="230">
        <f>IF(N144="nulová",J144,0)</f>
        <v>0</v>
      </c>
      <c r="BJ144" s="17" t="s">
        <v>86</v>
      </c>
      <c r="BK144" s="230">
        <f>ROUND(I144*H144,2)</f>
        <v>0</v>
      </c>
      <c r="BL144" s="17" t="s">
        <v>170</v>
      </c>
      <c r="BM144" s="229" t="s">
        <v>364</v>
      </c>
    </row>
    <row r="145" s="2" customFormat="1">
      <c r="A145" s="38"/>
      <c r="B145" s="39"/>
      <c r="C145" s="40"/>
      <c r="D145" s="231" t="s">
        <v>172</v>
      </c>
      <c r="E145" s="40"/>
      <c r="F145" s="232" t="s">
        <v>3881</v>
      </c>
      <c r="G145" s="40"/>
      <c r="H145" s="40"/>
      <c r="I145" s="233"/>
      <c r="J145" s="40"/>
      <c r="K145" s="40"/>
      <c r="L145" s="44"/>
      <c r="M145" s="234"/>
      <c r="N145" s="235"/>
      <c r="O145" s="91"/>
      <c r="P145" s="91"/>
      <c r="Q145" s="91"/>
      <c r="R145" s="91"/>
      <c r="S145" s="91"/>
      <c r="T145" s="92"/>
      <c r="U145" s="38"/>
      <c r="V145" s="38"/>
      <c r="W145" s="38"/>
      <c r="X145" s="38"/>
      <c r="Y145" s="38"/>
      <c r="Z145" s="38"/>
      <c r="AA145" s="38"/>
      <c r="AB145" s="38"/>
      <c r="AC145" s="38"/>
      <c r="AD145" s="38"/>
      <c r="AE145" s="38"/>
      <c r="AT145" s="17" t="s">
        <v>172</v>
      </c>
      <c r="AU145" s="17" t="s">
        <v>88</v>
      </c>
    </row>
    <row r="146" s="2" customFormat="1" ht="16.5" customHeight="1">
      <c r="A146" s="38"/>
      <c r="B146" s="39"/>
      <c r="C146" s="218" t="s">
        <v>214</v>
      </c>
      <c r="D146" s="218" t="s">
        <v>165</v>
      </c>
      <c r="E146" s="219" t="s">
        <v>3696</v>
      </c>
      <c r="F146" s="220" t="s">
        <v>3697</v>
      </c>
      <c r="G146" s="221" t="s">
        <v>168</v>
      </c>
      <c r="H146" s="222">
        <v>11.081</v>
      </c>
      <c r="I146" s="223"/>
      <c r="J146" s="224">
        <f>ROUND(I146*H146,2)</f>
        <v>0</v>
      </c>
      <c r="K146" s="220" t="s">
        <v>1</v>
      </c>
      <c r="L146" s="44"/>
      <c r="M146" s="225" t="s">
        <v>1</v>
      </c>
      <c r="N146" s="226" t="s">
        <v>43</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170</v>
      </c>
      <c r="AT146" s="229" t="s">
        <v>165</v>
      </c>
      <c r="AU146" s="229" t="s">
        <v>88</v>
      </c>
      <c r="AY146" s="17" t="s">
        <v>162</v>
      </c>
      <c r="BE146" s="230">
        <f>IF(N146="základní",J146,0)</f>
        <v>0</v>
      </c>
      <c r="BF146" s="230">
        <f>IF(N146="snížená",J146,0)</f>
        <v>0</v>
      </c>
      <c r="BG146" s="230">
        <f>IF(N146="zákl. přenesená",J146,0)</f>
        <v>0</v>
      </c>
      <c r="BH146" s="230">
        <f>IF(N146="sníž. přenesená",J146,0)</f>
        <v>0</v>
      </c>
      <c r="BI146" s="230">
        <f>IF(N146="nulová",J146,0)</f>
        <v>0</v>
      </c>
      <c r="BJ146" s="17" t="s">
        <v>86</v>
      </c>
      <c r="BK146" s="230">
        <f>ROUND(I146*H146,2)</f>
        <v>0</v>
      </c>
      <c r="BL146" s="17" t="s">
        <v>170</v>
      </c>
      <c r="BM146" s="229" t="s">
        <v>392</v>
      </c>
    </row>
    <row r="147" s="2" customFormat="1">
      <c r="A147" s="38"/>
      <c r="B147" s="39"/>
      <c r="C147" s="40"/>
      <c r="D147" s="231" t="s">
        <v>172</v>
      </c>
      <c r="E147" s="40"/>
      <c r="F147" s="232" t="s">
        <v>3881</v>
      </c>
      <c r="G147" s="40"/>
      <c r="H147" s="40"/>
      <c r="I147" s="233"/>
      <c r="J147" s="40"/>
      <c r="K147" s="40"/>
      <c r="L147" s="44"/>
      <c r="M147" s="234"/>
      <c r="N147" s="235"/>
      <c r="O147" s="91"/>
      <c r="P147" s="91"/>
      <c r="Q147" s="91"/>
      <c r="R147" s="91"/>
      <c r="S147" s="91"/>
      <c r="T147" s="92"/>
      <c r="U147" s="38"/>
      <c r="V147" s="38"/>
      <c r="W147" s="38"/>
      <c r="X147" s="38"/>
      <c r="Y147" s="38"/>
      <c r="Z147" s="38"/>
      <c r="AA147" s="38"/>
      <c r="AB147" s="38"/>
      <c r="AC147" s="38"/>
      <c r="AD147" s="38"/>
      <c r="AE147" s="38"/>
      <c r="AT147" s="17" t="s">
        <v>172</v>
      </c>
      <c r="AU147" s="17" t="s">
        <v>88</v>
      </c>
    </row>
    <row r="148" s="2" customFormat="1" ht="37.8" customHeight="1">
      <c r="A148" s="38"/>
      <c r="B148" s="39"/>
      <c r="C148" s="218" t="s">
        <v>221</v>
      </c>
      <c r="D148" s="218" t="s">
        <v>165</v>
      </c>
      <c r="E148" s="219" t="s">
        <v>3898</v>
      </c>
      <c r="F148" s="220" t="s">
        <v>3969</v>
      </c>
      <c r="G148" s="221" t="s">
        <v>353</v>
      </c>
      <c r="H148" s="222">
        <v>19.946000000000002</v>
      </c>
      <c r="I148" s="223"/>
      <c r="J148" s="224">
        <f>ROUND(I148*H148,2)</f>
        <v>0</v>
      </c>
      <c r="K148" s="220" t="s">
        <v>1</v>
      </c>
      <c r="L148" s="44"/>
      <c r="M148" s="225" t="s">
        <v>1</v>
      </c>
      <c r="N148" s="226" t="s">
        <v>43</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170</v>
      </c>
      <c r="AT148" s="229" t="s">
        <v>165</v>
      </c>
      <c r="AU148" s="229" t="s">
        <v>88</v>
      </c>
      <c r="AY148" s="17" t="s">
        <v>162</v>
      </c>
      <c r="BE148" s="230">
        <f>IF(N148="základní",J148,0)</f>
        <v>0</v>
      </c>
      <c r="BF148" s="230">
        <f>IF(N148="snížená",J148,0)</f>
        <v>0</v>
      </c>
      <c r="BG148" s="230">
        <f>IF(N148="zákl. přenesená",J148,0)</f>
        <v>0</v>
      </c>
      <c r="BH148" s="230">
        <f>IF(N148="sníž. přenesená",J148,0)</f>
        <v>0</v>
      </c>
      <c r="BI148" s="230">
        <f>IF(N148="nulová",J148,0)</f>
        <v>0</v>
      </c>
      <c r="BJ148" s="17" t="s">
        <v>86</v>
      </c>
      <c r="BK148" s="230">
        <f>ROUND(I148*H148,2)</f>
        <v>0</v>
      </c>
      <c r="BL148" s="17" t="s">
        <v>170</v>
      </c>
      <c r="BM148" s="229" t="s">
        <v>404</v>
      </c>
    </row>
    <row r="149" s="2" customFormat="1">
      <c r="A149" s="38"/>
      <c r="B149" s="39"/>
      <c r="C149" s="40"/>
      <c r="D149" s="231" t="s">
        <v>172</v>
      </c>
      <c r="E149" s="40"/>
      <c r="F149" s="232" t="s">
        <v>3881</v>
      </c>
      <c r="G149" s="40"/>
      <c r="H149" s="40"/>
      <c r="I149" s="233"/>
      <c r="J149" s="40"/>
      <c r="K149" s="40"/>
      <c r="L149" s="44"/>
      <c r="M149" s="234"/>
      <c r="N149" s="235"/>
      <c r="O149" s="91"/>
      <c r="P149" s="91"/>
      <c r="Q149" s="91"/>
      <c r="R149" s="91"/>
      <c r="S149" s="91"/>
      <c r="T149" s="92"/>
      <c r="U149" s="38"/>
      <c r="V149" s="38"/>
      <c r="W149" s="38"/>
      <c r="X149" s="38"/>
      <c r="Y149" s="38"/>
      <c r="Z149" s="38"/>
      <c r="AA149" s="38"/>
      <c r="AB149" s="38"/>
      <c r="AC149" s="38"/>
      <c r="AD149" s="38"/>
      <c r="AE149" s="38"/>
      <c r="AT149" s="17" t="s">
        <v>172</v>
      </c>
      <c r="AU149" s="17" t="s">
        <v>88</v>
      </c>
    </row>
    <row r="150" s="2" customFormat="1" ht="37.8" customHeight="1">
      <c r="A150" s="38"/>
      <c r="B150" s="39"/>
      <c r="C150" s="218" t="s">
        <v>226</v>
      </c>
      <c r="D150" s="218" t="s">
        <v>165</v>
      </c>
      <c r="E150" s="219" t="s">
        <v>3900</v>
      </c>
      <c r="F150" s="220" t="s">
        <v>3970</v>
      </c>
      <c r="G150" s="221" t="s">
        <v>168</v>
      </c>
      <c r="H150" s="222">
        <v>20.239000000000001</v>
      </c>
      <c r="I150" s="223"/>
      <c r="J150" s="224">
        <f>ROUND(I150*H150,2)</f>
        <v>0</v>
      </c>
      <c r="K150" s="220" t="s">
        <v>1</v>
      </c>
      <c r="L150" s="44"/>
      <c r="M150" s="225" t="s">
        <v>1</v>
      </c>
      <c r="N150" s="226" t="s">
        <v>43</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170</v>
      </c>
      <c r="AT150" s="229" t="s">
        <v>165</v>
      </c>
      <c r="AU150" s="229" t="s">
        <v>88</v>
      </c>
      <c r="AY150" s="17" t="s">
        <v>162</v>
      </c>
      <c r="BE150" s="230">
        <f>IF(N150="základní",J150,0)</f>
        <v>0</v>
      </c>
      <c r="BF150" s="230">
        <f>IF(N150="snížená",J150,0)</f>
        <v>0</v>
      </c>
      <c r="BG150" s="230">
        <f>IF(N150="zákl. přenesená",J150,0)</f>
        <v>0</v>
      </c>
      <c r="BH150" s="230">
        <f>IF(N150="sníž. přenesená",J150,0)</f>
        <v>0</v>
      </c>
      <c r="BI150" s="230">
        <f>IF(N150="nulová",J150,0)</f>
        <v>0</v>
      </c>
      <c r="BJ150" s="17" t="s">
        <v>86</v>
      </c>
      <c r="BK150" s="230">
        <f>ROUND(I150*H150,2)</f>
        <v>0</v>
      </c>
      <c r="BL150" s="17" t="s">
        <v>170</v>
      </c>
      <c r="BM150" s="229" t="s">
        <v>425</v>
      </c>
    </row>
    <row r="151" s="2" customFormat="1">
      <c r="A151" s="38"/>
      <c r="B151" s="39"/>
      <c r="C151" s="40"/>
      <c r="D151" s="231" t="s">
        <v>172</v>
      </c>
      <c r="E151" s="40"/>
      <c r="F151" s="232" t="s">
        <v>3881</v>
      </c>
      <c r="G151" s="40"/>
      <c r="H151" s="40"/>
      <c r="I151" s="233"/>
      <c r="J151" s="40"/>
      <c r="K151" s="40"/>
      <c r="L151" s="44"/>
      <c r="M151" s="234"/>
      <c r="N151" s="235"/>
      <c r="O151" s="91"/>
      <c r="P151" s="91"/>
      <c r="Q151" s="91"/>
      <c r="R151" s="91"/>
      <c r="S151" s="91"/>
      <c r="T151" s="92"/>
      <c r="U151" s="38"/>
      <c r="V151" s="38"/>
      <c r="W151" s="38"/>
      <c r="X151" s="38"/>
      <c r="Y151" s="38"/>
      <c r="Z151" s="38"/>
      <c r="AA151" s="38"/>
      <c r="AB151" s="38"/>
      <c r="AC151" s="38"/>
      <c r="AD151" s="38"/>
      <c r="AE151" s="38"/>
      <c r="AT151" s="17" t="s">
        <v>172</v>
      </c>
      <c r="AU151" s="17" t="s">
        <v>88</v>
      </c>
    </row>
    <row r="152" s="2" customFormat="1" ht="37.8" customHeight="1">
      <c r="A152" s="38"/>
      <c r="B152" s="39"/>
      <c r="C152" s="218" t="s">
        <v>230</v>
      </c>
      <c r="D152" s="218" t="s">
        <v>165</v>
      </c>
      <c r="E152" s="219" t="s">
        <v>3904</v>
      </c>
      <c r="F152" s="220" t="s">
        <v>3971</v>
      </c>
      <c r="G152" s="221" t="s">
        <v>168</v>
      </c>
      <c r="H152" s="222">
        <v>7.8410000000000002</v>
      </c>
      <c r="I152" s="223"/>
      <c r="J152" s="224">
        <f>ROUND(I152*H152,2)</f>
        <v>0</v>
      </c>
      <c r="K152" s="220" t="s">
        <v>1</v>
      </c>
      <c r="L152" s="44"/>
      <c r="M152" s="225" t="s">
        <v>1</v>
      </c>
      <c r="N152" s="226" t="s">
        <v>43</v>
      </c>
      <c r="O152" s="91"/>
      <c r="P152" s="227">
        <f>O152*H152</f>
        <v>0</v>
      </c>
      <c r="Q152" s="227">
        <v>0</v>
      </c>
      <c r="R152" s="227">
        <f>Q152*H152</f>
        <v>0</v>
      </c>
      <c r="S152" s="227">
        <v>0</v>
      </c>
      <c r="T152" s="228">
        <f>S152*H152</f>
        <v>0</v>
      </c>
      <c r="U152" s="38"/>
      <c r="V152" s="38"/>
      <c r="W152" s="38"/>
      <c r="X152" s="38"/>
      <c r="Y152" s="38"/>
      <c r="Z152" s="38"/>
      <c r="AA152" s="38"/>
      <c r="AB152" s="38"/>
      <c r="AC152" s="38"/>
      <c r="AD152" s="38"/>
      <c r="AE152" s="38"/>
      <c r="AR152" s="229" t="s">
        <v>170</v>
      </c>
      <c r="AT152" s="229" t="s">
        <v>165</v>
      </c>
      <c r="AU152" s="229" t="s">
        <v>88</v>
      </c>
      <c r="AY152" s="17" t="s">
        <v>162</v>
      </c>
      <c r="BE152" s="230">
        <f>IF(N152="základní",J152,0)</f>
        <v>0</v>
      </c>
      <c r="BF152" s="230">
        <f>IF(N152="snížená",J152,0)</f>
        <v>0</v>
      </c>
      <c r="BG152" s="230">
        <f>IF(N152="zákl. přenesená",J152,0)</f>
        <v>0</v>
      </c>
      <c r="BH152" s="230">
        <f>IF(N152="sníž. přenesená",J152,0)</f>
        <v>0</v>
      </c>
      <c r="BI152" s="230">
        <f>IF(N152="nulová",J152,0)</f>
        <v>0</v>
      </c>
      <c r="BJ152" s="17" t="s">
        <v>86</v>
      </c>
      <c r="BK152" s="230">
        <f>ROUND(I152*H152,2)</f>
        <v>0</v>
      </c>
      <c r="BL152" s="17" t="s">
        <v>170</v>
      </c>
      <c r="BM152" s="229" t="s">
        <v>487</v>
      </c>
    </row>
    <row r="153" s="2" customFormat="1">
      <c r="A153" s="38"/>
      <c r="B153" s="39"/>
      <c r="C153" s="40"/>
      <c r="D153" s="231" t="s">
        <v>172</v>
      </c>
      <c r="E153" s="40"/>
      <c r="F153" s="232" t="s">
        <v>3906</v>
      </c>
      <c r="G153" s="40"/>
      <c r="H153" s="40"/>
      <c r="I153" s="233"/>
      <c r="J153" s="40"/>
      <c r="K153" s="40"/>
      <c r="L153" s="44"/>
      <c r="M153" s="234"/>
      <c r="N153" s="235"/>
      <c r="O153" s="91"/>
      <c r="P153" s="91"/>
      <c r="Q153" s="91"/>
      <c r="R153" s="91"/>
      <c r="S153" s="91"/>
      <c r="T153" s="92"/>
      <c r="U153" s="38"/>
      <c r="V153" s="38"/>
      <c r="W153" s="38"/>
      <c r="X153" s="38"/>
      <c r="Y153" s="38"/>
      <c r="Z153" s="38"/>
      <c r="AA153" s="38"/>
      <c r="AB153" s="38"/>
      <c r="AC153" s="38"/>
      <c r="AD153" s="38"/>
      <c r="AE153" s="38"/>
      <c r="AT153" s="17" t="s">
        <v>172</v>
      </c>
      <c r="AU153" s="17" t="s">
        <v>88</v>
      </c>
    </row>
    <row r="154" s="2" customFormat="1" ht="24.15" customHeight="1">
      <c r="A154" s="38"/>
      <c r="B154" s="39"/>
      <c r="C154" s="218" t="s">
        <v>235</v>
      </c>
      <c r="D154" s="218" t="s">
        <v>165</v>
      </c>
      <c r="E154" s="219" t="s">
        <v>3907</v>
      </c>
      <c r="F154" s="220" t="s">
        <v>3972</v>
      </c>
      <c r="G154" s="221" t="s">
        <v>353</v>
      </c>
      <c r="H154" s="222">
        <v>15.682</v>
      </c>
      <c r="I154" s="223"/>
      <c r="J154" s="224">
        <f>ROUND(I154*H154,2)</f>
        <v>0</v>
      </c>
      <c r="K154" s="220" t="s">
        <v>1</v>
      </c>
      <c r="L154" s="44"/>
      <c r="M154" s="225" t="s">
        <v>1</v>
      </c>
      <c r="N154" s="226" t="s">
        <v>43</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170</v>
      </c>
      <c r="AT154" s="229" t="s">
        <v>165</v>
      </c>
      <c r="AU154" s="229" t="s">
        <v>88</v>
      </c>
      <c r="AY154" s="17" t="s">
        <v>162</v>
      </c>
      <c r="BE154" s="230">
        <f>IF(N154="základní",J154,0)</f>
        <v>0</v>
      </c>
      <c r="BF154" s="230">
        <f>IF(N154="snížená",J154,0)</f>
        <v>0</v>
      </c>
      <c r="BG154" s="230">
        <f>IF(N154="zákl. přenesená",J154,0)</f>
        <v>0</v>
      </c>
      <c r="BH154" s="230">
        <f>IF(N154="sníž. přenesená",J154,0)</f>
        <v>0</v>
      </c>
      <c r="BI154" s="230">
        <f>IF(N154="nulová",J154,0)</f>
        <v>0</v>
      </c>
      <c r="BJ154" s="17" t="s">
        <v>86</v>
      </c>
      <c r="BK154" s="230">
        <f>ROUND(I154*H154,2)</f>
        <v>0</v>
      </c>
      <c r="BL154" s="17" t="s">
        <v>170</v>
      </c>
      <c r="BM154" s="229" t="s">
        <v>786</v>
      </c>
    </row>
    <row r="155" s="2" customFormat="1">
      <c r="A155" s="38"/>
      <c r="B155" s="39"/>
      <c r="C155" s="40"/>
      <c r="D155" s="231" t="s">
        <v>172</v>
      </c>
      <c r="E155" s="40"/>
      <c r="F155" s="232" t="s">
        <v>3909</v>
      </c>
      <c r="G155" s="40"/>
      <c r="H155" s="40"/>
      <c r="I155" s="233"/>
      <c r="J155" s="40"/>
      <c r="K155" s="40"/>
      <c r="L155" s="44"/>
      <c r="M155" s="234"/>
      <c r="N155" s="235"/>
      <c r="O155" s="91"/>
      <c r="P155" s="91"/>
      <c r="Q155" s="91"/>
      <c r="R155" s="91"/>
      <c r="S155" s="91"/>
      <c r="T155" s="92"/>
      <c r="U155" s="38"/>
      <c r="V155" s="38"/>
      <c r="W155" s="38"/>
      <c r="X155" s="38"/>
      <c r="Y155" s="38"/>
      <c r="Z155" s="38"/>
      <c r="AA155" s="38"/>
      <c r="AB155" s="38"/>
      <c r="AC155" s="38"/>
      <c r="AD155" s="38"/>
      <c r="AE155" s="38"/>
      <c r="AT155" s="17" t="s">
        <v>172</v>
      </c>
      <c r="AU155" s="17" t="s">
        <v>88</v>
      </c>
    </row>
    <row r="156" s="2" customFormat="1" ht="37.8" customHeight="1">
      <c r="A156" s="38"/>
      <c r="B156" s="39"/>
      <c r="C156" s="218" t="s">
        <v>8</v>
      </c>
      <c r="D156" s="218" t="s">
        <v>165</v>
      </c>
      <c r="E156" s="219" t="s">
        <v>3910</v>
      </c>
      <c r="F156" s="220" t="s">
        <v>3973</v>
      </c>
      <c r="G156" s="221" t="s">
        <v>176</v>
      </c>
      <c r="H156" s="222">
        <v>21.600000000000001</v>
      </c>
      <c r="I156" s="223"/>
      <c r="J156" s="224">
        <f>ROUND(I156*H156,2)</f>
        <v>0</v>
      </c>
      <c r="K156" s="220" t="s">
        <v>1</v>
      </c>
      <c r="L156" s="44"/>
      <c r="M156" s="225" t="s">
        <v>1</v>
      </c>
      <c r="N156" s="226" t="s">
        <v>43</v>
      </c>
      <c r="O156" s="91"/>
      <c r="P156" s="227">
        <f>O156*H156</f>
        <v>0</v>
      </c>
      <c r="Q156" s="227">
        <v>0</v>
      </c>
      <c r="R156" s="227">
        <f>Q156*H156</f>
        <v>0</v>
      </c>
      <c r="S156" s="227">
        <v>0</v>
      </c>
      <c r="T156" s="228">
        <f>S156*H156</f>
        <v>0</v>
      </c>
      <c r="U156" s="38"/>
      <c r="V156" s="38"/>
      <c r="W156" s="38"/>
      <c r="X156" s="38"/>
      <c r="Y156" s="38"/>
      <c r="Z156" s="38"/>
      <c r="AA156" s="38"/>
      <c r="AB156" s="38"/>
      <c r="AC156" s="38"/>
      <c r="AD156" s="38"/>
      <c r="AE156" s="38"/>
      <c r="AR156" s="229" t="s">
        <v>170</v>
      </c>
      <c r="AT156" s="229" t="s">
        <v>165</v>
      </c>
      <c r="AU156" s="229" t="s">
        <v>88</v>
      </c>
      <c r="AY156" s="17" t="s">
        <v>162</v>
      </c>
      <c r="BE156" s="230">
        <f>IF(N156="základní",J156,0)</f>
        <v>0</v>
      </c>
      <c r="BF156" s="230">
        <f>IF(N156="snížená",J156,0)</f>
        <v>0</v>
      </c>
      <c r="BG156" s="230">
        <f>IF(N156="zákl. přenesená",J156,0)</f>
        <v>0</v>
      </c>
      <c r="BH156" s="230">
        <f>IF(N156="sníž. přenesená",J156,0)</f>
        <v>0</v>
      </c>
      <c r="BI156" s="230">
        <f>IF(N156="nulová",J156,0)</f>
        <v>0</v>
      </c>
      <c r="BJ156" s="17" t="s">
        <v>86</v>
      </c>
      <c r="BK156" s="230">
        <f>ROUND(I156*H156,2)</f>
        <v>0</v>
      </c>
      <c r="BL156" s="17" t="s">
        <v>170</v>
      </c>
      <c r="BM156" s="229" t="s">
        <v>807</v>
      </c>
    </row>
    <row r="157" s="2" customFormat="1">
      <c r="A157" s="38"/>
      <c r="B157" s="39"/>
      <c r="C157" s="40"/>
      <c r="D157" s="231" t="s">
        <v>172</v>
      </c>
      <c r="E157" s="40"/>
      <c r="F157" s="232" t="s">
        <v>3881</v>
      </c>
      <c r="G157" s="40"/>
      <c r="H157" s="40"/>
      <c r="I157" s="233"/>
      <c r="J157" s="40"/>
      <c r="K157" s="40"/>
      <c r="L157" s="44"/>
      <c r="M157" s="234"/>
      <c r="N157" s="235"/>
      <c r="O157" s="91"/>
      <c r="P157" s="91"/>
      <c r="Q157" s="91"/>
      <c r="R157" s="91"/>
      <c r="S157" s="91"/>
      <c r="T157" s="92"/>
      <c r="U157" s="38"/>
      <c r="V157" s="38"/>
      <c r="W157" s="38"/>
      <c r="X157" s="38"/>
      <c r="Y157" s="38"/>
      <c r="Z157" s="38"/>
      <c r="AA157" s="38"/>
      <c r="AB157" s="38"/>
      <c r="AC157" s="38"/>
      <c r="AD157" s="38"/>
      <c r="AE157" s="38"/>
      <c r="AT157" s="17" t="s">
        <v>172</v>
      </c>
      <c r="AU157" s="17" t="s">
        <v>88</v>
      </c>
    </row>
    <row r="158" s="2" customFormat="1" ht="16.5" customHeight="1">
      <c r="A158" s="38"/>
      <c r="B158" s="39"/>
      <c r="C158" s="218" t="s">
        <v>245</v>
      </c>
      <c r="D158" s="218" t="s">
        <v>165</v>
      </c>
      <c r="E158" s="219" t="s">
        <v>3974</v>
      </c>
      <c r="F158" s="220" t="s">
        <v>3975</v>
      </c>
      <c r="G158" s="221" t="s">
        <v>168</v>
      </c>
      <c r="H158" s="222">
        <v>20.239000000000001</v>
      </c>
      <c r="I158" s="223"/>
      <c r="J158" s="224">
        <f>ROUND(I158*H158,2)</f>
        <v>0</v>
      </c>
      <c r="K158" s="220" t="s">
        <v>1</v>
      </c>
      <c r="L158" s="44"/>
      <c r="M158" s="225" t="s">
        <v>1</v>
      </c>
      <c r="N158" s="226" t="s">
        <v>43</v>
      </c>
      <c r="O158" s="91"/>
      <c r="P158" s="227">
        <f>O158*H158</f>
        <v>0</v>
      </c>
      <c r="Q158" s="227">
        <v>0</v>
      </c>
      <c r="R158" s="227">
        <f>Q158*H158</f>
        <v>0</v>
      </c>
      <c r="S158" s="227">
        <v>0</v>
      </c>
      <c r="T158" s="228">
        <f>S158*H158</f>
        <v>0</v>
      </c>
      <c r="U158" s="38"/>
      <c r="V158" s="38"/>
      <c r="W158" s="38"/>
      <c r="X158" s="38"/>
      <c r="Y158" s="38"/>
      <c r="Z158" s="38"/>
      <c r="AA158" s="38"/>
      <c r="AB158" s="38"/>
      <c r="AC158" s="38"/>
      <c r="AD158" s="38"/>
      <c r="AE158" s="38"/>
      <c r="AR158" s="229" t="s">
        <v>170</v>
      </c>
      <c r="AT158" s="229" t="s">
        <v>165</v>
      </c>
      <c r="AU158" s="229" t="s">
        <v>88</v>
      </c>
      <c r="AY158" s="17" t="s">
        <v>162</v>
      </c>
      <c r="BE158" s="230">
        <f>IF(N158="základní",J158,0)</f>
        <v>0</v>
      </c>
      <c r="BF158" s="230">
        <f>IF(N158="snížená",J158,0)</f>
        <v>0</v>
      </c>
      <c r="BG158" s="230">
        <f>IF(N158="zákl. přenesená",J158,0)</f>
        <v>0</v>
      </c>
      <c r="BH158" s="230">
        <f>IF(N158="sníž. přenesená",J158,0)</f>
        <v>0</v>
      </c>
      <c r="BI158" s="230">
        <f>IF(N158="nulová",J158,0)</f>
        <v>0</v>
      </c>
      <c r="BJ158" s="17" t="s">
        <v>86</v>
      </c>
      <c r="BK158" s="230">
        <f>ROUND(I158*H158,2)</f>
        <v>0</v>
      </c>
      <c r="BL158" s="17" t="s">
        <v>170</v>
      </c>
      <c r="BM158" s="229" t="s">
        <v>835</v>
      </c>
    </row>
    <row r="159" s="2" customFormat="1">
      <c r="A159" s="38"/>
      <c r="B159" s="39"/>
      <c r="C159" s="40"/>
      <c r="D159" s="231" t="s">
        <v>172</v>
      </c>
      <c r="E159" s="40"/>
      <c r="F159" s="232" t="s">
        <v>3881</v>
      </c>
      <c r="G159" s="40"/>
      <c r="H159" s="40"/>
      <c r="I159" s="233"/>
      <c r="J159" s="40"/>
      <c r="K159" s="40"/>
      <c r="L159" s="44"/>
      <c r="M159" s="234"/>
      <c r="N159" s="235"/>
      <c r="O159" s="91"/>
      <c r="P159" s="91"/>
      <c r="Q159" s="91"/>
      <c r="R159" s="91"/>
      <c r="S159" s="91"/>
      <c r="T159" s="92"/>
      <c r="U159" s="38"/>
      <c r="V159" s="38"/>
      <c r="W159" s="38"/>
      <c r="X159" s="38"/>
      <c r="Y159" s="38"/>
      <c r="Z159" s="38"/>
      <c r="AA159" s="38"/>
      <c r="AB159" s="38"/>
      <c r="AC159" s="38"/>
      <c r="AD159" s="38"/>
      <c r="AE159" s="38"/>
      <c r="AT159" s="17" t="s">
        <v>172</v>
      </c>
      <c r="AU159" s="17" t="s">
        <v>88</v>
      </c>
    </row>
    <row r="160" s="12" customFormat="1" ht="22.8" customHeight="1">
      <c r="A160" s="12"/>
      <c r="B160" s="202"/>
      <c r="C160" s="203"/>
      <c r="D160" s="204" t="s">
        <v>77</v>
      </c>
      <c r="E160" s="216" t="s">
        <v>170</v>
      </c>
      <c r="F160" s="216" t="s">
        <v>841</v>
      </c>
      <c r="G160" s="203"/>
      <c r="H160" s="203"/>
      <c r="I160" s="206"/>
      <c r="J160" s="217">
        <f>BK160</f>
        <v>0</v>
      </c>
      <c r="K160" s="203"/>
      <c r="L160" s="208"/>
      <c r="M160" s="209"/>
      <c r="N160" s="210"/>
      <c r="O160" s="210"/>
      <c r="P160" s="211">
        <f>SUM(P161:P162)</f>
        <v>0</v>
      </c>
      <c r="Q160" s="210"/>
      <c r="R160" s="211">
        <f>SUM(R161:R162)</f>
        <v>0</v>
      </c>
      <c r="S160" s="210"/>
      <c r="T160" s="212">
        <f>SUM(T161:T162)</f>
        <v>0</v>
      </c>
      <c r="U160" s="12"/>
      <c r="V160" s="12"/>
      <c r="W160" s="12"/>
      <c r="X160" s="12"/>
      <c r="Y160" s="12"/>
      <c r="Z160" s="12"/>
      <c r="AA160" s="12"/>
      <c r="AB160" s="12"/>
      <c r="AC160" s="12"/>
      <c r="AD160" s="12"/>
      <c r="AE160" s="12"/>
      <c r="AR160" s="213" t="s">
        <v>86</v>
      </c>
      <c r="AT160" s="214" t="s">
        <v>77</v>
      </c>
      <c r="AU160" s="214" t="s">
        <v>86</v>
      </c>
      <c r="AY160" s="213" t="s">
        <v>162</v>
      </c>
      <c r="BK160" s="215">
        <f>SUM(BK161:BK162)</f>
        <v>0</v>
      </c>
    </row>
    <row r="161" s="2" customFormat="1" ht="37.8" customHeight="1">
      <c r="A161" s="38"/>
      <c r="B161" s="39"/>
      <c r="C161" s="218" t="s">
        <v>250</v>
      </c>
      <c r="D161" s="218" t="s">
        <v>165</v>
      </c>
      <c r="E161" s="219" t="s">
        <v>3916</v>
      </c>
      <c r="F161" s="220" t="s">
        <v>3976</v>
      </c>
      <c r="G161" s="221" t="s">
        <v>168</v>
      </c>
      <c r="H161" s="222">
        <v>3.2400000000000002</v>
      </c>
      <c r="I161" s="223"/>
      <c r="J161" s="224">
        <f>ROUND(I161*H161,2)</f>
        <v>0</v>
      </c>
      <c r="K161" s="220" t="s">
        <v>1</v>
      </c>
      <c r="L161" s="44"/>
      <c r="M161" s="225" t="s">
        <v>1</v>
      </c>
      <c r="N161" s="226" t="s">
        <v>43</v>
      </c>
      <c r="O161" s="91"/>
      <c r="P161" s="227">
        <f>O161*H161</f>
        <v>0</v>
      </c>
      <c r="Q161" s="227">
        <v>0</v>
      </c>
      <c r="R161" s="227">
        <f>Q161*H161</f>
        <v>0</v>
      </c>
      <c r="S161" s="227">
        <v>0</v>
      </c>
      <c r="T161" s="228">
        <f>S161*H161</f>
        <v>0</v>
      </c>
      <c r="U161" s="38"/>
      <c r="V161" s="38"/>
      <c r="W161" s="38"/>
      <c r="X161" s="38"/>
      <c r="Y161" s="38"/>
      <c r="Z161" s="38"/>
      <c r="AA161" s="38"/>
      <c r="AB161" s="38"/>
      <c r="AC161" s="38"/>
      <c r="AD161" s="38"/>
      <c r="AE161" s="38"/>
      <c r="AR161" s="229" t="s">
        <v>170</v>
      </c>
      <c r="AT161" s="229" t="s">
        <v>165</v>
      </c>
      <c r="AU161" s="229" t="s">
        <v>88</v>
      </c>
      <c r="AY161" s="17" t="s">
        <v>162</v>
      </c>
      <c r="BE161" s="230">
        <f>IF(N161="základní",J161,0)</f>
        <v>0</v>
      </c>
      <c r="BF161" s="230">
        <f>IF(N161="snížená",J161,0)</f>
        <v>0</v>
      </c>
      <c r="BG161" s="230">
        <f>IF(N161="zákl. přenesená",J161,0)</f>
        <v>0</v>
      </c>
      <c r="BH161" s="230">
        <f>IF(N161="sníž. přenesená",J161,0)</f>
        <v>0</v>
      </c>
      <c r="BI161" s="230">
        <f>IF(N161="nulová",J161,0)</f>
        <v>0</v>
      </c>
      <c r="BJ161" s="17" t="s">
        <v>86</v>
      </c>
      <c r="BK161" s="230">
        <f>ROUND(I161*H161,2)</f>
        <v>0</v>
      </c>
      <c r="BL161" s="17" t="s">
        <v>170</v>
      </c>
      <c r="BM161" s="229" t="s">
        <v>862</v>
      </c>
    </row>
    <row r="162" s="2" customFormat="1">
      <c r="A162" s="38"/>
      <c r="B162" s="39"/>
      <c r="C162" s="40"/>
      <c r="D162" s="231" t="s">
        <v>172</v>
      </c>
      <c r="E162" s="40"/>
      <c r="F162" s="232" t="s">
        <v>3881</v>
      </c>
      <c r="G162" s="40"/>
      <c r="H162" s="40"/>
      <c r="I162" s="233"/>
      <c r="J162" s="40"/>
      <c r="K162" s="40"/>
      <c r="L162" s="44"/>
      <c r="M162" s="234"/>
      <c r="N162" s="235"/>
      <c r="O162" s="91"/>
      <c r="P162" s="91"/>
      <c r="Q162" s="91"/>
      <c r="R162" s="91"/>
      <c r="S162" s="91"/>
      <c r="T162" s="92"/>
      <c r="U162" s="38"/>
      <c r="V162" s="38"/>
      <c r="W162" s="38"/>
      <c r="X162" s="38"/>
      <c r="Y162" s="38"/>
      <c r="Z162" s="38"/>
      <c r="AA162" s="38"/>
      <c r="AB162" s="38"/>
      <c r="AC162" s="38"/>
      <c r="AD162" s="38"/>
      <c r="AE162" s="38"/>
      <c r="AT162" s="17" t="s">
        <v>172</v>
      </c>
      <c r="AU162" s="17" t="s">
        <v>88</v>
      </c>
    </row>
    <row r="163" s="12" customFormat="1" ht="22.8" customHeight="1">
      <c r="A163" s="12"/>
      <c r="B163" s="202"/>
      <c r="C163" s="203"/>
      <c r="D163" s="204" t="s">
        <v>77</v>
      </c>
      <c r="E163" s="216" t="s">
        <v>191</v>
      </c>
      <c r="F163" s="216" t="s">
        <v>3760</v>
      </c>
      <c r="G163" s="203"/>
      <c r="H163" s="203"/>
      <c r="I163" s="206"/>
      <c r="J163" s="217">
        <f>BK163</f>
        <v>0</v>
      </c>
      <c r="K163" s="203"/>
      <c r="L163" s="208"/>
      <c r="M163" s="209"/>
      <c r="N163" s="210"/>
      <c r="O163" s="210"/>
      <c r="P163" s="211">
        <f>SUM(P164:P167)</f>
        <v>0</v>
      </c>
      <c r="Q163" s="210"/>
      <c r="R163" s="211">
        <f>SUM(R164:R167)</f>
        <v>0</v>
      </c>
      <c r="S163" s="210"/>
      <c r="T163" s="212">
        <f>SUM(T164:T167)</f>
        <v>0</v>
      </c>
      <c r="U163" s="12"/>
      <c r="V163" s="12"/>
      <c r="W163" s="12"/>
      <c r="X163" s="12"/>
      <c r="Y163" s="12"/>
      <c r="Z163" s="12"/>
      <c r="AA163" s="12"/>
      <c r="AB163" s="12"/>
      <c r="AC163" s="12"/>
      <c r="AD163" s="12"/>
      <c r="AE163" s="12"/>
      <c r="AR163" s="213" t="s">
        <v>86</v>
      </c>
      <c r="AT163" s="214" t="s">
        <v>77</v>
      </c>
      <c r="AU163" s="214" t="s">
        <v>86</v>
      </c>
      <c r="AY163" s="213" t="s">
        <v>162</v>
      </c>
      <c r="BK163" s="215">
        <f>SUM(BK164:BK167)</f>
        <v>0</v>
      </c>
    </row>
    <row r="164" s="2" customFormat="1" ht="55.5" customHeight="1">
      <c r="A164" s="38"/>
      <c r="B164" s="39"/>
      <c r="C164" s="218" t="s">
        <v>256</v>
      </c>
      <c r="D164" s="218" t="s">
        <v>165</v>
      </c>
      <c r="E164" s="219" t="s">
        <v>3918</v>
      </c>
      <c r="F164" s="220" t="s">
        <v>3977</v>
      </c>
      <c r="G164" s="221" t="s">
        <v>208</v>
      </c>
      <c r="H164" s="222">
        <v>15</v>
      </c>
      <c r="I164" s="223"/>
      <c r="J164" s="224">
        <f>ROUND(I164*H164,2)</f>
        <v>0</v>
      </c>
      <c r="K164" s="220" t="s">
        <v>1</v>
      </c>
      <c r="L164" s="44"/>
      <c r="M164" s="225" t="s">
        <v>1</v>
      </c>
      <c r="N164" s="226" t="s">
        <v>43</v>
      </c>
      <c r="O164" s="91"/>
      <c r="P164" s="227">
        <f>O164*H164</f>
        <v>0</v>
      </c>
      <c r="Q164" s="227">
        <v>0</v>
      </c>
      <c r="R164" s="227">
        <f>Q164*H164</f>
        <v>0</v>
      </c>
      <c r="S164" s="227">
        <v>0</v>
      </c>
      <c r="T164" s="228">
        <f>S164*H164</f>
        <v>0</v>
      </c>
      <c r="U164" s="38"/>
      <c r="V164" s="38"/>
      <c r="W164" s="38"/>
      <c r="X164" s="38"/>
      <c r="Y164" s="38"/>
      <c r="Z164" s="38"/>
      <c r="AA164" s="38"/>
      <c r="AB164" s="38"/>
      <c r="AC164" s="38"/>
      <c r="AD164" s="38"/>
      <c r="AE164" s="38"/>
      <c r="AR164" s="229" t="s">
        <v>170</v>
      </c>
      <c r="AT164" s="229" t="s">
        <v>165</v>
      </c>
      <c r="AU164" s="229" t="s">
        <v>88</v>
      </c>
      <c r="AY164" s="17" t="s">
        <v>162</v>
      </c>
      <c r="BE164" s="230">
        <f>IF(N164="základní",J164,0)</f>
        <v>0</v>
      </c>
      <c r="BF164" s="230">
        <f>IF(N164="snížená",J164,0)</f>
        <v>0</v>
      </c>
      <c r="BG164" s="230">
        <f>IF(N164="zákl. přenesená",J164,0)</f>
        <v>0</v>
      </c>
      <c r="BH164" s="230">
        <f>IF(N164="sníž. přenesená",J164,0)</f>
        <v>0</v>
      </c>
      <c r="BI164" s="230">
        <f>IF(N164="nulová",J164,0)</f>
        <v>0</v>
      </c>
      <c r="BJ164" s="17" t="s">
        <v>86</v>
      </c>
      <c r="BK164" s="230">
        <f>ROUND(I164*H164,2)</f>
        <v>0</v>
      </c>
      <c r="BL164" s="17" t="s">
        <v>170</v>
      </c>
      <c r="BM164" s="229" t="s">
        <v>906</v>
      </c>
    </row>
    <row r="165" s="2" customFormat="1">
      <c r="A165" s="38"/>
      <c r="B165" s="39"/>
      <c r="C165" s="40"/>
      <c r="D165" s="231" t="s">
        <v>172</v>
      </c>
      <c r="E165" s="40"/>
      <c r="F165" s="232" t="s">
        <v>3920</v>
      </c>
      <c r="G165" s="40"/>
      <c r="H165" s="40"/>
      <c r="I165" s="233"/>
      <c r="J165" s="40"/>
      <c r="K165" s="40"/>
      <c r="L165" s="44"/>
      <c r="M165" s="234"/>
      <c r="N165" s="235"/>
      <c r="O165" s="91"/>
      <c r="P165" s="91"/>
      <c r="Q165" s="91"/>
      <c r="R165" s="91"/>
      <c r="S165" s="91"/>
      <c r="T165" s="92"/>
      <c r="U165" s="38"/>
      <c r="V165" s="38"/>
      <c r="W165" s="38"/>
      <c r="X165" s="38"/>
      <c r="Y165" s="38"/>
      <c r="Z165" s="38"/>
      <c r="AA165" s="38"/>
      <c r="AB165" s="38"/>
      <c r="AC165" s="38"/>
      <c r="AD165" s="38"/>
      <c r="AE165" s="38"/>
      <c r="AT165" s="17" t="s">
        <v>172</v>
      </c>
      <c r="AU165" s="17" t="s">
        <v>88</v>
      </c>
    </row>
    <row r="166" s="2" customFormat="1" ht="55.5" customHeight="1">
      <c r="A166" s="38"/>
      <c r="B166" s="39"/>
      <c r="C166" s="218" t="s">
        <v>261</v>
      </c>
      <c r="D166" s="218" t="s">
        <v>165</v>
      </c>
      <c r="E166" s="219" t="s">
        <v>3921</v>
      </c>
      <c r="F166" s="220" t="s">
        <v>3978</v>
      </c>
      <c r="G166" s="221" t="s">
        <v>208</v>
      </c>
      <c r="H166" s="222">
        <v>12</v>
      </c>
      <c r="I166" s="223"/>
      <c r="J166" s="224">
        <f>ROUND(I166*H166,2)</f>
        <v>0</v>
      </c>
      <c r="K166" s="220" t="s">
        <v>1</v>
      </c>
      <c r="L166" s="44"/>
      <c r="M166" s="225" t="s">
        <v>1</v>
      </c>
      <c r="N166" s="226" t="s">
        <v>43</v>
      </c>
      <c r="O166" s="91"/>
      <c r="P166" s="227">
        <f>O166*H166</f>
        <v>0</v>
      </c>
      <c r="Q166" s="227">
        <v>0</v>
      </c>
      <c r="R166" s="227">
        <f>Q166*H166</f>
        <v>0</v>
      </c>
      <c r="S166" s="227">
        <v>0</v>
      </c>
      <c r="T166" s="228">
        <f>S166*H166</f>
        <v>0</v>
      </c>
      <c r="U166" s="38"/>
      <c r="V166" s="38"/>
      <c r="W166" s="38"/>
      <c r="X166" s="38"/>
      <c r="Y166" s="38"/>
      <c r="Z166" s="38"/>
      <c r="AA166" s="38"/>
      <c r="AB166" s="38"/>
      <c r="AC166" s="38"/>
      <c r="AD166" s="38"/>
      <c r="AE166" s="38"/>
      <c r="AR166" s="229" t="s">
        <v>170</v>
      </c>
      <c r="AT166" s="229" t="s">
        <v>165</v>
      </c>
      <c r="AU166" s="229" t="s">
        <v>88</v>
      </c>
      <c r="AY166" s="17" t="s">
        <v>162</v>
      </c>
      <c r="BE166" s="230">
        <f>IF(N166="základní",J166,0)</f>
        <v>0</v>
      </c>
      <c r="BF166" s="230">
        <f>IF(N166="snížená",J166,0)</f>
        <v>0</v>
      </c>
      <c r="BG166" s="230">
        <f>IF(N166="zákl. přenesená",J166,0)</f>
        <v>0</v>
      </c>
      <c r="BH166" s="230">
        <f>IF(N166="sníž. přenesená",J166,0)</f>
        <v>0</v>
      </c>
      <c r="BI166" s="230">
        <f>IF(N166="nulová",J166,0)</f>
        <v>0</v>
      </c>
      <c r="BJ166" s="17" t="s">
        <v>86</v>
      </c>
      <c r="BK166" s="230">
        <f>ROUND(I166*H166,2)</f>
        <v>0</v>
      </c>
      <c r="BL166" s="17" t="s">
        <v>170</v>
      </c>
      <c r="BM166" s="229" t="s">
        <v>938</v>
      </c>
    </row>
    <row r="167" s="2" customFormat="1">
      <c r="A167" s="38"/>
      <c r="B167" s="39"/>
      <c r="C167" s="40"/>
      <c r="D167" s="231" t="s">
        <v>172</v>
      </c>
      <c r="E167" s="40"/>
      <c r="F167" s="232" t="s">
        <v>3920</v>
      </c>
      <c r="G167" s="40"/>
      <c r="H167" s="40"/>
      <c r="I167" s="233"/>
      <c r="J167" s="40"/>
      <c r="K167" s="40"/>
      <c r="L167" s="44"/>
      <c r="M167" s="234"/>
      <c r="N167" s="235"/>
      <c r="O167" s="91"/>
      <c r="P167" s="91"/>
      <c r="Q167" s="91"/>
      <c r="R167" s="91"/>
      <c r="S167" s="91"/>
      <c r="T167" s="92"/>
      <c r="U167" s="38"/>
      <c r="V167" s="38"/>
      <c r="W167" s="38"/>
      <c r="X167" s="38"/>
      <c r="Y167" s="38"/>
      <c r="Z167" s="38"/>
      <c r="AA167" s="38"/>
      <c r="AB167" s="38"/>
      <c r="AC167" s="38"/>
      <c r="AD167" s="38"/>
      <c r="AE167" s="38"/>
      <c r="AT167" s="17" t="s">
        <v>172</v>
      </c>
      <c r="AU167" s="17" t="s">
        <v>88</v>
      </c>
    </row>
    <row r="168" s="12" customFormat="1" ht="22.8" customHeight="1">
      <c r="A168" s="12"/>
      <c r="B168" s="202"/>
      <c r="C168" s="203"/>
      <c r="D168" s="204" t="s">
        <v>77</v>
      </c>
      <c r="E168" s="216" t="s">
        <v>205</v>
      </c>
      <c r="F168" s="216" t="s">
        <v>1222</v>
      </c>
      <c r="G168" s="203"/>
      <c r="H168" s="203"/>
      <c r="I168" s="206"/>
      <c r="J168" s="217">
        <f>BK168</f>
        <v>0</v>
      </c>
      <c r="K168" s="203"/>
      <c r="L168" s="208"/>
      <c r="M168" s="209"/>
      <c r="N168" s="210"/>
      <c r="O168" s="210"/>
      <c r="P168" s="211">
        <f>SUM(P169:P184)</f>
        <v>0</v>
      </c>
      <c r="Q168" s="210"/>
      <c r="R168" s="211">
        <f>SUM(R169:R184)</f>
        <v>0</v>
      </c>
      <c r="S168" s="210"/>
      <c r="T168" s="212">
        <f>SUM(T169:T184)</f>
        <v>0</v>
      </c>
      <c r="U168" s="12"/>
      <c r="V168" s="12"/>
      <c r="W168" s="12"/>
      <c r="X168" s="12"/>
      <c r="Y168" s="12"/>
      <c r="Z168" s="12"/>
      <c r="AA168" s="12"/>
      <c r="AB168" s="12"/>
      <c r="AC168" s="12"/>
      <c r="AD168" s="12"/>
      <c r="AE168" s="12"/>
      <c r="AR168" s="213" t="s">
        <v>86</v>
      </c>
      <c r="AT168" s="214" t="s">
        <v>77</v>
      </c>
      <c r="AU168" s="214" t="s">
        <v>86</v>
      </c>
      <c r="AY168" s="213" t="s">
        <v>162</v>
      </c>
      <c r="BK168" s="215">
        <f>SUM(BK169:BK184)</f>
        <v>0</v>
      </c>
    </row>
    <row r="169" s="2" customFormat="1" ht="16.5" customHeight="1">
      <c r="A169" s="38"/>
      <c r="B169" s="39"/>
      <c r="C169" s="218" t="s">
        <v>265</v>
      </c>
      <c r="D169" s="218" t="s">
        <v>165</v>
      </c>
      <c r="E169" s="219" t="s">
        <v>3979</v>
      </c>
      <c r="F169" s="220" t="s">
        <v>3980</v>
      </c>
      <c r="G169" s="221" t="s">
        <v>268</v>
      </c>
      <c r="H169" s="222">
        <v>2</v>
      </c>
      <c r="I169" s="223"/>
      <c r="J169" s="224">
        <f>ROUND(I169*H169,2)</f>
        <v>0</v>
      </c>
      <c r="K169" s="220" t="s">
        <v>1</v>
      </c>
      <c r="L169" s="44"/>
      <c r="M169" s="225" t="s">
        <v>1</v>
      </c>
      <c r="N169" s="226" t="s">
        <v>43</v>
      </c>
      <c r="O169" s="91"/>
      <c r="P169" s="227">
        <f>O169*H169</f>
        <v>0</v>
      </c>
      <c r="Q169" s="227">
        <v>0</v>
      </c>
      <c r="R169" s="227">
        <f>Q169*H169</f>
        <v>0</v>
      </c>
      <c r="S169" s="227">
        <v>0</v>
      </c>
      <c r="T169" s="228">
        <f>S169*H169</f>
        <v>0</v>
      </c>
      <c r="U169" s="38"/>
      <c r="V169" s="38"/>
      <c r="W169" s="38"/>
      <c r="X169" s="38"/>
      <c r="Y169" s="38"/>
      <c r="Z169" s="38"/>
      <c r="AA169" s="38"/>
      <c r="AB169" s="38"/>
      <c r="AC169" s="38"/>
      <c r="AD169" s="38"/>
      <c r="AE169" s="38"/>
      <c r="AR169" s="229" t="s">
        <v>245</v>
      </c>
      <c r="AT169" s="229" t="s">
        <v>165</v>
      </c>
      <c r="AU169" s="229" t="s">
        <v>88</v>
      </c>
      <c r="AY169" s="17" t="s">
        <v>162</v>
      </c>
      <c r="BE169" s="230">
        <f>IF(N169="základní",J169,0)</f>
        <v>0</v>
      </c>
      <c r="BF169" s="230">
        <f>IF(N169="snížená",J169,0)</f>
        <v>0</v>
      </c>
      <c r="BG169" s="230">
        <f>IF(N169="zákl. přenesená",J169,0)</f>
        <v>0</v>
      </c>
      <c r="BH169" s="230">
        <f>IF(N169="sníž. přenesená",J169,0)</f>
        <v>0</v>
      </c>
      <c r="BI169" s="230">
        <f>IF(N169="nulová",J169,0)</f>
        <v>0</v>
      </c>
      <c r="BJ169" s="17" t="s">
        <v>86</v>
      </c>
      <c r="BK169" s="230">
        <f>ROUND(I169*H169,2)</f>
        <v>0</v>
      </c>
      <c r="BL169" s="17" t="s">
        <v>245</v>
      </c>
      <c r="BM169" s="229" t="s">
        <v>977</v>
      </c>
    </row>
    <row r="170" s="2" customFormat="1">
      <c r="A170" s="38"/>
      <c r="B170" s="39"/>
      <c r="C170" s="40"/>
      <c r="D170" s="231" t="s">
        <v>172</v>
      </c>
      <c r="E170" s="40"/>
      <c r="F170" s="232" t="s">
        <v>3981</v>
      </c>
      <c r="G170" s="40"/>
      <c r="H170" s="40"/>
      <c r="I170" s="233"/>
      <c r="J170" s="40"/>
      <c r="K170" s="40"/>
      <c r="L170" s="44"/>
      <c r="M170" s="234"/>
      <c r="N170" s="235"/>
      <c r="O170" s="91"/>
      <c r="P170" s="91"/>
      <c r="Q170" s="91"/>
      <c r="R170" s="91"/>
      <c r="S170" s="91"/>
      <c r="T170" s="92"/>
      <c r="U170" s="38"/>
      <c r="V170" s="38"/>
      <c r="W170" s="38"/>
      <c r="X170" s="38"/>
      <c r="Y170" s="38"/>
      <c r="Z170" s="38"/>
      <c r="AA170" s="38"/>
      <c r="AB170" s="38"/>
      <c r="AC170" s="38"/>
      <c r="AD170" s="38"/>
      <c r="AE170" s="38"/>
      <c r="AT170" s="17" t="s">
        <v>172</v>
      </c>
      <c r="AU170" s="17" t="s">
        <v>88</v>
      </c>
    </row>
    <row r="171" s="2" customFormat="1" ht="37.8" customHeight="1">
      <c r="A171" s="38"/>
      <c r="B171" s="39"/>
      <c r="C171" s="218" t="s">
        <v>7</v>
      </c>
      <c r="D171" s="218" t="s">
        <v>165</v>
      </c>
      <c r="E171" s="219" t="s">
        <v>3982</v>
      </c>
      <c r="F171" s="220" t="s">
        <v>3983</v>
      </c>
      <c r="G171" s="221" t="s">
        <v>208</v>
      </c>
      <c r="H171" s="222">
        <v>27</v>
      </c>
      <c r="I171" s="223"/>
      <c r="J171" s="224">
        <f>ROUND(I171*H171,2)</f>
        <v>0</v>
      </c>
      <c r="K171" s="220" t="s">
        <v>1</v>
      </c>
      <c r="L171" s="44"/>
      <c r="M171" s="225" t="s">
        <v>1</v>
      </c>
      <c r="N171" s="226" t="s">
        <v>43</v>
      </c>
      <c r="O171" s="91"/>
      <c r="P171" s="227">
        <f>O171*H171</f>
        <v>0</v>
      </c>
      <c r="Q171" s="227">
        <v>0</v>
      </c>
      <c r="R171" s="227">
        <f>Q171*H171</f>
        <v>0</v>
      </c>
      <c r="S171" s="227">
        <v>0</v>
      </c>
      <c r="T171" s="228">
        <f>S171*H171</f>
        <v>0</v>
      </c>
      <c r="U171" s="38"/>
      <c r="V171" s="38"/>
      <c r="W171" s="38"/>
      <c r="X171" s="38"/>
      <c r="Y171" s="38"/>
      <c r="Z171" s="38"/>
      <c r="AA171" s="38"/>
      <c r="AB171" s="38"/>
      <c r="AC171" s="38"/>
      <c r="AD171" s="38"/>
      <c r="AE171" s="38"/>
      <c r="AR171" s="229" t="s">
        <v>245</v>
      </c>
      <c r="AT171" s="229" t="s">
        <v>165</v>
      </c>
      <c r="AU171" s="229" t="s">
        <v>88</v>
      </c>
      <c r="AY171" s="17" t="s">
        <v>162</v>
      </c>
      <c r="BE171" s="230">
        <f>IF(N171="základní",J171,0)</f>
        <v>0</v>
      </c>
      <c r="BF171" s="230">
        <f>IF(N171="snížená",J171,0)</f>
        <v>0</v>
      </c>
      <c r="BG171" s="230">
        <f>IF(N171="zákl. přenesená",J171,0)</f>
        <v>0</v>
      </c>
      <c r="BH171" s="230">
        <f>IF(N171="sníž. přenesená",J171,0)</f>
        <v>0</v>
      </c>
      <c r="BI171" s="230">
        <f>IF(N171="nulová",J171,0)</f>
        <v>0</v>
      </c>
      <c r="BJ171" s="17" t="s">
        <v>86</v>
      </c>
      <c r="BK171" s="230">
        <f>ROUND(I171*H171,2)</f>
        <v>0</v>
      </c>
      <c r="BL171" s="17" t="s">
        <v>245</v>
      </c>
      <c r="BM171" s="229" t="s">
        <v>996</v>
      </c>
    </row>
    <row r="172" s="2" customFormat="1">
      <c r="A172" s="38"/>
      <c r="B172" s="39"/>
      <c r="C172" s="40"/>
      <c r="D172" s="231" t="s">
        <v>172</v>
      </c>
      <c r="E172" s="40"/>
      <c r="F172" s="232" t="s">
        <v>3928</v>
      </c>
      <c r="G172" s="40"/>
      <c r="H172" s="40"/>
      <c r="I172" s="233"/>
      <c r="J172" s="40"/>
      <c r="K172" s="40"/>
      <c r="L172" s="44"/>
      <c r="M172" s="234"/>
      <c r="N172" s="235"/>
      <c r="O172" s="91"/>
      <c r="P172" s="91"/>
      <c r="Q172" s="91"/>
      <c r="R172" s="91"/>
      <c r="S172" s="91"/>
      <c r="T172" s="92"/>
      <c r="U172" s="38"/>
      <c r="V172" s="38"/>
      <c r="W172" s="38"/>
      <c r="X172" s="38"/>
      <c r="Y172" s="38"/>
      <c r="Z172" s="38"/>
      <c r="AA172" s="38"/>
      <c r="AB172" s="38"/>
      <c r="AC172" s="38"/>
      <c r="AD172" s="38"/>
      <c r="AE172" s="38"/>
      <c r="AT172" s="17" t="s">
        <v>172</v>
      </c>
      <c r="AU172" s="17" t="s">
        <v>88</v>
      </c>
    </row>
    <row r="173" s="2" customFormat="1" ht="37.8" customHeight="1">
      <c r="A173" s="38"/>
      <c r="B173" s="39"/>
      <c r="C173" s="273" t="s">
        <v>275</v>
      </c>
      <c r="D173" s="273" t="s">
        <v>616</v>
      </c>
      <c r="E173" s="274" t="s">
        <v>3984</v>
      </c>
      <c r="F173" s="275" t="s">
        <v>3985</v>
      </c>
      <c r="G173" s="276" t="s">
        <v>208</v>
      </c>
      <c r="H173" s="277">
        <v>32.399999999999999</v>
      </c>
      <c r="I173" s="278"/>
      <c r="J173" s="279">
        <f>ROUND(I173*H173,2)</f>
        <v>0</v>
      </c>
      <c r="K173" s="275" t="s">
        <v>1</v>
      </c>
      <c r="L173" s="280"/>
      <c r="M173" s="281" t="s">
        <v>1</v>
      </c>
      <c r="N173" s="282" t="s">
        <v>43</v>
      </c>
      <c r="O173" s="91"/>
      <c r="P173" s="227">
        <f>O173*H173</f>
        <v>0</v>
      </c>
      <c r="Q173" s="227">
        <v>0</v>
      </c>
      <c r="R173" s="227">
        <f>Q173*H173</f>
        <v>0</v>
      </c>
      <c r="S173" s="227">
        <v>0</v>
      </c>
      <c r="T173" s="228">
        <f>S173*H173</f>
        <v>0</v>
      </c>
      <c r="U173" s="38"/>
      <c r="V173" s="38"/>
      <c r="W173" s="38"/>
      <c r="X173" s="38"/>
      <c r="Y173" s="38"/>
      <c r="Z173" s="38"/>
      <c r="AA173" s="38"/>
      <c r="AB173" s="38"/>
      <c r="AC173" s="38"/>
      <c r="AD173" s="38"/>
      <c r="AE173" s="38"/>
      <c r="AR173" s="229" t="s">
        <v>318</v>
      </c>
      <c r="AT173" s="229" t="s">
        <v>616</v>
      </c>
      <c r="AU173" s="229" t="s">
        <v>88</v>
      </c>
      <c r="AY173" s="17" t="s">
        <v>162</v>
      </c>
      <c r="BE173" s="230">
        <f>IF(N173="základní",J173,0)</f>
        <v>0</v>
      </c>
      <c r="BF173" s="230">
        <f>IF(N173="snížená",J173,0)</f>
        <v>0</v>
      </c>
      <c r="BG173" s="230">
        <f>IF(N173="zákl. přenesená",J173,0)</f>
        <v>0</v>
      </c>
      <c r="BH173" s="230">
        <f>IF(N173="sníž. přenesená",J173,0)</f>
        <v>0</v>
      </c>
      <c r="BI173" s="230">
        <f>IF(N173="nulová",J173,0)</f>
        <v>0</v>
      </c>
      <c r="BJ173" s="17" t="s">
        <v>86</v>
      </c>
      <c r="BK173" s="230">
        <f>ROUND(I173*H173,2)</f>
        <v>0</v>
      </c>
      <c r="BL173" s="17" t="s">
        <v>245</v>
      </c>
      <c r="BM173" s="229" t="s">
        <v>1028</v>
      </c>
    </row>
    <row r="174" s="2" customFormat="1">
      <c r="A174" s="38"/>
      <c r="B174" s="39"/>
      <c r="C174" s="40"/>
      <c r="D174" s="231" t="s">
        <v>172</v>
      </c>
      <c r="E174" s="40"/>
      <c r="F174" s="232" t="s">
        <v>3931</v>
      </c>
      <c r="G174" s="40"/>
      <c r="H174" s="40"/>
      <c r="I174" s="233"/>
      <c r="J174" s="40"/>
      <c r="K174" s="40"/>
      <c r="L174" s="44"/>
      <c r="M174" s="234"/>
      <c r="N174" s="235"/>
      <c r="O174" s="91"/>
      <c r="P174" s="91"/>
      <c r="Q174" s="91"/>
      <c r="R174" s="91"/>
      <c r="S174" s="91"/>
      <c r="T174" s="92"/>
      <c r="U174" s="38"/>
      <c r="V174" s="38"/>
      <c r="W174" s="38"/>
      <c r="X174" s="38"/>
      <c r="Y174" s="38"/>
      <c r="Z174" s="38"/>
      <c r="AA174" s="38"/>
      <c r="AB174" s="38"/>
      <c r="AC174" s="38"/>
      <c r="AD174" s="38"/>
      <c r="AE174" s="38"/>
      <c r="AT174" s="17" t="s">
        <v>172</v>
      </c>
      <c r="AU174" s="17" t="s">
        <v>88</v>
      </c>
    </row>
    <row r="175" s="2" customFormat="1" ht="21.75" customHeight="1">
      <c r="A175" s="38"/>
      <c r="B175" s="39"/>
      <c r="C175" s="218" t="s">
        <v>279</v>
      </c>
      <c r="D175" s="218" t="s">
        <v>165</v>
      </c>
      <c r="E175" s="219" t="s">
        <v>3932</v>
      </c>
      <c r="F175" s="220" t="s">
        <v>3986</v>
      </c>
      <c r="G175" s="221" t="s">
        <v>208</v>
      </c>
      <c r="H175" s="222">
        <v>27</v>
      </c>
      <c r="I175" s="223"/>
      <c r="J175" s="224">
        <f>ROUND(I175*H175,2)</f>
        <v>0</v>
      </c>
      <c r="K175" s="220" t="s">
        <v>1</v>
      </c>
      <c r="L175" s="44"/>
      <c r="M175" s="225" t="s">
        <v>1</v>
      </c>
      <c r="N175" s="226" t="s">
        <v>43</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245</v>
      </c>
      <c r="AT175" s="229" t="s">
        <v>165</v>
      </c>
      <c r="AU175" s="229" t="s">
        <v>88</v>
      </c>
      <c r="AY175" s="17" t="s">
        <v>162</v>
      </c>
      <c r="BE175" s="230">
        <f>IF(N175="základní",J175,0)</f>
        <v>0</v>
      </c>
      <c r="BF175" s="230">
        <f>IF(N175="snížená",J175,0)</f>
        <v>0</v>
      </c>
      <c r="BG175" s="230">
        <f>IF(N175="zákl. přenesená",J175,0)</f>
        <v>0</v>
      </c>
      <c r="BH175" s="230">
        <f>IF(N175="sníž. přenesená",J175,0)</f>
        <v>0</v>
      </c>
      <c r="BI175" s="230">
        <f>IF(N175="nulová",J175,0)</f>
        <v>0</v>
      </c>
      <c r="BJ175" s="17" t="s">
        <v>86</v>
      </c>
      <c r="BK175" s="230">
        <f>ROUND(I175*H175,2)</f>
        <v>0</v>
      </c>
      <c r="BL175" s="17" t="s">
        <v>245</v>
      </c>
      <c r="BM175" s="229" t="s">
        <v>1045</v>
      </c>
    </row>
    <row r="176" s="2" customFormat="1">
      <c r="A176" s="38"/>
      <c r="B176" s="39"/>
      <c r="C176" s="40"/>
      <c r="D176" s="231" t="s">
        <v>172</v>
      </c>
      <c r="E176" s="40"/>
      <c r="F176" s="232" t="s">
        <v>3934</v>
      </c>
      <c r="G176" s="40"/>
      <c r="H176" s="40"/>
      <c r="I176" s="233"/>
      <c r="J176" s="40"/>
      <c r="K176" s="40"/>
      <c r="L176" s="44"/>
      <c r="M176" s="234"/>
      <c r="N176" s="235"/>
      <c r="O176" s="91"/>
      <c r="P176" s="91"/>
      <c r="Q176" s="91"/>
      <c r="R176" s="91"/>
      <c r="S176" s="91"/>
      <c r="T176" s="92"/>
      <c r="U176" s="38"/>
      <c r="V176" s="38"/>
      <c r="W176" s="38"/>
      <c r="X176" s="38"/>
      <c r="Y176" s="38"/>
      <c r="Z176" s="38"/>
      <c r="AA176" s="38"/>
      <c r="AB176" s="38"/>
      <c r="AC176" s="38"/>
      <c r="AD176" s="38"/>
      <c r="AE176" s="38"/>
      <c r="AT176" s="17" t="s">
        <v>172</v>
      </c>
      <c r="AU176" s="17" t="s">
        <v>88</v>
      </c>
    </row>
    <row r="177" s="2" customFormat="1" ht="16.5" customHeight="1">
      <c r="A177" s="38"/>
      <c r="B177" s="39"/>
      <c r="C177" s="218" t="s">
        <v>283</v>
      </c>
      <c r="D177" s="218" t="s">
        <v>165</v>
      </c>
      <c r="E177" s="219" t="s">
        <v>3939</v>
      </c>
      <c r="F177" s="220" t="s">
        <v>3987</v>
      </c>
      <c r="G177" s="221" t="s">
        <v>208</v>
      </c>
      <c r="H177" s="222">
        <v>2.7999999999999998</v>
      </c>
      <c r="I177" s="223"/>
      <c r="J177" s="224">
        <f>ROUND(I177*H177,2)</f>
        <v>0</v>
      </c>
      <c r="K177" s="220" t="s">
        <v>1</v>
      </c>
      <c r="L177" s="44"/>
      <c r="M177" s="225" t="s">
        <v>1</v>
      </c>
      <c r="N177" s="226" t="s">
        <v>43</v>
      </c>
      <c r="O177" s="91"/>
      <c r="P177" s="227">
        <f>O177*H177</f>
        <v>0</v>
      </c>
      <c r="Q177" s="227">
        <v>0</v>
      </c>
      <c r="R177" s="227">
        <f>Q177*H177</f>
        <v>0</v>
      </c>
      <c r="S177" s="227">
        <v>0</v>
      </c>
      <c r="T177" s="228">
        <f>S177*H177</f>
        <v>0</v>
      </c>
      <c r="U177" s="38"/>
      <c r="V177" s="38"/>
      <c r="W177" s="38"/>
      <c r="X177" s="38"/>
      <c r="Y177" s="38"/>
      <c r="Z177" s="38"/>
      <c r="AA177" s="38"/>
      <c r="AB177" s="38"/>
      <c r="AC177" s="38"/>
      <c r="AD177" s="38"/>
      <c r="AE177" s="38"/>
      <c r="AR177" s="229" t="s">
        <v>245</v>
      </c>
      <c r="AT177" s="229" t="s">
        <v>165</v>
      </c>
      <c r="AU177" s="229" t="s">
        <v>88</v>
      </c>
      <c r="AY177" s="17" t="s">
        <v>162</v>
      </c>
      <c r="BE177" s="230">
        <f>IF(N177="základní",J177,0)</f>
        <v>0</v>
      </c>
      <c r="BF177" s="230">
        <f>IF(N177="snížená",J177,0)</f>
        <v>0</v>
      </c>
      <c r="BG177" s="230">
        <f>IF(N177="zákl. přenesená",J177,0)</f>
        <v>0</v>
      </c>
      <c r="BH177" s="230">
        <f>IF(N177="sníž. přenesená",J177,0)</f>
        <v>0</v>
      </c>
      <c r="BI177" s="230">
        <f>IF(N177="nulová",J177,0)</f>
        <v>0</v>
      </c>
      <c r="BJ177" s="17" t="s">
        <v>86</v>
      </c>
      <c r="BK177" s="230">
        <f>ROUND(I177*H177,2)</f>
        <v>0</v>
      </c>
      <c r="BL177" s="17" t="s">
        <v>245</v>
      </c>
      <c r="BM177" s="229" t="s">
        <v>1091</v>
      </c>
    </row>
    <row r="178" s="2" customFormat="1">
      <c r="A178" s="38"/>
      <c r="B178" s="39"/>
      <c r="C178" s="40"/>
      <c r="D178" s="231" t="s">
        <v>172</v>
      </c>
      <c r="E178" s="40"/>
      <c r="F178" s="232" t="s">
        <v>3988</v>
      </c>
      <c r="G178" s="40"/>
      <c r="H178" s="40"/>
      <c r="I178" s="233"/>
      <c r="J178" s="40"/>
      <c r="K178" s="40"/>
      <c r="L178" s="44"/>
      <c r="M178" s="234"/>
      <c r="N178" s="235"/>
      <c r="O178" s="91"/>
      <c r="P178" s="91"/>
      <c r="Q178" s="91"/>
      <c r="R178" s="91"/>
      <c r="S178" s="91"/>
      <c r="T178" s="92"/>
      <c r="U178" s="38"/>
      <c r="V178" s="38"/>
      <c r="W178" s="38"/>
      <c r="X178" s="38"/>
      <c r="Y178" s="38"/>
      <c r="Z178" s="38"/>
      <c r="AA178" s="38"/>
      <c r="AB178" s="38"/>
      <c r="AC178" s="38"/>
      <c r="AD178" s="38"/>
      <c r="AE178" s="38"/>
      <c r="AT178" s="17" t="s">
        <v>172</v>
      </c>
      <c r="AU178" s="17" t="s">
        <v>88</v>
      </c>
    </row>
    <row r="179" s="2" customFormat="1" ht="24.15" customHeight="1">
      <c r="A179" s="38"/>
      <c r="B179" s="39"/>
      <c r="C179" s="218" t="s">
        <v>287</v>
      </c>
      <c r="D179" s="218" t="s">
        <v>165</v>
      </c>
      <c r="E179" s="219" t="s">
        <v>3989</v>
      </c>
      <c r="F179" s="220" t="s">
        <v>3990</v>
      </c>
      <c r="G179" s="221" t="s">
        <v>268</v>
      </c>
      <c r="H179" s="222">
        <v>1</v>
      </c>
      <c r="I179" s="223"/>
      <c r="J179" s="224">
        <f>ROUND(I179*H179,2)</f>
        <v>0</v>
      </c>
      <c r="K179" s="220" t="s">
        <v>1</v>
      </c>
      <c r="L179" s="44"/>
      <c r="M179" s="225" t="s">
        <v>1</v>
      </c>
      <c r="N179" s="226" t="s">
        <v>43</v>
      </c>
      <c r="O179" s="91"/>
      <c r="P179" s="227">
        <f>O179*H179</f>
        <v>0</v>
      </c>
      <c r="Q179" s="227">
        <v>0</v>
      </c>
      <c r="R179" s="227">
        <f>Q179*H179</f>
        <v>0</v>
      </c>
      <c r="S179" s="227">
        <v>0</v>
      </c>
      <c r="T179" s="228">
        <f>S179*H179</f>
        <v>0</v>
      </c>
      <c r="U179" s="38"/>
      <c r="V179" s="38"/>
      <c r="W179" s="38"/>
      <c r="X179" s="38"/>
      <c r="Y179" s="38"/>
      <c r="Z179" s="38"/>
      <c r="AA179" s="38"/>
      <c r="AB179" s="38"/>
      <c r="AC179" s="38"/>
      <c r="AD179" s="38"/>
      <c r="AE179" s="38"/>
      <c r="AR179" s="229" t="s">
        <v>245</v>
      </c>
      <c r="AT179" s="229" t="s">
        <v>165</v>
      </c>
      <c r="AU179" s="229" t="s">
        <v>88</v>
      </c>
      <c r="AY179" s="17" t="s">
        <v>162</v>
      </c>
      <c r="BE179" s="230">
        <f>IF(N179="základní",J179,0)</f>
        <v>0</v>
      </c>
      <c r="BF179" s="230">
        <f>IF(N179="snížená",J179,0)</f>
        <v>0</v>
      </c>
      <c r="BG179" s="230">
        <f>IF(N179="zákl. přenesená",J179,0)</f>
        <v>0</v>
      </c>
      <c r="BH179" s="230">
        <f>IF(N179="sníž. přenesená",J179,0)</f>
        <v>0</v>
      </c>
      <c r="BI179" s="230">
        <f>IF(N179="nulová",J179,0)</f>
        <v>0</v>
      </c>
      <c r="BJ179" s="17" t="s">
        <v>86</v>
      </c>
      <c r="BK179" s="230">
        <f>ROUND(I179*H179,2)</f>
        <v>0</v>
      </c>
      <c r="BL179" s="17" t="s">
        <v>245</v>
      </c>
      <c r="BM179" s="229" t="s">
        <v>1122</v>
      </c>
    </row>
    <row r="180" s="2" customFormat="1">
      <c r="A180" s="38"/>
      <c r="B180" s="39"/>
      <c r="C180" s="40"/>
      <c r="D180" s="231" t="s">
        <v>172</v>
      </c>
      <c r="E180" s="40"/>
      <c r="F180" s="232" t="s">
        <v>3991</v>
      </c>
      <c r="G180" s="40"/>
      <c r="H180" s="40"/>
      <c r="I180" s="233"/>
      <c r="J180" s="40"/>
      <c r="K180" s="40"/>
      <c r="L180" s="44"/>
      <c r="M180" s="234"/>
      <c r="N180" s="235"/>
      <c r="O180" s="91"/>
      <c r="P180" s="91"/>
      <c r="Q180" s="91"/>
      <c r="R180" s="91"/>
      <c r="S180" s="91"/>
      <c r="T180" s="92"/>
      <c r="U180" s="38"/>
      <c r="V180" s="38"/>
      <c r="W180" s="38"/>
      <c r="X180" s="38"/>
      <c r="Y180" s="38"/>
      <c r="Z180" s="38"/>
      <c r="AA180" s="38"/>
      <c r="AB180" s="38"/>
      <c r="AC180" s="38"/>
      <c r="AD180" s="38"/>
      <c r="AE180" s="38"/>
      <c r="AT180" s="17" t="s">
        <v>172</v>
      </c>
      <c r="AU180" s="17" t="s">
        <v>88</v>
      </c>
    </row>
    <row r="181" s="2" customFormat="1" ht="24.15" customHeight="1">
      <c r="A181" s="38"/>
      <c r="B181" s="39"/>
      <c r="C181" s="218" t="s">
        <v>291</v>
      </c>
      <c r="D181" s="218" t="s">
        <v>165</v>
      </c>
      <c r="E181" s="219" t="s">
        <v>3942</v>
      </c>
      <c r="F181" s="220" t="s">
        <v>3992</v>
      </c>
      <c r="G181" s="221" t="s">
        <v>208</v>
      </c>
      <c r="H181" s="222">
        <v>29.699999999999999</v>
      </c>
      <c r="I181" s="223"/>
      <c r="J181" s="224">
        <f>ROUND(I181*H181,2)</f>
        <v>0</v>
      </c>
      <c r="K181" s="220" t="s">
        <v>1</v>
      </c>
      <c r="L181" s="44"/>
      <c r="M181" s="225" t="s">
        <v>1</v>
      </c>
      <c r="N181" s="226" t="s">
        <v>43</v>
      </c>
      <c r="O181" s="91"/>
      <c r="P181" s="227">
        <f>O181*H181</f>
        <v>0</v>
      </c>
      <c r="Q181" s="227">
        <v>0</v>
      </c>
      <c r="R181" s="227">
        <f>Q181*H181</f>
        <v>0</v>
      </c>
      <c r="S181" s="227">
        <v>0</v>
      </c>
      <c r="T181" s="228">
        <f>S181*H181</f>
        <v>0</v>
      </c>
      <c r="U181" s="38"/>
      <c r="V181" s="38"/>
      <c r="W181" s="38"/>
      <c r="X181" s="38"/>
      <c r="Y181" s="38"/>
      <c r="Z181" s="38"/>
      <c r="AA181" s="38"/>
      <c r="AB181" s="38"/>
      <c r="AC181" s="38"/>
      <c r="AD181" s="38"/>
      <c r="AE181" s="38"/>
      <c r="AR181" s="229" t="s">
        <v>245</v>
      </c>
      <c r="AT181" s="229" t="s">
        <v>165</v>
      </c>
      <c r="AU181" s="229" t="s">
        <v>88</v>
      </c>
      <c r="AY181" s="17" t="s">
        <v>162</v>
      </c>
      <c r="BE181" s="230">
        <f>IF(N181="základní",J181,0)</f>
        <v>0</v>
      </c>
      <c r="BF181" s="230">
        <f>IF(N181="snížená",J181,0)</f>
        <v>0</v>
      </c>
      <c r="BG181" s="230">
        <f>IF(N181="zákl. přenesená",J181,0)</f>
        <v>0</v>
      </c>
      <c r="BH181" s="230">
        <f>IF(N181="sníž. přenesená",J181,0)</f>
        <v>0</v>
      </c>
      <c r="BI181" s="230">
        <f>IF(N181="nulová",J181,0)</f>
        <v>0</v>
      </c>
      <c r="BJ181" s="17" t="s">
        <v>86</v>
      </c>
      <c r="BK181" s="230">
        <f>ROUND(I181*H181,2)</f>
        <v>0</v>
      </c>
      <c r="BL181" s="17" t="s">
        <v>245</v>
      </c>
      <c r="BM181" s="229" t="s">
        <v>1145</v>
      </c>
    </row>
    <row r="182" s="2" customFormat="1">
      <c r="A182" s="38"/>
      <c r="B182" s="39"/>
      <c r="C182" s="40"/>
      <c r="D182" s="231" t="s">
        <v>172</v>
      </c>
      <c r="E182" s="40"/>
      <c r="F182" s="232" t="s">
        <v>3881</v>
      </c>
      <c r="G182" s="40"/>
      <c r="H182" s="40"/>
      <c r="I182" s="233"/>
      <c r="J182" s="40"/>
      <c r="K182" s="40"/>
      <c r="L182" s="44"/>
      <c r="M182" s="234"/>
      <c r="N182" s="235"/>
      <c r="O182" s="91"/>
      <c r="P182" s="91"/>
      <c r="Q182" s="91"/>
      <c r="R182" s="91"/>
      <c r="S182" s="91"/>
      <c r="T182" s="92"/>
      <c r="U182" s="38"/>
      <c r="V182" s="38"/>
      <c r="W182" s="38"/>
      <c r="X182" s="38"/>
      <c r="Y182" s="38"/>
      <c r="Z182" s="38"/>
      <c r="AA182" s="38"/>
      <c r="AB182" s="38"/>
      <c r="AC182" s="38"/>
      <c r="AD182" s="38"/>
      <c r="AE182" s="38"/>
      <c r="AT182" s="17" t="s">
        <v>172</v>
      </c>
      <c r="AU182" s="17" t="s">
        <v>88</v>
      </c>
    </row>
    <row r="183" s="2" customFormat="1" ht="33" customHeight="1">
      <c r="A183" s="38"/>
      <c r="B183" s="39"/>
      <c r="C183" s="218" t="s">
        <v>295</v>
      </c>
      <c r="D183" s="218" t="s">
        <v>165</v>
      </c>
      <c r="E183" s="219" t="s">
        <v>3944</v>
      </c>
      <c r="F183" s="220" t="s">
        <v>3993</v>
      </c>
      <c r="G183" s="221" t="s">
        <v>208</v>
      </c>
      <c r="H183" s="222">
        <v>29.699999999999999</v>
      </c>
      <c r="I183" s="223"/>
      <c r="J183" s="224">
        <f>ROUND(I183*H183,2)</f>
        <v>0</v>
      </c>
      <c r="K183" s="220" t="s">
        <v>1</v>
      </c>
      <c r="L183" s="44"/>
      <c r="M183" s="225" t="s">
        <v>1</v>
      </c>
      <c r="N183" s="226" t="s">
        <v>43</v>
      </c>
      <c r="O183" s="91"/>
      <c r="P183" s="227">
        <f>O183*H183</f>
        <v>0</v>
      </c>
      <c r="Q183" s="227">
        <v>0</v>
      </c>
      <c r="R183" s="227">
        <f>Q183*H183</f>
        <v>0</v>
      </c>
      <c r="S183" s="227">
        <v>0</v>
      </c>
      <c r="T183" s="228">
        <f>S183*H183</f>
        <v>0</v>
      </c>
      <c r="U183" s="38"/>
      <c r="V183" s="38"/>
      <c r="W183" s="38"/>
      <c r="X183" s="38"/>
      <c r="Y183" s="38"/>
      <c r="Z183" s="38"/>
      <c r="AA183" s="38"/>
      <c r="AB183" s="38"/>
      <c r="AC183" s="38"/>
      <c r="AD183" s="38"/>
      <c r="AE183" s="38"/>
      <c r="AR183" s="229" t="s">
        <v>245</v>
      </c>
      <c r="AT183" s="229" t="s">
        <v>165</v>
      </c>
      <c r="AU183" s="229" t="s">
        <v>88</v>
      </c>
      <c r="AY183" s="17" t="s">
        <v>162</v>
      </c>
      <c r="BE183" s="230">
        <f>IF(N183="základní",J183,0)</f>
        <v>0</v>
      </c>
      <c r="BF183" s="230">
        <f>IF(N183="snížená",J183,0)</f>
        <v>0</v>
      </c>
      <c r="BG183" s="230">
        <f>IF(N183="zákl. přenesená",J183,0)</f>
        <v>0</v>
      </c>
      <c r="BH183" s="230">
        <f>IF(N183="sníž. přenesená",J183,0)</f>
        <v>0</v>
      </c>
      <c r="BI183" s="230">
        <f>IF(N183="nulová",J183,0)</f>
        <v>0</v>
      </c>
      <c r="BJ183" s="17" t="s">
        <v>86</v>
      </c>
      <c r="BK183" s="230">
        <f>ROUND(I183*H183,2)</f>
        <v>0</v>
      </c>
      <c r="BL183" s="17" t="s">
        <v>245</v>
      </c>
      <c r="BM183" s="229" t="s">
        <v>1175</v>
      </c>
    </row>
    <row r="184" s="2" customFormat="1">
      <c r="A184" s="38"/>
      <c r="B184" s="39"/>
      <c r="C184" s="40"/>
      <c r="D184" s="231" t="s">
        <v>172</v>
      </c>
      <c r="E184" s="40"/>
      <c r="F184" s="232" t="s">
        <v>3881</v>
      </c>
      <c r="G184" s="40"/>
      <c r="H184" s="40"/>
      <c r="I184" s="233"/>
      <c r="J184" s="40"/>
      <c r="K184" s="40"/>
      <c r="L184" s="44"/>
      <c r="M184" s="234"/>
      <c r="N184" s="235"/>
      <c r="O184" s="91"/>
      <c r="P184" s="91"/>
      <c r="Q184" s="91"/>
      <c r="R184" s="91"/>
      <c r="S184" s="91"/>
      <c r="T184" s="92"/>
      <c r="U184" s="38"/>
      <c r="V184" s="38"/>
      <c r="W184" s="38"/>
      <c r="X184" s="38"/>
      <c r="Y184" s="38"/>
      <c r="Z184" s="38"/>
      <c r="AA184" s="38"/>
      <c r="AB184" s="38"/>
      <c r="AC184" s="38"/>
      <c r="AD184" s="38"/>
      <c r="AE184" s="38"/>
      <c r="AT184" s="17" t="s">
        <v>172</v>
      </c>
      <c r="AU184" s="17" t="s">
        <v>88</v>
      </c>
    </row>
    <row r="185" s="12" customFormat="1" ht="22.8" customHeight="1">
      <c r="A185" s="12"/>
      <c r="B185" s="202"/>
      <c r="C185" s="203"/>
      <c r="D185" s="204" t="s">
        <v>77</v>
      </c>
      <c r="E185" s="216" t="s">
        <v>163</v>
      </c>
      <c r="F185" s="216" t="s">
        <v>164</v>
      </c>
      <c r="G185" s="203"/>
      <c r="H185" s="203"/>
      <c r="I185" s="206"/>
      <c r="J185" s="217">
        <f>BK185</f>
        <v>0</v>
      </c>
      <c r="K185" s="203"/>
      <c r="L185" s="208"/>
      <c r="M185" s="209"/>
      <c r="N185" s="210"/>
      <c r="O185" s="210"/>
      <c r="P185" s="211">
        <f>SUM(P186:P187)</f>
        <v>0</v>
      </c>
      <c r="Q185" s="210"/>
      <c r="R185" s="211">
        <f>SUM(R186:R187)</f>
        <v>0</v>
      </c>
      <c r="S185" s="210"/>
      <c r="T185" s="212">
        <f>SUM(T186:T187)</f>
        <v>0</v>
      </c>
      <c r="U185" s="12"/>
      <c r="V185" s="12"/>
      <c r="W185" s="12"/>
      <c r="X185" s="12"/>
      <c r="Y185" s="12"/>
      <c r="Z185" s="12"/>
      <c r="AA185" s="12"/>
      <c r="AB185" s="12"/>
      <c r="AC185" s="12"/>
      <c r="AD185" s="12"/>
      <c r="AE185" s="12"/>
      <c r="AR185" s="213" t="s">
        <v>86</v>
      </c>
      <c r="AT185" s="214" t="s">
        <v>77</v>
      </c>
      <c r="AU185" s="214" t="s">
        <v>86</v>
      </c>
      <c r="AY185" s="213" t="s">
        <v>162</v>
      </c>
      <c r="BK185" s="215">
        <f>SUM(BK186:BK187)</f>
        <v>0</v>
      </c>
    </row>
    <row r="186" s="2" customFormat="1" ht="37.8" customHeight="1">
      <c r="A186" s="38"/>
      <c r="B186" s="39"/>
      <c r="C186" s="218" t="s">
        <v>299</v>
      </c>
      <c r="D186" s="218" t="s">
        <v>165</v>
      </c>
      <c r="E186" s="219" t="s">
        <v>3946</v>
      </c>
      <c r="F186" s="220" t="s">
        <v>3994</v>
      </c>
      <c r="G186" s="221" t="s">
        <v>208</v>
      </c>
      <c r="H186" s="222">
        <v>22.199999999999999</v>
      </c>
      <c r="I186" s="223"/>
      <c r="J186" s="224">
        <f>ROUND(I186*H186,2)</f>
        <v>0</v>
      </c>
      <c r="K186" s="220" t="s">
        <v>1</v>
      </c>
      <c r="L186" s="44"/>
      <c r="M186" s="225" t="s">
        <v>1</v>
      </c>
      <c r="N186" s="226" t="s">
        <v>43</v>
      </c>
      <c r="O186" s="91"/>
      <c r="P186" s="227">
        <f>O186*H186</f>
        <v>0</v>
      </c>
      <c r="Q186" s="227">
        <v>0</v>
      </c>
      <c r="R186" s="227">
        <f>Q186*H186</f>
        <v>0</v>
      </c>
      <c r="S186" s="227">
        <v>0</v>
      </c>
      <c r="T186" s="228">
        <f>S186*H186</f>
        <v>0</v>
      </c>
      <c r="U186" s="38"/>
      <c r="V186" s="38"/>
      <c r="W186" s="38"/>
      <c r="X186" s="38"/>
      <c r="Y186" s="38"/>
      <c r="Z186" s="38"/>
      <c r="AA186" s="38"/>
      <c r="AB186" s="38"/>
      <c r="AC186" s="38"/>
      <c r="AD186" s="38"/>
      <c r="AE186" s="38"/>
      <c r="AR186" s="229" t="s">
        <v>245</v>
      </c>
      <c r="AT186" s="229" t="s">
        <v>165</v>
      </c>
      <c r="AU186" s="229" t="s">
        <v>88</v>
      </c>
      <c r="AY186" s="17" t="s">
        <v>162</v>
      </c>
      <c r="BE186" s="230">
        <f>IF(N186="základní",J186,0)</f>
        <v>0</v>
      </c>
      <c r="BF186" s="230">
        <f>IF(N186="snížená",J186,0)</f>
        <v>0</v>
      </c>
      <c r="BG186" s="230">
        <f>IF(N186="zákl. přenesená",J186,0)</f>
        <v>0</v>
      </c>
      <c r="BH186" s="230">
        <f>IF(N186="sníž. přenesená",J186,0)</f>
        <v>0</v>
      </c>
      <c r="BI186" s="230">
        <f>IF(N186="nulová",J186,0)</f>
        <v>0</v>
      </c>
      <c r="BJ186" s="17" t="s">
        <v>86</v>
      </c>
      <c r="BK186" s="230">
        <f>ROUND(I186*H186,2)</f>
        <v>0</v>
      </c>
      <c r="BL186" s="17" t="s">
        <v>245</v>
      </c>
      <c r="BM186" s="229" t="s">
        <v>1210</v>
      </c>
    </row>
    <row r="187" s="2" customFormat="1">
      <c r="A187" s="38"/>
      <c r="B187" s="39"/>
      <c r="C187" s="40"/>
      <c r="D187" s="231" t="s">
        <v>172</v>
      </c>
      <c r="E187" s="40"/>
      <c r="F187" s="232" t="s">
        <v>3995</v>
      </c>
      <c r="G187" s="40"/>
      <c r="H187" s="40"/>
      <c r="I187" s="233"/>
      <c r="J187" s="40"/>
      <c r="K187" s="40"/>
      <c r="L187" s="44"/>
      <c r="M187" s="234"/>
      <c r="N187" s="235"/>
      <c r="O187" s="91"/>
      <c r="P187" s="91"/>
      <c r="Q187" s="91"/>
      <c r="R187" s="91"/>
      <c r="S187" s="91"/>
      <c r="T187" s="92"/>
      <c r="U187" s="38"/>
      <c r="V187" s="38"/>
      <c r="W187" s="38"/>
      <c r="X187" s="38"/>
      <c r="Y187" s="38"/>
      <c r="Z187" s="38"/>
      <c r="AA187" s="38"/>
      <c r="AB187" s="38"/>
      <c r="AC187" s="38"/>
      <c r="AD187" s="38"/>
      <c r="AE187" s="38"/>
      <c r="AT187" s="17" t="s">
        <v>172</v>
      </c>
      <c r="AU187" s="17" t="s">
        <v>88</v>
      </c>
    </row>
    <row r="188" s="12" customFormat="1" ht="22.8" customHeight="1">
      <c r="A188" s="12"/>
      <c r="B188" s="202"/>
      <c r="C188" s="203"/>
      <c r="D188" s="204" t="s">
        <v>77</v>
      </c>
      <c r="E188" s="216" t="s">
        <v>1348</v>
      </c>
      <c r="F188" s="216" t="s">
        <v>1349</v>
      </c>
      <c r="G188" s="203"/>
      <c r="H188" s="203"/>
      <c r="I188" s="206"/>
      <c r="J188" s="217">
        <f>BK188</f>
        <v>0</v>
      </c>
      <c r="K188" s="203"/>
      <c r="L188" s="208"/>
      <c r="M188" s="209"/>
      <c r="N188" s="210"/>
      <c r="O188" s="210"/>
      <c r="P188" s="211">
        <f>SUM(P189:P190)</f>
        <v>0</v>
      </c>
      <c r="Q188" s="210"/>
      <c r="R188" s="211">
        <f>SUM(R189:R190)</f>
        <v>0</v>
      </c>
      <c r="S188" s="210"/>
      <c r="T188" s="212">
        <f>SUM(T189:T190)</f>
        <v>0</v>
      </c>
      <c r="U188" s="12"/>
      <c r="V188" s="12"/>
      <c r="W188" s="12"/>
      <c r="X188" s="12"/>
      <c r="Y188" s="12"/>
      <c r="Z188" s="12"/>
      <c r="AA188" s="12"/>
      <c r="AB188" s="12"/>
      <c r="AC188" s="12"/>
      <c r="AD188" s="12"/>
      <c r="AE188" s="12"/>
      <c r="AR188" s="213" t="s">
        <v>86</v>
      </c>
      <c r="AT188" s="214" t="s">
        <v>77</v>
      </c>
      <c r="AU188" s="214" t="s">
        <v>86</v>
      </c>
      <c r="AY188" s="213" t="s">
        <v>162</v>
      </c>
      <c r="BK188" s="215">
        <f>SUM(BK189:BK190)</f>
        <v>0</v>
      </c>
    </row>
    <row r="189" s="2" customFormat="1" ht="24.15" customHeight="1">
      <c r="A189" s="38"/>
      <c r="B189" s="39"/>
      <c r="C189" s="218" t="s">
        <v>304</v>
      </c>
      <c r="D189" s="218" t="s">
        <v>165</v>
      </c>
      <c r="E189" s="219" t="s">
        <v>3949</v>
      </c>
      <c r="F189" s="220" t="s">
        <v>3950</v>
      </c>
      <c r="G189" s="221" t="s">
        <v>353</v>
      </c>
      <c r="H189" s="222">
        <v>21.904</v>
      </c>
      <c r="I189" s="223"/>
      <c r="J189" s="224">
        <f>ROUND(I189*H189,2)</f>
        <v>0</v>
      </c>
      <c r="K189" s="220" t="s">
        <v>1</v>
      </c>
      <c r="L189" s="44"/>
      <c r="M189" s="225" t="s">
        <v>1</v>
      </c>
      <c r="N189" s="226" t="s">
        <v>43</v>
      </c>
      <c r="O189" s="91"/>
      <c r="P189" s="227">
        <f>O189*H189</f>
        <v>0</v>
      </c>
      <c r="Q189" s="227">
        <v>0</v>
      </c>
      <c r="R189" s="227">
        <f>Q189*H189</f>
        <v>0</v>
      </c>
      <c r="S189" s="227">
        <v>0</v>
      </c>
      <c r="T189" s="228">
        <f>S189*H189</f>
        <v>0</v>
      </c>
      <c r="U189" s="38"/>
      <c r="V189" s="38"/>
      <c r="W189" s="38"/>
      <c r="X189" s="38"/>
      <c r="Y189" s="38"/>
      <c r="Z189" s="38"/>
      <c r="AA189" s="38"/>
      <c r="AB189" s="38"/>
      <c r="AC189" s="38"/>
      <c r="AD189" s="38"/>
      <c r="AE189" s="38"/>
      <c r="AR189" s="229" t="s">
        <v>245</v>
      </c>
      <c r="AT189" s="229" t="s">
        <v>165</v>
      </c>
      <c r="AU189" s="229" t="s">
        <v>88</v>
      </c>
      <c r="AY189" s="17" t="s">
        <v>162</v>
      </c>
      <c r="BE189" s="230">
        <f>IF(N189="základní",J189,0)</f>
        <v>0</v>
      </c>
      <c r="BF189" s="230">
        <f>IF(N189="snížená",J189,0)</f>
        <v>0</v>
      </c>
      <c r="BG189" s="230">
        <f>IF(N189="zákl. přenesená",J189,0)</f>
        <v>0</v>
      </c>
      <c r="BH189" s="230">
        <f>IF(N189="sníž. přenesená",J189,0)</f>
        <v>0</v>
      </c>
      <c r="BI189" s="230">
        <f>IF(N189="nulová",J189,0)</f>
        <v>0</v>
      </c>
      <c r="BJ189" s="17" t="s">
        <v>86</v>
      </c>
      <c r="BK189" s="230">
        <f>ROUND(I189*H189,2)</f>
        <v>0</v>
      </c>
      <c r="BL189" s="17" t="s">
        <v>245</v>
      </c>
      <c r="BM189" s="229" t="s">
        <v>1227</v>
      </c>
    </row>
    <row r="190" s="2" customFormat="1">
      <c r="A190" s="38"/>
      <c r="B190" s="39"/>
      <c r="C190" s="40"/>
      <c r="D190" s="231" t="s">
        <v>172</v>
      </c>
      <c r="E190" s="40"/>
      <c r="F190" s="232" t="s">
        <v>3881</v>
      </c>
      <c r="G190" s="40"/>
      <c r="H190" s="40"/>
      <c r="I190" s="233"/>
      <c r="J190" s="40"/>
      <c r="K190" s="40"/>
      <c r="L190" s="44"/>
      <c r="M190" s="234"/>
      <c r="N190" s="235"/>
      <c r="O190" s="91"/>
      <c r="P190" s="91"/>
      <c r="Q190" s="91"/>
      <c r="R190" s="91"/>
      <c r="S190" s="91"/>
      <c r="T190" s="92"/>
      <c r="U190" s="38"/>
      <c r="V190" s="38"/>
      <c r="W190" s="38"/>
      <c r="X190" s="38"/>
      <c r="Y190" s="38"/>
      <c r="Z190" s="38"/>
      <c r="AA190" s="38"/>
      <c r="AB190" s="38"/>
      <c r="AC190" s="38"/>
      <c r="AD190" s="38"/>
      <c r="AE190" s="38"/>
      <c r="AT190" s="17" t="s">
        <v>172</v>
      </c>
      <c r="AU190" s="17" t="s">
        <v>88</v>
      </c>
    </row>
    <row r="191" s="12" customFormat="1" ht="25.92" customHeight="1">
      <c r="A191" s="12"/>
      <c r="B191" s="202"/>
      <c r="C191" s="203"/>
      <c r="D191" s="204" t="s">
        <v>77</v>
      </c>
      <c r="E191" s="205" t="s">
        <v>125</v>
      </c>
      <c r="F191" s="205" t="s">
        <v>3956</v>
      </c>
      <c r="G191" s="203"/>
      <c r="H191" s="203"/>
      <c r="I191" s="206"/>
      <c r="J191" s="207">
        <f>BK191</f>
        <v>0</v>
      </c>
      <c r="K191" s="203"/>
      <c r="L191" s="208"/>
      <c r="M191" s="209"/>
      <c r="N191" s="210"/>
      <c r="O191" s="210"/>
      <c r="P191" s="211">
        <f>P192</f>
        <v>0</v>
      </c>
      <c r="Q191" s="210"/>
      <c r="R191" s="211">
        <f>R192</f>
        <v>0</v>
      </c>
      <c r="S191" s="210"/>
      <c r="T191" s="212">
        <f>T192</f>
        <v>0</v>
      </c>
      <c r="U191" s="12"/>
      <c r="V191" s="12"/>
      <c r="W191" s="12"/>
      <c r="X191" s="12"/>
      <c r="Y191" s="12"/>
      <c r="Z191" s="12"/>
      <c r="AA191" s="12"/>
      <c r="AB191" s="12"/>
      <c r="AC191" s="12"/>
      <c r="AD191" s="12"/>
      <c r="AE191" s="12"/>
      <c r="AR191" s="213" t="s">
        <v>191</v>
      </c>
      <c r="AT191" s="214" t="s">
        <v>77</v>
      </c>
      <c r="AU191" s="214" t="s">
        <v>78</v>
      </c>
      <c r="AY191" s="213" t="s">
        <v>162</v>
      </c>
      <c r="BK191" s="215">
        <f>BK192</f>
        <v>0</v>
      </c>
    </row>
    <row r="192" s="12" customFormat="1" ht="22.8" customHeight="1">
      <c r="A192" s="12"/>
      <c r="B192" s="202"/>
      <c r="C192" s="203"/>
      <c r="D192" s="204" t="s">
        <v>77</v>
      </c>
      <c r="E192" s="216" t="s">
        <v>3957</v>
      </c>
      <c r="F192" s="216" t="s">
        <v>3958</v>
      </c>
      <c r="G192" s="203"/>
      <c r="H192" s="203"/>
      <c r="I192" s="206"/>
      <c r="J192" s="217">
        <f>BK192</f>
        <v>0</v>
      </c>
      <c r="K192" s="203"/>
      <c r="L192" s="208"/>
      <c r="M192" s="209"/>
      <c r="N192" s="210"/>
      <c r="O192" s="210"/>
      <c r="P192" s="211">
        <f>SUM(P193:P194)</f>
        <v>0</v>
      </c>
      <c r="Q192" s="210"/>
      <c r="R192" s="211">
        <f>SUM(R193:R194)</f>
        <v>0</v>
      </c>
      <c r="S192" s="210"/>
      <c r="T192" s="212">
        <f>SUM(T193:T194)</f>
        <v>0</v>
      </c>
      <c r="U192" s="12"/>
      <c r="V192" s="12"/>
      <c r="W192" s="12"/>
      <c r="X192" s="12"/>
      <c r="Y192" s="12"/>
      <c r="Z192" s="12"/>
      <c r="AA192" s="12"/>
      <c r="AB192" s="12"/>
      <c r="AC192" s="12"/>
      <c r="AD192" s="12"/>
      <c r="AE192" s="12"/>
      <c r="AR192" s="213" t="s">
        <v>191</v>
      </c>
      <c r="AT192" s="214" t="s">
        <v>77</v>
      </c>
      <c r="AU192" s="214" t="s">
        <v>86</v>
      </c>
      <c r="AY192" s="213" t="s">
        <v>162</v>
      </c>
      <c r="BK192" s="215">
        <f>SUM(BK193:BK194)</f>
        <v>0</v>
      </c>
    </row>
    <row r="193" s="2" customFormat="1" ht="24.15" customHeight="1">
      <c r="A193" s="38"/>
      <c r="B193" s="39"/>
      <c r="C193" s="218" t="s">
        <v>308</v>
      </c>
      <c r="D193" s="218" t="s">
        <v>165</v>
      </c>
      <c r="E193" s="219" t="s">
        <v>3959</v>
      </c>
      <c r="F193" s="220" t="s">
        <v>3960</v>
      </c>
      <c r="G193" s="221" t="s">
        <v>3937</v>
      </c>
      <c r="H193" s="222">
        <v>1</v>
      </c>
      <c r="I193" s="223"/>
      <c r="J193" s="224">
        <f>ROUND(I193*H193,2)</f>
        <v>0</v>
      </c>
      <c r="K193" s="220" t="s">
        <v>1</v>
      </c>
      <c r="L193" s="44"/>
      <c r="M193" s="225" t="s">
        <v>1</v>
      </c>
      <c r="N193" s="226" t="s">
        <v>43</v>
      </c>
      <c r="O193" s="91"/>
      <c r="P193" s="227">
        <f>O193*H193</f>
        <v>0</v>
      </c>
      <c r="Q193" s="227">
        <v>0</v>
      </c>
      <c r="R193" s="227">
        <f>Q193*H193</f>
        <v>0</v>
      </c>
      <c r="S193" s="227">
        <v>0</v>
      </c>
      <c r="T193" s="228">
        <f>S193*H193</f>
        <v>0</v>
      </c>
      <c r="U193" s="38"/>
      <c r="V193" s="38"/>
      <c r="W193" s="38"/>
      <c r="X193" s="38"/>
      <c r="Y193" s="38"/>
      <c r="Z193" s="38"/>
      <c r="AA193" s="38"/>
      <c r="AB193" s="38"/>
      <c r="AC193" s="38"/>
      <c r="AD193" s="38"/>
      <c r="AE193" s="38"/>
      <c r="AR193" s="229" t="s">
        <v>2544</v>
      </c>
      <c r="AT193" s="229" t="s">
        <v>165</v>
      </c>
      <c r="AU193" s="229" t="s">
        <v>88</v>
      </c>
      <c r="AY193" s="17" t="s">
        <v>162</v>
      </c>
      <c r="BE193" s="230">
        <f>IF(N193="základní",J193,0)</f>
        <v>0</v>
      </c>
      <c r="BF193" s="230">
        <f>IF(N193="snížená",J193,0)</f>
        <v>0</v>
      </c>
      <c r="BG193" s="230">
        <f>IF(N193="zákl. přenesená",J193,0)</f>
        <v>0</v>
      </c>
      <c r="BH193" s="230">
        <f>IF(N193="sníž. přenesená",J193,0)</f>
        <v>0</v>
      </c>
      <c r="BI193" s="230">
        <f>IF(N193="nulová",J193,0)</f>
        <v>0</v>
      </c>
      <c r="BJ193" s="17" t="s">
        <v>86</v>
      </c>
      <c r="BK193" s="230">
        <f>ROUND(I193*H193,2)</f>
        <v>0</v>
      </c>
      <c r="BL193" s="17" t="s">
        <v>2544</v>
      </c>
      <c r="BM193" s="229" t="s">
        <v>1278</v>
      </c>
    </row>
    <row r="194" s="2" customFormat="1">
      <c r="A194" s="38"/>
      <c r="B194" s="39"/>
      <c r="C194" s="40"/>
      <c r="D194" s="231" t="s">
        <v>172</v>
      </c>
      <c r="E194" s="40"/>
      <c r="F194" s="232" t="s">
        <v>3881</v>
      </c>
      <c r="G194" s="40"/>
      <c r="H194" s="40"/>
      <c r="I194" s="233"/>
      <c r="J194" s="40"/>
      <c r="K194" s="40"/>
      <c r="L194" s="44"/>
      <c r="M194" s="288"/>
      <c r="N194" s="289"/>
      <c r="O194" s="270"/>
      <c r="P194" s="270"/>
      <c r="Q194" s="270"/>
      <c r="R194" s="270"/>
      <c r="S194" s="270"/>
      <c r="T194" s="290"/>
      <c r="U194" s="38"/>
      <c r="V194" s="38"/>
      <c r="W194" s="38"/>
      <c r="X194" s="38"/>
      <c r="Y194" s="38"/>
      <c r="Z194" s="38"/>
      <c r="AA194" s="38"/>
      <c r="AB194" s="38"/>
      <c r="AC194" s="38"/>
      <c r="AD194" s="38"/>
      <c r="AE194" s="38"/>
      <c r="AT194" s="17" t="s">
        <v>172</v>
      </c>
      <c r="AU194" s="17" t="s">
        <v>88</v>
      </c>
    </row>
    <row r="195" s="2" customFormat="1" ht="6.96" customHeight="1">
      <c r="A195" s="38"/>
      <c r="B195" s="66"/>
      <c r="C195" s="67"/>
      <c r="D195" s="67"/>
      <c r="E195" s="67"/>
      <c r="F195" s="67"/>
      <c r="G195" s="67"/>
      <c r="H195" s="67"/>
      <c r="I195" s="67"/>
      <c r="J195" s="67"/>
      <c r="K195" s="67"/>
      <c r="L195" s="44"/>
      <c r="M195" s="38"/>
      <c r="O195" s="38"/>
      <c r="P195" s="38"/>
      <c r="Q195" s="38"/>
      <c r="R195" s="38"/>
      <c r="S195" s="38"/>
      <c r="T195" s="38"/>
      <c r="U195" s="38"/>
      <c r="V195" s="38"/>
      <c r="W195" s="38"/>
      <c r="X195" s="38"/>
      <c r="Y195" s="38"/>
      <c r="Z195" s="38"/>
      <c r="AA195" s="38"/>
      <c r="AB195" s="38"/>
      <c r="AC195" s="38"/>
      <c r="AD195" s="38"/>
      <c r="AE195" s="38"/>
    </row>
  </sheetData>
  <sheetProtection sheet="1" autoFilter="0" formatColumns="0" formatRows="0" objects="1" scenarios="1" spinCount="100000" saltValue="ZSP5R+wNpyHlm2nSpiJCaf0gKAZBsKxrp6bJQsIgGVzva7i2XQ08vZJkOZq6OIV3fTgvn7OSnqUEJO1fH27Rrw==" hashValue="ibxLcpP83xRn/canwPlR7FC+J+aHMBAFApfl38arhzOTqqsLrlFf3UfPPiKSClf6b9OOxuA8HdagMZfinuc6aQ==" algorithmName="SHA-512" password="CC35"/>
  <autoFilter ref="C124:K194"/>
  <mergeCells count="9">
    <mergeCell ref="E7:H7"/>
    <mergeCell ref="E9:H9"/>
    <mergeCell ref="E18:H18"/>
    <mergeCell ref="E27:H27"/>
    <mergeCell ref="E85:H85"/>
    <mergeCell ref="E87:H87"/>
    <mergeCell ref="E115:H115"/>
    <mergeCell ref="E117:H117"/>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118</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3996</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ROUND(J131,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ROUND((SUM(BE131:BE250)),  2)</f>
        <v>0</v>
      </c>
      <c r="G33" s="38"/>
      <c r="H33" s="38"/>
      <c r="I33" s="155">
        <v>0.20999999999999999</v>
      </c>
      <c r="J33" s="154">
        <f>ROUND(((SUM(BE131:BE250))*I33),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ROUND((SUM(BF131:BF250)),  2)</f>
        <v>0</v>
      </c>
      <c r="G34" s="38"/>
      <c r="H34" s="38"/>
      <c r="I34" s="155">
        <v>0.14999999999999999</v>
      </c>
      <c r="J34" s="154">
        <f>ROUND(((SUM(BF131:BF250))*I34),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ROUND((SUM(BG131:BG250)),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ROUND((SUM(BH131:BH250)),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ROUND((SUM(BI131:BI250)),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SO 06 - 11 - KANALIZACE DEŠŤOVÁ</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J131</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136</v>
      </c>
      <c r="E97" s="182"/>
      <c r="F97" s="182"/>
      <c r="G97" s="182"/>
      <c r="H97" s="182"/>
      <c r="I97" s="182"/>
      <c r="J97" s="183">
        <f>J132</f>
        <v>0</v>
      </c>
      <c r="K97" s="180"/>
      <c r="L97" s="184"/>
      <c r="S97" s="9"/>
      <c r="T97" s="9"/>
      <c r="U97" s="9"/>
      <c r="V97" s="9"/>
      <c r="W97" s="9"/>
      <c r="X97" s="9"/>
      <c r="Y97" s="9"/>
      <c r="Z97" s="9"/>
      <c r="AA97" s="9"/>
      <c r="AB97" s="9"/>
      <c r="AC97" s="9"/>
      <c r="AD97" s="9"/>
      <c r="AE97" s="9"/>
    </row>
    <row r="98" hidden="1" s="10" customFormat="1" ht="19.92" customHeight="1">
      <c r="A98" s="10"/>
      <c r="B98" s="185"/>
      <c r="C98" s="186"/>
      <c r="D98" s="187" t="s">
        <v>498</v>
      </c>
      <c r="E98" s="188"/>
      <c r="F98" s="188"/>
      <c r="G98" s="188"/>
      <c r="H98" s="188"/>
      <c r="I98" s="188"/>
      <c r="J98" s="189">
        <f>J133</f>
        <v>0</v>
      </c>
      <c r="K98" s="186"/>
      <c r="L98" s="190"/>
      <c r="S98" s="10"/>
      <c r="T98" s="10"/>
      <c r="U98" s="10"/>
      <c r="V98" s="10"/>
      <c r="W98" s="10"/>
      <c r="X98" s="10"/>
      <c r="Y98" s="10"/>
      <c r="Z98" s="10"/>
      <c r="AA98" s="10"/>
      <c r="AB98" s="10"/>
      <c r="AC98" s="10"/>
      <c r="AD98" s="10"/>
      <c r="AE98" s="10"/>
    </row>
    <row r="99" hidden="1" s="10" customFormat="1" ht="19.92" customHeight="1">
      <c r="A99" s="10"/>
      <c r="B99" s="185"/>
      <c r="C99" s="186"/>
      <c r="D99" s="187" t="s">
        <v>499</v>
      </c>
      <c r="E99" s="188"/>
      <c r="F99" s="188"/>
      <c r="G99" s="188"/>
      <c r="H99" s="188"/>
      <c r="I99" s="188"/>
      <c r="J99" s="189">
        <f>J184</f>
        <v>0</v>
      </c>
      <c r="K99" s="186"/>
      <c r="L99" s="190"/>
      <c r="S99" s="10"/>
      <c r="T99" s="10"/>
      <c r="U99" s="10"/>
      <c r="V99" s="10"/>
      <c r="W99" s="10"/>
      <c r="X99" s="10"/>
      <c r="Y99" s="10"/>
      <c r="Z99" s="10"/>
      <c r="AA99" s="10"/>
      <c r="AB99" s="10"/>
      <c r="AC99" s="10"/>
      <c r="AD99" s="10"/>
      <c r="AE99" s="10"/>
    </row>
    <row r="100" hidden="1" s="10" customFormat="1" ht="19.92" customHeight="1">
      <c r="A100" s="10"/>
      <c r="B100" s="185"/>
      <c r="C100" s="186"/>
      <c r="D100" s="187" t="s">
        <v>500</v>
      </c>
      <c r="E100" s="188"/>
      <c r="F100" s="188"/>
      <c r="G100" s="188"/>
      <c r="H100" s="188"/>
      <c r="I100" s="188"/>
      <c r="J100" s="189">
        <f>J187</f>
        <v>0</v>
      </c>
      <c r="K100" s="186"/>
      <c r="L100" s="190"/>
      <c r="S100" s="10"/>
      <c r="T100" s="10"/>
      <c r="U100" s="10"/>
      <c r="V100" s="10"/>
      <c r="W100" s="10"/>
      <c r="X100" s="10"/>
      <c r="Y100" s="10"/>
      <c r="Z100" s="10"/>
      <c r="AA100" s="10"/>
      <c r="AB100" s="10"/>
      <c r="AC100" s="10"/>
      <c r="AD100" s="10"/>
      <c r="AE100" s="10"/>
    </row>
    <row r="101" hidden="1" s="10" customFormat="1" ht="19.92" customHeight="1">
      <c r="A101" s="10"/>
      <c r="B101" s="185"/>
      <c r="C101" s="186"/>
      <c r="D101" s="187" t="s">
        <v>501</v>
      </c>
      <c r="E101" s="188"/>
      <c r="F101" s="188"/>
      <c r="G101" s="188"/>
      <c r="H101" s="188"/>
      <c r="I101" s="188"/>
      <c r="J101" s="189">
        <f>J190</f>
        <v>0</v>
      </c>
      <c r="K101" s="186"/>
      <c r="L101" s="190"/>
      <c r="S101" s="10"/>
      <c r="T101" s="10"/>
      <c r="U101" s="10"/>
      <c r="V101" s="10"/>
      <c r="W101" s="10"/>
      <c r="X101" s="10"/>
      <c r="Y101" s="10"/>
      <c r="Z101" s="10"/>
      <c r="AA101" s="10"/>
      <c r="AB101" s="10"/>
      <c r="AC101" s="10"/>
      <c r="AD101" s="10"/>
      <c r="AE101" s="10"/>
    </row>
    <row r="102" hidden="1" s="10" customFormat="1" ht="19.92" customHeight="1">
      <c r="A102" s="10"/>
      <c r="B102" s="185"/>
      <c r="C102" s="186"/>
      <c r="D102" s="187" t="s">
        <v>3997</v>
      </c>
      <c r="E102" s="188"/>
      <c r="F102" s="188"/>
      <c r="G102" s="188"/>
      <c r="H102" s="188"/>
      <c r="I102" s="188"/>
      <c r="J102" s="189">
        <f>J195</f>
        <v>0</v>
      </c>
      <c r="K102" s="186"/>
      <c r="L102" s="190"/>
      <c r="S102" s="10"/>
      <c r="T102" s="10"/>
      <c r="U102" s="10"/>
      <c r="V102" s="10"/>
      <c r="W102" s="10"/>
      <c r="X102" s="10"/>
      <c r="Y102" s="10"/>
      <c r="Z102" s="10"/>
      <c r="AA102" s="10"/>
      <c r="AB102" s="10"/>
      <c r="AC102" s="10"/>
      <c r="AD102" s="10"/>
      <c r="AE102" s="10"/>
    </row>
    <row r="103" hidden="1" s="10" customFormat="1" ht="19.92" customHeight="1">
      <c r="A103" s="10"/>
      <c r="B103" s="185"/>
      <c r="C103" s="186"/>
      <c r="D103" s="187" t="s">
        <v>502</v>
      </c>
      <c r="E103" s="188"/>
      <c r="F103" s="188"/>
      <c r="G103" s="188"/>
      <c r="H103" s="188"/>
      <c r="I103" s="188"/>
      <c r="J103" s="189">
        <f>J200</f>
        <v>0</v>
      </c>
      <c r="K103" s="186"/>
      <c r="L103" s="190"/>
      <c r="S103" s="10"/>
      <c r="T103" s="10"/>
      <c r="U103" s="10"/>
      <c r="V103" s="10"/>
      <c r="W103" s="10"/>
      <c r="X103" s="10"/>
      <c r="Y103" s="10"/>
      <c r="Z103" s="10"/>
      <c r="AA103" s="10"/>
      <c r="AB103" s="10"/>
      <c r="AC103" s="10"/>
      <c r="AD103" s="10"/>
      <c r="AE103" s="10"/>
    </row>
    <row r="104" hidden="1" s="10" customFormat="1" ht="19.92" customHeight="1">
      <c r="A104" s="10"/>
      <c r="B104" s="185"/>
      <c r="C104" s="186"/>
      <c r="D104" s="187" t="s">
        <v>507</v>
      </c>
      <c r="E104" s="188"/>
      <c r="F104" s="188"/>
      <c r="G104" s="188"/>
      <c r="H104" s="188"/>
      <c r="I104" s="188"/>
      <c r="J104" s="189">
        <f>J203</f>
        <v>0</v>
      </c>
      <c r="K104" s="186"/>
      <c r="L104" s="190"/>
      <c r="S104" s="10"/>
      <c r="T104" s="10"/>
      <c r="U104" s="10"/>
      <c r="V104" s="10"/>
      <c r="W104" s="10"/>
      <c r="X104" s="10"/>
      <c r="Y104" s="10"/>
      <c r="Z104" s="10"/>
      <c r="AA104" s="10"/>
      <c r="AB104" s="10"/>
      <c r="AC104" s="10"/>
      <c r="AD104" s="10"/>
      <c r="AE104" s="10"/>
    </row>
    <row r="105" hidden="1" s="10" customFormat="1" ht="19.92" customHeight="1">
      <c r="A105" s="10"/>
      <c r="B105" s="185"/>
      <c r="C105" s="186"/>
      <c r="D105" s="187" t="s">
        <v>137</v>
      </c>
      <c r="E105" s="188"/>
      <c r="F105" s="188"/>
      <c r="G105" s="188"/>
      <c r="H105" s="188"/>
      <c r="I105" s="188"/>
      <c r="J105" s="189">
        <f>J232</f>
        <v>0</v>
      </c>
      <c r="K105" s="186"/>
      <c r="L105" s="190"/>
      <c r="S105" s="10"/>
      <c r="T105" s="10"/>
      <c r="U105" s="10"/>
      <c r="V105" s="10"/>
      <c r="W105" s="10"/>
      <c r="X105" s="10"/>
      <c r="Y105" s="10"/>
      <c r="Z105" s="10"/>
      <c r="AA105" s="10"/>
      <c r="AB105" s="10"/>
      <c r="AC105" s="10"/>
      <c r="AD105" s="10"/>
      <c r="AE105" s="10"/>
    </row>
    <row r="106" hidden="1" s="10" customFormat="1" ht="19.92" customHeight="1">
      <c r="A106" s="10"/>
      <c r="B106" s="185"/>
      <c r="C106" s="186"/>
      <c r="D106" s="187" t="s">
        <v>508</v>
      </c>
      <c r="E106" s="188"/>
      <c r="F106" s="188"/>
      <c r="G106" s="188"/>
      <c r="H106" s="188"/>
      <c r="I106" s="188"/>
      <c r="J106" s="189">
        <f>J235</f>
        <v>0</v>
      </c>
      <c r="K106" s="186"/>
      <c r="L106" s="190"/>
      <c r="S106" s="10"/>
      <c r="T106" s="10"/>
      <c r="U106" s="10"/>
      <c r="V106" s="10"/>
      <c r="W106" s="10"/>
      <c r="X106" s="10"/>
      <c r="Y106" s="10"/>
      <c r="Z106" s="10"/>
      <c r="AA106" s="10"/>
      <c r="AB106" s="10"/>
      <c r="AC106" s="10"/>
      <c r="AD106" s="10"/>
      <c r="AE106" s="10"/>
    </row>
    <row r="107" hidden="1" s="9" customFormat="1" ht="24.96" customHeight="1">
      <c r="A107" s="9"/>
      <c r="B107" s="179"/>
      <c r="C107" s="180"/>
      <c r="D107" s="181" t="s">
        <v>517</v>
      </c>
      <c r="E107" s="182"/>
      <c r="F107" s="182"/>
      <c r="G107" s="182"/>
      <c r="H107" s="182"/>
      <c r="I107" s="182"/>
      <c r="J107" s="183">
        <f>J238</f>
        <v>0</v>
      </c>
      <c r="K107" s="180"/>
      <c r="L107" s="184"/>
      <c r="S107" s="9"/>
      <c r="T107" s="9"/>
      <c r="U107" s="9"/>
      <c r="V107" s="9"/>
      <c r="W107" s="9"/>
      <c r="X107" s="9"/>
      <c r="Y107" s="9"/>
      <c r="Z107" s="9"/>
      <c r="AA107" s="9"/>
      <c r="AB107" s="9"/>
      <c r="AC107" s="9"/>
      <c r="AD107" s="9"/>
      <c r="AE107" s="9"/>
    </row>
    <row r="108" hidden="1" s="10" customFormat="1" ht="19.92" customHeight="1">
      <c r="A108" s="10"/>
      <c r="B108" s="185"/>
      <c r="C108" s="186"/>
      <c r="D108" s="187" t="s">
        <v>3998</v>
      </c>
      <c r="E108" s="188"/>
      <c r="F108" s="188"/>
      <c r="G108" s="188"/>
      <c r="H108" s="188"/>
      <c r="I108" s="188"/>
      <c r="J108" s="189">
        <f>J239</f>
        <v>0</v>
      </c>
      <c r="K108" s="186"/>
      <c r="L108" s="190"/>
      <c r="S108" s="10"/>
      <c r="T108" s="10"/>
      <c r="U108" s="10"/>
      <c r="V108" s="10"/>
      <c r="W108" s="10"/>
      <c r="X108" s="10"/>
      <c r="Y108" s="10"/>
      <c r="Z108" s="10"/>
      <c r="AA108" s="10"/>
      <c r="AB108" s="10"/>
      <c r="AC108" s="10"/>
      <c r="AD108" s="10"/>
      <c r="AE108" s="10"/>
    </row>
    <row r="109" hidden="1" s="9" customFormat="1" ht="24.96" customHeight="1">
      <c r="A109" s="9"/>
      <c r="B109" s="179"/>
      <c r="C109" s="180"/>
      <c r="D109" s="181" t="s">
        <v>3999</v>
      </c>
      <c r="E109" s="182"/>
      <c r="F109" s="182"/>
      <c r="G109" s="182"/>
      <c r="H109" s="182"/>
      <c r="I109" s="182"/>
      <c r="J109" s="183">
        <f>J244</f>
        <v>0</v>
      </c>
      <c r="K109" s="180"/>
      <c r="L109" s="184"/>
      <c r="S109" s="9"/>
      <c r="T109" s="9"/>
      <c r="U109" s="9"/>
      <c r="V109" s="9"/>
      <c r="W109" s="9"/>
      <c r="X109" s="9"/>
      <c r="Y109" s="9"/>
      <c r="Z109" s="9"/>
      <c r="AA109" s="9"/>
      <c r="AB109" s="9"/>
      <c r="AC109" s="9"/>
      <c r="AD109" s="9"/>
      <c r="AE109" s="9"/>
    </row>
    <row r="110" hidden="1" s="10" customFormat="1" ht="19.92" customHeight="1">
      <c r="A110" s="10"/>
      <c r="B110" s="185"/>
      <c r="C110" s="186"/>
      <c r="D110" s="187" t="s">
        <v>3875</v>
      </c>
      <c r="E110" s="188"/>
      <c r="F110" s="188"/>
      <c r="G110" s="188"/>
      <c r="H110" s="188"/>
      <c r="I110" s="188"/>
      <c r="J110" s="189">
        <f>J245</f>
        <v>0</v>
      </c>
      <c r="K110" s="186"/>
      <c r="L110" s="190"/>
      <c r="S110" s="10"/>
      <c r="T110" s="10"/>
      <c r="U110" s="10"/>
      <c r="V110" s="10"/>
      <c r="W110" s="10"/>
      <c r="X110" s="10"/>
      <c r="Y110" s="10"/>
      <c r="Z110" s="10"/>
      <c r="AA110" s="10"/>
      <c r="AB110" s="10"/>
      <c r="AC110" s="10"/>
      <c r="AD110" s="10"/>
      <c r="AE110" s="10"/>
    </row>
    <row r="111" hidden="1" s="10" customFormat="1" ht="19.92" customHeight="1">
      <c r="A111" s="10"/>
      <c r="B111" s="185"/>
      <c r="C111" s="186"/>
      <c r="D111" s="187" t="s">
        <v>4000</v>
      </c>
      <c r="E111" s="188"/>
      <c r="F111" s="188"/>
      <c r="G111" s="188"/>
      <c r="H111" s="188"/>
      <c r="I111" s="188"/>
      <c r="J111" s="189">
        <f>J248</f>
        <v>0</v>
      </c>
      <c r="K111" s="186"/>
      <c r="L111" s="190"/>
      <c r="S111" s="10"/>
      <c r="T111" s="10"/>
      <c r="U111" s="10"/>
      <c r="V111" s="10"/>
      <c r="W111" s="10"/>
      <c r="X111" s="10"/>
      <c r="Y111" s="10"/>
      <c r="Z111" s="10"/>
      <c r="AA111" s="10"/>
      <c r="AB111" s="10"/>
      <c r="AC111" s="10"/>
      <c r="AD111" s="10"/>
      <c r="AE111" s="10"/>
    </row>
    <row r="112" hidden="1" s="2" customFormat="1" ht="21.84" customHeight="1">
      <c r="A112" s="38"/>
      <c r="B112" s="39"/>
      <c r="C112" s="40"/>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hidden="1" s="2" customFormat="1" ht="6.96" customHeight="1">
      <c r="A113" s="38"/>
      <c r="B113" s="66"/>
      <c r="C113" s="67"/>
      <c r="D113" s="67"/>
      <c r="E113" s="67"/>
      <c r="F113" s="67"/>
      <c r="G113" s="67"/>
      <c r="H113" s="67"/>
      <c r="I113" s="67"/>
      <c r="J113" s="67"/>
      <c r="K113" s="67"/>
      <c r="L113" s="63"/>
      <c r="S113" s="38"/>
      <c r="T113" s="38"/>
      <c r="U113" s="38"/>
      <c r="V113" s="38"/>
      <c r="W113" s="38"/>
      <c r="X113" s="38"/>
      <c r="Y113" s="38"/>
      <c r="Z113" s="38"/>
      <c r="AA113" s="38"/>
      <c r="AB113" s="38"/>
      <c r="AC113" s="38"/>
      <c r="AD113" s="38"/>
      <c r="AE113" s="38"/>
    </row>
    <row r="114" hidden="1"/>
    <row r="115" hidden="1"/>
    <row r="116" hidden="1"/>
    <row r="117" s="2" customFormat="1" ht="6.96" customHeight="1">
      <c r="A117" s="38"/>
      <c r="B117" s="68"/>
      <c r="C117" s="69"/>
      <c r="D117" s="69"/>
      <c r="E117" s="69"/>
      <c r="F117" s="69"/>
      <c r="G117" s="69"/>
      <c r="H117" s="69"/>
      <c r="I117" s="69"/>
      <c r="J117" s="69"/>
      <c r="K117" s="69"/>
      <c r="L117" s="63"/>
      <c r="S117" s="38"/>
      <c r="T117" s="38"/>
      <c r="U117" s="38"/>
      <c r="V117" s="38"/>
      <c r="W117" s="38"/>
      <c r="X117" s="38"/>
      <c r="Y117" s="38"/>
      <c r="Z117" s="38"/>
      <c r="AA117" s="38"/>
      <c r="AB117" s="38"/>
      <c r="AC117" s="38"/>
      <c r="AD117" s="38"/>
      <c r="AE117" s="38"/>
    </row>
    <row r="118" s="2" customFormat="1" ht="24.96" customHeight="1">
      <c r="A118" s="38"/>
      <c r="B118" s="39"/>
      <c r="C118" s="23" t="s">
        <v>147</v>
      </c>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6.96" customHeight="1">
      <c r="A119" s="38"/>
      <c r="B119" s="39"/>
      <c r="C119" s="40"/>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2" customFormat="1" ht="12" customHeight="1">
      <c r="A120" s="38"/>
      <c r="B120" s="39"/>
      <c r="C120" s="32" t="s">
        <v>16</v>
      </c>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2" customFormat="1" ht="26.25" customHeight="1">
      <c r="A121" s="38"/>
      <c r="B121" s="39"/>
      <c r="C121" s="40"/>
      <c r="D121" s="40"/>
      <c r="E121" s="174" t="str">
        <f>E7</f>
        <v>STAVEBNÍ ÚPRAVY HASIČSKÉ ZBROJNICE HEŘMANICE - SLEZSKÁ OSTRAVA</v>
      </c>
      <c r="F121" s="32"/>
      <c r="G121" s="32"/>
      <c r="H121" s="32"/>
      <c r="I121" s="40"/>
      <c r="J121" s="40"/>
      <c r="K121" s="40"/>
      <c r="L121" s="63"/>
      <c r="S121" s="38"/>
      <c r="T121" s="38"/>
      <c r="U121" s="38"/>
      <c r="V121" s="38"/>
      <c r="W121" s="38"/>
      <c r="X121" s="38"/>
      <c r="Y121" s="38"/>
      <c r="Z121" s="38"/>
      <c r="AA121" s="38"/>
      <c r="AB121" s="38"/>
      <c r="AC121" s="38"/>
      <c r="AD121" s="38"/>
      <c r="AE121" s="38"/>
    </row>
    <row r="122" s="2" customFormat="1" ht="12" customHeight="1">
      <c r="A122" s="38"/>
      <c r="B122" s="39"/>
      <c r="C122" s="32" t="s">
        <v>129</v>
      </c>
      <c r="D122" s="40"/>
      <c r="E122" s="40"/>
      <c r="F122" s="40"/>
      <c r="G122" s="40"/>
      <c r="H122" s="40"/>
      <c r="I122" s="40"/>
      <c r="J122" s="40"/>
      <c r="K122" s="40"/>
      <c r="L122" s="63"/>
      <c r="S122" s="38"/>
      <c r="T122" s="38"/>
      <c r="U122" s="38"/>
      <c r="V122" s="38"/>
      <c r="W122" s="38"/>
      <c r="X122" s="38"/>
      <c r="Y122" s="38"/>
      <c r="Z122" s="38"/>
      <c r="AA122" s="38"/>
      <c r="AB122" s="38"/>
      <c r="AC122" s="38"/>
      <c r="AD122" s="38"/>
      <c r="AE122" s="38"/>
    </row>
    <row r="123" s="2" customFormat="1" ht="16.5" customHeight="1">
      <c r="A123" s="38"/>
      <c r="B123" s="39"/>
      <c r="C123" s="40"/>
      <c r="D123" s="40"/>
      <c r="E123" s="76" t="str">
        <f>E9</f>
        <v>SO 06 - 11 - KANALIZACE DEŠŤOVÁ</v>
      </c>
      <c r="F123" s="40"/>
      <c r="G123" s="40"/>
      <c r="H123" s="40"/>
      <c r="I123" s="40"/>
      <c r="J123" s="40"/>
      <c r="K123" s="40"/>
      <c r="L123" s="63"/>
      <c r="S123" s="38"/>
      <c r="T123" s="38"/>
      <c r="U123" s="38"/>
      <c r="V123" s="38"/>
      <c r="W123" s="38"/>
      <c r="X123" s="38"/>
      <c r="Y123" s="38"/>
      <c r="Z123" s="38"/>
      <c r="AA123" s="38"/>
      <c r="AB123" s="38"/>
      <c r="AC123" s="38"/>
      <c r="AD123" s="38"/>
      <c r="AE123" s="38"/>
    </row>
    <row r="124" s="2" customFormat="1" ht="6.96" customHeight="1">
      <c r="A124" s="38"/>
      <c r="B124" s="39"/>
      <c r="C124" s="40"/>
      <c r="D124" s="40"/>
      <c r="E124" s="40"/>
      <c r="F124" s="40"/>
      <c r="G124" s="40"/>
      <c r="H124" s="40"/>
      <c r="I124" s="40"/>
      <c r="J124" s="40"/>
      <c r="K124" s="40"/>
      <c r="L124" s="63"/>
      <c r="S124" s="38"/>
      <c r="T124" s="38"/>
      <c r="U124" s="38"/>
      <c r="V124" s="38"/>
      <c r="W124" s="38"/>
      <c r="X124" s="38"/>
      <c r="Y124" s="38"/>
      <c r="Z124" s="38"/>
      <c r="AA124" s="38"/>
      <c r="AB124" s="38"/>
      <c r="AC124" s="38"/>
      <c r="AD124" s="38"/>
      <c r="AE124" s="38"/>
    </row>
    <row r="125" s="2" customFormat="1" ht="12" customHeight="1">
      <c r="A125" s="38"/>
      <c r="B125" s="39"/>
      <c r="C125" s="32" t="s">
        <v>20</v>
      </c>
      <c r="D125" s="40"/>
      <c r="E125" s="40"/>
      <c r="F125" s="27" t="str">
        <f>F12</f>
        <v>SLEZSKÁ OSTRAVA</v>
      </c>
      <c r="G125" s="40"/>
      <c r="H125" s="40"/>
      <c r="I125" s="32" t="s">
        <v>22</v>
      </c>
      <c r="J125" s="79" t="str">
        <f>IF(J12="","",J12)</f>
        <v>10. 8. 2023</v>
      </c>
      <c r="K125" s="40"/>
      <c r="L125" s="63"/>
      <c r="S125" s="38"/>
      <c r="T125" s="38"/>
      <c r="U125" s="38"/>
      <c r="V125" s="38"/>
      <c r="W125" s="38"/>
      <c r="X125" s="38"/>
      <c r="Y125" s="38"/>
      <c r="Z125" s="38"/>
      <c r="AA125" s="38"/>
      <c r="AB125" s="38"/>
      <c r="AC125" s="38"/>
      <c r="AD125" s="38"/>
      <c r="AE125" s="38"/>
    </row>
    <row r="126" s="2" customFormat="1" ht="6.96" customHeight="1">
      <c r="A126" s="38"/>
      <c r="B126" s="39"/>
      <c r="C126" s="40"/>
      <c r="D126" s="40"/>
      <c r="E126" s="40"/>
      <c r="F126" s="40"/>
      <c r="G126" s="40"/>
      <c r="H126" s="40"/>
      <c r="I126" s="40"/>
      <c r="J126" s="40"/>
      <c r="K126" s="40"/>
      <c r="L126" s="63"/>
      <c r="S126" s="38"/>
      <c r="T126" s="38"/>
      <c r="U126" s="38"/>
      <c r="V126" s="38"/>
      <c r="W126" s="38"/>
      <c r="X126" s="38"/>
      <c r="Y126" s="38"/>
      <c r="Z126" s="38"/>
      <c r="AA126" s="38"/>
      <c r="AB126" s="38"/>
      <c r="AC126" s="38"/>
      <c r="AD126" s="38"/>
      <c r="AE126" s="38"/>
    </row>
    <row r="127" s="2" customFormat="1" ht="15.15" customHeight="1">
      <c r="A127" s="38"/>
      <c r="B127" s="39"/>
      <c r="C127" s="32" t="s">
        <v>24</v>
      </c>
      <c r="D127" s="40"/>
      <c r="E127" s="40"/>
      <c r="F127" s="27" t="str">
        <f>E15</f>
        <v>SMO - SLEZSKÁ OSTRAVA</v>
      </c>
      <c r="G127" s="40"/>
      <c r="H127" s="40"/>
      <c r="I127" s="32" t="s">
        <v>30</v>
      </c>
      <c r="J127" s="36" t="str">
        <f>E21</f>
        <v>SPAN s.r.o.</v>
      </c>
      <c r="K127" s="40"/>
      <c r="L127" s="63"/>
      <c r="S127" s="38"/>
      <c r="T127" s="38"/>
      <c r="U127" s="38"/>
      <c r="V127" s="38"/>
      <c r="W127" s="38"/>
      <c r="X127" s="38"/>
      <c r="Y127" s="38"/>
      <c r="Z127" s="38"/>
      <c r="AA127" s="38"/>
      <c r="AB127" s="38"/>
      <c r="AC127" s="38"/>
      <c r="AD127" s="38"/>
      <c r="AE127" s="38"/>
    </row>
    <row r="128" s="2" customFormat="1" ht="15.15" customHeight="1">
      <c r="A128" s="38"/>
      <c r="B128" s="39"/>
      <c r="C128" s="32" t="s">
        <v>28</v>
      </c>
      <c r="D128" s="40"/>
      <c r="E128" s="40"/>
      <c r="F128" s="27" t="str">
        <f>IF(E18="","",E18)</f>
        <v>Vyplň údaj</v>
      </c>
      <c r="G128" s="40"/>
      <c r="H128" s="40"/>
      <c r="I128" s="32" t="s">
        <v>35</v>
      </c>
      <c r="J128" s="36" t="str">
        <f>E24</f>
        <v>SPAN S.R.O.</v>
      </c>
      <c r="K128" s="40"/>
      <c r="L128" s="63"/>
      <c r="S128" s="38"/>
      <c r="T128" s="38"/>
      <c r="U128" s="38"/>
      <c r="V128" s="38"/>
      <c r="W128" s="38"/>
      <c r="X128" s="38"/>
      <c r="Y128" s="38"/>
      <c r="Z128" s="38"/>
      <c r="AA128" s="38"/>
      <c r="AB128" s="38"/>
      <c r="AC128" s="38"/>
      <c r="AD128" s="38"/>
      <c r="AE128" s="38"/>
    </row>
    <row r="129" s="2" customFormat="1" ht="10.32" customHeight="1">
      <c r="A129" s="38"/>
      <c r="B129" s="39"/>
      <c r="C129" s="40"/>
      <c r="D129" s="40"/>
      <c r="E129" s="40"/>
      <c r="F129" s="40"/>
      <c r="G129" s="40"/>
      <c r="H129" s="40"/>
      <c r="I129" s="40"/>
      <c r="J129" s="40"/>
      <c r="K129" s="40"/>
      <c r="L129" s="63"/>
      <c r="S129" s="38"/>
      <c r="T129" s="38"/>
      <c r="U129" s="38"/>
      <c r="V129" s="38"/>
      <c r="W129" s="38"/>
      <c r="X129" s="38"/>
      <c r="Y129" s="38"/>
      <c r="Z129" s="38"/>
      <c r="AA129" s="38"/>
      <c r="AB129" s="38"/>
      <c r="AC129" s="38"/>
      <c r="AD129" s="38"/>
      <c r="AE129" s="38"/>
    </row>
    <row r="130" s="11" customFormat="1" ht="29.28" customHeight="1">
      <c r="A130" s="191"/>
      <c r="B130" s="192"/>
      <c r="C130" s="193" t="s">
        <v>148</v>
      </c>
      <c r="D130" s="194" t="s">
        <v>63</v>
      </c>
      <c r="E130" s="194" t="s">
        <v>59</v>
      </c>
      <c r="F130" s="194" t="s">
        <v>60</v>
      </c>
      <c r="G130" s="194" t="s">
        <v>149</v>
      </c>
      <c r="H130" s="194" t="s">
        <v>150</v>
      </c>
      <c r="I130" s="194" t="s">
        <v>151</v>
      </c>
      <c r="J130" s="194" t="s">
        <v>133</v>
      </c>
      <c r="K130" s="195" t="s">
        <v>152</v>
      </c>
      <c r="L130" s="196"/>
      <c r="M130" s="100" t="s">
        <v>1</v>
      </c>
      <c r="N130" s="101" t="s">
        <v>42</v>
      </c>
      <c r="O130" s="101" t="s">
        <v>153</v>
      </c>
      <c r="P130" s="101" t="s">
        <v>154</v>
      </c>
      <c r="Q130" s="101" t="s">
        <v>155</v>
      </c>
      <c r="R130" s="101" t="s">
        <v>156</v>
      </c>
      <c r="S130" s="101" t="s">
        <v>157</v>
      </c>
      <c r="T130" s="102" t="s">
        <v>158</v>
      </c>
      <c r="U130" s="191"/>
      <c r="V130" s="191"/>
      <c r="W130" s="191"/>
      <c r="X130" s="191"/>
      <c r="Y130" s="191"/>
      <c r="Z130" s="191"/>
      <c r="AA130" s="191"/>
      <c r="AB130" s="191"/>
      <c r="AC130" s="191"/>
      <c r="AD130" s="191"/>
      <c r="AE130" s="191"/>
    </row>
    <row r="131" s="2" customFormat="1" ht="22.8" customHeight="1">
      <c r="A131" s="38"/>
      <c r="B131" s="39"/>
      <c r="C131" s="107" t="s">
        <v>159</v>
      </c>
      <c r="D131" s="40"/>
      <c r="E131" s="40"/>
      <c r="F131" s="40"/>
      <c r="G131" s="40"/>
      <c r="H131" s="40"/>
      <c r="I131" s="40"/>
      <c r="J131" s="197">
        <f>BK131</f>
        <v>0</v>
      </c>
      <c r="K131" s="40"/>
      <c r="L131" s="44"/>
      <c r="M131" s="103"/>
      <c r="N131" s="198"/>
      <c r="O131" s="104"/>
      <c r="P131" s="199">
        <f>P132+P238+P244</f>
        <v>0</v>
      </c>
      <c r="Q131" s="104"/>
      <c r="R131" s="199">
        <f>R132+R238+R244</f>
        <v>0</v>
      </c>
      <c r="S131" s="104"/>
      <c r="T131" s="200">
        <f>T132+T238+T244</f>
        <v>0</v>
      </c>
      <c r="U131" s="38"/>
      <c r="V131" s="38"/>
      <c r="W131" s="38"/>
      <c r="X131" s="38"/>
      <c r="Y131" s="38"/>
      <c r="Z131" s="38"/>
      <c r="AA131" s="38"/>
      <c r="AB131" s="38"/>
      <c r="AC131" s="38"/>
      <c r="AD131" s="38"/>
      <c r="AE131" s="38"/>
      <c r="AT131" s="17" t="s">
        <v>77</v>
      </c>
      <c r="AU131" s="17" t="s">
        <v>135</v>
      </c>
      <c r="BK131" s="201">
        <f>BK132+BK238+BK244</f>
        <v>0</v>
      </c>
    </row>
    <row r="132" s="12" customFormat="1" ht="25.92" customHeight="1">
      <c r="A132" s="12"/>
      <c r="B132" s="202"/>
      <c r="C132" s="203"/>
      <c r="D132" s="204" t="s">
        <v>77</v>
      </c>
      <c r="E132" s="205" t="s">
        <v>160</v>
      </c>
      <c r="F132" s="205" t="s">
        <v>161</v>
      </c>
      <c r="G132" s="203"/>
      <c r="H132" s="203"/>
      <c r="I132" s="206"/>
      <c r="J132" s="207">
        <f>BK132</f>
        <v>0</v>
      </c>
      <c r="K132" s="203"/>
      <c r="L132" s="208"/>
      <c r="M132" s="209"/>
      <c r="N132" s="210"/>
      <c r="O132" s="210"/>
      <c r="P132" s="211">
        <f>P133+P184+P187+P190+P195+P200+P203+P232+P235</f>
        <v>0</v>
      </c>
      <c r="Q132" s="210"/>
      <c r="R132" s="211">
        <f>R133+R184+R187+R190+R195+R200+R203+R232+R235</f>
        <v>0</v>
      </c>
      <c r="S132" s="210"/>
      <c r="T132" s="212">
        <f>T133+T184+T187+T190+T195+T200+T203+T232+T235</f>
        <v>0</v>
      </c>
      <c r="U132" s="12"/>
      <c r="V132" s="12"/>
      <c r="W132" s="12"/>
      <c r="X132" s="12"/>
      <c r="Y132" s="12"/>
      <c r="Z132" s="12"/>
      <c r="AA132" s="12"/>
      <c r="AB132" s="12"/>
      <c r="AC132" s="12"/>
      <c r="AD132" s="12"/>
      <c r="AE132" s="12"/>
      <c r="AR132" s="213" t="s">
        <v>86</v>
      </c>
      <c r="AT132" s="214" t="s">
        <v>77</v>
      </c>
      <c r="AU132" s="214" t="s">
        <v>78</v>
      </c>
      <c r="AY132" s="213" t="s">
        <v>162</v>
      </c>
      <c r="BK132" s="215">
        <f>BK133+BK184+BK187+BK190+BK195+BK200+BK203+BK232+BK235</f>
        <v>0</v>
      </c>
    </row>
    <row r="133" s="12" customFormat="1" ht="22.8" customHeight="1">
      <c r="A133" s="12"/>
      <c r="B133" s="202"/>
      <c r="C133" s="203"/>
      <c r="D133" s="204" t="s">
        <v>77</v>
      </c>
      <c r="E133" s="216" t="s">
        <v>86</v>
      </c>
      <c r="F133" s="216" t="s">
        <v>519</v>
      </c>
      <c r="G133" s="203"/>
      <c r="H133" s="203"/>
      <c r="I133" s="206"/>
      <c r="J133" s="217">
        <f>BK133</f>
        <v>0</v>
      </c>
      <c r="K133" s="203"/>
      <c r="L133" s="208"/>
      <c r="M133" s="209"/>
      <c r="N133" s="210"/>
      <c r="O133" s="210"/>
      <c r="P133" s="211">
        <f>SUM(P134:P183)</f>
        <v>0</v>
      </c>
      <c r="Q133" s="210"/>
      <c r="R133" s="211">
        <f>SUM(R134:R183)</f>
        <v>0</v>
      </c>
      <c r="S133" s="210"/>
      <c r="T133" s="212">
        <f>SUM(T134:T183)</f>
        <v>0</v>
      </c>
      <c r="U133" s="12"/>
      <c r="V133" s="12"/>
      <c r="W133" s="12"/>
      <c r="X133" s="12"/>
      <c r="Y133" s="12"/>
      <c r="Z133" s="12"/>
      <c r="AA133" s="12"/>
      <c r="AB133" s="12"/>
      <c r="AC133" s="12"/>
      <c r="AD133" s="12"/>
      <c r="AE133" s="12"/>
      <c r="AR133" s="213" t="s">
        <v>86</v>
      </c>
      <c r="AT133" s="214" t="s">
        <v>77</v>
      </c>
      <c r="AU133" s="214" t="s">
        <v>86</v>
      </c>
      <c r="AY133" s="213" t="s">
        <v>162</v>
      </c>
      <c r="BK133" s="215">
        <f>SUM(BK134:BK183)</f>
        <v>0</v>
      </c>
    </row>
    <row r="134" s="2" customFormat="1" ht="44.25" customHeight="1">
      <c r="A134" s="38"/>
      <c r="B134" s="39"/>
      <c r="C134" s="218" t="s">
        <v>86</v>
      </c>
      <c r="D134" s="218" t="s">
        <v>165</v>
      </c>
      <c r="E134" s="219" t="s">
        <v>3876</v>
      </c>
      <c r="F134" s="220" t="s">
        <v>4001</v>
      </c>
      <c r="G134" s="221" t="s">
        <v>533</v>
      </c>
      <c r="H134" s="222">
        <v>45</v>
      </c>
      <c r="I134" s="223"/>
      <c r="J134" s="224">
        <f>ROUND(I134*H134,2)</f>
        <v>0</v>
      </c>
      <c r="K134" s="220" t="s">
        <v>1</v>
      </c>
      <c r="L134" s="44"/>
      <c r="M134" s="225" t="s">
        <v>1</v>
      </c>
      <c r="N134" s="226" t="s">
        <v>43</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170</v>
      </c>
      <c r="AT134" s="229" t="s">
        <v>165</v>
      </c>
      <c r="AU134" s="229" t="s">
        <v>88</v>
      </c>
      <c r="AY134" s="17" t="s">
        <v>162</v>
      </c>
      <c r="BE134" s="230">
        <f>IF(N134="základní",J134,0)</f>
        <v>0</v>
      </c>
      <c r="BF134" s="230">
        <f>IF(N134="snížená",J134,0)</f>
        <v>0</v>
      </c>
      <c r="BG134" s="230">
        <f>IF(N134="zákl. přenesená",J134,0)</f>
        <v>0</v>
      </c>
      <c r="BH134" s="230">
        <f>IF(N134="sníž. přenesená",J134,0)</f>
        <v>0</v>
      </c>
      <c r="BI134" s="230">
        <f>IF(N134="nulová",J134,0)</f>
        <v>0</v>
      </c>
      <c r="BJ134" s="17" t="s">
        <v>86</v>
      </c>
      <c r="BK134" s="230">
        <f>ROUND(I134*H134,2)</f>
        <v>0</v>
      </c>
      <c r="BL134" s="17" t="s">
        <v>170</v>
      </c>
      <c r="BM134" s="229" t="s">
        <v>88</v>
      </c>
    </row>
    <row r="135" s="2" customFormat="1">
      <c r="A135" s="38"/>
      <c r="B135" s="39"/>
      <c r="C135" s="40"/>
      <c r="D135" s="231" t="s">
        <v>172</v>
      </c>
      <c r="E135" s="40"/>
      <c r="F135" s="232" t="s">
        <v>3878</v>
      </c>
      <c r="G135" s="40"/>
      <c r="H135" s="40"/>
      <c r="I135" s="233"/>
      <c r="J135" s="40"/>
      <c r="K135" s="40"/>
      <c r="L135" s="44"/>
      <c r="M135" s="234"/>
      <c r="N135" s="235"/>
      <c r="O135" s="91"/>
      <c r="P135" s="91"/>
      <c r="Q135" s="91"/>
      <c r="R135" s="91"/>
      <c r="S135" s="91"/>
      <c r="T135" s="92"/>
      <c r="U135" s="38"/>
      <c r="V135" s="38"/>
      <c r="W135" s="38"/>
      <c r="X135" s="38"/>
      <c r="Y135" s="38"/>
      <c r="Z135" s="38"/>
      <c r="AA135" s="38"/>
      <c r="AB135" s="38"/>
      <c r="AC135" s="38"/>
      <c r="AD135" s="38"/>
      <c r="AE135" s="38"/>
      <c r="AT135" s="17" t="s">
        <v>172</v>
      </c>
      <c r="AU135" s="17" t="s">
        <v>88</v>
      </c>
    </row>
    <row r="136" s="2" customFormat="1" ht="33" customHeight="1">
      <c r="A136" s="38"/>
      <c r="B136" s="39"/>
      <c r="C136" s="218" t="s">
        <v>88</v>
      </c>
      <c r="D136" s="218" t="s">
        <v>165</v>
      </c>
      <c r="E136" s="219" t="s">
        <v>4002</v>
      </c>
      <c r="F136" s="220" t="s">
        <v>4003</v>
      </c>
      <c r="G136" s="221" t="s">
        <v>168</v>
      </c>
      <c r="H136" s="222">
        <v>39</v>
      </c>
      <c r="I136" s="223"/>
      <c r="J136" s="224">
        <f>ROUND(I136*H136,2)</f>
        <v>0</v>
      </c>
      <c r="K136" s="220" t="s">
        <v>1</v>
      </c>
      <c r="L136" s="44"/>
      <c r="M136" s="225" t="s">
        <v>1</v>
      </c>
      <c r="N136" s="226" t="s">
        <v>43</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170</v>
      </c>
      <c r="AT136" s="229" t="s">
        <v>165</v>
      </c>
      <c r="AU136" s="229" t="s">
        <v>88</v>
      </c>
      <c r="AY136" s="17" t="s">
        <v>162</v>
      </c>
      <c r="BE136" s="230">
        <f>IF(N136="základní",J136,0)</f>
        <v>0</v>
      </c>
      <c r="BF136" s="230">
        <f>IF(N136="snížená",J136,0)</f>
        <v>0</v>
      </c>
      <c r="BG136" s="230">
        <f>IF(N136="zákl. přenesená",J136,0)</f>
        <v>0</v>
      </c>
      <c r="BH136" s="230">
        <f>IF(N136="sníž. přenesená",J136,0)</f>
        <v>0</v>
      </c>
      <c r="BI136" s="230">
        <f>IF(N136="nulová",J136,0)</f>
        <v>0</v>
      </c>
      <c r="BJ136" s="17" t="s">
        <v>86</v>
      </c>
      <c r="BK136" s="230">
        <f>ROUND(I136*H136,2)</f>
        <v>0</v>
      </c>
      <c r="BL136" s="17" t="s">
        <v>170</v>
      </c>
      <c r="BM136" s="229" t="s">
        <v>205</v>
      </c>
    </row>
    <row r="137" s="2" customFormat="1">
      <c r="A137" s="38"/>
      <c r="B137" s="39"/>
      <c r="C137" s="40"/>
      <c r="D137" s="231" t="s">
        <v>172</v>
      </c>
      <c r="E137" s="40"/>
      <c r="F137" s="232" t="s">
        <v>4004</v>
      </c>
      <c r="G137" s="40"/>
      <c r="H137" s="40"/>
      <c r="I137" s="233"/>
      <c r="J137" s="40"/>
      <c r="K137" s="40"/>
      <c r="L137" s="44"/>
      <c r="M137" s="234"/>
      <c r="N137" s="235"/>
      <c r="O137" s="91"/>
      <c r="P137" s="91"/>
      <c r="Q137" s="91"/>
      <c r="R137" s="91"/>
      <c r="S137" s="91"/>
      <c r="T137" s="92"/>
      <c r="U137" s="38"/>
      <c r="V137" s="38"/>
      <c r="W137" s="38"/>
      <c r="X137" s="38"/>
      <c r="Y137" s="38"/>
      <c r="Z137" s="38"/>
      <c r="AA137" s="38"/>
      <c r="AB137" s="38"/>
      <c r="AC137" s="38"/>
      <c r="AD137" s="38"/>
      <c r="AE137" s="38"/>
      <c r="AT137" s="17" t="s">
        <v>172</v>
      </c>
      <c r="AU137" s="17" t="s">
        <v>88</v>
      </c>
    </row>
    <row r="138" s="2" customFormat="1" ht="37.8" customHeight="1">
      <c r="A138" s="38"/>
      <c r="B138" s="39"/>
      <c r="C138" s="218" t="s">
        <v>182</v>
      </c>
      <c r="D138" s="218" t="s">
        <v>165</v>
      </c>
      <c r="E138" s="219" t="s">
        <v>4005</v>
      </c>
      <c r="F138" s="220" t="s">
        <v>4006</v>
      </c>
      <c r="G138" s="221" t="s">
        <v>168</v>
      </c>
      <c r="H138" s="222">
        <v>20</v>
      </c>
      <c r="I138" s="223"/>
      <c r="J138" s="224">
        <f>ROUND(I138*H138,2)</f>
        <v>0</v>
      </c>
      <c r="K138" s="220" t="s">
        <v>1</v>
      </c>
      <c r="L138" s="44"/>
      <c r="M138" s="225" t="s">
        <v>1</v>
      </c>
      <c r="N138" s="226" t="s">
        <v>43</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170</v>
      </c>
      <c r="AT138" s="229" t="s">
        <v>165</v>
      </c>
      <c r="AU138" s="229" t="s">
        <v>88</v>
      </c>
      <c r="AY138" s="17" t="s">
        <v>162</v>
      </c>
      <c r="BE138" s="230">
        <f>IF(N138="základní",J138,0)</f>
        <v>0</v>
      </c>
      <c r="BF138" s="230">
        <f>IF(N138="snížená",J138,0)</f>
        <v>0</v>
      </c>
      <c r="BG138" s="230">
        <f>IF(N138="zákl. přenesená",J138,0)</f>
        <v>0</v>
      </c>
      <c r="BH138" s="230">
        <f>IF(N138="sníž. přenesená",J138,0)</f>
        <v>0</v>
      </c>
      <c r="BI138" s="230">
        <f>IF(N138="nulová",J138,0)</f>
        <v>0</v>
      </c>
      <c r="BJ138" s="17" t="s">
        <v>86</v>
      </c>
      <c r="BK138" s="230">
        <f>ROUND(I138*H138,2)</f>
        <v>0</v>
      </c>
      <c r="BL138" s="17" t="s">
        <v>170</v>
      </c>
      <c r="BM138" s="229" t="s">
        <v>235</v>
      </c>
    </row>
    <row r="139" s="2" customFormat="1">
      <c r="A139" s="38"/>
      <c r="B139" s="39"/>
      <c r="C139" s="40"/>
      <c r="D139" s="231" t="s">
        <v>172</v>
      </c>
      <c r="E139" s="40"/>
      <c r="F139" s="232" t="s">
        <v>4004</v>
      </c>
      <c r="G139" s="40"/>
      <c r="H139" s="40"/>
      <c r="I139" s="233"/>
      <c r="J139" s="40"/>
      <c r="K139" s="40"/>
      <c r="L139" s="44"/>
      <c r="M139" s="234"/>
      <c r="N139" s="235"/>
      <c r="O139" s="91"/>
      <c r="P139" s="91"/>
      <c r="Q139" s="91"/>
      <c r="R139" s="91"/>
      <c r="S139" s="91"/>
      <c r="T139" s="92"/>
      <c r="U139" s="38"/>
      <c r="V139" s="38"/>
      <c r="W139" s="38"/>
      <c r="X139" s="38"/>
      <c r="Y139" s="38"/>
      <c r="Z139" s="38"/>
      <c r="AA139" s="38"/>
      <c r="AB139" s="38"/>
      <c r="AC139" s="38"/>
      <c r="AD139" s="38"/>
      <c r="AE139" s="38"/>
      <c r="AT139" s="17" t="s">
        <v>172</v>
      </c>
      <c r="AU139" s="17" t="s">
        <v>88</v>
      </c>
    </row>
    <row r="140" s="2" customFormat="1" ht="37.8" customHeight="1">
      <c r="A140" s="38"/>
      <c r="B140" s="39"/>
      <c r="C140" s="218" t="s">
        <v>170</v>
      </c>
      <c r="D140" s="218" t="s">
        <v>165</v>
      </c>
      <c r="E140" s="219" t="s">
        <v>4007</v>
      </c>
      <c r="F140" s="220" t="s">
        <v>4008</v>
      </c>
      <c r="G140" s="221" t="s">
        <v>168</v>
      </c>
      <c r="H140" s="222">
        <v>45</v>
      </c>
      <c r="I140" s="223"/>
      <c r="J140" s="224">
        <f>ROUND(I140*H140,2)</f>
        <v>0</v>
      </c>
      <c r="K140" s="220" t="s">
        <v>1</v>
      </c>
      <c r="L140" s="44"/>
      <c r="M140" s="225" t="s">
        <v>1</v>
      </c>
      <c r="N140" s="226" t="s">
        <v>43</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170</v>
      </c>
      <c r="AT140" s="229" t="s">
        <v>165</v>
      </c>
      <c r="AU140" s="229" t="s">
        <v>88</v>
      </c>
      <c r="AY140" s="17" t="s">
        <v>162</v>
      </c>
      <c r="BE140" s="230">
        <f>IF(N140="základní",J140,0)</f>
        <v>0</v>
      </c>
      <c r="BF140" s="230">
        <f>IF(N140="snížená",J140,0)</f>
        <v>0</v>
      </c>
      <c r="BG140" s="230">
        <f>IF(N140="zákl. přenesená",J140,0)</f>
        <v>0</v>
      </c>
      <c r="BH140" s="230">
        <f>IF(N140="sníž. přenesená",J140,0)</f>
        <v>0</v>
      </c>
      <c r="BI140" s="230">
        <f>IF(N140="nulová",J140,0)</f>
        <v>0</v>
      </c>
      <c r="BJ140" s="17" t="s">
        <v>86</v>
      </c>
      <c r="BK140" s="230">
        <f>ROUND(I140*H140,2)</f>
        <v>0</v>
      </c>
      <c r="BL140" s="17" t="s">
        <v>170</v>
      </c>
      <c r="BM140" s="229" t="s">
        <v>265</v>
      </c>
    </row>
    <row r="141" s="2" customFormat="1">
      <c r="A141" s="38"/>
      <c r="B141" s="39"/>
      <c r="C141" s="40"/>
      <c r="D141" s="231" t="s">
        <v>172</v>
      </c>
      <c r="E141" s="40"/>
      <c r="F141" s="232" t="s">
        <v>4004</v>
      </c>
      <c r="G141" s="40"/>
      <c r="H141" s="40"/>
      <c r="I141" s="233"/>
      <c r="J141" s="40"/>
      <c r="K141" s="40"/>
      <c r="L141" s="44"/>
      <c r="M141" s="234"/>
      <c r="N141" s="235"/>
      <c r="O141" s="91"/>
      <c r="P141" s="91"/>
      <c r="Q141" s="91"/>
      <c r="R141" s="91"/>
      <c r="S141" s="91"/>
      <c r="T141" s="92"/>
      <c r="U141" s="38"/>
      <c r="V141" s="38"/>
      <c r="W141" s="38"/>
      <c r="X141" s="38"/>
      <c r="Y141" s="38"/>
      <c r="Z141" s="38"/>
      <c r="AA141" s="38"/>
      <c r="AB141" s="38"/>
      <c r="AC141" s="38"/>
      <c r="AD141" s="38"/>
      <c r="AE141" s="38"/>
      <c r="AT141" s="17" t="s">
        <v>172</v>
      </c>
      <c r="AU141" s="17" t="s">
        <v>88</v>
      </c>
    </row>
    <row r="142" s="2" customFormat="1" ht="62.7" customHeight="1">
      <c r="A142" s="38"/>
      <c r="B142" s="39"/>
      <c r="C142" s="218" t="s">
        <v>191</v>
      </c>
      <c r="D142" s="218" t="s">
        <v>165</v>
      </c>
      <c r="E142" s="219" t="s">
        <v>4009</v>
      </c>
      <c r="F142" s="220" t="s">
        <v>4010</v>
      </c>
      <c r="G142" s="221" t="s">
        <v>168</v>
      </c>
      <c r="H142" s="222">
        <v>61.600000000000001</v>
      </c>
      <c r="I142" s="223"/>
      <c r="J142" s="224">
        <f>ROUND(I142*H142,2)</f>
        <v>0</v>
      </c>
      <c r="K142" s="220" t="s">
        <v>1</v>
      </c>
      <c r="L142" s="44"/>
      <c r="M142" s="225" t="s">
        <v>1</v>
      </c>
      <c r="N142" s="226" t="s">
        <v>43</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170</v>
      </c>
      <c r="AT142" s="229" t="s">
        <v>165</v>
      </c>
      <c r="AU142" s="229" t="s">
        <v>88</v>
      </c>
      <c r="AY142" s="17" t="s">
        <v>162</v>
      </c>
      <c r="BE142" s="230">
        <f>IF(N142="základní",J142,0)</f>
        <v>0</v>
      </c>
      <c r="BF142" s="230">
        <f>IF(N142="snížená",J142,0)</f>
        <v>0</v>
      </c>
      <c r="BG142" s="230">
        <f>IF(N142="zákl. přenesená",J142,0)</f>
        <v>0</v>
      </c>
      <c r="BH142" s="230">
        <f>IF(N142="sníž. přenesená",J142,0)</f>
        <v>0</v>
      </c>
      <c r="BI142" s="230">
        <f>IF(N142="nulová",J142,0)</f>
        <v>0</v>
      </c>
      <c r="BJ142" s="17" t="s">
        <v>86</v>
      </c>
      <c r="BK142" s="230">
        <f>ROUND(I142*H142,2)</f>
        <v>0</v>
      </c>
      <c r="BL142" s="17" t="s">
        <v>170</v>
      </c>
      <c r="BM142" s="229" t="s">
        <v>291</v>
      </c>
    </row>
    <row r="143" s="2" customFormat="1">
      <c r="A143" s="38"/>
      <c r="B143" s="39"/>
      <c r="C143" s="40"/>
      <c r="D143" s="231" t="s">
        <v>172</v>
      </c>
      <c r="E143" s="40"/>
      <c r="F143" s="232" t="s">
        <v>4004</v>
      </c>
      <c r="G143" s="40"/>
      <c r="H143" s="40"/>
      <c r="I143" s="233"/>
      <c r="J143" s="40"/>
      <c r="K143" s="40"/>
      <c r="L143" s="44"/>
      <c r="M143" s="234"/>
      <c r="N143" s="235"/>
      <c r="O143" s="91"/>
      <c r="P143" s="91"/>
      <c r="Q143" s="91"/>
      <c r="R143" s="91"/>
      <c r="S143" s="91"/>
      <c r="T143" s="92"/>
      <c r="U143" s="38"/>
      <c r="V143" s="38"/>
      <c r="W143" s="38"/>
      <c r="X143" s="38"/>
      <c r="Y143" s="38"/>
      <c r="Z143" s="38"/>
      <c r="AA143" s="38"/>
      <c r="AB143" s="38"/>
      <c r="AC143" s="38"/>
      <c r="AD143" s="38"/>
      <c r="AE143" s="38"/>
      <c r="AT143" s="17" t="s">
        <v>172</v>
      </c>
      <c r="AU143" s="17" t="s">
        <v>88</v>
      </c>
    </row>
    <row r="144" s="2" customFormat="1" ht="24.15" customHeight="1">
      <c r="A144" s="38"/>
      <c r="B144" s="39"/>
      <c r="C144" s="218" t="s">
        <v>196</v>
      </c>
      <c r="D144" s="218" t="s">
        <v>165</v>
      </c>
      <c r="E144" s="219" t="s">
        <v>580</v>
      </c>
      <c r="F144" s="220" t="s">
        <v>4011</v>
      </c>
      <c r="G144" s="221" t="s">
        <v>176</v>
      </c>
      <c r="H144" s="222">
        <v>112</v>
      </c>
      <c r="I144" s="223"/>
      <c r="J144" s="224">
        <f>ROUND(I144*H144,2)</f>
        <v>0</v>
      </c>
      <c r="K144" s="220" t="s">
        <v>1</v>
      </c>
      <c r="L144" s="44"/>
      <c r="M144" s="225" t="s">
        <v>1</v>
      </c>
      <c r="N144" s="226" t="s">
        <v>43</v>
      </c>
      <c r="O144" s="91"/>
      <c r="P144" s="227">
        <f>O144*H144</f>
        <v>0</v>
      </c>
      <c r="Q144" s="227">
        <v>0</v>
      </c>
      <c r="R144" s="227">
        <f>Q144*H144</f>
        <v>0</v>
      </c>
      <c r="S144" s="227">
        <v>0</v>
      </c>
      <c r="T144" s="228">
        <f>S144*H144</f>
        <v>0</v>
      </c>
      <c r="U144" s="38"/>
      <c r="V144" s="38"/>
      <c r="W144" s="38"/>
      <c r="X144" s="38"/>
      <c r="Y144" s="38"/>
      <c r="Z144" s="38"/>
      <c r="AA144" s="38"/>
      <c r="AB144" s="38"/>
      <c r="AC144" s="38"/>
      <c r="AD144" s="38"/>
      <c r="AE144" s="38"/>
      <c r="AR144" s="229" t="s">
        <v>170</v>
      </c>
      <c r="AT144" s="229" t="s">
        <v>165</v>
      </c>
      <c r="AU144" s="229" t="s">
        <v>88</v>
      </c>
      <c r="AY144" s="17" t="s">
        <v>162</v>
      </c>
      <c r="BE144" s="230">
        <f>IF(N144="základní",J144,0)</f>
        <v>0</v>
      </c>
      <c r="BF144" s="230">
        <f>IF(N144="snížená",J144,0)</f>
        <v>0</v>
      </c>
      <c r="BG144" s="230">
        <f>IF(N144="zákl. přenesená",J144,0)</f>
        <v>0</v>
      </c>
      <c r="BH144" s="230">
        <f>IF(N144="sníž. přenesená",J144,0)</f>
        <v>0</v>
      </c>
      <c r="BI144" s="230">
        <f>IF(N144="nulová",J144,0)</f>
        <v>0</v>
      </c>
      <c r="BJ144" s="17" t="s">
        <v>86</v>
      </c>
      <c r="BK144" s="230">
        <f>ROUND(I144*H144,2)</f>
        <v>0</v>
      </c>
      <c r="BL144" s="17" t="s">
        <v>170</v>
      </c>
      <c r="BM144" s="229" t="s">
        <v>330</v>
      </c>
    </row>
    <row r="145" s="2" customFormat="1">
      <c r="A145" s="38"/>
      <c r="B145" s="39"/>
      <c r="C145" s="40"/>
      <c r="D145" s="231" t="s">
        <v>172</v>
      </c>
      <c r="E145" s="40"/>
      <c r="F145" s="232" t="s">
        <v>3881</v>
      </c>
      <c r="G145" s="40"/>
      <c r="H145" s="40"/>
      <c r="I145" s="233"/>
      <c r="J145" s="40"/>
      <c r="K145" s="40"/>
      <c r="L145" s="44"/>
      <c r="M145" s="234"/>
      <c r="N145" s="235"/>
      <c r="O145" s="91"/>
      <c r="P145" s="91"/>
      <c r="Q145" s="91"/>
      <c r="R145" s="91"/>
      <c r="S145" s="91"/>
      <c r="T145" s="92"/>
      <c r="U145" s="38"/>
      <c r="V145" s="38"/>
      <c r="W145" s="38"/>
      <c r="X145" s="38"/>
      <c r="Y145" s="38"/>
      <c r="Z145" s="38"/>
      <c r="AA145" s="38"/>
      <c r="AB145" s="38"/>
      <c r="AC145" s="38"/>
      <c r="AD145" s="38"/>
      <c r="AE145" s="38"/>
      <c r="AT145" s="17" t="s">
        <v>172</v>
      </c>
      <c r="AU145" s="17" t="s">
        <v>88</v>
      </c>
    </row>
    <row r="146" s="2" customFormat="1" ht="24.15" customHeight="1">
      <c r="A146" s="38"/>
      <c r="B146" s="39"/>
      <c r="C146" s="218" t="s">
        <v>201</v>
      </c>
      <c r="D146" s="218" t="s">
        <v>165</v>
      </c>
      <c r="E146" s="219" t="s">
        <v>584</v>
      </c>
      <c r="F146" s="220" t="s">
        <v>585</v>
      </c>
      <c r="G146" s="221" t="s">
        <v>176</v>
      </c>
      <c r="H146" s="222">
        <v>112</v>
      </c>
      <c r="I146" s="223"/>
      <c r="J146" s="224">
        <f>ROUND(I146*H146,2)</f>
        <v>0</v>
      </c>
      <c r="K146" s="220" t="s">
        <v>1</v>
      </c>
      <c r="L146" s="44"/>
      <c r="M146" s="225" t="s">
        <v>1</v>
      </c>
      <c r="N146" s="226" t="s">
        <v>43</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170</v>
      </c>
      <c r="AT146" s="229" t="s">
        <v>165</v>
      </c>
      <c r="AU146" s="229" t="s">
        <v>88</v>
      </c>
      <c r="AY146" s="17" t="s">
        <v>162</v>
      </c>
      <c r="BE146" s="230">
        <f>IF(N146="základní",J146,0)</f>
        <v>0</v>
      </c>
      <c r="BF146" s="230">
        <f>IF(N146="snížená",J146,0)</f>
        <v>0</v>
      </c>
      <c r="BG146" s="230">
        <f>IF(N146="zákl. přenesená",J146,0)</f>
        <v>0</v>
      </c>
      <c r="BH146" s="230">
        <f>IF(N146="sníž. přenesená",J146,0)</f>
        <v>0</v>
      </c>
      <c r="BI146" s="230">
        <f>IF(N146="nulová",J146,0)</f>
        <v>0</v>
      </c>
      <c r="BJ146" s="17" t="s">
        <v>86</v>
      </c>
      <c r="BK146" s="230">
        <f>ROUND(I146*H146,2)</f>
        <v>0</v>
      </c>
      <c r="BL146" s="17" t="s">
        <v>170</v>
      </c>
      <c r="BM146" s="229" t="s">
        <v>364</v>
      </c>
    </row>
    <row r="147" s="2" customFormat="1">
      <c r="A147" s="38"/>
      <c r="B147" s="39"/>
      <c r="C147" s="40"/>
      <c r="D147" s="231" t="s">
        <v>172</v>
      </c>
      <c r="E147" s="40"/>
      <c r="F147" s="232" t="s">
        <v>3881</v>
      </c>
      <c r="G147" s="40"/>
      <c r="H147" s="40"/>
      <c r="I147" s="233"/>
      <c r="J147" s="40"/>
      <c r="K147" s="40"/>
      <c r="L147" s="44"/>
      <c r="M147" s="234"/>
      <c r="N147" s="235"/>
      <c r="O147" s="91"/>
      <c r="P147" s="91"/>
      <c r="Q147" s="91"/>
      <c r="R147" s="91"/>
      <c r="S147" s="91"/>
      <c r="T147" s="92"/>
      <c r="U147" s="38"/>
      <c r="V147" s="38"/>
      <c r="W147" s="38"/>
      <c r="X147" s="38"/>
      <c r="Y147" s="38"/>
      <c r="Z147" s="38"/>
      <c r="AA147" s="38"/>
      <c r="AB147" s="38"/>
      <c r="AC147" s="38"/>
      <c r="AD147" s="38"/>
      <c r="AE147" s="38"/>
      <c r="AT147" s="17" t="s">
        <v>172</v>
      </c>
      <c r="AU147" s="17" t="s">
        <v>88</v>
      </c>
    </row>
    <row r="148" s="2" customFormat="1" ht="24.15" customHeight="1">
      <c r="A148" s="38"/>
      <c r="B148" s="39"/>
      <c r="C148" s="218" t="s">
        <v>205</v>
      </c>
      <c r="D148" s="218" t="s">
        <v>165</v>
      </c>
      <c r="E148" s="219" t="s">
        <v>587</v>
      </c>
      <c r="F148" s="220" t="s">
        <v>3888</v>
      </c>
      <c r="G148" s="221" t="s">
        <v>168</v>
      </c>
      <c r="H148" s="222">
        <v>165.59999999999999</v>
      </c>
      <c r="I148" s="223"/>
      <c r="J148" s="224">
        <f>ROUND(I148*H148,2)</f>
        <v>0</v>
      </c>
      <c r="K148" s="220" t="s">
        <v>1</v>
      </c>
      <c r="L148" s="44"/>
      <c r="M148" s="225" t="s">
        <v>1</v>
      </c>
      <c r="N148" s="226" t="s">
        <v>43</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170</v>
      </c>
      <c r="AT148" s="229" t="s">
        <v>165</v>
      </c>
      <c r="AU148" s="229" t="s">
        <v>88</v>
      </c>
      <c r="AY148" s="17" t="s">
        <v>162</v>
      </c>
      <c r="BE148" s="230">
        <f>IF(N148="základní",J148,0)</f>
        <v>0</v>
      </c>
      <c r="BF148" s="230">
        <f>IF(N148="snížená",J148,0)</f>
        <v>0</v>
      </c>
      <c r="BG148" s="230">
        <f>IF(N148="zákl. přenesená",J148,0)</f>
        <v>0</v>
      </c>
      <c r="BH148" s="230">
        <f>IF(N148="sníž. přenesená",J148,0)</f>
        <v>0</v>
      </c>
      <c r="BI148" s="230">
        <f>IF(N148="nulová",J148,0)</f>
        <v>0</v>
      </c>
      <c r="BJ148" s="17" t="s">
        <v>86</v>
      </c>
      <c r="BK148" s="230">
        <f>ROUND(I148*H148,2)</f>
        <v>0</v>
      </c>
      <c r="BL148" s="17" t="s">
        <v>170</v>
      </c>
      <c r="BM148" s="229" t="s">
        <v>379</v>
      </c>
    </row>
    <row r="149" s="2" customFormat="1">
      <c r="A149" s="38"/>
      <c r="B149" s="39"/>
      <c r="C149" s="40"/>
      <c r="D149" s="231" t="s">
        <v>172</v>
      </c>
      <c r="E149" s="40"/>
      <c r="F149" s="232" t="s">
        <v>3881</v>
      </c>
      <c r="G149" s="40"/>
      <c r="H149" s="40"/>
      <c r="I149" s="233"/>
      <c r="J149" s="40"/>
      <c r="K149" s="40"/>
      <c r="L149" s="44"/>
      <c r="M149" s="234"/>
      <c r="N149" s="235"/>
      <c r="O149" s="91"/>
      <c r="P149" s="91"/>
      <c r="Q149" s="91"/>
      <c r="R149" s="91"/>
      <c r="S149" s="91"/>
      <c r="T149" s="92"/>
      <c r="U149" s="38"/>
      <c r="V149" s="38"/>
      <c r="W149" s="38"/>
      <c r="X149" s="38"/>
      <c r="Y149" s="38"/>
      <c r="Z149" s="38"/>
      <c r="AA149" s="38"/>
      <c r="AB149" s="38"/>
      <c r="AC149" s="38"/>
      <c r="AD149" s="38"/>
      <c r="AE149" s="38"/>
      <c r="AT149" s="17" t="s">
        <v>172</v>
      </c>
      <c r="AU149" s="17" t="s">
        <v>88</v>
      </c>
    </row>
    <row r="150" s="2" customFormat="1" ht="37.8" customHeight="1">
      <c r="A150" s="38"/>
      <c r="B150" s="39"/>
      <c r="C150" s="218" t="s">
        <v>163</v>
      </c>
      <c r="D150" s="218" t="s">
        <v>165</v>
      </c>
      <c r="E150" s="219" t="s">
        <v>594</v>
      </c>
      <c r="F150" s="220" t="s">
        <v>4012</v>
      </c>
      <c r="G150" s="221" t="s">
        <v>168</v>
      </c>
      <c r="H150" s="222">
        <v>130.80000000000001</v>
      </c>
      <c r="I150" s="223"/>
      <c r="J150" s="224">
        <f>ROUND(I150*H150,2)</f>
        <v>0</v>
      </c>
      <c r="K150" s="220" t="s">
        <v>1</v>
      </c>
      <c r="L150" s="44"/>
      <c r="M150" s="225" t="s">
        <v>1</v>
      </c>
      <c r="N150" s="226" t="s">
        <v>43</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170</v>
      </c>
      <c r="AT150" s="229" t="s">
        <v>165</v>
      </c>
      <c r="AU150" s="229" t="s">
        <v>88</v>
      </c>
      <c r="AY150" s="17" t="s">
        <v>162</v>
      </c>
      <c r="BE150" s="230">
        <f>IF(N150="základní",J150,0)</f>
        <v>0</v>
      </c>
      <c r="BF150" s="230">
        <f>IF(N150="snížená",J150,0)</f>
        <v>0</v>
      </c>
      <c r="BG150" s="230">
        <f>IF(N150="zákl. přenesená",J150,0)</f>
        <v>0</v>
      </c>
      <c r="BH150" s="230">
        <f>IF(N150="sníž. přenesená",J150,0)</f>
        <v>0</v>
      </c>
      <c r="BI150" s="230">
        <f>IF(N150="nulová",J150,0)</f>
        <v>0</v>
      </c>
      <c r="BJ150" s="17" t="s">
        <v>86</v>
      </c>
      <c r="BK150" s="230">
        <f>ROUND(I150*H150,2)</f>
        <v>0</v>
      </c>
      <c r="BL150" s="17" t="s">
        <v>170</v>
      </c>
      <c r="BM150" s="229" t="s">
        <v>392</v>
      </c>
    </row>
    <row r="151" s="2" customFormat="1">
      <c r="A151" s="38"/>
      <c r="B151" s="39"/>
      <c r="C151" s="40"/>
      <c r="D151" s="231" t="s">
        <v>172</v>
      </c>
      <c r="E151" s="40"/>
      <c r="F151" s="232" t="s">
        <v>3894</v>
      </c>
      <c r="G151" s="40"/>
      <c r="H151" s="40"/>
      <c r="I151" s="233"/>
      <c r="J151" s="40"/>
      <c r="K151" s="40"/>
      <c r="L151" s="44"/>
      <c r="M151" s="234"/>
      <c r="N151" s="235"/>
      <c r="O151" s="91"/>
      <c r="P151" s="91"/>
      <c r="Q151" s="91"/>
      <c r="R151" s="91"/>
      <c r="S151" s="91"/>
      <c r="T151" s="92"/>
      <c r="U151" s="38"/>
      <c r="V151" s="38"/>
      <c r="W151" s="38"/>
      <c r="X151" s="38"/>
      <c r="Y151" s="38"/>
      <c r="Z151" s="38"/>
      <c r="AA151" s="38"/>
      <c r="AB151" s="38"/>
      <c r="AC151" s="38"/>
      <c r="AD151" s="38"/>
      <c r="AE151" s="38"/>
      <c r="AT151" s="17" t="s">
        <v>172</v>
      </c>
      <c r="AU151" s="17" t="s">
        <v>88</v>
      </c>
    </row>
    <row r="152" s="2" customFormat="1" ht="66.75" customHeight="1">
      <c r="A152" s="38"/>
      <c r="B152" s="39"/>
      <c r="C152" s="218" t="s">
        <v>214</v>
      </c>
      <c r="D152" s="218" t="s">
        <v>165</v>
      </c>
      <c r="E152" s="219" t="s">
        <v>597</v>
      </c>
      <c r="F152" s="220" t="s">
        <v>4013</v>
      </c>
      <c r="G152" s="221" t="s">
        <v>168</v>
      </c>
      <c r="H152" s="222">
        <v>100.2</v>
      </c>
      <c r="I152" s="223"/>
      <c r="J152" s="224">
        <f>ROUND(I152*H152,2)</f>
        <v>0</v>
      </c>
      <c r="K152" s="220" t="s">
        <v>1</v>
      </c>
      <c r="L152" s="44"/>
      <c r="M152" s="225" t="s">
        <v>1</v>
      </c>
      <c r="N152" s="226" t="s">
        <v>43</v>
      </c>
      <c r="O152" s="91"/>
      <c r="P152" s="227">
        <f>O152*H152</f>
        <v>0</v>
      </c>
      <c r="Q152" s="227">
        <v>0</v>
      </c>
      <c r="R152" s="227">
        <f>Q152*H152</f>
        <v>0</v>
      </c>
      <c r="S152" s="227">
        <v>0</v>
      </c>
      <c r="T152" s="228">
        <f>S152*H152</f>
        <v>0</v>
      </c>
      <c r="U152" s="38"/>
      <c r="V152" s="38"/>
      <c r="W152" s="38"/>
      <c r="X152" s="38"/>
      <c r="Y152" s="38"/>
      <c r="Z152" s="38"/>
      <c r="AA152" s="38"/>
      <c r="AB152" s="38"/>
      <c r="AC152" s="38"/>
      <c r="AD152" s="38"/>
      <c r="AE152" s="38"/>
      <c r="AR152" s="229" t="s">
        <v>170</v>
      </c>
      <c r="AT152" s="229" t="s">
        <v>165</v>
      </c>
      <c r="AU152" s="229" t="s">
        <v>88</v>
      </c>
      <c r="AY152" s="17" t="s">
        <v>162</v>
      </c>
      <c r="BE152" s="230">
        <f>IF(N152="základní",J152,0)</f>
        <v>0</v>
      </c>
      <c r="BF152" s="230">
        <f>IF(N152="snížená",J152,0)</f>
        <v>0</v>
      </c>
      <c r="BG152" s="230">
        <f>IF(N152="zákl. přenesená",J152,0)</f>
        <v>0</v>
      </c>
      <c r="BH152" s="230">
        <f>IF(N152="sníž. přenesená",J152,0)</f>
        <v>0</v>
      </c>
      <c r="BI152" s="230">
        <f>IF(N152="nulová",J152,0)</f>
        <v>0</v>
      </c>
      <c r="BJ152" s="17" t="s">
        <v>86</v>
      </c>
      <c r="BK152" s="230">
        <f>ROUND(I152*H152,2)</f>
        <v>0</v>
      </c>
      <c r="BL152" s="17" t="s">
        <v>170</v>
      </c>
      <c r="BM152" s="229" t="s">
        <v>415</v>
      </c>
    </row>
    <row r="153" s="2" customFormat="1">
      <c r="A153" s="38"/>
      <c r="B153" s="39"/>
      <c r="C153" s="40"/>
      <c r="D153" s="231" t="s">
        <v>172</v>
      </c>
      <c r="E153" s="40"/>
      <c r="F153" s="232" t="s">
        <v>3881</v>
      </c>
      <c r="G153" s="40"/>
      <c r="H153" s="40"/>
      <c r="I153" s="233"/>
      <c r="J153" s="40"/>
      <c r="K153" s="40"/>
      <c r="L153" s="44"/>
      <c r="M153" s="234"/>
      <c r="N153" s="235"/>
      <c r="O153" s="91"/>
      <c r="P153" s="91"/>
      <c r="Q153" s="91"/>
      <c r="R153" s="91"/>
      <c r="S153" s="91"/>
      <c r="T153" s="92"/>
      <c r="U153" s="38"/>
      <c r="V153" s="38"/>
      <c r="W153" s="38"/>
      <c r="X153" s="38"/>
      <c r="Y153" s="38"/>
      <c r="Z153" s="38"/>
      <c r="AA153" s="38"/>
      <c r="AB153" s="38"/>
      <c r="AC153" s="38"/>
      <c r="AD153" s="38"/>
      <c r="AE153" s="38"/>
      <c r="AT153" s="17" t="s">
        <v>172</v>
      </c>
      <c r="AU153" s="17" t="s">
        <v>88</v>
      </c>
    </row>
    <row r="154" s="2" customFormat="1" ht="49.05" customHeight="1">
      <c r="A154" s="38"/>
      <c r="B154" s="39"/>
      <c r="C154" s="218" t="s">
        <v>221</v>
      </c>
      <c r="D154" s="218" t="s">
        <v>165</v>
      </c>
      <c r="E154" s="219" t="s">
        <v>600</v>
      </c>
      <c r="F154" s="220" t="s">
        <v>4014</v>
      </c>
      <c r="G154" s="221" t="s">
        <v>168</v>
      </c>
      <c r="H154" s="222">
        <v>1002</v>
      </c>
      <c r="I154" s="223"/>
      <c r="J154" s="224">
        <f>ROUND(I154*H154,2)</f>
        <v>0</v>
      </c>
      <c r="K154" s="220" t="s">
        <v>1</v>
      </c>
      <c r="L154" s="44"/>
      <c r="M154" s="225" t="s">
        <v>1</v>
      </c>
      <c r="N154" s="226" t="s">
        <v>43</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170</v>
      </c>
      <c r="AT154" s="229" t="s">
        <v>165</v>
      </c>
      <c r="AU154" s="229" t="s">
        <v>88</v>
      </c>
      <c r="AY154" s="17" t="s">
        <v>162</v>
      </c>
      <c r="BE154" s="230">
        <f>IF(N154="základní",J154,0)</f>
        <v>0</v>
      </c>
      <c r="BF154" s="230">
        <f>IF(N154="snížená",J154,0)</f>
        <v>0</v>
      </c>
      <c r="BG154" s="230">
        <f>IF(N154="zákl. přenesená",J154,0)</f>
        <v>0</v>
      </c>
      <c r="BH154" s="230">
        <f>IF(N154="sníž. přenesená",J154,0)</f>
        <v>0</v>
      </c>
      <c r="BI154" s="230">
        <f>IF(N154="nulová",J154,0)</f>
        <v>0</v>
      </c>
      <c r="BJ154" s="17" t="s">
        <v>86</v>
      </c>
      <c r="BK154" s="230">
        <f>ROUND(I154*H154,2)</f>
        <v>0</v>
      </c>
      <c r="BL154" s="17" t="s">
        <v>170</v>
      </c>
      <c r="BM154" s="229" t="s">
        <v>467</v>
      </c>
    </row>
    <row r="155" s="2" customFormat="1">
      <c r="A155" s="38"/>
      <c r="B155" s="39"/>
      <c r="C155" s="40"/>
      <c r="D155" s="231" t="s">
        <v>172</v>
      </c>
      <c r="E155" s="40"/>
      <c r="F155" s="232" t="s">
        <v>3881</v>
      </c>
      <c r="G155" s="40"/>
      <c r="H155" s="40"/>
      <c r="I155" s="233"/>
      <c r="J155" s="40"/>
      <c r="K155" s="40"/>
      <c r="L155" s="44"/>
      <c r="M155" s="234"/>
      <c r="N155" s="235"/>
      <c r="O155" s="91"/>
      <c r="P155" s="91"/>
      <c r="Q155" s="91"/>
      <c r="R155" s="91"/>
      <c r="S155" s="91"/>
      <c r="T155" s="92"/>
      <c r="U155" s="38"/>
      <c r="V155" s="38"/>
      <c r="W155" s="38"/>
      <c r="X155" s="38"/>
      <c r="Y155" s="38"/>
      <c r="Z155" s="38"/>
      <c r="AA155" s="38"/>
      <c r="AB155" s="38"/>
      <c r="AC155" s="38"/>
      <c r="AD155" s="38"/>
      <c r="AE155" s="38"/>
      <c r="AT155" s="17" t="s">
        <v>172</v>
      </c>
      <c r="AU155" s="17" t="s">
        <v>88</v>
      </c>
    </row>
    <row r="156" s="2" customFormat="1" ht="16.5" customHeight="1">
      <c r="A156" s="38"/>
      <c r="B156" s="39"/>
      <c r="C156" s="218" t="s">
        <v>226</v>
      </c>
      <c r="D156" s="218" t="s">
        <v>165</v>
      </c>
      <c r="E156" s="219" t="s">
        <v>3696</v>
      </c>
      <c r="F156" s="220" t="s">
        <v>3697</v>
      </c>
      <c r="G156" s="221" t="s">
        <v>168</v>
      </c>
      <c r="H156" s="222">
        <v>100.2</v>
      </c>
      <c r="I156" s="223"/>
      <c r="J156" s="224">
        <f>ROUND(I156*H156,2)</f>
        <v>0</v>
      </c>
      <c r="K156" s="220" t="s">
        <v>1</v>
      </c>
      <c r="L156" s="44"/>
      <c r="M156" s="225" t="s">
        <v>1</v>
      </c>
      <c r="N156" s="226" t="s">
        <v>43</v>
      </c>
      <c r="O156" s="91"/>
      <c r="P156" s="227">
        <f>O156*H156</f>
        <v>0</v>
      </c>
      <c r="Q156" s="227">
        <v>0</v>
      </c>
      <c r="R156" s="227">
        <f>Q156*H156</f>
        <v>0</v>
      </c>
      <c r="S156" s="227">
        <v>0</v>
      </c>
      <c r="T156" s="228">
        <f>S156*H156</f>
        <v>0</v>
      </c>
      <c r="U156" s="38"/>
      <c r="V156" s="38"/>
      <c r="W156" s="38"/>
      <c r="X156" s="38"/>
      <c r="Y156" s="38"/>
      <c r="Z156" s="38"/>
      <c r="AA156" s="38"/>
      <c r="AB156" s="38"/>
      <c r="AC156" s="38"/>
      <c r="AD156" s="38"/>
      <c r="AE156" s="38"/>
      <c r="AR156" s="229" t="s">
        <v>170</v>
      </c>
      <c r="AT156" s="229" t="s">
        <v>165</v>
      </c>
      <c r="AU156" s="229" t="s">
        <v>88</v>
      </c>
      <c r="AY156" s="17" t="s">
        <v>162</v>
      </c>
      <c r="BE156" s="230">
        <f>IF(N156="základní",J156,0)</f>
        <v>0</v>
      </c>
      <c r="BF156" s="230">
        <f>IF(N156="snížená",J156,0)</f>
        <v>0</v>
      </c>
      <c r="BG156" s="230">
        <f>IF(N156="zákl. přenesená",J156,0)</f>
        <v>0</v>
      </c>
      <c r="BH156" s="230">
        <f>IF(N156="sníž. přenesená",J156,0)</f>
        <v>0</v>
      </c>
      <c r="BI156" s="230">
        <f>IF(N156="nulová",J156,0)</f>
        <v>0</v>
      </c>
      <c r="BJ156" s="17" t="s">
        <v>86</v>
      </c>
      <c r="BK156" s="230">
        <f>ROUND(I156*H156,2)</f>
        <v>0</v>
      </c>
      <c r="BL156" s="17" t="s">
        <v>170</v>
      </c>
      <c r="BM156" s="229" t="s">
        <v>487</v>
      </c>
    </row>
    <row r="157" s="2" customFormat="1">
      <c r="A157" s="38"/>
      <c r="B157" s="39"/>
      <c r="C157" s="40"/>
      <c r="D157" s="231" t="s">
        <v>172</v>
      </c>
      <c r="E157" s="40"/>
      <c r="F157" s="232" t="s">
        <v>3881</v>
      </c>
      <c r="G157" s="40"/>
      <c r="H157" s="40"/>
      <c r="I157" s="233"/>
      <c r="J157" s="40"/>
      <c r="K157" s="40"/>
      <c r="L157" s="44"/>
      <c r="M157" s="234"/>
      <c r="N157" s="235"/>
      <c r="O157" s="91"/>
      <c r="P157" s="91"/>
      <c r="Q157" s="91"/>
      <c r="R157" s="91"/>
      <c r="S157" s="91"/>
      <c r="T157" s="92"/>
      <c r="U157" s="38"/>
      <c r="V157" s="38"/>
      <c r="W157" s="38"/>
      <c r="X157" s="38"/>
      <c r="Y157" s="38"/>
      <c r="Z157" s="38"/>
      <c r="AA157" s="38"/>
      <c r="AB157" s="38"/>
      <c r="AC157" s="38"/>
      <c r="AD157" s="38"/>
      <c r="AE157" s="38"/>
      <c r="AT157" s="17" t="s">
        <v>172</v>
      </c>
      <c r="AU157" s="17" t="s">
        <v>88</v>
      </c>
    </row>
    <row r="158" s="2" customFormat="1" ht="66.75" customHeight="1">
      <c r="A158" s="38"/>
      <c r="B158" s="39"/>
      <c r="C158" s="218" t="s">
        <v>230</v>
      </c>
      <c r="D158" s="218" t="s">
        <v>165</v>
      </c>
      <c r="E158" s="219" t="s">
        <v>3898</v>
      </c>
      <c r="F158" s="220" t="s">
        <v>4015</v>
      </c>
      <c r="G158" s="221" t="s">
        <v>353</v>
      </c>
      <c r="H158" s="222">
        <v>180.36000000000001</v>
      </c>
      <c r="I158" s="223"/>
      <c r="J158" s="224">
        <f>ROUND(I158*H158,2)</f>
        <v>0</v>
      </c>
      <c r="K158" s="220" t="s">
        <v>1</v>
      </c>
      <c r="L158" s="44"/>
      <c r="M158" s="225" t="s">
        <v>1</v>
      </c>
      <c r="N158" s="226" t="s">
        <v>43</v>
      </c>
      <c r="O158" s="91"/>
      <c r="P158" s="227">
        <f>O158*H158</f>
        <v>0</v>
      </c>
      <c r="Q158" s="227">
        <v>0</v>
      </c>
      <c r="R158" s="227">
        <f>Q158*H158</f>
        <v>0</v>
      </c>
      <c r="S158" s="227">
        <v>0</v>
      </c>
      <c r="T158" s="228">
        <f>S158*H158</f>
        <v>0</v>
      </c>
      <c r="U158" s="38"/>
      <c r="V158" s="38"/>
      <c r="W158" s="38"/>
      <c r="X158" s="38"/>
      <c r="Y158" s="38"/>
      <c r="Z158" s="38"/>
      <c r="AA158" s="38"/>
      <c r="AB158" s="38"/>
      <c r="AC158" s="38"/>
      <c r="AD158" s="38"/>
      <c r="AE158" s="38"/>
      <c r="AR158" s="229" t="s">
        <v>170</v>
      </c>
      <c r="AT158" s="229" t="s">
        <v>165</v>
      </c>
      <c r="AU158" s="229" t="s">
        <v>88</v>
      </c>
      <c r="AY158" s="17" t="s">
        <v>162</v>
      </c>
      <c r="BE158" s="230">
        <f>IF(N158="základní",J158,0)</f>
        <v>0</v>
      </c>
      <c r="BF158" s="230">
        <f>IF(N158="snížená",J158,0)</f>
        <v>0</v>
      </c>
      <c r="BG158" s="230">
        <f>IF(N158="zákl. přenesená",J158,0)</f>
        <v>0</v>
      </c>
      <c r="BH158" s="230">
        <f>IF(N158="sníž. přenesená",J158,0)</f>
        <v>0</v>
      </c>
      <c r="BI158" s="230">
        <f>IF(N158="nulová",J158,0)</f>
        <v>0</v>
      </c>
      <c r="BJ158" s="17" t="s">
        <v>86</v>
      </c>
      <c r="BK158" s="230">
        <f>ROUND(I158*H158,2)</f>
        <v>0</v>
      </c>
      <c r="BL158" s="17" t="s">
        <v>170</v>
      </c>
      <c r="BM158" s="229" t="s">
        <v>767</v>
      </c>
    </row>
    <row r="159" s="2" customFormat="1">
      <c r="A159" s="38"/>
      <c r="B159" s="39"/>
      <c r="C159" s="40"/>
      <c r="D159" s="231" t="s">
        <v>172</v>
      </c>
      <c r="E159" s="40"/>
      <c r="F159" s="232" t="s">
        <v>3881</v>
      </c>
      <c r="G159" s="40"/>
      <c r="H159" s="40"/>
      <c r="I159" s="233"/>
      <c r="J159" s="40"/>
      <c r="K159" s="40"/>
      <c r="L159" s="44"/>
      <c r="M159" s="234"/>
      <c r="N159" s="235"/>
      <c r="O159" s="91"/>
      <c r="P159" s="91"/>
      <c r="Q159" s="91"/>
      <c r="R159" s="91"/>
      <c r="S159" s="91"/>
      <c r="T159" s="92"/>
      <c r="U159" s="38"/>
      <c r="V159" s="38"/>
      <c r="W159" s="38"/>
      <c r="X159" s="38"/>
      <c r="Y159" s="38"/>
      <c r="Z159" s="38"/>
      <c r="AA159" s="38"/>
      <c r="AB159" s="38"/>
      <c r="AC159" s="38"/>
      <c r="AD159" s="38"/>
      <c r="AE159" s="38"/>
      <c r="AT159" s="17" t="s">
        <v>172</v>
      </c>
      <c r="AU159" s="17" t="s">
        <v>88</v>
      </c>
    </row>
    <row r="160" s="2" customFormat="1" ht="33" customHeight="1">
      <c r="A160" s="38"/>
      <c r="B160" s="39"/>
      <c r="C160" s="218" t="s">
        <v>235</v>
      </c>
      <c r="D160" s="218" t="s">
        <v>165</v>
      </c>
      <c r="E160" s="219" t="s">
        <v>3900</v>
      </c>
      <c r="F160" s="220" t="s">
        <v>4016</v>
      </c>
      <c r="G160" s="221" t="s">
        <v>168</v>
      </c>
      <c r="H160" s="222">
        <v>65.400000000000006</v>
      </c>
      <c r="I160" s="223"/>
      <c r="J160" s="224">
        <f>ROUND(I160*H160,2)</f>
        <v>0</v>
      </c>
      <c r="K160" s="220" t="s">
        <v>1</v>
      </c>
      <c r="L160" s="44"/>
      <c r="M160" s="225" t="s">
        <v>1</v>
      </c>
      <c r="N160" s="226" t="s">
        <v>43</v>
      </c>
      <c r="O160" s="91"/>
      <c r="P160" s="227">
        <f>O160*H160</f>
        <v>0</v>
      </c>
      <c r="Q160" s="227">
        <v>0</v>
      </c>
      <c r="R160" s="227">
        <f>Q160*H160</f>
        <v>0</v>
      </c>
      <c r="S160" s="227">
        <v>0</v>
      </c>
      <c r="T160" s="228">
        <f>S160*H160</f>
        <v>0</v>
      </c>
      <c r="U160" s="38"/>
      <c r="V160" s="38"/>
      <c r="W160" s="38"/>
      <c r="X160" s="38"/>
      <c r="Y160" s="38"/>
      <c r="Z160" s="38"/>
      <c r="AA160" s="38"/>
      <c r="AB160" s="38"/>
      <c r="AC160" s="38"/>
      <c r="AD160" s="38"/>
      <c r="AE160" s="38"/>
      <c r="AR160" s="229" t="s">
        <v>170</v>
      </c>
      <c r="AT160" s="229" t="s">
        <v>165</v>
      </c>
      <c r="AU160" s="229" t="s">
        <v>88</v>
      </c>
      <c r="AY160" s="17" t="s">
        <v>162</v>
      </c>
      <c r="BE160" s="230">
        <f>IF(N160="základní",J160,0)</f>
        <v>0</v>
      </c>
      <c r="BF160" s="230">
        <f>IF(N160="snížená",J160,0)</f>
        <v>0</v>
      </c>
      <c r="BG160" s="230">
        <f>IF(N160="zákl. přenesená",J160,0)</f>
        <v>0</v>
      </c>
      <c r="BH160" s="230">
        <f>IF(N160="sníž. přenesená",J160,0)</f>
        <v>0</v>
      </c>
      <c r="BI160" s="230">
        <f>IF(N160="nulová",J160,0)</f>
        <v>0</v>
      </c>
      <c r="BJ160" s="17" t="s">
        <v>86</v>
      </c>
      <c r="BK160" s="230">
        <f>ROUND(I160*H160,2)</f>
        <v>0</v>
      </c>
      <c r="BL160" s="17" t="s">
        <v>170</v>
      </c>
      <c r="BM160" s="229" t="s">
        <v>786</v>
      </c>
    </row>
    <row r="161" s="2" customFormat="1">
      <c r="A161" s="38"/>
      <c r="B161" s="39"/>
      <c r="C161" s="40"/>
      <c r="D161" s="231" t="s">
        <v>172</v>
      </c>
      <c r="E161" s="40"/>
      <c r="F161" s="232" t="s">
        <v>3881</v>
      </c>
      <c r="G161" s="40"/>
      <c r="H161" s="40"/>
      <c r="I161" s="233"/>
      <c r="J161" s="40"/>
      <c r="K161" s="40"/>
      <c r="L161" s="44"/>
      <c r="M161" s="234"/>
      <c r="N161" s="235"/>
      <c r="O161" s="91"/>
      <c r="P161" s="91"/>
      <c r="Q161" s="91"/>
      <c r="R161" s="91"/>
      <c r="S161" s="91"/>
      <c r="T161" s="92"/>
      <c r="U161" s="38"/>
      <c r="V161" s="38"/>
      <c r="W161" s="38"/>
      <c r="X161" s="38"/>
      <c r="Y161" s="38"/>
      <c r="Z161" s="38"/>
      <c r="AA161" s="38"/>
      <c r="AB161" s="38"/>
      <c r="AC161" s="38"/>
      <c r="AD161" s="38"/>
      <c r="AE161" s="38"/>
      <c r="AT161" s="17" t="s">
        <v>172</v>
      </c>
      <c r="AU161" s="17" t="s">
        <v>88</v>
      </c>
    </row>
    <row r="162" s="2" customFormat="1" ht="33" customHeight="1">
      <c r="A162" s="38"/>
      <c r="B162" s="39"/>
      <c r="C162" s="218" t="s">
        <v>8</v>
      </c>
      <c r="D162" s="218" t="s">
        <v>165</v>
      </c>
      <c r="E162" s="219" t="s">
        <v>4017</v>
      </c>
      <c r="F162" s="220" t="s">
        <v>4018</v>
      </c>
      <c r="G162" s="221" t="s">
        <v>168</v>
      </c>
      <c r="H162" s="222">
        <v>61.299999999999997</v>
      </c>
      <c r="I162" s="223"/>
      <c r="J162" s="224">
        <f>ROUND(I162*H162,2)</f>
        <v>0</v>
      </c>
      <c r="K162" s="220" t="s">
        <v>1</v>
      </c>
      <c r="L162" s="44"/>
      <c r="M162" s="225" t="s">
        <v>1</v>
      </c>
      <c r="N162" s="226" t="s">
        <v>43</v>
      </c>
      <c r="O162" s="91"/>
      <c r="P162" s="227">
        <f>O162*H162</f>
        <v>0</v>
      </c>
      <c r="Q162" s="227">
        <v>0</v>
      </c>
      <c r="R162" s="227">
        <f>Q162*H162</f>
        <v>0</v>
      </c>
      <c r="S162" s="227">
        <v>0</v>
      </c>
      <c r="T162" s="228">
        <f>S162*H162</f>
        <v>0</v>
      </c>
      <c r="U162" s="38"/>
      <c r="V162" s="38"/>
      <c r="W162" s="38"/>
      <c r="X162" s="38"/>
      <c r="Y162" s="38"/>
      <c r="Z162" s="38"/>
      <c r="AA162" s="38"/>
      <c r="AB162" s="38"/>
      <c r="AC162" s="38"/>
      <c r="AD162" s="38"/>
      <c r="AE162" s="38"/>
      <c r="AR162" s="229" t="s">
        <v>170</v>
      </c>
      <c r="AT162" s="229" t="s">
        <v>165</v>
      </c>
      <c r="AU162" s="229" t="s">
        <v>88</v>
      </c>
      <c r="AY162" s="17" t="s">
        <v>162</v>
      </c>
      <c r="BE162" s="230">
        <f>IF(N162="základní",J162,0)</f>
        <v>0</v>
      </c>
      <c r="BF162" s="230">
        <f>IF(N162="snížená",J162,0)</f>
        <v>0</v>
      </c>
      <c r="BG162" s="230">
        <f>IF(N162="zákl. přenesená",J162,0)</f>
        <v>0</v>
      </c>
      <c r="BH162" s="230">
        <f>IF(N162="sníž. přenesená",J162,0)</f>
        <v>0</v>
      </c>
      <c r="BI162" s="230">
        <f>IF(N162="nulová",J162,0)</f>
        <v>0</v>
      </c>
      <c r="BJ162" s="17" t="s">
        <v>86</v>
      </c>
      <c r="BK162" s="230">
        <f>ROUND(I162*H162,2)</f>
        <v>0</v>
      </c>
      <c r="BL162" s="17" t="s">
        <v>170</v>
      </c>
      <c r="BM162" s="229" t="s">
        <v>815</v>
      </c>
    </row>
    <row r="163" s="2" customFormat="1">
      <c r="A163" s="38"/>
      <c r="B163" s="39"/>
      <c r="C163" s="40"/>
      <c r="D163" s="231" t="s">
        <v>172</v>
      </c>
      <c r="E163" s="40"/>
      <c r="F163" s="232" t="s">
        <v>3881</v>
      </c>
      <c r="G163" s="40"/>
      <c r="H163" s="40"/>
      <c r="I163" s="233"/>
      <c r="J163" s="40"/>
      <c r="K163" s="40"/>
      <c r="L163" s="44"/>
      <c r="M163" s="234"/>
      <c r="N163" s="235"/>
      <c r="O163" s="91"/>
      <c r="P163" s="91"/>
      <c r="Q163" s="91"/>
      <c r="R163" s="91"/>
      <c r="S163" s="91"/>
      <c r="T163" s="92"/>
      <c r="U163" s="38"/>
      <c r="V163" s="38"/>
      <c r="W163" s="38"/>
      <c r="X163" s="38"/>
      <c r="Y163" s="38"/>
      <c r="Z163" s="38"/>
      <c r="AA163" s="38"/>
      <c r="AB163" s="38"/>
      <c r="AC163" s="38"/>
      <c r="AD163" s="38"/>
      <c r="AE163" s="38"/>
      <c r="AT163" s="17" t="s">
        <v>172</v>
      </c>
      <c r="AU163" s="17" t="s">
        <v>88</v>
      </c>
    </row>
    <row r="164" s="2" customFormat="1" ht="33" customHeight="1">
      <c r="A164" s="38"/>
      <c r="B164" s="39"/>
      <c r="C164" s="273" t="s">
        <v>245</v>
      </c>
      <c r="D164" s="273" t="s">
        <v>616</v>
      </c>
      <c r="E164" s="274" t="s">
        <v>4019</v>
      </c>
      <c r="F164" s="275" t="s">
        <v>4020</v>
      </c>
      <c r="G164" s="276" t="s">
        <v>353</v>
      </c>
      <c r="H164" s="277">
        <v>110.34</v>
      </c>
      <c r="I164" s="278"/>
      <c r="J164" s="279">
        <f>ROUND(I164*H164,2)</f>
        <v>0</v>
      </c>
      <c r="K164" s="275" t="s">
        <v>1</v>
      </c>
      <c r="L164" s="280"/>
      <c r="M164" s="281" t="s">
        <v>1</v>
      </c>
      <c r="N164" s="282" t="s">
        <v>43</v>
      </c>
      <c r="O164" s="91"/>
      <c r="P164" s="227">
        <f>O164*H164</f>
        <v>0</v>
      </c>
      <c r="Q164" s="227">
        <v>0</v>
      </c>
      <c r="R164" s="227">
        <f>Q164*H164</f>
        <v>0</v>
      </c>
      <c r="S164" s="227">
        <v>0</v>
      </c>
      <c r="T164" s="228">
        <f>S164*H164</f>
        <v>0</v>
      </c>
      <c r="U164" s="38"/>
      <c r="V164" s="38"/>
      <c r="W164" s="38"/>
      <c r="X164" s="38"/>
      <c r="Y164" s="38"/>
      <c r="Z164" s="38"/>
      <c r="AA164" s="38"/>
      <c r="AB164" s="38"/>
      <c r="AC164" s="38"/>
      <c r="AD164" s="38"/>
      <c r="AE164" s="38"/>
      <c r="AR164" s="229" t="s">
        <v>205</v>
      </c>
      <c r="AT164" s="229" t="s">
        <v>616</v>
      </c>
      <c r="AU164" s="229" t="s">
        <v>88</v>
      </c>
      <c r="AY164" s="17" t="s">
        <v>162</v>
      </c>
      <c r="BE164" s="230">
        <f>IF(N164="základní",J164,0)</f>
        <v>0</v>
      </c>
      <c r="BF164" s="230">
        <f>IF(N164="snížená",J164,0)</f>
        <v>0</v>
      </c>
      <c r="BG164" s="230">
        <f>IF(N164="zákl. přenesená",J164,0)</f>
        <v>0</v>
      </c>
      <c r="BH164" s="230">
        <f>IF(N164="sníž. přenesená",J164,0)</f>
        <v>0</v>
      </c>
      <c r="BI164" s="230">
        <f>IF(N164="nulová",J164,0)</f>
        <v>0</v>
      </c>
      <c r="BJ164" s="17" t="s">
        <v>86</v>
      </c>
      <c r="BK164" s="230">
        <f>ROUND(I164*H164,2)</f>
        <v>0</v>
      </c>
      <c r="BL164" s="17" t="s">
        <v>170</v>
      </c>
      <c r="BM164" s="229" t="s">
        <v>849</v>
      </c>
    </row>
    <row r="165" s="2" customFormat="1">
      <c r="A165" s="38"/>
      <c r="B165" s="39"/>
      <c r="C165" s="40"/>
      <c r="D165" s="231" t="s">
        <v>172</v>
      </c>
      <c r="E165" s="40"/>
      <c r="F165" s="232" t="s">
        <v>4021</v>
      </c>
      <c r="G165" s="40"/>
      <c r="H165" s="40"/>
      <c r="I165" s="233"/>
      <c r="J165" s="40"/>
      <c r="K165" s="40"/>
      <c r="L165" s="44"/>
      <c r="M165" s="234"/>
      <c r="N165" s="235"/>
      <c r="O165" s="91"/>
      <c r="P165" s="91"/>
      <c r="Q165" s="91"/>
      <c r="R165" s="91"/>
      <c r="S165" s="91"/>
      <c r="T165" s="92"/>
      <c r="U165" s="38"/>
      <c r="V165" s="38"/>
      <c r="W165" s="38"/>
      <c r="X165" s="38"/>
      <c r="Y165" s="38"/>
      <c r="Z165" s="38"/>
      <c r="AA165" s="38"/>
      <c r="AB165" s="38"/>
      <c r="AC165" s="38"/>
      <c r="AD165" s="38"/>
      <c r="AE165" s="38"/>
      <c r="AT165" s="17" t="s">
        <v>172</v>
      </c>
      <c r="AU165" s="17" t="s">
        <v>88</v>
      </c>
    </row>
    <row r="166" s="2" customFormat="1" ht="37.8" customHeight="1">
      <c r="A166" s="38"/>
      <c r="B166" s="39"/>
      <c r="C166" s="273" t="s">
        <v>250</v>
      </c>
      <c r="D166" s="273" t="s">
        <v>616</v>
      </c>
      <c r="E166" s="274" t="s">
        <v>3904</v>
      </c>
      <c r="F166" s="275" t="s">
        <v>4022</v>
      </c>
      <c r="G166" s="276" t="s">
        <v>168</v>
      </c>
      <c r="H166" s="277">
        <v>8.4000000000000004</v>
      </c>
      <c r="I166" s="278"/>
      <c r="J166" s="279">
        <f>ROUND(I166*H166,2)</f>
        <v>0</v>
      </c>
      <c r="K166" s="275" t="s">
        <v>1</v>
      </c>
      <c r="L166" s="280"/>
      <c r="M166" s="281" t="s">
        <v>1</v>
      </c>
      <c r="N166" s="282" t="s">
        <v>43</v>
      </c>
      <c r="O166" s="91"/>
      <c r="P166" s="227">
        <f>O166*H166</f>
        <v>0</v>
      </c>
      <c r="Q166" s="227">
        <v>0</v>
      </c>
      <c r="R166" s="227">
        <f>Q166*H166</f>
        <v>0</v>
      </c>
      <c r="S166" s="227">
        <v>0</v>
      </c>
      <c r="T166" s="228">
        <f>S166*H166</f>
        <v>0</v>
      </c>
      <c r="U166" s="38"/>
      <c r="V166" s="38"/>
      <c r="W166" s="38"/>
      <c r="X166" s="38"/>
      <c r="Y166" s="38"/>
      <c r="Z166" s="38"/>
      <c r="AA166" s="38"/>
      <c r="AB166" s="38"/>
      <c r="AC166" s="38"/>
      <c r="AD166" s="38"/>
      <c r="AE166" s="38"/>
      <c r="AR166" s="229" t="s">
        <v>205</v>
      </c>
      <c r="AT166" s="229" t="s">
        <v>616</v>
      </c>
      <c r="AU166" s="229" t="s">
        <v>88</v>
      </c>
      <c r="AY166" s="17" t="s">
        <v>162</v>
      </c>
      <c r="BE166" s="230">
        <f>IF(N166="základní",J166,0)</f>
        <v>0</v>
      </c>
      <c r="BF166" s="230">
        <f>IF(N166="snížená",J166,0)</f>
        <v>0</v>
      </c>
      <c r="BG166" s="230">
        <f>IF(N166="zákl. přenesená",J166,0)</f>
        <v>0</v>
      </c>
      <c r="BH166" s="230">
        <f>IF(N166="sníž. přenesená",J166,0)</f>
        <v>0</v>
      </c>
      <c r="BI166" s="230">
        <f>IF(N166="nulová",J166,0)</f>
        <v>0</v>
      </c>
      <c r="BJ166" s="17" t="s">
        <v>86</v>
      </c>
      <c r="BK166" s="230">
        <f>ROUND(I166*H166,2)</f>
        <v>0</v>
      </c>
      <c r="BL166" s="17" t="s">
        <v>170</v>
      </c>
      <c r="BM166" s="229" t="s">
        <v>876</v>
      </c>
    </row>
    <row r="167" s="2" customFormat="1">
      <c r="A167" s="38"/>
      <c r="B167" s="39"/>
      <c r="C167" s="40"/>
      <c r="D167" s="231" t="s">
        <v>172</v>
      </c>
      <c r="E167" s="40"/>
      <c r="F167" s="232" t="s">
        <v>3906</v>
      </c>
      <c r="G167" s="40"/>
      <c r="H167" s="40"/>
      <c r="I167" s="233"/>
      <c r="J167" s="40"/>
      <c r="K167" s="40"/>
      <c r="L167" s="44"/>
      <c r="M167" s="234"/>
      <c r="N167" s="235"/>
      <c r="O167" s="91"/>
      <c r="P167" s="91"/>
      <c r="Q167" s="91"/>
      <c r="R167" s="91"/>
      <c r="S167" s="91"/>
      <c r="T167" s="92"/>
      <c r="U167" s="38"/>
      <c r="V167" s="38"/>
      <c r="W167" s="38"/>
      <c r="X167" s="38"/>
      <c r="Y167" s="38"/>
      <c r="Z167" s="38"/>
      <c r="AA167" s="38"/>
      <c r="AB167" s="38"/>
      <c r="AC167" s="38"/>
      <c r="AD167" s="38"/>
      <c r="AE167" s="38"/>
      <c r="AT167" s="17" t="s">
        <v>172</v>
      </c>
      <c r="AU167" s="17" t="s">
        <v>88</v>
      </c>
    </row>
    <row r="168" s="2" customFormat="1" ht="16.5" customHeight="1">
      <c r="A168" s="38"/>
      <c r="B168" s="39"/>
      <c r="C168" s="273" t="s">
        <v>256</v>
      </c>
      <c r="D168" s="273" t="s">
        <v>616</v>
      </c>
      <c r="E168" s="274" t="s">
        <v>3907</v>
      </c>
      <c r="F168" s="275" t="s">
        <v>4023</v>
      </c>
      <c r="G168" s="276" t="s">
        <v>353</v>
      </c>
      <c r="H168" s="277">
        <v>16.800000000000001</v>
      </c>
      <c r="I168" s="278"/>
      <c r="J168" s="279">
        <f>ROUND(I168*H168,2)</f>
        <v>0</v>
      </c>
      <c r="K168" s="275" t="s">
        <v>1</v>
      </c>
      <c r="L168" s="280"/>
      <c r="M168" s="281" t="s">
        <v>1</v>
      </c>
      <c r="N168" s="282" t="s">
        <v>43</v>
      </c>
      <c r="O168" s="91"/>
      <c r="P168" s="227">
        <f>O168*H168</f>
        <v>0</v>
      </c>
      <c r="Q168" s="227">
        <v>0</v>
      </c>
      <c r="R168" s="227">
        <f>Q168*H168</f>
        <v>0</v>
      </c>
      <c r="S168" s="227">
        <v>0</v>
      </c>
      <c r="T168" s="228">
        <f>S168*H168</f>
        <v>0</v>
      </c>
      <c r="U168" s="38"/>
      <c r="V168" s="38"/>
      <c r="W168" s="38"/>
      <c r="X168" s="38"/>
      <c r="Y168" s="38"/>
      <c r="Z168" s="38"/>
      <c r="AA168" s="38"/>
      <c r="AB168" s="38"/>
      <c r="AC168" s="38"/>
      <c r="AD168" s="38"/>
      <c r="AE168" s="38"/>
      <c r="AR168" s="229" t="s">
        <v>205</v>
      </c>
      <c r="AT168" s="229" t="s">
        <v>616</v>
      </c>
      <c r="AU168" s="229" t="s">
        <v>88</v>
      </c>
      <c r="AY168" s="17" t="s">
        <v>162</v>
      </c>
      <c r="BE168" s="230">
        <f>IF(N168="základní",J168,0)</f>
        <v>0</v>
      </c>
      <c r="BF168" s="230">
        <f>IF(N168="snížená",J168,0)</f>
        <v>0</v>
      </c>
      <c r="BG168" s="230">
        <f>IF(N168="zákl. přenesená",J168,0)</f>
        <v>0</v>
      </c>
      <c r="BH168" s="230">
        <f>IF(N168="sníž. přenesená",J168,0)</f>
        <v>0</v>
      </c>
      <c r="BI168" s="230">
        <f>IF(N168="nulová",J168,0)</f>
        <v>0</v>
      </c>
      <c r="BJ168" s="17" t="s">
        <v>86</v>
      </c>
      <c r="BK168" s="230">
        <f>ROUND(I168*H168,2)</f>
        <v>0</v>
      </c>
      <c r="BL168" s="17" t="s">
        <v>170</v>
      </c>
      <c r="BM168" s="229" t="s">
        <v>906</v>
      </c>
    </row>
    <row r="169" s="2" customFormat="1">
      <c r="A169" s="38"/>
      <c r="B169" s="39"/>
      <c r="C169" s="40"/>
      <c r="D169" s="231" t="s">
        <v>172</v>
      </c>
      <c r="E169" s="40"/>
      <c r="F169" s="232" t="s">
        <v>3909</v>
      </c>
      <c r="G169" s="40"/>
      <c r="H169" s="40"/>
      <c r="I169" s="233"/>
      <c r="J169" s="40"/>
      <c r="K169" s="40"/>
      <c r="L169" s="44"/>
      <c r="M169" s="234"/>
      <c r="N169" s="235"/>
      <c r="O169" s="91"/>
      <c r="P169" s="91"/>
      <c r="Q169" s="91"/>
      <c r="R169" s="91"/>
      <c r="S169" s="91"/>
      <c r="T169" s="92"/>
      <c r="U169" s="38"/>
      <c r="V169" s="38"/>
      <c r="W169" s="38"/>
      <c r="X169" s="38"/>
      <c r="Y169" s="38"/>
      <c r="Z169" s="38"/>
      <c r="AA169" s="38"/>
      <c r="AB169" s="38"/>
      <c r="AC169" s="38"/>
      <c r="AD169" s="38"/>
      <c r="AE169" s="38"/>
      <c r="AT169" s="17" t="s">
        <v>172</v>
      </c>
      <c r="AU169" s="17" t="s">
        <v>88</v>
      </c>
    </row>
    <row r="170" s="2" customFormat="1" ht="55.5" customHeight="1">
      <c r="A170" s="38"/>
      <c r="B170" s="39"/>
      <c r="C170" s="218" t="s">
        <v>261</v>
      </c>
      <c r="D170" s="218" t="s">
        <v>165</v>
      </c>
      <c r="E170" s="219" t="s">
        <v>4024</v>
      </c>
      <c r="F170" s="220" t="s">
        <v>4025</v>
      </c>
      <c r="G170" s="221" t="s">
        <v>168</v>
      </c>
      <c r="H170" s="222">
        <v>9</v>
      </c>
      <c r="I170" s="223"/>
      <c r="J170" s="224">
        <f>ROUND(I170*H170,2)</f>
        <v>0</v>
      </c>
      <c r="K170" s="220" t="s">
        <v>1</v>
      </c>
      <c r="L170" s="44"/>
      <c r="M170" s="225" t="s">
        <v>1</v>
      </c>
      <c r="N170" s="226" t="s">
        <v>43</v>
      </c>
      <c r="O170" s="91"/>
      <c r="P170" s="227">
        <f>O170*H170</f>
        <v>0</v>
      </c>
      <c r="Q170" s="227">
        <v>0</v>
      </c>
      <c r="R170" s="227">
        <f>Q170*H170</f>
        <v>0</v>
      </c>
      <c r="S170" s="227">
        <v>0</v>
      </c>
      <c r="T170" s="228">
        <f>S170*H170</f>
        <v>0</v>
      </c>
      <c r="U170" s="38"/>
      <c r="V170" s="38"/>
      <c r="W170" s="38"/>
      <c r="X170" s="38"/>
      <c r="Y170" s="38"/>
      <c r="Z170" s="38"/>
      <c r="AA170" s="38"/>
      <c r="AB170" s="38"/>
      <c r="AC170" s="38"/>
      <c r="AD170" s="38"/>
      <c r="AE170" s="38"/>
      <c r="AR170" s="229" t="s">
        <v>170</v>
      </c>
      <c r="AT170" s="229" t="s">
        <v>165</v>
      </c>
      <c r="AU170" s="229" t="s">
        <v>88</v>
      </c>
      <c r="AY170" s="17" t="s">
        <v>162</v>
      </c>
      <c r="BE170" s="230">
        <f>IF(N170="základní",J170,0)</f>
        <v>0</v>
      </c>
      <c r="BF170" s="230">
        <f>IF(N170="snížená",J170,0)</f>
        <v>0</v>
      </c>
      <c r="BG170" s="230">
        <f>IF(N170="zákl. přenesená",J170,0)</f>
        <v>0</v>
      </c>
      <c r="BH170" s="230">
        <f>IF(N170="sníž. přenesená",J170,0)</f>
        <v>0</v>
      </c>
      <c r="BI170" s="230">
        <f>IF(N170="nulová",J170,0)</f>
        <v>0</v>
      </c>
      <c r="BJ170" s="17" t="s">
        <v>86</v>
      </c>
      <c r="BK170" s="230">
        <f>ROUND(I170*H170,2)</f>
        <v>0</v>
      </c>
      <c r="BL170" s="17" t="s">
        <v>170</v>
      </c>
      <c r="BM170" s="229" t="s">
        <v>927</v>
      </c>
    </row>
    <row r="171" s="2" customFormat="1">
      <c r="A171" s="38"/>
      <c r="B171" s="39"/>
      <c r="C171" s="40"/>
      <c r="D171" s="231" t="s">
        <v>172</v>
      </c>
      <c r="E171" s="40"/>
      <c r="F171" s="232" t="s">
        <v>3881</v>
      </c>
      <c r="G171" s="40"/>
      <c r="H171" s="40"/>
      <c r="I171" s="233"/>
      <c r="J171" s="40"/>
      <c r="K171" s="40"/>
      <c r="L171" s="44"/>
      <c r="M171" s="234"/>
      <c r="N171" s="235"/>
      <c r="O171" s="91"/>
      <c r="P171" s="91"/>
      <c r="Q171" s="91"/>
      <c r="R171" s="91"/>
      <c r="S171" s="91"/>
      <c r="T171" s="92"/>
      <c r="U171" s="38"/>
      <c r="V171" s="38"/>
      <c r="W171" s="38"/>
      <c r="X171" s="38"/>
      <c r="Y171" s="38"/>
      <c r="Z171" s="38"/>
      <c r="AA171" s="38"/>
      <c r="AB171" s="38"/>
      <c r="AC171" s="38"/>
      <c r="AD171" s="38"/>
      <c r="AE171" s="38"/>
      <c r="AT171" s="17" t="s">
        <v>172</v>
      </c>
      <c r="AU171" s="17" t="s">
        <v>88</v>
      </c>
    </row>
    <row r="172" s="2" customFormat="1" ht="16.5" customHeight="1">
      <c r="A172" s="38"/>
      <c r="B172" s="39"/>
      <c r="C172" s="273" t="s">
        <v>265</v>
      </c>
      <c r="D172" s="273" t="s">
        <v>616</v>
      </c>
      <c r="E172" s="274" t="s">
        <v>3907</v>
      </c>
      <c r="F172" s="275" t="s">
        <v>4023</v>
      </c>
      <c r="G172" s="276" t="s">
        <v>353</v>
      </c>
      <c r="H172" s="277">
        <v>18</v>
      </c>
      <c r="I172" s="278"/>
      <c r="J172" s="279">
        <f>ROUND(I172*H172,2)</f>
        <v>0</v>
      </c>
      <c r="K172" s="275" t="s">
        <v>1</v>
      </c>
      <c r="L172" s="280"/>
      <c r="M172" s="281" t="s">
        <v>1</v>
      </c>
      <c r="N172" s="282" t="s">
        <v>43</v>
      </c>
      <c r="O172" s="91"/>
      <c r="P172" s="227">
        <f>O172*H172</f>
        <v>0</v>
      </c>
      <c r="Q172" s="227">
        <v>0</v>
      </c>
      <c r="R172" s="227">
        <f>Q172*H172</f>
        <v>0</v>
      </c>
      <c r="S172" s="227">
        <v>0</v>
      </c>
      <c r="T172" s="228">
        <f>S172*H172</f>
        <v>0</v>
      </c>
      <c r="U172" s="38"/>
      <c r="V172" s="38"/>
      <c r="W172" s="38"/>
      <c r="X172" s="38"/>
      <c r="Y172" s="38"/>
      <c r="Z172" s="38"/>
      <c r="AA172" s="38"/>
      <c r="AB172" s="38"/>
      <c r="AC172" s="38"/>
      <c r="AD172" s="38"/>
      <c r="AE172" s="38"/>
      <c r="AR172" s="229" t="s">
        <v>205</v>
      </c>
      <c r="AT172" s="229" t="s">
        <v>616</v>
      </c>
      <c r="AU172" s="229" t="s">
        <v>88</v>
      </c>
      <c r="AY172" s="17" t="s">
        <v>162</v>
      </c>
      <c r="BE172" s="230">
        <f>IF(N172="základní",J172,0)</f>
        <v>0</v>
      </c>
      <c r="BF172" s="230">
        <f>IF(N172="snížená",J172,0)</f>
        <v>0</v>
      </c>
      <c r="BG172" s="230">
        <f>IF(N172="zákl. přenesená",J172,0)</f>
        <v>0</v>
      </c>
      <c r="BH172" s="230">
        <f>IF(N172="sníž. přenesená",J172,0)</f>
        <v>0</v>
      </c>
      <c r="BI172" s="230">
        <f>IF(N172="nulová",J172,0)</f>
        <v>0</v>
      </c>
      <c r="BJ172" s="17" t="s">
        <v>86</v>
      </c>
      <c r="BK172" s="230">
        <f>ROUND(I172*H172,2)</f>
        <v>0</v>
      </c>
      <c r="BL172" s="17" t="s">
        <v>170</v>
      </c>
      <c r="BM172" s="229" t="s">
        <v>959</v>
      </c>
    </row>
    <row r="173" s="2" customFormat="1">
      <c r="A173" s="38"/>
      <c r="B173" s="39"/>
      <c r="C173" s="40"/>
      <c r="D173" s="231" t="s">
        <v>172</v>
      </c>
      <c r="E173" s="40"/>
      <c r="F173" s="232" t="s">
        <v>3909</v>
      </c>
      <c r="G173" s="40"/>
      <c r="H173" s="40"/>
      <c r="I173" s="233"/>
      <c r="J173" s="40"/>
      <c r="K173" s="40"/>
      <c r="L173" s="44"/>
      <c r="M173" s="234"/>
      <c r="N173" s="235"/>
      <c r="O173" s="91"/>
      <c r="P173" s="91"/>
      <c r="Q173" s="91"/>
      <c r="R173" s="91"/>
      <c r="S173" s="91"/>
      <c r="T173" s="92"/>
      <c r="U173" s="38"/>
      <c r="V173" s="38"/>
      <c r="W173" s="38"/>
      <c r="X173" s="38"/>
      <c r="Y173" s="38"/>
      <c r="Z173" s="38"/>
      <c r="AA173" s="38"/>
      <c r="AB173" s="38"/>
      <c r="AC173" s="38"/>
      <c r="AD173" s="38"/>
      <c r="AE173" s="38"/>
      <c r="AT173" s="17" t="s">
        <v>172</v>
      </c>
      <c r="AU173" s="17" t="s">
        <v>88</v>
      </c>
    </row>
    <row r="174" s="2" customFormat="1" ht="66.75" customHeight="1">
      <c r="A174" s="38"/>
      <c r="B174" s="39"/>
      <c r="C174" s="218" t="s">
        <v>7</v>
      </c>
      <c r="D174" s="218" t="s">
        <v>165</v>
      </c>
      <c r="E174" s="219" t="s">
        <v>3705</v>
      </c>
      <c r="F174" s="220" t="s">
        <v>4026</v>
      </c>
      <c r="G174" s="221" t="s">
        <v>176</v>
      </c>
      <c r="H174" s="222">
        <v>32.5</v>
      </c>
      <c r="I174" s="223"/>
      <c r="J174" s="224">
        <f>ROUND(I174*H174,2)</f>
        <v>0</v>
      </c>
      <c r="K174" s="220" t="s">
        <v>1</v>
      </c>
      <c r="L174" s="44"/>
      <c r="M174" s="225" t="s">
        <v>1</v>
      </c>
      <c r="N174" s="226" t="s">
        <v>43</v>
      </c>
      <c r="O174" s="91"/>
      <c r="P174" s="227">
        <f>O174*H174</f>
        <v>0</v>
      </c>
      <c r="Q174" s="227">
        <v>0</v>
      </c>
      <c r="R174" s="227">
        <f>Q174*H174</f>
        <v>0</v>
      </c>
      <c r="S174" s="227">
        <v>0</v>
      </c>
      <c r="T174" s="228">
        <f>S174*H174</f>
        <v>0</v>
      </c>
      <c r="U174" s="38"/>
      <c r="V174" s="38"/>
      <c r="W174" s="38"/>
      <c r="X174" s="38"/>
      <c r="Y174" s="38"/>
      <c r="Z174" s="38"/>
      <c r="AA174" s="38"/>
      <c r="AB174" s="38"/>
      <c r="AC174" s="38"/>
      <c r="AD174" s="38"/>
      <c r="AE174" s="38"/>
      <c r="AR174" s="229" t="s">
        <v>170</v>
      </c>
      <c r="AT174" s="229" t="s">
        <v>165</v>
      </c>
      <c r="AU174" s="229" t="s">
        <v>88</v>
      </c>
      <c r="AY174" s="17" t="s">
        <v>162</v>
      </c>
      <c r="BE174" s="230">
        <f>IF(N174="základní",J174,0)</f>
        <v>0</v>
      </c>
      <c r="BF174" s="230">
        <f>IF(N174="snížená",J174,0)</f>
        <v>0</v>
      </c>
      <c r="BG174" s="230">
        <f>IF(N174="zákl. přenesená",J174,0)</f>
        <v>0</v>
      </c>
      <c r="BH174" s="230">
        <f>IF(N174="sníž. přenesená",J174,0)</f>
        <v>0</v>
      </c>
      <c r="BI174" s="230">
        <f>IF(N174="nulová",J174,0)</f>
        <v>0</v>
      </c>
      <c r="BJ174" s="17" t="s">
        <v>86</v>
      </c>
      <c r="BK174" s="230">
        <f>ROUND(I174*H174,2)</f>
        <v>0</v>
      </c>
      <c r="BL174" s="17" t="s">
        <v>170</v>
      </c>
      <c r="BM174" s="229" t="s">
        <v>977</v>
      </c>
    </row>
    <row r="175" s="2" customFormat="1">
      <c r="A175" s="38"/>
      <c r="B175" s="39"/>
      <c r="C175" s="40"/>
      <c r="D175" s="231" t="s">
        <v>172</v>
      </c>
      <c r="E175" s="40"/>
      <c r="F175" s="232" t="s">
        <v>3881</v>
      </c>
      <c r="G175" s="40"/>
      <c r="H175" s="40"/>
      <c r="I175" s="233"/>
      <c r="J175" s="40"/>
      <c r="K175" s="40"/>
      <c r="L175" s="44"/>
      <c r="M175" s="234"/>
      <c r="N175" s="235"/>
      <c r="O175" s="91"/>
      <c r="P175" s="91"/>
      <c r="Q175" s="91"/>
      <c r="R175" s="91"/>
      <c r="S175" s="91"/>
      <c r="T175" s="92"/>
      <c r="U175" s="38"/>
      <c r="V175" s="38"/>
      <c r="W175" s="38"/>
      <c r="X175" s="38"/>
      <c r="Y175" s="38"/>
      <c r="Z175" s="38"/>
      <c r="AA175" s="38"/>
      <c r="AB175" s="38"/>
      <c r="AC175" s="38"/>
      <c r="AD175" s="38"/>
      <c r="AE175" s="38"/>
      <c r="AT175" s="17" t="s">
        <v>172</v>
      </c>
      <c r="AU175" s="17" t="s">
        <v>88</v>
      </c>
    </row>
    <row r="176" s="2" customFormat="1" ht="66.75" customHeight="1">
      <c r="A176" s="38"/>
      <c r="B176" s="39"/>
      <c r="C176" s="218" t="s">
        <v>275</v>
      </c>
      <c r="D176" s="218" t="s">
        <v>165</v>
      </c>
      <c r="E176" s="219" t="s">
        <v>626</v>
      </c>
      <c r="F176" s="220" t="s">
        <v>4027</v>
      </c>
      <c r="G176" s="221" t="s">
        <v>176</v>
      </c>
      <c r="H176" s="222">
        <v>32.5</v>
      </c>
      <c r="I176" s="223"/>
      <c r="J176" s="224">
        <f>ROUND(I176*H176,2)</f>
        <v>0</v>
      </c>
      <c r="K176" s="220" t="s">
        <v>1</v>
      </c>
      <c r="L176" s="44"/>
      <c r="M176" s="225" t="s">
        <v>1</v>
      </c>
      <c r="N176" s="226" t="s">
        <v>43</v>
      </c>
      <c r="O176" s="91"/>
      <c r="P176" s="227">
        <f>O176*H176</f>
        <v>0</v>
      </c>
      <c r="Q176" s="227">
        <v>0</v>
      </c>
      <c r="R176" s="227">
        <f>Q176*H176</f>
        <v>0</v>
      </c>
      <c r="S176" s="227">
        <v>0</v>
      </c>
      <c r="T176" s="228">
        <f>S176*H176</f>
        <v>0</v>
      </c>
      <c r="U176" s="38"/>
      <c r="V176" s="38"/>
      <c r="W176" s="38"/>
      <c r="X176" s="38"/>
      <c r="Y176" s="38"/>
      <c r="Z176" s="38"/>
      <c r="AA176" s="38"/>
      <c r="AB176" s="38"/>
      <c r="AC176" s="38"/>
      <c r="AD176" s="38"/>
      <c r="AE176" s="38"/>
      <c r="AR176" s="229" t="s">
        <v>170</v>
      </c>
      <c r="AT176" s="229" t="s">
        <v>165</v>
      </c>
      <c r="AU176" s="229" t="s">
        <v>88</v>
      </c>
      <c r="AY176" s="17" t="s">
        <v>162</v>
      </c>
      <c r="BE176" s="230">
        <f>IF(N176="základní",J176,0)</f>
        <v>0</v>
      </c>
      <c r="BF176" s="230">
        <f>IF(N176="snížená",J176,0)</f>
        <v>0</v>
      </c>
      <c r="BG176" s="230">
        <f>IF(N176="zákl. přenesená",J176,0)</f>
        <v>0</v>
      </c>
      <c r="BH176" s="230">
        <f>IF(N176="sníž. přenesená",J176,0)</f>
        <v>0</v>
      </c>
      <c r="BI176" s="230">
        <f>IF(N176="nulová",J176,0)</f>
        <v>0</v>
      </c>
      <c r="BJ176" s="17" t="s">
        <v>86</v>
      </c>
      <c r="BK176" s="230">
        <f>ROUND(I176*H176,2)</f>
        <v>0</v>
      </c>
      <c r="BL176" s="17" t="s">
        <v>170</v>
      </c>
      <c r="BM176" s="229" t="s">
        <v>1008</v>
      </c>
    </row>
    <row r="177" s="2" customFormat="1">
      <c r="A177" s="38"/>
      <c r="B177" s="39"/>
      <c r="C177" s="40"/>
      <c r="D177" s="231" t="s">
        <v>172</v>
      </c>
      <c r="E177" s="40"/>
      <c r="F177" s="232" t="s">
        <v>3881</v>
      </c>
      <c r="G177" s="40"/>
      <c r="H177" s="40"/>
      <c r="I177" s="233"/>
      <c r="J177" s="40"/>
      <c r="K177" s="40"/>
      <c r="L177" s="44"/>
      <c r="M177" s="234"/>
      <c r="N177" s="235"/>
      <c r="O177" s="91"/>
      <c r="P177" s="91"/>
      <c r="Q177" s="91"/>
      <c r="R177" s="91"/>
      <c r="S177" s="91"/>
      <c r="T177" s="92"/>
      <c r="U177" s="38"/>
      <c r="V177" s="38"/>
      <c r="W177" s="38"/>
      <c r="X177" s="38"/>
      <c r="Y177" s="38"/>
      <c r="Z177" s="38"/>
      <c r="AA177" s="38"/>
      <c r="AB177" s="38"/>
      <c r="AC177" s="38"/>
      <c r="AD177" s="38"/>
      <c r="AE177" s="38"/>
      <c r="AT177" s="17" t="s">
        <v>172</v>
      </c>
      <c r="AU177" s="17" t="s">
        <v>88</v>
      </c>
    </row>
    <row r="178" s="2" customFormat="1" ht="44.25" customHeight="1">
      <c r="A178" s="38"/>
      <c r="B178" s="39"/>
      <c r="C178" s="273" t="s">
        <v>279</v>
      </c>
      <c r="D178" s="273" t="s">
        <v>616</v>
      </c>
      <c r="E178" s="274" t="s">
        <v>641</v>
      </c>
      <c r="F178" s="275" t="s">
        <v>4028</v>
      </c>
      <c r="G178" s="276" t="s">
        <v>484</v>
      </c>
      <c r="H178" s="277">
        <v>0.97499999999999998</v>
      </c>
      <c r="I178" s="278"/>
      <c r="J178" s="279">
        <f>ROUND(I178*H178,2)</f>
        <v>0</v>
      </c>
      <c r="K178" s="275" t="s">
        <v>1</v>
      </c>
      <c r="L178" s="280"/>
      <c r="M178" s="281" t="s">
        <v>1</v>
      </c>
      <c r="N178" s="282" t="s">
        <v>43</v>
      </c>
      <c r="O178" s="91"/>
      <c r="P178" s="227">
        <f>O178*H178</f>
        <v>0</v>
      </c>
      <c r="Q178" s="227">
        <v>0</v>
      </c>
      <c r="R178" s="227">
        <f>Q178*H178</f>
        <v>0</v>
      </c>
      <c r="S178" s="227">
        <v>0</v>
      </c>
      <c r="T178" s="228">
        <f>S178*H178</f>
        <v>0</v>
      </c>
      <c r="U178" s="38"/>
      <c r="V178" s="38"/>
      <c r="W178" s="38"/>
      <c r="X178" s="38"/>
      <c r="Y178" s="38"/>
      <c r="Z178" s="38"/>
      <c r="AA178" s="38"/>
      <c r="AB178" s="38"/>
      <c r="AC178" s="38"/>
      <c r="AD178" s="38"/>
      <c r="AE178" s="38"/>
      <c r="AR178" s="229" t="s">
        <v>205</v>
      </c>
      <c r="AT178" s="229" t="s">
        <v>616</v>
      </c>
      <c r="AU178" s="229" t="s">
        <v>88</v>
      </c>
      <c r="AY178" s="17" t="s">
        <v>162</v>
      </c>
      <c r="BE178" s="230">
        <f>IF(N178="základní",J178,0)</f>
        <v>0</v>
      </c>
      <c r="BF178" s="230">
        <f>IF(N178="snížená",J178,0)</f>
        <v>0</v>
      </c>
      <c r="BG178" s="230">
        <f>IF(N178="zákl. přenesená",J178,0)</f>
        <v>0</v>
      </c>
      <c r="BH178" s="230">
        <f>IF(N178="sníž. přenesená",J178,0)</f>
        <v>0</v>
      </c>
      <c r="BI178" s="230">
        <f>IF(N178="nulová",J178,0)</f>
        <v>0</v>
      </c>
      <c r="BJ178" s="17" t="s">
        <v>86</v>
      </c>
      <c r="BK178" s="230">
        <f>ROUND(I178*H178,2)</f>
        <v>0</v>
      </c>
      <c r="BL178" s="17" t="s">
        <v>170</v>
      </c>
      <c r="BM178" s="229" t="s">
        <v>1036</v>
      </c>
    </row>
    <row r="179" s="2" customFormat="1">
      <c r="A179" s="38"/>
      <c r="B179" s="39"/>
      <c r="C179" s="40"/>
      <c r="D179" s="231" t="s">
        <v>172</v>
      </c>
      <c r="E179" s="40"/>
      <c r="F179" s="232" t="s">
        <v>4021</v>
      </c>
      <c r="G179" s="40"/>
      <c r="H179" s="40"/>
      <c r="I179" s="233"/>
      <c r="J179" s="40"/>
      <c r="K179" s="40"/>
      <c r="L179" s="44"/>
      <c r="M179" s="234"/>
      <c r="N179" s="235"/>
      <c r="O179" s="91"/>
      <c r="P179" s="91"/>
      <c r="Q179" s="91"/>
      <c r="R179" s="91"/>
      <c r="S179" s="91"/>
      <c r="T179" s="92"/>
      <c r="U179" s="38"/>
      <c r="V179" s="38"/>
      <c r="W179" s="38"/>
      <c r="X179" s="38"/>
      <c r="Y179" s="38"/>
      <c r="Z179" s="38"/>
      <c r="AA179" s="38"/>
      <c r="AB179" s="38"/>
      <c r="AC179" s="38"/>
      <c r="AD179" s="38"/>
      <c r="AE179" s="38"/>
      <c r="AT179" s="17" t="s">
        <v>172</v>
      </c>
      <c r="AU179" s="17" t="s">
        <v>88</v>
      </c>
    </row>
    <row r="180" s="2" customFormat="1" ht="66.75" customHeight="1">
      <c r="A180" s="38"/>
      <c r="B180" s="39"/>
      <c r="C180" s="218" t="s">
        <v>283</v>
      </c>
      <c r="D180" s="218" t="s">
        <v>165</v>
      </c>
      <c r="E180" s="219" t="s">
        <v>3910</v>
      </c>
      <c r="F180" s="220" t="s">
        <v>4029</v>
      </c>
      <c r="G180" s="221" t="s">
        <v>176</v>
      </c>
      <c r="H180" s="222">
        <v>43</v>
      </c>
      <c r="I180" s="223"/>
      <c r="J180" s="224">
        <f>ROUND(I180*H180,2)</f>
        <v>0</v>
      </c>
      <c r="K180" s="220" t="s">
        <v>1</v>
      </c>
      <c r="L180" s="44"/>
      <c r="M180" s="225" t="s">
        <v>1</v>
      </c>
      <c r="N180" s="226" t="s">
        <v>43</v>
      </c>
      <c r="O180" s="91"/>
      <c r="P180" s="227">
        <f>O180*H180</f>
        <v>0</v>
      </c>
      <c r="Q180" s="227">
        <v>0</v>
      </c>
      <c r="R180" s="227">
        <f>Q180*H180</f>
        <v>0</v>
      </c>
      <c r="S180" s="227">
        <v>0</v>
      </c>
      <c r="T180" s="228">
        <f>S180*H180</f>
        <v>0</v>
      </c>
      <c r="U180" s="38"/>
      <c r="V180" s="38"/>
      <c r="W180" s="38"/>
      <c r="X180" s="38"/>
      <c r="Y180" s="38"/>
      <c r="Z180" s="38"/>
      <c r="AA180" s="38"/>
      <c r="AB180" s="38"/>
      <c r="AC180" s="38"/>
      <c r="AD180" s="38"/>
      <c r="AE180" s="38"/>
      <c r="AR180" s="229" t="s">
        <v>170</v>
      </c>
      <c r="AT180" s="229" t="s">
        <v>165</v>
      </c>
      <c r="AU180" s="229" t="s">
        <v>88</v>
      </c>
      <c r="AY180" s="17" t="s">
        <v>162</v>
      </c>
      <c r="BE180" s="230">
        <f>IF(N180="základní",J180,0)</f>
        <v>0</v>
      </c>
      <c r="BF180" s="230">
        <f>IF(N180="snížená",J180,0)</f>
        <v>0</v>
      </c>
      <c r="BG180" s="230">
        <f>IF(N180="zákl. přenesená",J180,0)</f>
        <v>0</v>
      </c>
      <c r="BH180" s="230">
        <f>IF(N180="sníž. přenesená",J180,0)</f>
        <v>0</v>
      </c>
      <c r="BI180" s="230">
        <f>IF(N180="nulová",J180,0)</f>
        <v>0</v>
      </c>
      <c r="BJ180" s="17" t="s">
        <v>86</v>
      </c>
      <c r="BK180" s="230">
        <f>ROUND(I180*H180,2)</f>
        <v>0</v>
      </c>
      <c r="BL180" s="17" t="s">
        <v>170</v>
      </c>
      <c r="BM180" s="229" t="s">
        <v>1055</v>
      </c>
    </row>
    <row r="181" s="2" customFormat="1">
      <c r="A181" s="38"/>
      <c r="B181" s="39"/>
      <c r="C181" s="40"/>
      <c r="D181" s="231" t="s">
        <v>172</v>
      </c>
      <c r="E181" s="40"/>
      <c r="F181" s="232" t="s">
        <v>3881</v>
      </c>
      <c r="G181" s="40"/>
      <c r="H181" s="40"/>
      <c r="I181" s="233"/>
      <c r="J181" s="40"/>
      <c r="K181" s="40"/>
      <c r="L181" s="44"/>
      <c r="M181" s="234"/>
      <c r="N181" s="235"/>
      <c r="O181" s="91"/>
      <c r="P181" s="91"/>
      <c r="Q181" s="91"/>
      <c r="R181" s="91"/>
      <c r="S181" s="91"/>
      <c r="T181" s="92"/>
      <c r="U181" s="38"/>
      <c r="V181" s="38"/>
      <c r="W181" s="38"/>
      <c r="X181" s="38"/>
      <c r="Y181" s="38"/>
      <c r="Z181" s="38"/>
      <c r="AA181" s="38"/>
      <c r="AB181" s="38"/>
      <c r="AC181" s="38"/>
      <c r="AD181" s="38"/>
      <c r="AE181" s="38"/>
      <c r="AT181" s="17" t="s">
        <v>172</v>
      </c>
      <c r="AU181" s="17" t="s">
        <v>88</v>
      </c>
    </row>
    <row r="182" s="2" customFormat="1" ht="16.5" customHeight="1">
      <c r="A182" s="38"/>
      <c r="B182" s="39"/>
      <c r="C182" s="218" t="s">
        <v>287</v>
      </c>
      <c r="D182" s="218" t="s">
        <v>165</v>
      </c>
      <c r="E182" s="219" t="s">
        <v>3974</v>
      </c>
      <c r="F182" s="220" t="s">
        <v>3975</v>
      </c>
      <c r="G182" s="221" t="s">
        <v>168</v>
      </c>
      <c r="H182" s="222">
        <v>65.400000000000006</v>
      </c>
      <c r="I182" s="223"/>
      <c r="J182" s="224">
        <f>ROUND(I182*H182,2)</f>
        <v>0</v>
      </c>
      <c r="K182" s="220" t="s">
        <v>1</v>
      </c>
      <c r="L182" s="44"/>
      <c r="M182" s="225" t="s">
        <v>1</v>
      </c>
      <c r="N182" s="226" t="s">
        <v>43</v>
      </c>
      <c r="O182" s="91"/>
      <c r="P182" s="227">
        <f>O182*H182</f>
        <v>0</v>
      </c>
      <c r="Q182" s="227">
        <v>0</v>
      </c>
      <c r="R182" s="227">
        <f>Q182*H182</f>
        <v>0</v>
      </c>
      <c r="S182" s="227">
        <v>0</v>
      </c>
      <c r="T182" s="228">
        <f>S182*H182</f>
        <v>0</v>
      </c>
      <c r="U182" s="38"/>
      <c r="V182" s="38"/>
      <c r="W182" s="38"/>
      <c r="X182" s="38"/>
      <c r="Y182" s="38"/>
      <c r="Z182" s="38"/>
      <c r="AA182" s="38"/>
      <c r="AB182" s="38"/>
      <c r="AC182" s="38"/>
      <c r="AD182" s="38"/>
      <c r="AE182" s="38"/>
      <c r="AR182" s="229" t="s">
        <v>170</v>
      </c>
      <c r="AT182" s="229" t="s">
        <v>165</v>
      </c>
      <c r="AU182" s="229" t="s">
        <v>88</v>
      </c>
      <c r="AY182" s="17" t="s">
        <v>162</v>
      </c>
      <c r="BE182" s="230">
        <f>IF(N182="základní",J182,0)</f>
        <v>0</v>
      </c>
      <c r="BF182" s="230">
        <f>IF(N182="snížená",J182,0)</f>
        <v>0</v>
      </c>
      <c r="BG182" s="230">
        <f>IF(N182="zákl. přenesená",J182,0)</f>
        <v>0</v>
      </c>
      <c r="BH182" s="230">
        <f>IF(N182="sníž. přenesená",J182,0)</f>
        <v>0</v>
      </c>
      <c r="BI182" s="230">
        <f>IF(N182="nulová",J182,0)</f>
        <v>0</v>
      </c>
      <c r="BJ182" s="17" t="s">
        <v>86</v>
      </c>
      <c r="BK182" s="230">
        <f>ROUND(I182*H182,2)</f>
        <v>0</v>
      </c>
      <c r="BL182" s="17" t="s">
        <v>170</v>
      </c>
      <c r="BM182" s="229" t="s">
        <v>1102</v>
      </c>
    </row>
    <row r="183" s="2" customFormat="1">
      <c r="A183" s="38"/>
      <c r="B183" s="39"/>
      <c r="C183" s="40"/>
      <c r="D183" s="231" t="s">
        <v>172</v>
      </c>
      <c r="E183" s="40"/>
      <c r="F183" s="232" t="s">
        <v>3881</v>
      </c>
      <c r="G183" s="40"/>
      <c r="H183" s="40"/>
      <c r="I183" s="233"/>
      <c r="J183" s="40"/>
      <c r="K183" s="40"/>
      <c r="L183" s="44"/>
      <c r="M183" s="234"/>
      <c r="N183" s="235"/>
      <c r="O183" s="91"/>
      <c r="P183" s="91"/>
      <c r="Q183" s="91"/>
      <c r="R183" s="91"/>
      <c r="S183" s="91"/>
      <c r="T183" s="92"/>
      <c r="U183" s="38"/>
      <c r="V183" s="38"/>
      <c r="W183" s="38"/>
      <c r="X183" s="38"/>
      <c r="Y183" s="38"/>
      <c r="Z183" s="38"/>
      <c r="AA183" s="38"/>
      <c r="AB183" s="38"/>
      <c r="AC183" s="38"/>
      <c r="AD183" s="38"/>
      <c r="AE183" s="38"/>
      <c r="AT183" s="17" t="s">
        <v>172</v>
      </c>
      <c r="AU183" s="17" t="s">
        <v>88</v>
      </c>
    </row>
    <row r="184" s="12" customFormat="1" ht="22.8" customHeight="1">
      <c r="A184" s="12"/>
      <c r="B184" s="202"/>
      <c r="C184" s="203"/>
      <c r="D184" s="204" t="s">
        <v>77</v>
      </c>
      <c r="E184" s="216" t="s">
        <v>88</v>
      </c>
      <c r="F184" s="216" t="s">
        <v>646</v>
      </c>
      <c r="G184" s="203"/>
      <c r="H184" s="203"/>
      <c r="I184" s="206"/>
      <c r="J184" s="217">
        <f>BK184</f>
        <v>0</v>
      </c>
      <c r="K184" s="203"/>
      <c r="L184" s="208"/>
      <c r="M184" s="209"/>
      <c r="N184" s="210"/>
      <c r="O184" s="210"/>
      <c r="P184" s="211">
        <f>SUM(P185:P186)</f>
        <v>0</v>
      </c>
      <c r="Q184" s="210"/>
      <c r="R184" s="211">
        <f>SUM(R185:R186)</f>
        <v>0</v>
      </c>
      <c r="S184" s="210"/>
      <c r="T184" s="212">
        <f>SUM(T185:T186)</f>
        <v>0</v>
      </c>
      <c r="U184" s="12"/>
      <c r="V184" s="12"/>
      <c r="W184" s="12"/>
      <c r="X184" s="12"/>
      <c r="Y184" s="12"/>
      <c r="Z184" s="12"/>
      <c r="AA184" s="12"/>
      <c r="AB184" s="12"/>
      <c r="AC184" s="12"/>
      <c r="AD184" s="12"/>
      <c r="AE184" s="12"/>
      <c r="AR184" s="213" t="s">
        <v>86</v>
      </c>
      <c r="AT184" s="214" t="s">
        <v>77</v>
      </c>
      <c r="AU184" s="214" t="s">
        <v>86</v>
      </c>
      <c r="AY184" s="213" t="s">
        <v>162</v>
      </c>
      <c r="BK184" s="215">
        <f>SUM(BK185:BK186)</f>
        <v>0</v>
      </c>
    </row>
    <row r="185" s="2" customFormat="1" ht="24.15" customHeight="1">
      <c r="A185" s="38"/>
      <c r="B185" s="39"/>
      <c r="C185" s="218" t="s">
        <v>291</v>
      </c>
      <c r="D185" s="218" t="s">
        <v>165</v>
      </c>
      <c r="E185" s="219" t="s">
        <v>4030</v>
      </c>
      <c r="F185" s="220" t="s">
        <v>4031</v>
      </c>
      <c r="G185" s="221" t="s">
        <v>168</v>
      </c>
      <c r="H185" s="222">
        <v>2.25</v>
      </c>
      <c r="I185" s="223"/>
      <c r="J185" s="224">
        <f>ROUND(I185*H185,2)</f>
        <v>0</v>
      </c>
      <c r="K185" s="220" t="s">
        <v>1</v>
      </c>
      <c r="L185" s="44"/>
      <c r="M185" s="225" t="s">
        <v>1</v>
      </c>
      <c r="N185" s="226" t="s">
        <v>43</v>
      </c>
      <c r="O185" s="91"/>
      <c r="P185" s="227">
        <f>O185*H185</f>
        <v>0</v>
      </c>
      <c r="Q185" s="227">
        <v>0</v>
      </c>
      <c r="R185" s="227">
        <f>Q185*H185</f>
        <v>0</v>
      </c>
      <c r="S185" s="227">
        <v>0</v>
      </c>
      <c r="T185" s="228">
        <f>S185*H185</f>
        <v>0</v>
      </c>
      <c r="U185" s="38"/>
      <c r="V185" s="38"/>
      <c r="W185" s="38"/>
      <c r="X185" s="38"/>
      <c r="Y185" s="38"/>
      <c r="Z185" s="38"/>
      <c r="AA185" s="38"/>
      <c r="AB185" s="38"/>
      <c r="AC185" s="38"/>
      <c r="AD185" s="38"/>
      <c r="AE185" s="38"/>
      <c r="AR185" s="229" t="s">
        <v>170</v>
      </c>
      <c r="AT185" s="229" t="s">
        <v>165</v>
      </c>
      <c r="AU185" s="229" t="s">
        <v>88</v>
      </c>
      <c r="AY185" s="17" t="s">
        <v>162</v>
      </c>
      <c r="BE185" s="230">
        <f>IF(N185="základní",J185,0)</f>
        <v>0</v>
      </c>
      <c r="BF185" s="230">
        <f>IF(N185="snížená",J185,0)</f>
        <v>0</v>
      </c>
      <c r="BG185" s="230">
        <f>IF(N185="zákl. přenesená",J185,0)</f>
        <v>0</v>
      </c>
      <c r="BH185" s="230">
        <f>IF(N185="sníž. přenesená",J185,0)</f>
        <v>0</v>
      </c>
      <c r="BI185" s="230">
        <f>IF(N185="nulová",J185,0)</f>
        <v>0</v>
      </c>
      <c r="BJ185" s="17" t="s">
        <v>86</v>
      </c>
      <c r="BK185" s="230">
        <f>ROUND(I185*H185,2)</f>
        <v>0</v>
      </c>
      <c r="BL185" s="17" t="s">
        <v>170</v>
      </c>
      <c r="BM185" s="229" t="s">
        <v>1122</v>
      </c>
    </row>
    <row r="186" s="2" customFormat="1">
      <c r="A186" s="38"/>
      <c r="B186" s="39"/>
      <c r="C186" s="40"/>
      <c r="D186" s="231" t="s">
        <v>172</v>
      </c>
      <c r="E186" s="40"/>
      <c r="F186" s="232" t="s">
        <v>3881</v>
      </c>
      <c r="G186" s="40"/>
      <c r="H186" s="40"/>
      <c r="I186" s="233"/>
      <c r="J186" s="40"/>
      <c r="K186" s="40"/>
      <c r="L186" s="44"/>
      <c r="M186" s="234"/>
      <c r="N186" s="235"/>
      <c r="O186" s="91"/>
      <c r="P186" s="91"/>
      <c r="Q186" s="91"/>
      <c r="R186" s="91"/>
      <c r="S186" s="91"/>
      <c r="T186" s="92"/>
      <c r="U186" s="38"/>
      <c r="V186" s="38"/>
      <c r="W186" s="38"/>
      <c r="X186" s="38"/>
      <c r="Y186" s="38"/>
      <c r="Z186" s="38"/>
      <c r="AA186" s="38"/>
      <c r="AB186" s="38"/>
      <c r="AC186" s="38"/>
      <c r="AD186" s="38"/>
      <c r="AE186" s="38"/>
      <c r="AT186" s="17" t="s">
        <v>172</v>
      </c>
      <c r="AU186" s="17" t="s">
        <v>88</v>
      </c>
    </row>
    <row r="187" s="12" customFormat="1" ht="22.8" customHeight="1">
      <c r="A187" s="12"/>
      <c r="B187" s="202"/>
      <c r="C187" s="203"/>
      <c r="D187" s="204" t="s">
        <v>77</v>
      </c>
      <c r="E187" s="216" t="s">
        <v>182</v>
      </c>
      <c r="F187" s="216" t="s">
        <v>673</v>
      </c>
      <c r="G187" s="203"/>
      <c r="H187" s="203"/>
      <c r="I187" s="206"/>
      <c r="J187" s="217">
        <f>BK187</f>
        <v>0</v>
      </c>
      <c r="K187" s="203"/>
      <c r="L187" s="208"/>
      <c r="M187" s="209"/>
      <c r="N187" s="210"/>
      <c r="O187" s="210"/>
      <c r="P187" s="211">
        <f>SUM(P188:P189)</f>
        <v>0</v>
      </c>
      <c r="Q187" s="210"/>
      <c r="R187" s="211">
        <f>SUM(R188:R189)</f>
        <v>0</v>
      </c>
      <c r="S187" s="210"/>
      <c r="T187" s="212">
        <f>SUM(T188:T189)</f>
        <v>0</v>
      </c>
      <c r="U187" s="12"/>
      <c r="V187" s="12"/>
      <c r="W187" s="12"/>
      <c r="X187" s="12"/>
      <c r="Y187" s="12"/>
      <c r="Z187" s="12"/>
      <c r="AA187" s="12"/>
      <c r="AB187" s="12"/>
      <c r="AC187" s="12"/>
      <c r="AD187" s="12"/>
      <c r="AE187" s="12"/>
      <c r="AR187" s="213" t="s">
        <v>86</v>
      </c>
      <c r="AT187" s="214" t="s">
        <v>77</v>
      </c>
      <c r="AU187" s="214" t="s">
        <v>86</v>
      </c>
      <c r="AY187" s="213" t="s">
        <v>162</v>
      </c>
      <c r="BK187" s="215">
        <f>SUM(BK188:BK189)</f>
        <v>0</v>
      </c>
    </row>
    <row r="188" s="2" customFormat="1" ht="21.75" customHeight="1">
      <c r="A188" s="38"/>
      <c r="B188" s="39"/>
      <c r="C188" s="218" t="s">
        <v>295</v>
      </c>
      <c r="D188" s="218" t="s">
        <v>165</v>
      </c>
      <c r="E188" s="219" t="s">
        <v>4032</v>
      </c>
      <c r="F188" s="220" t="s">
        <v>4033</v>
      </c>
      <c r="G188" s="221" t="s">
        <v>208</v>
      </c>
      <c r="H188" s="222">
        <v>28</v>
      </c>
      <c r="I188" s="223"/>
      <c r="J188" s="224">
        <f>ROUND(I188*H188,2)</f>
        <v>0</v>
      </c>
      <c r="K188" s="220" t="s">
        <v>1</v>
      </c>
      <c r="L188" s="44"/>
      <c r="M188" s="225" t="s">
        <v>1</v>
      </c>
      <c r="N188" s="226" t="s">
        <v>43</v>
      </c>
      <c r="O188" s="91"/>
      <c r="P188" s="227">
        <f>O188*H188</f>
        <v>0</v>
      </c>
      <c r="Q188" s="227">
        <v>0</v>
      </c>
      <c r="R188" s="227">
        <f>Q188*H188</f>
        <v>0</v>
      </c>
      <c r="S188" s="227">
        <v>0</v>
      </c>
      <c r="T188" s="228">
        <f>S188*H188</f>
        <v>0</v>
      </c>
      <c r="U188" s="38"/>
      <c r="V188" s="38"/>
      <c r="W188" s="38"/>
      <c r="X188" s="38"/>
      <c r="Y188" s="38"/>
      <c r="Z188" s="38"/>
      <c r="AA188" s="38"/>
      <c r="AB188" s="38"/>
      <c r="AC188" s="38"/>
      <c r="AD188" s="38"/>
      <c r="AE188" s="38"/>
      <c r="AR188" s="229" t="s">
        <v>170</v>
      </c>
      <c r="AT188" s="229" t="s">
        <v>165</v>
      </c>
      <c r="AU188" s="229" t="s">
        <v>88</v>
      </c>
      <c r="AY188" s="17" t="s">
        <v>162</v>
      </c>
      <c r="BE188" s="230">
        <f>IF(N188="základní",J188,0)</f>
        <v>0</v>
      </c>
      <c r="BF188" s="230">
        <f>IF(N188="snížená",J188,0)</f>
        <v>0</v>
      </c>
      <c r="BG188" s="230">
        <f>IF(N188="zákl. přenesená",J188,0)</f>
        <v>0</v>
      </c>
      <c r="BH188" s="230">
        <f>IF(N188="sníž. přenesená",J188,0)</f>
        <v>0</v>
      </c>
      <c r="BI188" s="230">
        <f>IF(N188="nulová",J188,0)</f>
        <v>0</v>
      </c>
      <c r="BJ188" s="17" t="s">
        <v>86</v>
      </c>
      <c r="BK188" s="230">
        <f>ROUND(I188*H188,2)</f>
        <v>0</v>
      </c>
      <c r="BL188" s="17" t="s">
        <v>170</v>
      </c>
      <c r="BM188" s="229" t="s">
        <v>1156</v>
      </c>
    </row>
    <row r="189" s="2" customFormat="1">
      <c r="A189" s="38"/>
      <c r="B189" s="39"/>
      <c r="C189" s="40"/>
      <c r="D189" s="231" t="s">
        <v>172</v>
      </c>
      <c r="E189" s="40"/>
      <c r="F189" s="232" t="s">
        <v>3881</v>
      </c>
      <c r="G189" s="40"/>
      <c r="H189" s="40"/>
      <c r="I189" s="233"/>
      <c r="J189" s="40"/>
      <c r="K189" s="40"/>
      <c r="L189" s="44"/>
      <c r="M189" s="234"/>
      <c r="N189" s="235"/>
      <c r="O189" s="91"/>
      <c r="P189" s="91"/>
      <c r="Q189" s="91"/>
      <c r="R189" s="91"/>
      <c r="S189" s="91"/>
      <c r="T189" s="92"/>
      <c r="U189" s="38"/>
      <c r="V189" s="38"/>
      <c r="W189" s="38"/>
      <c r="X189" s="38"/>
      <c r="Y189" s="38"/>
      <c r="Z189" s="38"/>
      <c r="AA189" s="38"/>
      <c r="AB189" s="38"/>
      <c r="AC189" s="38"/>
      <c r="AD189" s="38"/>
      <c r="AE189" s="38"/>
      <c r="AT189" s="17" t="s">
        <v>172</v>
      </c>
      <c r="AU189" s="17" t="s">
        <v>88</v>
      </c>
    </row>
    <row r="190" s="12" customFormat="1" ht="22.8" customHeight="1">
      <c r="A190" s="12"/>
      <c r="B190" s="202"/>
      <c r="C190" s="203"/>
      <c r="D190" s="204" t="s">
        <v>77</v>
      </c>
      <c r="E190" s="216" t="s">
        <v>170</v>
      </c>
      <c r="F190" s="216" t="s">
        <v>841</v>
      </c>
      <c r="G190" s="203"/>
      <c r="H190" s="203"/>
      <c r="I190" s="206"/>
      <c r="J190" s="217">
        <f>BK190</f>
        <v>0</v>
      </c>
      <c r="K190" s="203"/>
      <c r="L190" s="208"/>
      <c r="M190" s="209"/>
      <c r="N190" s="210"/>
      <c r="O190" s="210"/>
      <c r="P190" s="211">
        <f>SUM(P191:P194)</f>
        <v>0</v>
      </c>
      <c r="Q190" s="210"/>
      <c r="R190" s="211">
        <f>SUM(R191:R194)</f>
        <v>0</v>
      </c>
      <c r="S190" s="210"/>
      <c r="T190" s="212">
        <f>SUM(T191:T194)</f>
        <v>0</v>
      </c>
      <c r="U190" s="12"/>
      <c r="V190" s="12"/>
      <c r="W190" s="12"/>
      <c r="X190" s="12"/>
      <c r="Y190" s="12"/>
      <c r="Z190" s="12"/>
      <c r="AA190" s="12"/>
      <c r="AB190" s="12"/>
      <c r="AC190" s="12"/>
      <c r="AD190" s="12"/>
      <c r="AE190" s="12"/>
      <c r="AR190" s="213" t="s">
        <v>86</v>
      </c>
      <c r="AT190" s="214" t="s">
        <v>77</v>
      </c>
      <c r="AU190" s="214" t="s">
        <v>86</v>
      </c>
      <c r="AY190" s="213" t="s">
        <v>162</v>
      </c>
      <c r="BK190" s="215">
        <f>SUM(BK191:BK194)</f>
        <v>0</v>
      </c>
    </row>
    <row r="191" s="2" customFormat="1" ht="24.15" customHeight="1">
      <c r="A191" s="38"/>
      <c r="B191" s="39"/>
      <c r="C191" s="218" t="s">
        <v>299</v>
      </c>
      <c r="D191" s="218" t="s">
        <v>165</v>
      </c>
      <c r="E191" s="219" t="s">
        <v>4034</v>
      </c>
      <c r="F191" s="220" t="s">
        <v>4035</v>
      </c>
      <c r="G191" s="221" t="s">
        <v>176</v>
      </c>
      <c r="H191" s="222">
        <v>15</v>
      </c>
      <c r="I191" s="223"/>
      <c r="J191" s="224">
        <f>ROUND(I191*H191,2)</f>
        <v>0</v>
      </c>
      <c r="K191" s="220" t="s">
        <v>1</v>
      </c>
      <c r="L191" s="44"/>
      <c r="M191" s="225" t="s">
        <v>1</v>
      </c>
      <c r="N191" s="226" t="s">
        <v>43</v>
      </c>
      <c r="O191" s="91"/>
      <c r="P191" s="227">
        <f>O191*H191</f>
        <v>0</v>
      </c>
      <c r="Q191" s="227">
        <v>0</v>
      </c>
      <c r="R191" s="227">
        <f>Q191*H191</f>
        <v>0</v>
      </c>
      <c r="S191" s="227">
        <v>0</v>
      </c>
      <c r="T191" s="228">
        <f>S191*H191</f>
        <v>0</v>
      </c>
      <c r="U191" s="38"/>
      <c r="V191" s="38"/>
      <c r="W191" s="38"/>
      <c r="X191" s="38"/>
      <c r="Y191" s="38"/>
      <c r="Z191" s="38"/>
      <c r="AA191" s="38"/>
      <c r="AB191" s="38"/>
      <c r="AC191" s="38"/>
      <c r="AD191" s="38"/>
      <c r="AE191" s="38"/>
      <c r="AR191" s="229" t="s">
        <v>170</v>
      </c>
      <c r="AT191" s="229" t="s">
        <v>165</v>
      </c>
      <c r="AU191" s="229" t="s">
        <v>88</v>
      </c>
      <c r="AY191" s="17" t="s">
        <v>162</v>
      </c>
      <c r="BE191" s="230">
        <f>IF(N191="základní",J191,0)</f>
        <v>0</v>
      </c>
      <c r="BF191" s="230">
        <f>IF(N191="snížená",J191,0)</f>
        <v>0</v>
      </c>
      <c r="BG191" s="230">
        <f>IF(N191="zákl. přenesená",J191,0)</f>
        <v>0</v>
      </c>
      <c r="BH191" s="230">
        <f>IF(N191="sníž. přenesená",J191,0)</f>
        <v>0</v>
      </c>
      <c r="BI191" s="230">
        <f>IF(N191="nulová",J191,0)</f>
        <v>0</v>
      </c>
      <c r="BJ191" s="17" t="s">
        <v>86</v>
      </c>
      <c r="BK191" s="230">
        <f>ROUND(I191*H191,2)</f>
        <v>0</v>
      </c>
      <c r="BL191" s="17" t="s">
        <v>170</v>
      </c>
      <c r="BM191" s="229" t="s">
        <v>1175</v>
      </c>
    </row>
    <row r="192" s="2" customFormat="1">
      <c r="A192" s="38"/>
      <c r="B192" s="39"/>
      <c r="C192" s="40"/>
      <c r="D192" s="231" t="s">
        <v>172</v>
      </c>
      <c r="E192" s="40"/>
      <c r="F192" s="232" t="s">
        <v>3881</v>
      </c>
      <c r="G192" s="40"/>
      <c r="H192" s="40"/>
      <c r="I192" s="233"/>
      <c r="J192" s="40"/>
      <c r="K192" s="40"/>
      <c r="L192" s="44"/>
      <c r="M192" s="234"/>
      <c r="N192" s="235"/>
      <c r="O192" s="91"/>
      <c r="P192" s="91"/>
      <c r="Q192" s="91"/>
      <c r="R192" s="91"/>
      <c r="S192" s="91"/>
      <c r="T192" s="92"/>
      <c r="U192" s="38"/>
      <c r="V192" s="38"/>
      <c r="W192" s="38"/>
      <c r="X192" s="38"/>
      <c r="Y192" s="38"/>
      <c r="Z192" s="38"/>
      <c r="AA192" s="38"/>
      <c r="AB192" s="38"/>
      <c r="AC192" s="38"/>
      <c r="AD192" s="38"/>
      <c r="AE192" s="38"/>
      <c r="AT192" s="17" t="s">
        <v>172</v>
      </c>
      <c r="AU192" s="17" t="s">
        <v>88</v>
      </c>
    </row>
    <row r="193" s="2" customFormat="1" ht="33" customHeight="1">
      <c r="A193" s="38"/>
      <c r="B193" s="39"/>
      <c r="C193" s="218" t="s">
        <v>304</v>
      </c>
      <c r="D193" s="218" t="s">
        <v>165</v>
      </c>
      <c r="E193" s="219" t="s">
        <v>3916</v>
      </c>
      <c r="F193" s="220" t="s">
        <v>4036</v>
      </c>
      <c r="G193" s="221" t="s">
        <v>168</v>
      </c>
      <c r="H193" s="222">
        <v>2.7999999999999998</v>
      </c>
      <c r="I193" s="223"/>
      <c r="J193" s="224">
        <f>ROUND(I193*H193,2)</f>
        <v>0</v>
      </c>
      <c r="K193" s="220" t="s">
        <v>1</v>
      </c>
      <c r="L193" s="44"/>
      <c r="M193" s="225" t="s">
        <v>1</v>
      </c>
      <c r="N193" s="226" t="s">
        <v>43</v>
      </c>
      <c r="O193" s="91"/>
      <c r="P193" s="227">
        <f>O193*H193</f>
        <v>0</v>
      </c>
      <c r="Q193" s="227">
        <v>0</v>
      </c>
      <c r="R193" s="227">
        <f>Q193*H193</f>
        <v>0</v>
      </c>
      <c r="S193" s="227">
        <v>0</v>
      </c>
      <c r="T193" s="228">
        <f>S193*H193</f>
        <v>0</v>
      </c>
      <c r="U193" s="38"/>
      <c r="V193" s="38"/>
      <c r="W193" s="38"/>
      <c r="X193" s="38"/>
      <c r="Y193" s="38"/>
      <c r="Z193" s="38"/>
      <c r="AA193" s="38"/>
      <c r="AB193" s="38"/>
      <c r="AC193" s="38"/>
      <c r="AD193" s="38"/>
      <c r="AE193" s="38"/>
      <c r="AR193" s="229" t="s">
        <v>170</v>
      </c>
      <c r="AT193" s="229" t="s">
        <v>165</v>
      </c>
      <c r="AU193" s="229" t="s">
        <v>88</v>
      </c>
      <c r="AY193" s="17" t="s">
        <v>162</v>
      </c>
      <c r="BE193" s="230">
        <f>IF(N193="základní",J193,0)</f>
        <v>0</v>
      </c>
      <c r="BF193" s="230">
        <f>IF(N193="snížená",J193,0)</f>
        <v>0</v>
      </c>
      <c r="BG193" s="230">
        <f>IF(N193="zákl. přenesená",J193,0)</f>
        <v>0</v>
      </c>
      <c r="BH193" s="230">
        <f>IF(N193="sníž. přenesená",J193,0)</f>
        <v>0</v>
      </c>
      <c r="BI193" s="230">
        <f>IF(N193="nulová",J193,0)</f>
        <v>0</v>
      </c>
      <c r="BJ193" s="17" t="s">
        <v>86</v>
      </c>
      <c r="BK193" s="230">
        <f>ROUND(I193*H193,2)</f>
        <v>0</v>
      </c>
      <c r="BL193" s="17" t="s">
        <v>170</v>
      </c>
      <c r="BM193" s="229" t="s">
        <v>1202</v>
      </c>
    </row>
    <row r="194" s="2" customFormat="1">
      <c r="A194" s="38"/>
      <c r="B194" s="39"/>
      <c r="C194" s="40"/>
      <c r="D194" s="231" t="s">
        <v>172</v>
      </c>
      <c r="E194" s="40"/>
      <c r="F194" s="232" t="s">
        <v>3881</v>
      </c>
      <c r="G194" s="40"/>
      <c r="H194" s="40"/>
      <c r="I194" s="233"/>
      <c r="J194" s="40"/>
      <c r="K194" s="40"/>
      <c r="L194" s="44"/>
      <c r="M194" s="234"/>
      <c r="N194" s="235"/>
      <c r="O194" s="91"/>
      <c r="P194" s="91"/>
      <c r="Q194" s="91"/>
      <c r="R194" s="91"/>
      <c r="S194" s="91"/>
      <c r="T194" s="92"/>
      <c r="U194" s="38"/>
      <c r="V194" s="38"/>
      <c r="W194" s="38"/>
      <c r="X194" s="38"/>
      <c r="Y194" s="38"/>
      <c r="Z194" s="38"/>
      <c r="AA194" s="38"/>
      <c r="AB194" s="38"/>
      <c r="AC194" s="38"/>
      <c r="AD194" s="38"/>
      <c r="AE194" s="38"/>
      <c r="AT194" s="17" t="s">
        <v>172</v>
      </c>
      <c r="AU194" s="17" t="s">
        <v>88</v>
      </c>
    </row>
    <row r="195" s="12" customFormat="1" ht="22.8" customHeight="1">
      <c r="A195" s="12"/>
      <c r="B195" s="202"/>
      <c r="C195" s="203"/>
      <c r="D195" s="204" t="s">
        <v>77</v>
      </c>
      <c r="E195" s="216" t="s">
        <v>191</v>
      </c>
      <c r="F195" s="216" t="s">
        <v>4037</v>
      </c>
      <c r="G195" s="203"/>
      <c r="H195" s="203"/>
      <c r="I195" s="206"/>
      <c r="J195" s="217">
        <f>BK195</f>
        <v>0</v>
      </c>
      <c r="K195" s="203"/>
      <c r="L195" s="208"/>
      <c r="M195" s="209"/>
      <c r="N195" s="210"/>
      <c r="O195" s="210"/>
      <c r="P195" s="211">
        <f>SUM(P196:P199)</f>
        <v>0</v>
      </c>
      <c r="Q195" s="210"/>
      <c r="R195" s="211">
        <f>SUM(R196:R199)</f>
        <v>0</v>
      </c>
      <c r="S195" s="210"/>
      <c r="T195" s="212">
        <f>SUM(T196:T199)</f>
        <v>0</v>
      </c>
      <c r="U195" s="12"/>
      <c r="V195" s="12"/>
      <c r="W195" s="12"/>
      <c r="X195" s="12"/>
      <c r="Y195" s="12"/>
      <c r="Z195" s="12"/>
      <c r="AA195" s="12"/>
      <c r="AB195" s="12"/>
      <c r="AC195" s="12"/>
      <c r="AD195" s="12"/>
      <c r="AE195" s="12"/>
      <c r="AR195" s="213" t="s">
        <v>86</v>
      </c>
      <c r="AT195" s="214" t="s">
        <v>77</v>
      </c>
      <c r="AU195" s="214" t="s">
        <v>86</v>
      </c>
      <c r="AY195" s="213" t="s">
        <v>162</v>
      </c>
      <c r="BK195" s="215">
        <f>SUM(BK196:BK199)</f>
        <v>0</v>
      </c>
    </row>
    <row r="196" s="2" customFormat="1" ht="62.7" customHeight="1">
      <c r="A196" s="38"/>
      <c r="B196" s="39"/>
      <c r="C196" s="218" t="s">
        <v>308</v>
      </c>
      <c r="D196" s="218" t="s">
        <v>165</v>
      </c>
      <c r="E196" s="219" t="s">
        <v>3918</v>
      </c>
      <c r="F196" s="220" t="s">
        <v>4038</v>
      </c>
      <c r="G196" s="221" t="s">
        <v>208</v>
      </c>
      <c r="H196" s="222">
        <v>7</v>
      </c>
      <c r="I196" s="223"/>
      <c r="J196" s="224">
        <f>ROUND(I196*H196,2)</f>
        <v>0</v>
      </c>
      <c r="K196" s="220" t="s">
        <v>1</v>
      </c>
      <c r="L196" s="44"/>
      <c r="M196" s="225" t="s">
        <v>1</v>
      </c>
      <c r="N196" s="226" t="s">
        <v>43</v>
      </c>
      <c r="O196" s="91"/>
      <c r="P196" s="227">
        <f>O196*H196</f>
        <v>0</v>
      </c>
      <c r="Q196" s="227">
        <v>0</v>
      </c>
      <c r="R196" s="227">
        <f>Q196*H196</f>
        <v>0</v>
      </c>
      <c r="S196" s="227">
        <v>0</v>
      </c>
      <c r="T196" s="228">
        <f>S196*H196</f>
        <v>0</v>
      </c>
      <c r="U196" s="38"/>
      <c r="V196" s="38"/>
      <c r="W196" s="38"/>
      <c r="X196" s="38"/>
      <c r="Y196" s="38"/>
      <c r="Z196" s="38"/>
      <c r="AA196" s="38"/>
      <c r="AB196" s="38"/>
      <c r="AC196" s="38"/>
      <c r="AD196" s="38"/>
      <c r="AE196" s="38"/>
      <c r="AR196" s="229" t="s">
        <v>170</v>
      </c>
      <c r="AT196" s="229" t="s">
        <v>165</v>
      </c>
      <c r="AU196" s="229" t="s">
        <v>88</v>
      </c>
      <c r="AY196" s="17" t="s">
        <v>162</v>
      </c>
      <c r="BE196" s="230">
        <f>IF(N196="základní",J196,0)</f>
        <v>0</v>
      </c>
      <c r="BF196" s="230">
        <f>IF(N196="snížená",J196,0)</f>
        <v>0</v>
      </c>
      <c r="BG196" s="230">
        <f>IF(N196="zákl. přenesená",J196,0)</f>
        <v>0</v>
      </c>
      <c r="BH196" s="230">
        <f>IF(N196="sníž. přenesená",J196,0)</f>
        <v>0</v>
      </c>
      <c r="BI196" s="230">
        <f>IF(N196="nulová",J196,0)</f>
        <v>0</v>
      </c>
      <c r="BJ196" s="17" t="s">
        <v>86</v>
      </c>
      <c r="BK196" s="230">
        <f>ROUND(I196*H196,2)</f>
        <v>0</v>
      </c>
      <c r="BL196" s="17" t="s">
        <v>170</v>
      </c>
      <c r="BM196" s="229" t="s">
        <v>1227</v>
      </c>
    </row>
    <row r="197" s="2" customFormat="1">
      <c r="A197" s="38"/>
      <c r="B197" s="39"/>
      <c r="C197" s="40"/>
      <c r="D197" s="231" t="s">
        <v>172</v>
      </c>
      <c r="E197" s="40"/>
      <c r="F197" s="232" t="s">
        <v>3920</v>
      </c>
      <c r="G197" s="40"/>
      <c r="H197" s="40"/>
      <c r="I197" s="233"/>
      <c r="J197" s="40"/>
      <c r="K197" s="40"/>
      <c r="L197" s="44"/>
      <c r="M197" s="234"/>
      <c r="N197" s="235"/>
      <c r="O197" s="91"/>
      <c r="P197" s="91"/>
      <c r="Q197" s="91"/>
      <c r="R197" s="91"/>
      <c r="S197" s="91"/>
      <c r="T197" s="92"/>
      <c r="U197" s="38"/>
      <c r="V197" s="38"/>
      <c r="W197" s="38"/>
      <c r="X197" s="38"/>
      <c r="Y197" s="38"/>
      <c r="Z197" s="38"/>
      <c r="AA197" s="38"/>
      <c r="AB197" s="38"/>
      <c r="AC197" s="38"/>
      <c r="AD197" s="38"/>
      <c r="AE197" s="38"/>
      <c r="AT197" s="17" t="s">
        <v>172</v>
      </c>
      <c r="AU197" s="17" t="s">
        <v>88</v>
      </c>
    </row>
    <row r="198" s="2" customFormat="1" ht="66.75" customHeight="1">
      <c r="A198" s="38"/>
      <c r="B198" s="39"/>
      <c r="C198" s="218" t="s">
        <v>313</v>
      </c>
      <c r="D198" s="218" t="s">
        <v>165</v>
      </c>
      <c r="E198" s="219" t="s">
        <v>3921</v>
      </c>
      <c r="F198" s="220" t="s">
        <v>4039</v>
      </c>
      <c r="G198" s="221" t="s">
        <v>208</v>
      </c>
      <c r="H198" s="222">
        <v>21</v>
      </c>
      <c r="I198" s="223"/>
      <c r="J198" s="224">
        <f>ROUND(I198*H198,2)</f>
        <v>0</v>
      </c>
      <c r="K198" s="220" t="s">
        <v>1</v>
      </c>
      <c r="L198" s="44"/>
      <c r="M198" s="225" t="s">
        <v>1</v>
      </c>
      <c r="N198" s="226" t="s">
        <v>43</v>
      </c>
      <c r="O198" s="91"/>
      <c r="P198" s="227">
        <f>O198*H198</f>
        <v>0</v>
      </c>
      <c r="Q198" s="227">
        <v>0</v>
      </c>
      <c r="R198" s="227">
        <f>Q198*H198</f>
        <v>0</v>
      </c>
      <c r="S198" s="227">
        <v>0</v>
      </c>
      <c r="T198" s="228">
        <f>S198*H198</f>
        <v>0</v>
      </c>
      <c r="U198" s="38"/>
      <c r="V198" s="38"/>
      <c r="W198" s="38"/>
      <c r="X198" s="38"/>
      <c r="Y198" s="38"/>
      <c r="Z198" s="38"/>
      <c r="AA198" s="38"/>
      <c r="AB198" s="38"/>
      <c r="AC198" s="38"/>
      <c r="AD198" s="38"/>
      <c r="AE198" s="38"/>
      <c r="AR198" s="229" t="s">
        <v>170</v>
      </c>
      <c r="AT198" s="229" t="s">
        <v>165</v>
      </c>
      <c r="AU198" s="229" t="s">
        <v>88</v>
      </c>
      <c r="AY198" s="17" t="s">
        <v>162</v>
      </c>
      <c r="BE198" s="230">
        <f>IF(N198="základní",J198,0)</f>
        <v>0</v>
      </c>
      <c r="BF198" s="230">
        <f>IF(N198="snížená",J198,0)</f>
        <v>0</v>
      </c>
      <c r="BG198" s="230">
        <f>IF(N198="zákl. přenesená",J198,0)</f>
        <v>0</v>
      </c>
      <c r="BH198" s="230">
        <f>IF(N198="sníž. přenesená",J198,0)</f>
        <v>0</v>
      </c>
      <c r="BI198" s="230">
        <f>IF(N198="nulová",J198,0)</f>
        <v>0</v>
      </c>
      <c r="BJ198" s="17" t="s">
        <v>86</v>
      </c>
      <c r="BK198" s="230">
        <f>ROUND(I198*H198,2)</f>
        <v>0</v>
      </c>
      <c r="BL198" s="17" t="s">
        <v>170</v>
      </c>
      <c r="BM198" s="229" t="s">
        <v>1253</v>
      </c>
    </row>
    <row r="199" s="2" customFormat="1">
      <c r="A199" s="38"/>
      <c r="B199" s="39"/>
      <c r="C199" s="40"/>
      <c r="D199" s="231" t="s">
        <v>172</v>
      </c>
      <c r="E199" s="40"/>
      <c r="F199" s="232" t="s">
        <v>3920</v>
      </c>
      <c r="G199" s="40"/>
      <c r="H199" s="40"/>
      <c r="I199" s="233"/>
      <c r="J199" s="40"/>
      <c r="K199" s="40"/>
      <c r="L199" s="44"/>
      <c r="M199" s="234"/>
      <c r="N199" s="235"/>
      <c r="O199" s="91"/>
      <c r="P199" s="91"/>
      <c r="Q199" s="91"/>
      <c r="R199" s="91"/>
      <c r="S199" s="91"/>
      <c r="T199" s="92"/>
      <c r="U199" s="38"/>
      <c r="V199" s="38"/>
      <c r="W199" s="38"/>
      <c r="X199" s="38"/>
      <c r="Y199" s="38"/>
      <c r="Z199" s="38"/>
      <c r="AA199" s="38"/>
      <c r="AB199" s="38"/>
      <c r="AC199" s="38"/>
      <c r="AD199" s="38"/>
      <c r="AE199" s="38"/>
      <c r="AT199" s="17" t="s">
        <v>172</v>
      </c>
      <c r="AU199" s="17" t="s">
        <v>88</v>
      </c>
    </row>
    <row r="200" s="12" customFormat="1" ht="22.8" customHeight="1">
      <c r="A200" s="12"/>
      <c r="B200" s="202"/>
      <c r="C200" s="203"/>
      <c r="D200" s="204" t="s">
        <v>77</v>
      </c>
      <c r="E200" s="216" t="s">
        <v>196</v>
      </c>
      <c r="F200" s="216" t="s">
        <v>975</v>
      </c>
      <c r="G200" s="203"/>
      <c r="H200" s="203"/>
      <c r="I200" s="206"/>
      <c r="J200" s="217">
        <f>BK200</f>
        <v>0</v>
      </c>
      <c r="K200" s="203"/>
      <c r="L200" s="208"/>
      <c r="M200" s="209"/>
      <c r="N200" s="210"/>
      <c r="O200" s="210"/>
      <c r="P200" s="211">
        <f>SUM(P201:P202)</f>
        <v>0</v>
      </c>
      <c r="Q200" s="210"/>
      <c r="R200" s="211">
        <f>SUM(R201:R202)</f>
        <v>0</v>
      </c>
      <c r="S200" s="210"/>
      <c r="T200" s="212">
        <f>SUM(T201:T202)</f>
        <v>0</v>
      </c>
      <c r="U200" s="12"/>
      <c r="V200" s="12"/>
      <c r="W200" s="12"/>
      <c r="X200" s="12"/>
      <c r="Y200" s="12"/>
      <c r="Z200" s="12"/>
      <c r="AA200" s="12"/>
      <c r="AB200" s="12"/>
      <c r="AC200" s="12"/>
      <c r="AD200" s="12"/>
      <c r="AE200" s="12"/>
      <c r="AR200" s="213" t="s">
        <v>86</v>
      </c>
      <c r="AT200" s="214" t="s">
        <v>77</v>
      </c>
      <c r="AU200" s="214" t="s">
        <v>86</v>
      </c>
      <c r="AY200" s="213" t="s">
        <v>162</v>
      </c>
      <c r="BK200" s="215">
        <f>SUM(BK201:BK202)</f>
        <v>0</v>
      </c>
    </row>
    <row r="201" s="2" customFormat="1" ht="33" customHeight="1">
      <c r="A201" s="38"/>
      <c r="B201" s="39"/>
      <c r="C201" s="218" t="s">
        <v>318</v>
      </c>
      <c r="D201" s="218" t="s">
        <v>165</v>
      </c>
      <c r="E201" s="219" t="s">
        <v>1138</v>
      </c>
      <c r="F201" s="220" t="s">
        <v>4040</v>
      </c>
      <c r="G201" s="221" t="s">
        <v>353</v>
      </c>
      <c r="H201" s="222">
        <v>0.094</v>
      </c>
      <c r="I201" s="223"/>
      <c r="J201" s="224">
        <f>ROUND(I201*H201,2)</f>
        <v>0</v>
      </c>
      <c r="K201" s="220" t="s">
        <v>1</v>
      </c>
      <c r="L201" s="44"/>
      <c r="M201" s="225" t="s">
        <v>1</v>
      </c>
      <c r="N201" s="226" t="s">
        <v>43</v>
      </c>
      <c r="O201" s="91"/>
      <c r="P201" s="227">
        <f>O201*H201</f>
        <v>0</v>
      </c>
      <c r="Q201" s="227">
        <v>0</v>
      </c>
      <c r="R201" s="227">
        <f>Q201*H201</f>
        <v>0</v>
      </c>
      <c r="S201" s="227">
        <v>0</v>
      </c>
      <c r="T201" s="228">
        <f>S201*H201</f>
        <v>0</v>
      </c>
      <c r="U201" s="38"/>
      <c r="V201" s="38"/>
      <c r="W201" s="38"/>
      <c r="X201" s="38"/>
      <c r="Y201" s="38"/>
      <c r="Z201" s="38"/>
      <c r="AA201" s="38"/>
      <c r="AB201" s="38"/>
      <c r="AC201" s="38"/>
      <c r="AD201" s="38"/>
      <c r="AE201" s="38"/>
      <c r="AR201" s="229" t="s">
        <v>170</v>
      </c>
      <c r="AT201" s="229" t="s">
        <v>165</v>
      </c>
      <c r="AU201" s="229" t="s">
        <v>88</v>
      </c>
      <c r="AY201" s="17" t="s">
        <v>162</v>
      </c>
      <c r="BE201" s="230">
        <f>IF(N201="základní",J201,0)</f>
        <v>0</v>
      </c>
      <c r="BF201" s="230">
        <f>IF(N201="snížená",J201,0)</f>
        <v>0</v>
      </c>
      <c r="BG201" s="230">
        <f>IF(N201="zákl. přenesená",J201,0)</f>
        <v>0</v>
      </c>
      <c r="BH201" s="230">
        <f>IF(N201="sníž. přenesená",J201,0)</f>
        <v>0</v>
      </c>
      <c r="BI201" s="230">
        <f>IF(N201="nulová",J201,0)</f>
        <v>0</v>
      </c>
      <c r="BJ201" s="17" t="s">
        <v>86</v>
      </c>
      <c r="BK201" s="230">
        <f>ROUND(I201*H201,2)</f>
        <v>0</v>
      </c>
      <c r="BL201" s="17" t="s">
        <v>170</v>
      </c>
      <c r="BM201" s="229" t="s">
        <v>1278</v>
      </c>
    </row>
    <row r="202" s="2" customFormat="1">
      <c r="A202" s="38"/>
      <c r="B202" s="39"/>
      <c r="C202" s="40"/>
      <c r="D202" s="231" t="s">
        <v>172</v>
      </c>
      <c r="E202" s="40"/>
      <c r="F202" s="232" t="s">
        <v>3881</v>
      </c>
      <c r="G202" s="40"/>
      <c r="H202" s="40"/>
      <c r="I202" s="233"/>
      <c r="J202" s="40"/>
      <c r="K202" s="40"/>
      <c r="L202" s="44"/>
      <c r="M202" s="234"/>
      <c r="N202" s="235"/>
      <c r="O202" s="91"/>
      <c r="P202" s="91"/>
      <c r="Q202" s="91"/>
      <c r="R202" s="91"/>
      <c r="S202" s="91"/>
      <c r="T202" s="92"/>
      <c r="U202" s="38"/>
      <c r="V202" s="38"/>
      <c r="W202" s="38"/>
      <c r="X202" s="38"/>
      <c r="Y202" s="38"/>
      <c r="Z202" s="38"/>
      <c r="AA202" s="38"/>
      <c r="AB202" s="38"/>
      <c r="AC202" s="38"/>
      <c r="AD202" s="38"/>
      <c r="AE202" s="38"/>
      <c r="AT202" s="17" t="s">
        <v>172</v>
      </c>
      <c r="AU202" s="17" t="s">
        <v>88</v>
      </c>
    </row>
    <row r="203" s="12" customFormat="1" ht="22.8" customHeight="1">
      <c r="A203" s="12"/>
      <c r="B203" s="202"/>
      <c r="C203" s="203"/>
      <c r="D203" s="204" t="s">
        <v>77</v>
      </c>
      <c r="E203" s="216" t="s">
        <v>205</v>
      </c>
      <c r="F203" s="216" t="s">
        <v>1222</v>
      </c>
      <c r="G203" s="203"/>
      <c r="H203" s="203"/>
      <c r="I203" s="206"/>
      <c r="J203" s="217">
        <f>BK203</f>
        <v>0</v>
      </c>
      <c r="K203" s="203"/>
      <c r="L203" s="208"/>
      <c r="M203" s="209"/>
      <c r="N203" s="210"/>
      <c r="O203" s="210"/>
      <c r="P203" s="211">
        <f>SUM(P204:P231)</f>
        <v>0</v>
      </c>
      <c r="Q203" s="210"/>
      <c r="R203" s="211">
        <f>SUM(R204:R231)</f>
        <v>0</v>
      </c>
      <c r="S203" s="210"/>
      <c r="T203" s="212">
        <f>SUM(T204:T231)</f>
        <v>0</v>
      </c>
      <c r="U203" s="12"/>
      <c r="V203" s="12"/>
      <c r="W203" s="12"/>
      <c r="X203" s="12"/>
      <c r="Y203" s="12"/>
      <c r="Z203" s="12"/>
      <c r="AA203" s="12"/>
      <c r="AB203" s="12"/>
      <c r="AC203" s="12"/>
      <c r="AD203" s="12"/>
      <c r="AE203" s="12"/>
      <c r="AR203" s="213" t="s">
        <v>88</v>
      </c>
      <c r="AT203" s="214" t="s">
        <v>77</v>
      </c>
      <c r="AU203" s="214" t="s">
        <v>86</v>
      </c>
      <c r="AY203" s="213" t="s">
        <v>162</v>
      </c>
      <c r="BK203" s="215">
        <f>SUM(BK204:BK231)</f>
        <v>0</v>
      </c>
    </row>
    <row r="204" s="2" customFormat="1" ht="24.15" customHeight="1">
      <c r="A204" s="38"/>
      <c r="B204" s="39"/>
      <c r="C204" s="218" t="s">
        <v>324</v>
      </c>
      <c r="D204" s="218" t="s">
        <v>165</v>
      </c>
      <c r="E204" s="219" t="s">
        <v>4041</v>
      </c>
      <c r="F204" s="220" t="s">
        <v>4042</v>
      </c>
      <c r="G204" s="221" t="s">
        <v>208</v>
      </c>
      <c r="H204" s="222">
        <v>28</v>
      </c>
      <c r="I204" s="223"/>
      <c r="J204" s="224">
        <f>ROUND(I204*H204,2)</f>
        <v>0</v>
      </c>
      <c r="K204" s="220" t="s">
        <v>1</v>
      </c>
      <c r="L204" s="44"/>
      <c r="M204" s="225" t="s">
        <v>1</v>
      </c>
      <c r="N204" s="226" t="s">
        <v>43</v>
      </c>
      <c r="O204" s="91"/>
      <c r="P204" s="227">
        <f>O204*H204</f>
        <v>0</v>
      </c>
      <c r="Q204" s="227">
        <v>0</v>
      </c>
      <c r="R204" s="227">
        <f>Q204*H204</f>
        <v>0</v>
      </c>
      <c r="S204" s="227">
        <v>0</v>
      </c>
      <c r="T204" s="228">
        <f>S204*H204</f>
        <v>0</v>
      </c>
      <c r="U204" s="38"/>
      <c r="V204" s="38"/>
      <c r="W204" s="38"/>
      <c r="X204" s="38"/>
      <c r="Y204" s="38"/>
      <c r="Z204" s="38"/>
      <c r="AA204" s="38"/>
      <c r="AB204" s="38"/>
      <c r="AC204" s="38"/>
      <c r="AD204" s="38"/>
      <c r="AE204" s="38"/>
      <c r="AR204" s="229" t="s">
        <v>245</v>
      </c>
      <c r="AT204" s="229" t="s">
        <v>165</v>
      </c>
      <c r="AU204" s="229" t="s">
        <v>88</v>
      </c>
      <c r="AY204" s="17" t="s">
        <v>162</v>
      </c>
      <c r="BE204" s="230">
        <f>IF(N204="základní",J204,0)</f>
        <v>0</v>
      </c>
      <c r="BF204" s="230">
        <f>IF(N204="snížená",J204,0)</f>
        <v>0</v>
      </c>
      <c r="BG204" s="230">
        <f>IF(N204="zákl. přenesená",J204,0)</f>
        <v>0</v>
      </c>
      <c r="BH204" s="230">
        <f>IF(N204="sníž. přenesená",J204,0)</f>
        <v>0</v>
      </c>
      <c r="BI204" s="230">
        <f>IF(N204="nulová",J204,0)</f>
        <v>0</v>
      </c>
      <c r="BJ204" s="17" t="s">
        <v>86</v>
      </c>
      <c r="BK204" s="230">
        <f>ROUND(I204*H204,2)</f>
        <v>0</v>
      </c>
      <c r="BL204" s="17" t="s">
        <v>245</v>
      </c>
      <c r="BM204" s="229" t="s">
        <v>1304</v>
      </c>
    </row>
    <row r="205" s="2" customFormat="1">
      <c r="A205" s="38"/>
      <c r="B205" s="39"/>
      <c r="C205" s="40"/>
      <c r="D205" s="231" t="s">
        <v>172</v>
      </c>
      <c r="E205" s="40"/>
      <c r="F205" s="232" t="s">
        <v>3881</v>
      </c>
      <c r="G205" s="40"/>
      <c r="H205" s="40"/>
      <c r="I205" s="233"/>
      <c r="J205" s="40"/>
      <c r="K205" s="40"/>
      <c r="L205" s="44"/>
      <c r="M205" s="234"/>
      <c r="N205" s="235"/>
      <c r="O205" s="91"/>
      <c r="P205" s="91"/>
      <c r="Q205" s="91"/>
      <c r="R205" s="91"/>
      <c r="S205" s="91"/>
      <c r="T205" s="92"/>
      <c r="U205" s="38"/>
      <c r="V205" s="38"/>
      <c r="W205" s="38"/>
      <c r="X205" s="38"/>
      <c r="Y205" s="38"/>
      <c r="Z205" s="38"/>
      <c r="AA205" s="38"/>
      <c r="AB205" s="38"/>
      <c r="AC205" s="38"/>
      <c r="AD205" s="38"/>
      <c r="AE205" s="38"/>
      <c r="AT205" s="17" t="s">
        <v>172</v>
      </c>
      <c r="AU205" s="17" t="s">
        <v>88</v>
      </c>
    </row>
    <row r="206" s="2" customFormat="1" ht="33" customHeight="1">
      <c r="A206" s="38"/>
      <c r="B206" s="39"/>
      <c r="C206" s="218" t="s">
        <v>330</v>
      </c>
      <c r="D206" s="218" t="s">
        <v>165</v>
      </c>
      <c r="E206" s="219" t="s">
        <v>4043</v>
      </c>
      <c r="F206" s="220" t="s">
        <v>4044</v>
      </c>
      <c r="G206" s="221" t="s">
        <v>208</v>
      </c>
      <c r="H206" s="222">
        <v>28</v>
      </c>
      <c r="I206" s="223"/>
      <c r="J206" s="224">
        <f>ROUND(I206*H206,2)</f>
        <v>0</v>
      </c>
      <c r="K206" s="220" t="s">
        <v>1</v>
      </c>
      <c r="L206" s="44"/>
      <c r="M206" s="225" t="s">
        <v>1</v>
      </c>
      <c r="N206" s="226" t="s">
        <v>43</v>
      </c>
      <c r="O206" s="91"/>
      <c r="P206" s="227">
        <f>O206*H206</f>
        <v>0</v>
      </c>
      <c r="Q206" s="227">
        <v>0</v>
      </c>
      <c r="R206" s="227">
        <f>Q206*H206</f>
        <v>0</v>
      </c>
      <c r="S206" s="227">
        <v>0</v>
      </c>
      <c r="T206" s="228">
        <f>S206*H206</f>
        <v>0</v>
      </c>
      <c r="U206" s="38"/>
      <c r="V206" s="38"/>
      <c r="W206" s="38"/>
      <c r="X206" s="38"/>
      <c r="Y206" s="38"/>
      <c r="Z206" s="38"/>
      <c r="AA206" s="38"/>
      <c r="AB206" s="38"/>
      <c r="AC206" s="38"/>
      <c r="AD206" s="38"/>
      <c r="AE206" s="38"/>
      <c r="AR206" s="229" t="s">
        <v>245</v>
      </c>
      <c r="AT206" s="229" t="s">
        <v>165</v>
      </c>
      <c r="AU206" s="229" t="s">
        <v>88</v>
      </c>
      <c r="AY206" s="17" t="s">
        <v>162</v>
      </c>
      <c r="BE206" s="230">
        <f>IF(N206="základní",J206,0)</f>
        <v>0</v>
      </c>
      <c r="BF206" s="230">
        <f>IF(N206="snížená",J206,0)</f>
        <v>0</v>
      </c>
      <c r="BG206" s="230">
        <f>IF(N206="zákl. přenesená",J206,0)</f>
        <v>0</v>
      </c>
      <c r="BH206" s="230">
        <f>IF(N206="sníž. přenesená",J206,0)</f>
        <v>0</v>
      </c>
      <c r="BI206" s="230">
        <f>IF(N206="nulová",J206,0)</f>
        <v>0</v>
      </c>
      <c r="BJ206" s="17" t="s">
        <v>86</v>
      </c>
      <c r="BK206" s="230">
        <f>ROUND(I206*H206,2)</f>
        <v>0</v>
      </c>
      <c r="BL206" s="17" t="s">
        <v>245</v>
      </c>
      <c r="BM206" s="229" t="s">
        <v>1314</v>
      </c>
    </row>
    <row r="207" s="2" customFormat="1">
      <c r="A207" s="38"/>
      <c r="B207" s="39"/>
      <c r="C207" s="40"/>
      <c r="D207" s="231" t="s">
        <v>172</v>
      </c>
      <c r="E207" s="40"/>
      <c r="F207" s="232" t="s">
        <v>3881</v>
      </c>
      <c r="G207" s="40"/>
      <c r="H207" s="40"/>
      <c r="I207" s="233"/>
      <c r="J207" s="40"/>
      <c r="K207" s="40"/>
      <c r="L207" s="44"/>
      <c r="M207" s="234"/>
      <c r="N207" s="235"/>
      <c r="O207" s="91"/>
      <c r="P207" s="91"/>
      <c r="Q207" s="91"/>
      <c r="R207" s="91"/>
      <c r="S207" s="91"/>
      <c r="T207" s="92"/>
      <c r="U207" s="38"/>
      <c r="V207" s="38"/>
      <c r="W207" s="38"/>
      <c r="X207" s="38"/>
      <c r="Y207" s="38"/>
      <c r="Z207" s="38"/>
      <c r="AA207" s="38"/>
      <c r="AB207" s="38"/>
      <c r="AC207" s="38"/>
      <c r="AD207" s="38"/>
      <c r="AE207" s="38"/>
      <c r="AT207" s="17" t="s">
        <v>172</v>
      </c>
      <c r="AU207" s="17" t="s">
        <v>88</v>
      </c>
    </row>
    <row r="208" s="2" customFormat="1" ht="44.25" customHeight="1">
      <c r="A208" s="38"/>
      <c r="B208" s="39"/>
      <c r="C208" s="273" t="s">
        <v>338</v>
      </c>
      <c r="D208" s="273" t="s">
        <v>616</v>
      </c>
      <c r="E208" s="274" t="s">
        <v>4045</v>
      </c>
      <c r="F208" s="275" t="s">
        <v>4046</v>
      </c>
      <c r="G208" s="276" t="s">
        <v>208</v>
      </c>
      <c r="H208" s="277">
        <v>32.200000000000003</v>
      </c>
      <c r="I208" s="278"/>
      <c r="J208" s="279">
        <f>ROUND(I208*H208,2)</f>
        <v>0</v>
      </c>
      <c r="K208" s="275" t="s">
        <v>1</v>
      </c>
      <c r="L208" s="280"/>
      <c r="M208" s="281" t="s">
        <v>1</v>
      </c>
      <c r="N208" s="282" t="s">
        <v>43</v>
      </c>
      <c r="O208" s="91"/>
      <c r="P208" s="227">
        <f>O208*H208</f>
        <v>0</v>
      </c>
      <c r="Q208" s="227">
        <v>0</v>
      </c>
      <c r="R208" s="227">
        <f>Q208*H208</f>
        <v>0</v>
      </c>
      <c r="S208" s="227">
        <v>0</v>
      </c>
      <c r="T208" s="228">
        <f>S208*H208</f>
        <v>0</v>
      </c>
      <c r="U208" s="38"/>
      <c r="V208" s="38"/>
      <c r="W208" s="38"/>
      <c r="X208" s="38"/>
      <c r="Y208" s="38"/>
      <c r="Z208" s="38"/>
      <c r="AA208" s="38"/>
      <c r="AB208" s="38"/>
      <c r="AC208" s="38"/>
      <c r="AD208" s="38"/>
      <c r="AE208" s="38"/>
      <c r="AR208" s="229" t="s">
        <v>318</v>
      </c>
      <c r="AT208" s="229" t="s">
        <v>616</v>
      </c>
      <c r="AU208" s="229" t="s">
        <v>88</v>
      </c>
      <c r="AY208" s="17" t="s">
        <v>162</v>
      </c>
      <c r="BE208" s="230">
        <f>IF(N208="základní",J208,0)</f>
        <v>0</v>
      </c>
      <c r="BF208" s="230">
        <f>IF(N208="snížená",J208,0)</f>
        <v>0</v>
      </c>
      <c r="BG208" s="230">
        <f>IF(N208="zákl. přenesená",J208,0)</f>
        <v>0</v>
      </c>
      <c r="BH208" s="230">
        <f>IF(N208="sníž. přenesená",J208,0)</f>
        <v>0</v>
      </c>
      <c r="BI208" s="230">
        <f>IF(N208="nulová",J208,0)</f>
        <v>0</v>
      </c>
      <c r="BJ208" s="17" t="s">
        <v>86</v>
      </c>
      <c r="BK208" s="230">
        <f>ROUND(I208*H208,2)</f>
        <v>0</v>
      </c>
      <c r="BL208" s="17" t="s">
        <v>245</v>
      </c>
      <c r="BM208" s="229" t="s">
        <v>1322</v>
      </c>
    </row>
    <row r="209" s="2" customFormat="1">
      <c r="A209" s="38"/>
      <c r="B209" s="39"/>
      <c r="C209" s="40"/>
      <c r="D209" s="231" t="s">
        <v>172</v>
      </c>
      <c r="E209" s="40"/>
      <c r="F209" s="232" t="s">
        <v>3931</v>
      </c>
      <c r="G209" s="40"/>
      <c r="H209" s="40"/>
      <c r="I209" s="233"/>
      <c r="J209" s="40"/>
      <c r="K209" s="40"/>
      <c r="L209" s="44"/>
      <c r="M209" s="234"/>
      <c r="N209" s="235"/>
      <c r="O209" s="91"/>
      <c r="P209" s="91"/>
      <c r="Q209" s="91"/>
      <c r="R209" s="91"/>
      <c r="S209" s="91"/>
      <c r="T209" s="92"/>
      <c r="U209" s="38"/>
      <c r="V209" s="38"/>
      <c r="W209" s="38"/>
      <c r="X209" s="38"/>
      <c r="Y209" s="38"/>
      <c r="Z209" s="38"/>
      <c r="AA209" s="38"/>
      <c r="AB209" s="38"/>
      <c r="AC209" s="38"/>
      <c r="AD209" s="38"/>
      <c r="AE209" s="38"/>
      <c r="AT209" s="17" t="s">
        <v>172</v>
      </c>
      <c r="AU209" s="17" t="s">
        <v>88</v>
      </c>
    </row>
    <row r="210" s="2" customFormat="1" ht="16.5" customHeight="1">
      <c r="A210" s="38"/>
      <c r="B210" s="39"/>
      <c r="C210" s="218" t="s">
        <v>344</v>
      </c>
      <c r="D210" s="218" t="s">
        <v>165</v>
      </c>
      <c r="E210" s="219" t="s">
        <v>4047</v>
      </c>
      <c r="F210" s="220" t="s">
        <v>4048</v>
      </c>
      <c r="G210" s="221" t="s">
        <v>268</v>
      </c>
      <c r="H210" s="222">
        <v>1</v>
      </c>
      <c r="I210" s="223"/>
      <c r="J210" s="224">
        <f>ROUND(I210*H210,2)</f>
        <v>0</v>
      </c>
      <c r="K210" s="220" t="s">
        <v>1</v>
      </c>
      <c r="L210" s="44"/>
      <c r="M210" s="225" t="s">
        <v>1</v>
      </c>
      <c r="N210" s="226" t="s">
        <v>43</v>
      </c>
      <c r="O210" s="91"/>
      <c r="P210" s="227">
        <f>O210*H210</f>
        <v>0</v>
      </c>
      <c r="Q210" s="227">
        <v>0</v>
      </c>
      <c r="R210" s="227">
        <f>Q210*H210</f>
        <v>0</v>
      </c>
      <c r="S210" s="227">
        <v>0</v>
      </c>
      <c r="T210" s="228">
        <f>S210*H210</f>
        <v>0</v>
      </c>
      <c r="U210" s="38"/>
      <c r="V210" s="38"/>
      <c r="W210" s="38"/>
      <c r="X210" s="38"/>
      <c r="Y210" s="38"/>
      <c r="Z210" s="38"/>
      <c r="AA210" s="38"/>
      <c r="AB210" s="38"/>
      <c r="AC210" s="38"/>
      <c r="AD210" s="38"/>
      <c r="AE210" s="38"/>
      <c r="AR210" s="229" t="s">
        <v>245</v>
      </c>
      <c r="AT210" s="229" t="s">
        <v>165</v>
      </c>
      <c r="AU210" s="229" t="s">
        <v>88</v>
      </c>
      <c r="AY210" s="17" t="s">
        <v>162</v>
      </c>
      <c r="BE210" s="230">
        <f>IF(N210="základní",J210,0)</f>
        <v>0</v>
      </c>
      <c r="BF210" s="230">
        <f>IF(N210="snížená",J210,0)</f>
        <v>0</v>
      </c>
      <c r="BG210" s="230">
        <f>IF(N210="zákl. přenesená",J210,0)</f>
        <v>0</v>
      </c>
      <c r="BH210" s="230">
        <f>IF(N210="sníž. přenesená",J210,0)</f>
        <v>0</v>
      </c>
      <c r="BI210" s="230">
        <f>IF(N210="nulová",J210,0)</f>
        <v>0</v>
      </c>
      <c r="BJ210" s="17" t="s">
        <v>86</v>
      </c>
      <c r="BK210" s="230">
        <f>ROUND(I210*H210,2)</f>
        <v>0</v>
      </c>
      <c r="BL210" s="17" t="s">
        <v>245</v>
      </c>
      <c r="BM210" s="229" t="s">
        <v>1340</v>
      </c>
    </row>
    <row r="211" s="2" customFormat="1">
      <c r="A211" s="38"/>
      <c r="B211" s="39"/>
      <c r="C211" s="40"/>
      <c r="D211" s="231" t="s">
        <v>172</v>
      </c>
      <c r="E211" s="40"/>
      <c r="F211" s="232" t="s">
        <v>4049</v>
      </c>
      <c r="G211" s="40"/>
      <c r="H211" s="40"/>
      <c r="I211" s="233"/>
      <c r="J211" s="40"/>
      <c r="K211" s="40"/>
      <c r="L211" s="44"/>
      <c r="M211" s="234"/>
      <c r="N211" s="235"/>
      <c r="O211" s="91"/>
      <c r="P211" s="91"/>
      <c r="Q211" s="91"/>
      <c r="R211" s="91"/>
      <c r="S211" s="91"/>
      <c r="T211" s="92"/>
      <c r="U211" s="38"/>
      <c r="V211" s="38"/>
      <c r="W211" s="38"/>
      <c r="X211" s="38"/>
      <c r="Y211" s="38"/>
      <c r="Z211" s="38"/>
      <c r="AA211" s="38"/>
      <c r="AB211" s="38"/>
      <c r="AC211" s="38"/>
      <c r="AD211" s="38"/>
      <c r="AE211" s="38"/>
      <c r="AT211" s="17" t="s">
        <v>172</v>
      </c>
      <c r="AU211" s="17" t="s">
        <v>88</v>
      </c>
    </row>
    <row r="212" s="2" customFormat="1" ht="16.5" customHeight="1">
      <c r="A212" s="38"/>
      <c r="B212" s="39"/>
      <c r="C212" s="218" t="s">
        <v>350</v>
      </c>
      <c r="D212" s="218" t="s">
        <v>165</v>
      </c>
      <c r="E212" s="219" t="s">
        <v>4050</v>
      </c>
      <c r="F212" s="220" t="s">
        <v>4051</v>
      </c>
      <c r="G212" s="221" t="s">
        <v>268</v>
      </c>
      <c r="H212" s="222">
        <v>1</v>
      </c>
      <c r="I212" s="223"/>
      <c r="J212" s="224">
        <f>ROUND(I212*H212,2)</f>
        <v>0</v>
      </c>
      <c r="K212" s="220" t="s">
        <v>1</v>
      </c>
      <c r="L212" s="44"/>
      <c r="M212" s="225" t="s">
        <v>1</v>
      </c>
      <c r="N212" s="226" t="s">
        <v>43</v>
      </c>
      <c r="O212" s="91"/>
      <c r="P212" s="227">
        <f>O212*H212</f>
        <v>0</v>
      </c>
      <c r="Q212" s="227">
        <v>0</v>
      </c>
      <c r="R212" s="227">
        <f>Q212*H212</f>
        <v>0</v>
      </c>
      <c r="S212" s="227">
        <v>0</v>
      </c>
      <c r="T212" s="228">
        <f>S212*H212</f>
        <v>0</v>
      </c>
      <c r="U212" s="38"/>
      <c r="V212" s="38"/>
      <c r="W212" s="38"/>
      <c r="X212" s="38"/>
      <c r="Y212" s="38"/>
      <c r="Z212" s="38"/>
      <c r="AA212" s="38"/>
      <c r="AB212" s="38"/>
      <c r="AC212" s="38"/>
      <c r="AD212" s="38"/>
      <c r="AE212" s="38"/>
      <c r="AR212" s="229" t="s">
        <v>245</v>
      </c>
      <c r="AT212" s="229" t="s">
        <v>165</v>
      </c>
      <c r="AU212" s="229" t="s">
        <v>88</v>
      </c>
      <c r="AY212" s="17" t="s">
        <v>162</v>
      </c>
      <c r="BE212" s="230">
        <f>IF(N212="základní",J212,0)</f>
        <v>0</v>
      </c>
      <c r="BF212" s="230">
        <f>IF(N212="snížená",J212,0)</f>
        <v>0</v>
      </c>
      <c r="BG212" s="230">
        <f>IF(N212="zákl. přenesená",J212,0)</f>
        <v>0</v>
      </c>
      <c r="BH212" s="230">
        <f>IF(N212="sníž. přenesená",J212,0)</f>
        <v>0</v>
      </c>
      <c r="BI212" s="230">
        <f>IF(N212="nulová",J212,0)</f>
        <v>0</v>
      </c>
      <c r="BJ212" s="17" t="s">
        <v>86</v>
      </c>
      <c r="BK212" s="230">
        <f>ROUND(I212*H212,2)</f>
        <v>0</v>
      </c>
      <c r="BL212" s="17" t="s">
        <v>245</v>
      </c>
      <c r="BM212" s="229" t="s">
        <v>1350</v>
      </c>
    </row>
    <row r="213" s="2" customFormat="1">
      <c r="A213" s="38"/>
      <c r="B213" s="39"/>
      <c r="C213" s="40"/>
      <c r="D213" s="231" t="s">
        <v>172</v>
      </c>
      <c r="E213" s="40"/>
      <c r="F213" s="232" t="s">
        <v>4052</v>
      </c>
      <c r="G213" s="40"/>
      <c r="H213" s="40"/>
      <c r="I213" s="233"/>
      <c r="J213" s="40"/>
      <c r="K213" s="40"/>
      <c r="L213" s="44"/>
      <c r="M213" s="234"/>
      <c r="N213" s="235"/>
      <c r="O213" s="91"/>
      <c r="P213" s="91"/>
      <c r="Q213" s="91"/>
      <c r="R213" s="91"/>
      <c r="S213" s="91"/>
      <c r="T213" s="92"/>
      <c r="U213" s="38"/>
      <c r="V213" s="38"/>
      <c r="W213" s="38"/>
      <c r="X213" s="38"/>
      <c r="Y213" s="38"/>
      <c r="Z213" s="38"/>
      <c r="AA213" s="38"/>
      <c r="AB213" s="38"/>
      <c r="AC213" s="38"/>
      <c r="AD213" s="38"/>
      <c r="AE213" s="38"/>
      <c r="AT213" s="17" t="s">
        <v>172</v>
      </c>
      <c r="AU213" s="17" t="s">
        <v>88</v>
      </c>
    </row>
    <row r="214" s="2" customFormat="1" ht="16.5" customHeight="1">
      <c r="A214" s="38"/>
      <c r="B214" s="39"/>
      <c r="C214" s="218" t="s">
        <v>355</v>
      </c>
      <c r="D214" s="218" t="s">
        <v>165</v>
      </c>
      <c r="E214" s="219" t="s">
        <v>4053</v>
      </c>
      <c r="F214" s="220" t="s">
        <v>4054</v>
      </c>
      <c r="G214" s="221" t="s">
        <v>268</v>
      </c>
      <c r="H214" s="222">
        <v>1</v>
      </c>
      <c r="I214" s="223"/>
      <c r="J214" s="224">
        <f>ROUND(I214*H214,2)</f>
        <v>0</v>
      </c>
      <c r="K214" s="220" t="s">
        <v>1</v>
      </c>
      <c r="L214" s="44"/>
      <c r="M214" s="225" t="s">
        <v>1</v>
      </c>
      <c r="N214" s="226" t="s">
        <v>43</v>
      </c>
      <c r="O214" s="91"/>
      <c r="P214" s="227">
        <f>O214*H214</f>
        <v>0</v>
      </c>
      <c r="Q214" s="227">
        <v>0</v>
      </c>
      <c r="R214" s="227">
        <f>Q214*H214</f>
        <v>0</v>
      </c>
      <c r="S214" s="227">
        <v>0</v>
      </c>
      <c r="T214" s="228">
        <f>S214*H214</f>
        <v>0</v>
      </c>
      <c r="U214" s="38"/>
      <c r="V214" s="38"/>
      <c r="W214" s="38"/>
      <c r="X214" s="38"/>
      <c r="Y214" s="38"/>
      <c r="Z214" s="38"/>
      <c r="AA214" s="38"/>
      <c r="AB214" s="38"/>
      <c r="AC214" s="38"/>
      <c r="AD214" s="38"/>
      <c r="AE214" s="38"/>
      <c r="AR214" s="229" t="s">
        <v>245</v>
      </c>
      <c r="AT214" s="229" t="s">
        <v>165</v>
      </c>
      <c r="AU214" s="229" t="s">
        <v>88</v>
      </c>
      <c r="AY214" s="17" t="s">
        <v>162</v>
      </c>
      <c r="BE214" s="230">
        <f>IF(N214="základní",J214,0)</f>
        <v>0</v>
      </c>
      <c r="BF214" s="230">
        <f>IF(N214="snížená",J214,0)</f>
        <v>0</v>
      </c>
      <c r="BG214" s="230">
        <f>IF(N214="zákl. přenesená",J214,0)</f>
        <v>0</v>
      </c>
      <c r="BH214" s="230">
        <f>IF(N214="sníž. přenesená",J214,0)</f>
        <v>0</v>
      </c>
      <c r="BI214" s="230">
        <f>IF(N214="nulová",J214,0)</f>
        <v>0</v>
      </c>
      <c r="BJ214" s="17" t="s">
        <v>86</v>
      </c>
      <c r="BK214" s="230">
        <f>ROUND(I214*H214,2)</f>
        <v>0</v>
      </c>
      <c r="BL214" s="17" t="s">
        <v>245</v>
      </c>
      <c r="BM214" s="229" t="s">
        <v>1363</v>
      </c>
    </row>
    <row r="215" s="2" customFormat="1">
      <c r="A215" s="38"/>
      <c r="B215" s="39"/>
      <c r="C215" s="40"/>
      <c r="D215" s="231" t="s">
        <v>172</v>
      </c>
      <c r="E215" s="40"/>
      <c r="F215" s="232" t="s">
        <v>4055</v>
      </c>
      <c r="G215" s="40"/>
      <c r="H215" s="40"/>
      <c r="I215" s="233"/>
      <c r="J215" s="40"/>
      <c r="K215" s="40"/>
      <c r="L215" s="44"/>
      <c r="M215" s="234"/>
      <c r="N215" s="235"/>
      <c r="O215" s="91"/>
      <c r="P215" s="91"/>
      <c r="Q215" s="91"/>
      <c r="R215" s="91"/>
      <c r="S215" s="91"/>
      <c r="T215" s="92"/>
      <c r="U215" s="38"/>
      <c r="V215" s="38"/>
      <c r="W215" s="38"/>
      <c r="X215" s="38"/>
      <c r="Y215" s="38"/>
      <c r="Z215" s="38"/>
      <c r="AA215" s="38"/>
      <c r="AB215" s="38"/>
      <c r="AC215" s="38"/>
      <c r="AD215" s="38"/>
      <c r="AE215" s="38"/>
      <c r="AT215" s="17" t="s">
        <v>172</v>
      </c>
      <c r="AU215" s="17" t="s">
        <v>88</v>
      </c>
    </row>
    <row r="216" s="2" customFormat="1" ht="16.5" customHeight="1">
      <c r="A216" s="38"/>
      <c r="B216" s="39"/>
      <c r="C216" s="218" t="s">
        <v>359</v>
      </c>
      <c r="D216" s="218" t="s">
        <v>165</v>
      </c>
      <c r="E216" s="219" t="s">
        <v>4056</v>
      </c>
      <c r="F216" s="220" t="s">
        <v>4057</v>
      </c>
      <c r="G216" s="221" t="s">
        <v>268</v>
      </c>
      <c r="H216" s="222">
        <v>1</v>
      </c>
      <c r="I216" s="223"/>
      <c r="J216" s="224">
        <f>ROUND(I216*H216,2)</f>
        <v>0</v>
      </c>
      <c r="K216" s="220" t="s">
        <v>1</v>
      </c>
      <c r="L216" s="44"/>
      <c r="M216" s="225" t="s">
        <v>1</v>
      </c>
      <c r="N216" s="226" t="s">
        <v>43</v>
      </c>
      <c r="O216" s="91"/>
      <c r="P216" s="227">
        <f>O216*H216</f>
        <v>0</v>
      </c>
      <c r="Q216" s="227">
        <v>0</v>
      </c>
      <c r="R216" s="227">
        <f>Q216*H216</f>
        <v>0</v>
      </c>
      <c r="S216" s="227">
        <v>0</v>
      </c>
      <c r="T216" s="228">
        <f>S216*H216</f>
        <v>0</v>
      </c>
      <c r="U216" s="38"/>
      <c r="V216" s="38"/>
      <c r="W216" s="38"/>
      <c r="X216" s="38"/>
      <c r="Y216" s="38"/>
      <c r="Z216" s="38"/>
      <c r="AA216" s="38"/>
      <c r="AB216" s="38"/>
      <c r="AC216" s="38"/>
      <c r="AD216" s="38"/>
      <c r="AE216" s="38"/>
      <c r="AR216" s="229" t="s">
        <v>245</v>
      </c>
      <c r="AT216" s="229" t="s">
        <v>165</v>
      </c>
      <c r="AU216" s="229" t="s">
        <v>88</v>
      </c>
      <c r="AY216" s="17" t="s">
        <v>162</v>
      </c>
      <c r="BE216" s="230">
        <f>IF(N216="základní",J216,0)</f>
        <v>0</v>
      </c>
      <c r="BF216" s="230">
        <f>IF(N216="snížená",J216,0)</f>
        <v>0</v>
      </c>
      <c r="BG216" s="230">
        <f>IF(N216="zákl. přenesená",J216,0)</f>
        <v>0</v>
      </c>
      <c r="BH216" s="230">
        <f>IF(N216="sníž. přenesená",J216,0)</f>
        <v>0</v>
      </c>
      <c r="BI216" s="230">
        <f>IF(N216="nulová",J216,0)</f>
        <v>0</v>
      </c>
      <c r="BJ216" s="17" t="s">
        <v>86</v>
      </c>
      <c r="BK216" s="230">
        <f>ROUND(I216*H216,2)</f>
        <v>0</v>
      </c>
      <c r="BL216" s="17" t="s">
        <v>245</v>
      </c>
      <c r="BM216" s="229" t="s">
        <v>1374</v>
      </c>
    </row>
    <row r="217" s="2" customFormat="1">
      <c r="A217" s="38"/>
      <c r="B217" s="39"/>
      <c r="C217" s="40"/>
      <c r="D217" s="231" t="s">
        <v>172</v>
      </c>
      <c r="E217" s="40"/>
      <c r="F217" s="232" t="s">
        <v>4058</v>
      </c>
      <c r="G217" s="40"/>
      <c r="H217" s="40"/>
      <c r="I217" s="233"/>
      <c r="J217" s="40"/>
      <c r="K217" s="40"/>
      <c r="L217" s="44"/>
      <c r="M217" s="234"/>
      <c r="N217" s="235"/>
      <c r="O217" s="91"/>
      <c r="P217" s="91"/>
      <c r="Q217" s="91"/>
      <c r="R217" s="91"/>
      <c r="S217" s="91"/>
      <c r="T217" s="92"/>
      <c r="U217" s="38"/>
      <c r="V217" s="38"/>
      <c r="W217" s="38"/>
      <c r="X217" s="38"/>
      <c r="Y217" s="38"/>
      <c r="Z217" s="38"/>
      <c r="AA217" s="38"/>
      <c r="AB217" s="38"/>
      <c r="AC217" s="38"/>
      <c r="AD217" s="38"/>
      <c r="AE217" s="38"/>
      <c r="AT217" s="17" t="s">
        <v>172</v>
      </c>
      <c r="AU217" s="17" t="s">
        <v>88</v>
      </c>
    </row>
    <row r="218" s="2" customFormat="1" ht="21.75" customHeight="1">
      <c r="A218" s="38"/>
      <c r="B218" s="39"/>
      <c r="C218" s="218" t="s">
        <v>364</v>
      </c>
      <c r="D218" s="218" t="s">
        <v>165</v>
      </c>
      <c r="E218" s="219" t="s">
        <v>4059</v>
      </c>
      <c r="F218" s="220" t="s">
        <v>4060</v>
      </c>
      <c r="G218" s="221" t="s">
        <v>268</v>
      </c>
      <c r="H218" s="222">
        <v>1</v>
      </c>
      <c r="I218" s="223"/>
      <c r="J218" s="224">
        <f>ROUND(I218*H218,2)</f>
        <v>0</v>
      </c>
      <c r="K218" s="220" t="s">
        <v>1</v>
      </c>
      <c r="L218" s="44"/>
      <c r="M218" s="225" t="s">
        <v>1</v>
      </c>
      <c r="N218" s="226" t="s">
        <v>43</v>
      </c>
      <c r="O218" s="91"/>
      <c r="P218" s="227">
        <f>O218*H218</f>
        <v>0</v>
      </c>
      <c r="Q218" s="227">
        <v>0</v>
      </c>
      <c r="R218" s="227">
        <f>Q218*H218</f>
        <v>0</v>
      </c>
      <c r="S218" s="227">
        <v>0</v>
      </c>
      <c r="T218" s="228">
        <f>S218*H218</f>
        <v>0</v>
      </c>
      <c r="U218" s="38"/>
      <c r="V218" s="38"/>
      <c r="W218" s="38"/>
      <c r="X218" s="38"/>
      <c r="Y218" s="38"/>
      <c r="Z218" s="38"/>
      <c r="AA218" s="38"/>
      <c r="AB218" s="38"/>
      <c r="AC218" s="38"/>
      <c r="AD218" s="38"/>
      <c r="AE218" s="38"/>
      <c r="AR218" s="229" t="s">
        <v>245</v>
      </c>
      <c r="AT218" s="229" t="s">
        <v>165</v>
      </c>
      <c r="AU218" s="229" t="s">
        <v>88</v>
      </c>
      <c r="AY218" s="17" t="s">
        <v>162</v>
      </c>
      <c r="BE218" s="230">
        <f>IF(N218="základní",J218,0)</f>
        <v>0</v>
      </c>
      <c r="BF218" s="230">
        <f>IF(N218="snížená",J218,0)</f>
        <v>0</v>
      </c>
      <c r="BG218" s="230">
        <f>IF(N218="zákl. přenesená",J218,0)</f>
        <v>0</v>
      </c>
      <c r="BH218" s="230">
        <f>IF(N218="sníž. přenesená",J218,0)</f>
        <v>0</v>
      </c>
      <c r="BI218" s="230">
        <f>IF(N218="nulová",J218,0)</f>
        <v>0</v>
      </c>
      <c r="BJ218" s="17" t="s">
        <v>86</v>
      </c>
      <c r="BK218" s="230">
        <f>ROUND(I218*H218,2)</f>
        <v>0</v>
      </c>
      <c r="BL218" s="17" t="s">
        <v>245</v>
      </c>
      <c r="BM218" s="229" t="s">
        <v>1384</v>
      </c>
    </row>
    <row r="219" s="2" customFormat="1">
      <c r="A219" s="38"/>
      <c r="B219" s="39"/>
      <c r="C219" s="40"/>
      <c r="D219" s="231" t="s">
        <v>172</v>
      </c>
      <c r="E219" s="40"/>
      <c r="F219" s="232" t="s">
        <v>4061</v>
      </c>
      <c r="G219" s="40"/>
      <c r="H219" s="40"/>
      <c r="I219" s="233"/>
      <c r="J219" s="40"/>
      <c r="K219" s="40"/>
      <c r="L219" s="44"/>
      <c r="M219" s="234"/>
      <c r="N219" s="235"/>
      <c r="O219" s="91"/>
      <c r="P219" s="91"/>
      <c r="Q219" s="91"/>
      <c r="R219" s="91"/>
      <c r="S219" s="91"/>
      <c r="T219" s="92"/>
      <c r="U219" s="38"/>
      <c r="V219" s="38"/>
      <c r="W219" s="38"/>
      <c r="X219" s="38"/>
      <c r="Y219" s="38"/>
      <c r="Z219" s="38"/>
      <c r="AA219" s="38"/>
      <c r="AB219" s="38"/>
      <c r="AC219" s="38"/>
      <c r="AD219" s="38"/>
      <c r="AE219" s="38"/>
      <c r="AT219" s="17" t="s">
        <v>172</v>
      </c>
      <c r="AU219" s="17" t="s">
        <v>88</v>
      </c>
    </row>
    <row r="220" s="2" customFormat="1" ht="24.15" customHeight="1">
      <c r="A220" s="38"/>
      <c r="B220" s="39"/>
      <c r="C220" s="218" t="s">
        <v>372</v>
      </c>
      <c r="D220" s="218" t="s">
        <v>165</v>
      </c>
      <c r="E220" s="219" t="s">
        <v>4062</v>
      </c>
      <c r="F220" s="220" t="s">
        <v>4063</v>
      </c>
      <c r="G220" s="221" t="s">
        <v>168</v>
      </c>
      <c r="H220" s="222">
        <v>1</v>
      </c>
      <c r="I220" s="223"/>
      <c r="J220" s="224">
        <f>ROUND(I220*H220,2)</f>
        <v>0</v>
      </c>
      <c r="K220" s="220" t="s">
        <v>1</v>
      </c>
      <c r="L220" s="44"/>
      <c r="M220" s="225" t="s">
        <v>1</v>
      </c>
      <c r="N220" s="226" t="s">
        <v>43</v>
      </c>
      <c r="O220" s="91"/>
      <c r="P220" s="227">
        <f>O220*H220</f>
        <v>0</v>
      </c>
      <c r="Q220" s="227">
        <v>0</v>
      </c>
      <c r="R220" s="227">
        <f>Q220*H220</f>
        <v>0</v>
      </c>
      <c r="S220" s="227">
        <v>0</v>
      </c>
      <c r="T220" s="228">
        <f>S220*H220</f>
        <v>0</v>
      </c>
      <c r="U220" s="38"/>
      <c r="V220" s="38"/>
      <c r="W220" s="38"/>
      <c r="X220" s="38"/>
      <c r="Y220" s="38"/>
      <c r="Z220" s="38"/>
      <c r="AA220" s="38"/>
      <c r="AB220" s="38"/>
      <c r="AC220" s="38"/>
      <c r="AD220" s="38"/>
      <c r="AE220" s="38"/>
      <c r="AR220" s="229" t="s">
        <v>245</v>
      </c>
      <c r="AT220" s="229" t="s">
        <v>165</v>
      </c>
      <c r="AU220" s="229" t="s">
        <v>88</v>
      </c>
      <c r="AY220" s="17" t="s">
        <v>162</v>
      </c>
      <c r="BE220" s="230">
        <f>IF(N220="základní",J220,0)</f>
        <v>0</v>
      </c>
      <c r="BF220" s="230">
        <f>IF(N220="snížená",J220,0)</f>
        <v>0</v>
      </c>
      <c r="BG220" s="230">
        <f>IF(N220="zákl. přenesená",J220,0)</f>
        <v>0</v>
      </c>
      <c r="BH220" s="230">
        <f>IF(N220="sníž. přenesená",J220,0)</f>
        <v>0</v>
      </c>
      <c r="BI220" s="230">
        <f>IF(N220="nulová",J220,0)</f>
        <v>0</v>
      </c>
      <c r="BJ220" s="17" t="s">
        <v>86</v>
      </c>
      <c r="BK220" s="230">
        <f>ROUND(I220*H220,2)</f>
        <v>0</v>
      </c>
      <c r="BL220" s="17" t="s">
        <v>245</v>
      </c>
      <c r="BM220" s="229" t="s">
        <v>1393</v>
      </c>
    </row>
    <row r="221" s="2" customFormat="1">
      <c r="A221" s="38"/>
      <c r="B221" s="39"/>
      <c r="C221" s="40"/>
      <c r="D221" s="231" t="s">
        <v>172</v>
      </c>
      <c r="E221" s="40"/>
      <c r="F221" s="232" t="s">
        <v>3881</v>
      </c>
      <c r="G221" s="40"/>
      <c r="H221" s="40"/>
      <c r="I221" s="233"/>
      <c r="J221" s="40"/>
      <c r="K221" s="40"/>
      <c r="L221" s="44"/>
      <c r="M221" s="234"/>
      <c r="N221" s="235"/>
      <c r="O221" s="91"/>
      <c r="P221" s="91"/>
      <c r="Q221" s="91"/>
      <c r="R221" s="91"/>
      <c r="S221" s="91"/>
      <c r="T221" s="92"/>
      <c r="U221" s="38"/>
      <c r="V221" s="38"/>
      <c r="W221" s="38"/>
      <c r="X221" s="38"/>
      <c r="Y221" s="38"/>
      <c r="Z221" s="38"/>
      <c r="AA221" s="38"/>
      <c r="AB221" s="38"/>
      <c r="AC221" s="38"/>
      <c r="AD221" s="38"/>
      <c r="AE221" s="38"/>
      <c r="AT221" s="17" t="s">
        <v>172</v>
      </c>
      <c r="AU221" s="17" t="s">
        <v>88</v>
      </c>
    </row>
    <row r="222" s="2" customFormat="1" ht="33" customHeight="1">
      <c r="A222" s="38"/>
      <c r="B222" s="39"/>
      <c r="C222" s="218" t="s">
        <v>379</v>
      </c>
      <c r="D222" s="218" t="s">
        <v>165</v>
      </c>
      <c r="E222" s="219" t="s">
        <v>3944</v>
      </c>
      <c r="F222" s="220" t="s">
        <v>4064</v>
      </c>
      <c r="G222" s="221" t="s">
        <v>208</v>
      </c>
      <c r="H222" s="222">
        <v>30.800000000000001</v>
      </c>
      <c r="I222" s="223"/>
      <c r="J222" s="224">
        <f>ROUND(I222*H222,2)</f>
        <v>0</v>
      </c>
      <c r="K222" s="220" t="s">
        <v>1</v>
      </c>
      <c r="L222" s="44"/>
      <c r="M222" s="225" t="s">
        <v>1</v>
      </c>
      <c r="N222" s="226" t="s">
        <v>43</v>
      </c>
      <c r="O222" s="91"/>
      <c r="P222" s="227">
        <f>O222*H222</f>
        <v>0</v>
      </c>
      <c r="Q222" s="227">
        <v>0</v>
      </c>
      <c r="R222" s="227">
        <f>Q222*H222</f>
        <v>0</v>
      </c>
      <c r="S222" s="227">
        <v>0</v>
      </c>
      <c r="T222" s="228">
        <f>S222*H222</f>
        <v>0</v>
      </c>
      <c r="U222" s="38"/>
      <c r="V222" s="38"/>
      <c r="W222" s="38"/>
      <c r="X222" s="38"/>
      <c r="Y222" s="38"/>
      <c r="Z222" s="38"/>
      <c r="AA222" s="38"/>
      <c r="AB222" s="38"/>
      <c r="AC222" s="38"/>
      <c r="AD222" s="38"/>
      <c r="AE222" s="38"/>
      <c r="AR222" s="229" t="s">
        <v>245</v>
      </c>
      <c r="AT222" s="229" t="s">
        <v>165</v>
      </c>
      <c r="AU222" s="229" t="s">
        <v>88</v>
      </c>
      <c r="AY222" s="17" t="s">
        <v>162</v>
      </c>
      <c r="BE222" s="230">
        <f>IF(N222="základní",J222,0)</f>
        <v>0</v>
      </c>
      <c r="BF222" s="230">
        <f>IF(N222="snížená",J222,0)</f>
        <v>0</v>
      </c>
      <c r="BG222" s="230">
        <f>IF(N222="zákl. přenesená",J222,0)</f>
        <v>0</v>
      </c>
      <c r="BH222" s="230">
        <f>IF(N222="sníž. přenesená",J222,0)</f>
        <v>0</v>
      </c>
      <c r="BI222" s="230">
        <f>IF(N222="nulová",J222,0)</f>
        <v>0</v>
      </c>
      <c r="BJ222" s="17" t="s">
        <v>86</v>
      </c>
      <c r="BK222" s="230">
        <f>ROUND(I222*H222,2)</f>
        <v>0</v>
      </c>
      <c r="BL222" s="17" t="s">
        <v>245</v>
      </c>
      <c r="BM222" s="229" t="s">
        <v>1404</v>
      </c>
    </row>
    <row r="223" s="2" customFormat="1">
      <c r="A223" s="38"/>
      <c r="B223" s="39"/>
      <c r="C223" s="40"/>
      <c r="D223" s="231" t="s">
        <v>172</v>
      </c>
      <c r="E223" s="40"/>
      <c r="F223" s="232" t="s">
        <v>3881</v>
      </c>
      <c r="G223" s="40"/>
      <c r="H223" s="40"/>
      <c r="I223" s="233"/>
      <c r="J223" s="40"/>
      <c r="K223" s="40"/>
      <c r="L223" s="44"/>
      <c r="M223" s="234"/>
      <c r="N223" s="235"/>
      <c r="O223" s="91"/>
      <c r="P223" s="91"/>
      <c r="Q223" s="91"/>
      <c r="R223" s="91"/>
      <c r="S223" s="91"/>
      <c r="T223" s="92"/>
      <c r="U223" s="38"/>
      <c r="V223" s="38"/>
      <c r="W223" s="38"/>
      <c r="X223" s="38"/>
      <c r="Y223" s="38"/>
      <c r="Z223" s="38"/>
      <c r="AA223" s="38"/>
      <c r="AB223" s="38"/>
      <c r="AC223" s="38"/>
      <c r="AD223" s="38"/>
      <c r="AE223" s="38"/>
      <c r="AT223" s="17" t="s">
        <v>172</v>
      </c>
      <c r="AU223" s="17" t="s">
        <v>88</v>
      </c>
    </row>
    <row r="224" s="2" customFormat="1" ht="44.25" customHeight="1">
      <c r="A224" s="38"/>
      <c r="B224" s="39"/>
      <c r="C224" s="218" t="s">
        <v>386</v>
      </c>
      <c r="D224" s="218" t="s">
        <v>165</v>
      </c>
      <c r="E224" s="219" t="s">
        <v>4065</v>
      </c>
      <c r="F224" s="220" t="s">
        <v>4066</v>
      </c>
      <c r="G224" s="221" t="s">
        <v>3937</v>
      </c>
      <c r="H224" s="222">
        <v>3</v>
      </c>
      <c r="I224" s="223"/>
      <c r="J224" s="224">
        <f>ROUND(I224*H224,2)</f>
        <v>0</v>
      </c>
      <c r="K224" s="220" t="s">
        <v>1</v>
      </c>
      <c r="L224" s="44"/>
      <c r="M224" s="225" t="s">
        <v>1</v>
      </c>
      <c r="N224" s="226" t="s">
        <v>43</v>
      </c>
      <c r="O224" s="91"/>
      <c r="P224" s="227">
        <f>O224*H224</f>
        <v>0</v>
      </c>
      <c r="Q224" s="227">
        <v>0</v>
      </c>
      <c r="R224" s="227">
        <f>Q224*H224</f>
        <v>0</v>
      </c>
      <c r="S224" s="227">
        <v>0</v>
      </c>
      <c r="T224" s="228">
        <f>S224*H224</f>
        <v>0</v>
      </c>
      <c r="U224" s="38"/>
      <c r="V224" s="38"/>
      <c r="W224" s="38"/>
      <c r="X224" s="38"/>
      <c r="Y224" s="38"/>
      <c r="Z224" s="38"/>
      <c r="AA224" s="38"/>
      <c r="AB224" s="38"/>
      <c r="AC224" s="38"/>
      <c r="AD224" s="38"/>
      <c r="AE224" s="38"/>
      <c r="AR224" s="229" t="s">
        <v>245</v>
      </c>
      <c r="AT224" s="229" t="s">
        <v>165</v>
      </c>
      <c r="AU224" s="229" t="s">
        <v>88</v>
      </c>
      <c r="AY224" s="17" t="s">
        <v>162</v>
      </c>
      <c r="BE224" s="230">
        <f>IF(N224="základní",J224,0)</f>
        <v>0</v>
      </c>
      <c r="BF224" s="230">
        <f>IF(N224="snížená",J224,0)</f>
        <v>0</v>
      </c>
      <c r="BG224" s="230">
        <f>IF(N224="zákl. přenesená",J224,0)</f>
        <v>0</v>
      </c>
      <c r="BH224" s="230">
        <f>IF(N224="sníž. přenesená",J224,0)</f>
        <v>0</v>
      </c>
      <c r="BI224" s="230">
        <f>IF(N224="nulová",J224,0)</f>
        <v>0</v>
      </c>
      <c r="BJ224" s="17" t="s">
        <v>86</v>
      </c>
      <c r="BK224" s="230">
        <f>ROUND(I224*H224,2)</f>
        <v>0</v>
      </c>
      <c r="BL224" s="17" t="s">
        <v>245</v>
      </c>
      <c r="BM224" s="229" t="s">
        <v>1431</v>
      </c>
    </row>
    <row r="225" s="2" customFormat="1">
      <c r="A225" s="38"/>
      <c r="B225" s="39"/>
      <c r="C225" s="40"/>
      <c r="D225" s="231" t="s">
        <v>172</v>
      </c>
      <c r="E225" s="40"/>
      <c r="F225" s="232" t="s">
        <v>4067</v>
      </c>
      <c r="G225" s="40"/>
      <c r="H225" s="40"/>
      <c r="I225" s="233"/>
      <c r="J225" s="40"/>
      <c r="K225" s="40"/>
      <c r="L225" s="44"/>
      <c r="M225" s="234"/>
      <c r="N225" s="235"/>
      <c r="O225" s="91"/>
      <c r="P225" s="91"/>
      <c r="Q225" s="91"/>
      <c r="R225" s="91"/>
      <c r="S225" s="91"/>
      <c r="T225" s="92"/>
      <c r="U225" s="38"/>
      <c r="V225" s="38"/>
      <c r="W225" s="38"/>
      <c r="X225" s="38"/>
      <c r="Y225" s="38"/>
      <c r="Z225" s="38"/>
      <c r="AA225" s="38"/>
      <c r="AB225" s="38"/>
      <c r="AC225" s="38"/>
      <c r="AD225" s="38"/>
      <c r="AE225" s="38"/>
      <c r="AT225" s="17" t="s">
        <v>172</v>
      </c>
      <c r="AU225" s="17" t="s">
        <v>88</v>
      </c>
    </row>
    <row r="226" s="2" customFormat="1" ht="44.25" customHeight="1">
      <c r="A226" s="38"/>
      <c r="B226" s="39"/>
      <c r="C226" s="218" t="s">
        <v>392</v>
      </c>
      <c r="D226" s="218" t="s">
        <v>165</v>
      </c>
      <c r="E226" s="219" t="s">
        <v>4068</v>
      </c>
      <c r="F226" s="220" t="s">
        <v>4069</v>
      </c>
      <c r="G226" s="221" t="s">
        <v>3937</v>
      </c>
      <c r="H226" s="222">
        <v>1</v>
      </c>
      <c r="I226" s="223"/>
      <c r="J226" s="224">
        <f>ROUND(I226*H226,2)</f>
        <v>0</v>
      </c>
      <c r="K226" s="220" t="s">
        <v>1</v>
      </c>
      <c r="L226" s="44"/>
      <c r="M226" s="225" t="s">
        <v>1</v>
      </c>
      <c r="N226" s="226" t="s">
        <v>43</v>
      </c>
      <c r="O226" s="91"/>
      <c r="P226" s="227">
        <f>O226*H226</f>
        <v>0</v>
      </c>
      <c r="Q226" s="227">
        <v>0</v>
      </c>
      <c r="R226" s="227">
        <f>Q226*H226</f>
        <v>0</v>
      </c>
      <c r="S226" s="227">
        <v>0</v>
      </c>
      <c r="T226" s="228">
        <f>S226*H226</f>
        <v>0</v>
      </c>
      <c r="U226" s="38"/>
      <c r="V226" s="38"/>
      <c r="W226" s="38"/>
      <c r="X226" s="38"/>
      <c r="Y226" s="38"/>
      <c r="Z226" s="38"/>
      <c r="AA226" s="38"/>
      <c r="AB226" s="38"/>
      <c r="AC226" s="38"/>
      <c r="AD226" s="38"/>
      <c r="AE226" s="38"/>
      <c r="AR226" s="229" t="s">
        <v>245</v>
      </c>
      <c r="AT226" s="229" t="s">
        <v>165</v>
      </c>
      <c r="AU226" s="229" t="s">
        <v>88</v>
      </c>
      <c r="AY226" s="17" t="s">
        <v>162</v>
      </c>
      <c r="BE226" s="230">
        <f>IF(N226="základní",J226,0)</f>
        <v>0</v>
      </c>
      <c r="BF226" s="230">
        <f>IF(N226="snížená",J226,0)</f>
        <v>0</v>
      </c>
      <c r="BG226" s="230">
        <f>IF(N226="zákl. přenesená",J226,0)</f>
        <v>0</v>
      </c>
      <c r="BH226" s="230">
        <f>IF(N226="sníž. přenesená",J226,0)</f>
        <v>0</v>
      </c>
      <c r="BI226" s="230">
        <f>IF(N226="nulová",J226,0)</f>
        <v>0</v>
      </c>
      <c r="BJ226" s="17" t="s">
        <v>86</v>
      </c>
      <c r="BK226" s="230">
        <f>ROUND(I226*H226,2)</f>
        <v>0</v>
      </c>
      <c r="BL226" s="17" t="s">
        <v>245</v>
      </c>
      <c r="BM226" s="229" t="s">
        <v>1458</v>
      </c>
    </row>
    <row r="227" s="2" customFormat="1">
      <c r="A227" s="38"/>
      <c r="B227" s="39"/>
      <c r="C227" s="40"/>
      <c r="D227" s="231" t="s">
        <v>172</v>
      </c>
      <c r="E227" s="40"/>
      <c r="F227" s="232" t="s">
        <v>4070</v>
      </c>
      <c r="G227" s="40"/>
      <c r="H227" s="40"/>
      <c r="I227" s="233"/>
      <c r="J227" s="40"/>
      <c r="K227" s="40"/>
      <c r="L227" s="44"/>
      <c r="M227" s="234"/>
      <c r="N227" s="235"/>
      <c r="O227" s="91"/>
      <c r="P227" s="91"/>
      <c r="Q227" s="91"/>
      <c r="R227" s="91"/>
      <c r="S227" s="91"/>
      <c r="T227" s="92"/>
      <c r="U227" s="38"/>
      <c r="V227" s="38"/>
      <c r="W227" s="38"/>
      <c r="X227" s="38"/>
      <c r="Y227" s="38"/>
      <c r="Z227" s="38"/>
      <c r="AA227" s="38"/>
      <c r="AB227" s="38"/>
      <c r="AC227" s="38"/>
      <c r="AD227" s="38"/>
      <c r="AE227" s="38"/>
      <c r="AT227" s="17" t="s">
        <v>172</v>
      </c>
      <c r="AU227" s="17" t="s">
        <v>88</v>
      </c>
    </row>
    <row r="228" s="2" customFormat="1" ht="24.15" customHeight="1">
      <c r="A228" s="38"/>
      <c r="B228" s="39"/>
      <c r="C228" s="218" t="s">
        <v>398</v>
      </c>
      <c r="D228" s="218" t="s">
        <v>165</v>
      </c>
      <c r="E228" s="219" t="s">
        <v>4071</v>
      </c>
      <c r="F228" s="220" t="s">
        <v>4072</v>
      </c>
      <c r="G228" s="221" t="s">
        <v>268</v>
      </c>
      <c r="H228" s="222">
        <v>1</v>
      </c>
      <c r="I228" s="223"/>
      <c r="J228" s="224">
        <f>ROUND(I228*H228,2)</f>
        <v>0</v>
      </c>
      <c r="K228" s="220" t="s">
        <v>1</v>
      </c>
      <c r="L228" s="44"/>
      <c r="M228" s="225" t="s">
        <v>1</v>
      </c>
      <c r="N228" s="226" t="s">
        <v>43</v>
      </c>
      <c r="O228" s="91"/>
      <c r="P228" s="227">
        <f>O228*H228</f>
        <v>0</v>
      </c>
      <c r="Q228" s="227">
        <v>0</v>
      </c>
      <c r="R228" s="227">
        <f>Q228*H228</f>
        <v>0</v>
      </c>
      <c r="S228" s="227">
        <v>0</v>
      </c>
      <c r="T228" s="228">
        <f>S228*H228</f>
        <v>0</v>
      </c>
      <c r="U228" s="38"/>
      <c r="V228" s="38"/>
      <c r="W228" s="38"/>
      <c r="X228" s="38"/>
      <c r="Y228" s="38"/>
      <c r="Z228" s="38"/>
      <c r="AA228" s="38"/>
      <c r="AB228" s="38"/>
      <c r="AC228" s="38"/>
      <c r="AD228" s="38"/>
      <c r="AE228" s="38"/>
      <c r="AR228" s="229" t="s">
        <v>245</v>
      </c>
      <c r="AT228" s="229" t="s">
        <v>165</v>
      </c>
      <c r="AU228" s="229" t="s">
        <v>88</v>
      </c>
      <c r="AY228" s="17" t="s">
        <v>162</v>
      </c>
      <c r="BE228" s="230">
        <f>IF(N228="základní",J228,0)</f>
        <v>0</v>
      </c>
      <c r="BF228" s="230">
        <f>IF(N228="snížená",J228,0)</f>
        <v>0</v>
      </c>
      <c r="BG228" s="230">
        <f>IF(N228="zákl. přenesená",J228,0)</f>
        <v>0</v>
      </c>
      <c r="BH228" s="230">
        <f>IF(N228="sníž. přenesená",J228,0)</f>
        <v>0</v>
      </c>
      <c r="BI228" s="230">
        <f>IF(N228="nulová",J228,0)</f>
        <v>0</v>
      </c>
      <c r="BJ228" s="17" t="s">
        <v>86</v>
      </c>
      <c r="BK228" s="230">
        <f>ROUND(I228*H228,2)</f>
        <v>0</v>
      </c>
      <c r="BL228" s="17" t="s">
        <v>245</v>
      </c>
      <c r="BM228" s="229" t="s">
        <v>1487</v>
      </c>
    </row>
    <row r="229" s="2" customFormat="1">
      <c r="A229" s="38"/>
      <c r="B229" s="39"/>
      <c r="C229" s="40"/>
      <c r="D229" s="231" t="s">
        <v>172</v>
      </c>
      <c r="E229" s="40"/>
      <c r="F229" s="232" t="s">
        <v>4070</v>
      </c>
      <c r="G229" s="40"/>
      <c r="H229" s="40"/>
      <c r="I229" s="233"/>
      <c r="J229" s="40"/>
      <c r="K229" s="40"/>
      <c r="L229" s="44"/>
      <c r="M229" s="234"/>
      <c r="N229" s="235"/>
      <c r="O229" s="91"/>
      <c r="P229" s="91"/>
      <c r="Q229" s="91"/>
      <c r="R229" s="91"/>
      <c r="S229" s="91"/>
      <c r="T229" s="92"/>
      <c r="U229" s="38"/>
      <c r="V229" s="38"/>
      <c r="W229" s="38"/>
      <c r="X229" s="38"/>
      <c r="Y229" s="38"/>
      <c r="Z229" s="38"/>
      <c r="AA229" s="38"/>
      <c r="AB229" s="38"/>
      <c r="AC229" s="38"/>
      <c r="AD229" s="38"/>
      <c r="AE229" s="38"/>
      <c r="AT229" s="17" t="s">
        <v>172</v>
      </c>
      <c r="AU229" s="17" t="s">
        <v>88</v>
      </c>
    </row>
    <row r="230" s="2" customFormat="1" ht="16.5" customHeight="1">
      <c r="A230" s="38"/>
      <c r="B230" s="39"/>
      <c r="C230" s="218" t="s">
        <v>404</v>
      </c>
      <c r="D230" s="218" t="s">
        <v>165</v>
      </c>
      <c r="E230" s="219" t="s">
        <v>4073</v>
      </c>
      <c r="F230" s="220" t="s">
        <v>4074</v>
      </c>
      <c r="G230" s="221" t="s">
        <v>268</v>
      </c>
      <c r="H230" s="222">
        <v>2</v>
      </c>
      <c r="I230" s="223"/>
      <c r="J230" s="224">
        <f>ROUND(I230*H230,2)</f>
        <v>0</v>
      </c>
      <c r="K230" s="220" t="s">
        <v>1</v>
      </c>
      <c r="L230" s="44"/>
      <c r="M230" s="225" t="s">
        <v>1</v>
      </c>
      <c r="N230" s="226" t="s">
        <v>43</v>
      </c>
      <c r="O230" s="91"/>
      <c r="P230" s="227">
        <f>O230*H230</f>
        <v>0</v>
      </c>
      <c r="Q230" s="227">
        <v>0</v>
      </c>
      <c r="R230" s="227">
        <f>Q230*H230</f>
        <v>0</v>
      </c>
      <c r="S230" s="227">
        <v>0</v>
      </c>
      <c r="T230" s="228">
        <f>S230*H230</f>
        <v>0</v>
      </c>
      <c r="U230" s="38"/>
      <c r="V230" s="38"/>
      <c r="W230" s="38"/>
      <c r="X230" s="38"/>
      <c r="Y230" s="38"/>
      <c r="Z230" s="38"/>
      <c r="AA230" s="38"/>
      <c r="AB230" s="38"/>
      <c r="AC230" s="38"/>
      <c r="AD230" s="38"/>
      <c r="AE230" s="38"/>
      <c r="AR230" s="229" t="s">
        <v>245</v>
      </c>
      <c r="AT230" s="229" t="s">
        <v>165</v>
      </c>
      <c r="AU230" s="229" t="s">
        <v>88</v>
      </c>
      <c r="AY230" s="17" t="s">
        <v>162</v>
      </c>
      <c r="BE230" s="230">
        <f>IF(N230="základní",J230,0)</f>
        <v>0</v>
      </c>
      <c r="BF230" s="230">
        <f>IF(N230="snížená",J230,0)</f>
        <v>0</v>
      </c>
      <c r="BG230" s="230">
        <f>IF(N230="zákl. přenesená",J230,0)</f>
        <v>0</v>
      </c>
      <c r="BH230" s="230">
        <f>IF(N230="sníž. přenesená",J230,0)</f>
        <v>0</v>
      </c>
      <c r="BI230" s="230">
        <f>IF(N230="nulová",J230,0)</f>
        <v>0</v>
      </c>
      <c r="BJ230" s="17" t="s">
        <v>86</v>
      </c>
      <c r="BK230" s="230">
        <f>ROUND(I230*H230,2)</f>
        <v>0</v>
      </c>
      <c r="BL230" s="17" t="s">
        <v>245</v>
      </c>
      <c r="BM230" s="229" t="s">
        <v>1499</v>
      </c>
    </row>
    <row r="231" s="2" customFormat="1">
      <c r="A231" s="38"/>
      <c r="B231" s="39"/>
      <c r="C231" s="40"/>
      <c r="D231" s="231" t="s">
        <v>172</v>
      </c>
      <c r="E231" s="40"/>
      <c r="F231" s="232" t="s">
        <v>4070</v>
      </c>
      <c r="G231" s="40"/>
      <c r="H231" s="40"/>
      <c r="I231" s="233"/>
      <c r="J231" s="40"/>
      <c r="K231" s="40"/>
      <c r="L231" s="44"/>
      <c r="M231" s="234"/>
      <c r="N231" s="235"/>
      <c r="O231" s="91"/>
      <c r="P231" s="91"/>
      <c r="Q231" s="91"/>
      <c r="R231" s="91"/>
      <c r="S231" s="91"/>
      <c r="T231" s="92"/>
      <c r="U231" s="38"/>
      <c r="V231" s="38"/>
      <c r="W231" s="38"/>
      <c r="X231" s="38"/>
      <c r="Y231" s="38"/>
      <c r="Z231" s="38"/>
      <c r="AA231" s="38"/>
      <c r="AB231" s="38"/>
      <c r="AC231" s="38"/>
      <c r="AD231" s="38"/>
      <c r="AE231" s="38"/>
      <c r="AT231" s="17" t="s">
        <v>172</v>
      </c>
      <c r="AU231" s="17" t="s">
        <v>88</v>
      </c>
    </row>
    <row r="232" s="12" customFormat="1" ht="22.8" customHeight="1">
      <c r="A232" s="12"/>
      <c r="B232" s="202"/>
      <c r="C232" s="203"/>
      <c r="D232" s="204" t="s">
        <v>77</v>
      </c>
      <c r="E232" s="216" t="s">
        <v>163</v>
      </c>
      <c r="F232" s="216" t="s">
        <v>164</v>
      </c>
      <c r="G232" s="203"/>
      <c r="H232" s="203"/>
      <c r="I232" s="206"/>
      <c r="J232" s="217">
        <f>BK232</f>
        <v>0</v>
      </c>
      <c r="K232" s="203"/>
      <c r="L232" s="208"/>
      <c r="M232" s="209"/>
      <c r="N232" s="210"/>
      <c r="O232" s="210"/>
      <c r="P232" s="211">
        <f>SUM(P233:P234)</f>
        <v>0</v>
      </c>
      <c r="Q232" s="210"/>
      <c r="R232" s="211">
        <f>SUM(R233:R234)</f>
        <v>0</v>
      </c>
      <c r="S232" s="210"/>
      <c r="T232" s="212">
        <f>SUM(T233:T234)</f>
        <v>0</v>
      </c>
      <c r="U232" s="12"/>
      <c r="V232" s="12"/>
      <c r="W232" s="12"/>
      <c r="X232" s="12"/>
      <c r="Y232" s="12"/>
      <c r="Z232" s="12"/>
      <c r="AA232" s="12"/>
      <c r="AB232" s="12"/>
      <c r="AC232" s="12"/>
      <c r="AD232" s="12"/>
      <c r="AE232" s="12"/>
      <c r="AR232" s="213" t="s">
        <v>86</v>
      </c>
      <c r="AT232" s="214" t="s">
        <v>77</v>
      </c>
      <c r="AU232" s="214" t="s">
        <v>86</v>
      </c>
      <c r="AY232" s="213" t="s">
        <v>162</v>
      </c>
      <c r="BK232" s="215">
        <f>SUM(BK233:BK234)</f>
        <v>0</v>
      </c>
    </row>
    <row r="233" s="2" customFormat="1" ht="24.15" customHeight="1">
      <c r="A233" s="38"/>
      <c r="B233" s="39"/>
      <c r="C233" s="218" t="s">
        <v>411</v>
      </c>
      <c r="D233" s="218" t="s">
        <v>165</v>
      </c>
      <c r="E233" s="219" t="s">
        <v>4075</v>
      </c>
      <c r="F233" s="220" t="s">
        <v>4076</v>
      </c>
      <c r="G233" s="221" t="s">
        <v>208</v>
      </c>
      <c r="H233" s="222">
        <v>0.40000000000000002</v>
      </c>
      <c r="I233" s="223"/>
      <c r="J233" s="224">
        <f>ROUND(I233*H233,2)</f>
        <v>0</v>
      </c>
      <c r="K233" s="220" t="s">
        <v>1</v>
      </c>
      <c r="L233" s="44"/>
      <c r="M233" s="225" t="s">
        <v>1</v>
      </c>
      <c r="N233" s="226" t="s">
        <v>43</v>
      </c>
      <c r="O233" s="91"/>
      <c r="P233" s="227">
        <f>O233*H233</f>
        <v>0</v>
      </c>
      <c r="Q233" s="227">
        <v>0</v>
      </c>
      <c r="R233" s="227">
        <f>Q233*H233</f>
        <v>0</v>
      </c>
      <c r="S233" s="227">
        <v>0</v>
      </c>
      <c r="T233" s="228">
        <f>S233*H233</f>
        <v>0</v>
      </c>
      <c r="U233" s="38"/>
      <c r="V233" s="38"/>
      <c r="W233" s="38"/>
      <c r="X233" s="38"/>
      <c r="Y233" s="38"/>
      <c r="Z233" s="38"/>
      <c r="AA233" s="38"/>
      <c r="AB233" s="38"/>
      <c r="AC233" s="38"/>
      <c r="AD233" s="38"/>
      <c r="AE233" s="38"/>
      <c r="AR233" s="229" t="s">
        <v>245</v>
      </c>
      <c r="AT233" s="229" t="s">
        <v>165</v>
      </c>
      <c r="AU233" s="229" t="s">
        <v>88</v>
      </c>
      <c r="AY233" s="17" t="s">
        <v>162</v>
      </c>
      <c r="BE233" s="230">
        <f>IF(N233="základní",J233,0)</f>
        <v>0</v>
      </c>
      <c r="BF233" s="230">
        <f>IF(N233="snížená",J233,0)</f>
        <v>0</v>
      </c>
      <c r="BG233" s="230">
        <f>IF(N233="zákl. přenesená",J233,0)</f>
        <v>0</v>
      </c>
      <c r="BH233" s="230">
        <f>IF(N233="sníž. přenesená",J233,0)</f>
        <v>0</v>
      </c>
      <c r="BI233" s="230">
        <f>IF(N233="nulová",J233,0)</f>
        <v>0</v>
      </c>
      <c r="BJ233" s="17" t="s">
        <v>86</v>
      </c>
      <c r="BK233" s="230">
        <f>ROUND(I233*H233,2)</f>
        <v>0</v>
      </c>
      <c r="BL233" s="17" t="s">
        <v>245</v>
      </c>
      <c r="BM233" s="229" t="s">
        <v>1525</v>
      </c>
    </row>
    <row r="234" s="2" customFormat="1">
      <c r="A234" s="38"/>
      <c r="B234" s="39"/>
      <c r="C234" s="40"/>
      <c r="D234" s="231" t="s">
        <v>172</v>
      </c>
      <c r="E234" s="40"/>
      <c r="F234" s="232" t="s">
        <v>3881</v>
      </c>
      <c r="G234" s="40"/>
      <c r="H234" s="40"/>
      <c r="I234" s="233"/>
      <c r="J234" s="40"/>
      <c r="K234" s="40"/>
      <c r="L234" s="44"/>
      <c r="M234" s="234"/>
      <c r="N234" s="235"/>
      <c r="O234" s="91"/>
      <c r="P234" s="91"/>
      <c r="Q234" s="91"/>
      <c r="R234" s="91"/>
      <c r="S234" s="91"/>
      <c r="T234" s="92"/>
      <c r="U234" s="38"/>
      <c r="V234" s="38"/>
      <c r="W234" s="38"/>
      <c r="X234" s="38"/>
      <c r="Y234" s="38"/>
      <c r="Z234" s="38"/>
      <c r="AA234" s="38"/>
      <c r="AB234" s="38"/>
      <c r="AC234" s="38"/>
      <c r="AD234" s="38"/>
      <c r="AE234" s="38"/>
      <c r="AT234" s="17" t="s">
        <v>172</v>
      </c>
      <c r="AU234" s="17" t="s">
        <v>88</v>
      </c>
    </row>
    <row r="235" s="12" customFormat="1" ht="22.8" customHeight="1">
      <c r="A235" s="12"/>
      <c r="B235" s="202"/>
      <c r="C235" s="203"/>
      <c r="D235" s="204" t="s">
        <v>77</v>
      </c>
      <c r="E235" s="216" t="s">
        <v>1348</v>
      </c>
      <c r="F235" s="216" t="s">
        <v>1349</v>
      </c>
      <c r="G235" s="203"/>
      <c r="H235" s="203"/>
      <c r="I235" s="206"/>
      <c r="J235" s="217">
        <f>BK235</f>
        <v>0</v>
      </c>
      <c r="K235" s="203"/>
      <c r="L235" s="208"/>
      <c r="M235" s="209"/>
      <c r="N235" s="210"/>
      <c r="O235" s="210"/>
      <c r="P235" s="211">
        <f>SUM(P236:P237)</f>
        <v>0</v>
      </c>
      <c r="Q235" s="210"/>
      <c r="R235" s="211">
        <f>SUM(R236:R237)</f>
        <v>0</v>
      </c>
      <c r="S235" s="210"/>
      <c r="T235" s="212">
        <f>SUM(T236:T237)</f>
        <v>0</v>
      </c>
      <c r="U235" s="12"/>
      <c r="V235" s="12"/>
      <c r="W235" s="12"/>
      <c r="X235" s="12"/>
      <c r="Y235" s="12"/>
      <c r="Z235" s="12"/>
      <c r="AA235" s="12"/>
      <c r="AB235" s="12"/>
      <c r="AC235" s="12"/>
      <c r="AD235" s="12"/>
      <c r="AE235" s="12"/>
      <c r="AR235" s="213" t="s">
        <v>86</v>
      </c>
      <c r="AT235" s="214" t="s">
        <v>77</v>
      </c>
      <c r="AU235" s="214" t="s">
        <v>86</v>
      </c>
      <c r="AY235" s="213" t="s">
        <v>162</v>
      </c>
      <c r="BK235" s="215">
        <f>SUM(BK236:BK237)</f>
        <v>0</v>
      </c>
    </row>
    <row r="236" s="2" customFormat="1" ht="24.15" customHeight="1">
      <c r="A236" s="38"/>
      <c r="B236" s="39"/>
      <c r="C236" s="218" t="s">
        <v>415</v>
      </c>
      <c r="D236" s="218" t="s">
        <v>165</v>
      </c>
      <c r="E236" s="219" t="s">
        <v>3949</v>
      </c>
      <c r="F236" s="220" t="s">
        <v>3950</v>
      </c>
      <c r="G236" s="221" t="s">
        <v>353</v>
      </c>
      <c r="H236" s="222">
        <v>160.578</v>
      </c>
      <c r="I236" s="223"/>
      <c r="J236" s="224">
        <f>ROUND(I236*H236,2)</f>
        <v>0</v>
      </c>
      <c r="K236" s="220" t="s">
        <v>1</v>
      </c>
      <c r="L236" s="44"/>
      <c r="M236" s="225" t="s">
        <v>1</v>
      </c>
      <c r="N236" s="226" t="s">
        <v>43</v>
      </c>
      <c r="O236" s="91"/>
      <c r="P236" s="227">
        <f>O236*H236</f>
        <v>0</v>
      </c>
      <c r="Q236" s="227">
        <v>0</v>
      </c>
      <c r="R236" s="227">
        <f>Q236*H236</f>
        <v>0</v>
      </c>
      <c r="S236" s="227">
        <v>0</v>
      </c>
      <c r="T236" s="228">
        <f>S236*H236</f>
        <v>0</v>
      </c>
      <c r="U236" s="38"/>
      <c r="V236" s="38"/>
      <c r="W236" s="38"/>
      <c r="X236" s="38"/>
      <c r="Y236" s="38"/>
      <c r="Z236" s="38"/>
      <c r="AA236" s="38"/>
      <c r="AB236" s="38"/>
      <c r="AC236" s="38"/>
      <c r="AD236" s="38"/>
      <c r="AE236" s="38"/>
      <c r="AR236" s="229" t="s">
        <v>245</v>
      </c>
      <c r="AT236" s="229" t="s">
        <v>165</v>
      </c>
      <c r="AU236" s="229" t="s">
        <v>88</v>
      </c>
      <c r="AY236" s="17" t="s">
        <v>162</v>
      </c>
      <c r="BE236" s="230">
        <f>IF(N236="základní",J236,0)</f>
        <v>0</v>
      </c>
      <c r="BF236" s="230">
        <f>IF(N236="snížená",J236,0)</f>
        <v>0</v>
      </c>
      <c r="BG236" s="230">
        <f>IF(N236="zákl. přenesená",J236,0)</f>
        <v>0</v>
      </c>
      <c r="BH236" s="230">
        <f>IF(N236="sníž. přenesená",J236,0)</f>
        <v>0</v>
      </c>
      <c r="BI236" s="230">
        <f>IF(N236="nulová",J236,0)</f>
        <v>0</v>
      </c>
      <c r="BJ236" s="17" t="s">
        <v>86</v>
      </c>
      <c r="BK236" s="230">
        <f>ROUND(I236*H236,2)</f>
        <v>0</v>
      </c>
      <c r="BL236" s="17" t="s">
        <v>245</v>
      </c>
      <c r="BM236" s="229" t="s">
        <v>1562</v>
      </c>
    </row>
    <row r="237" s="2" customFormat="1">
      <c r="A237" s="38"/>
      <c r="B237" s="39"/>
      <c r="C237" s="40"/>
      <c r="D237" s="231" t="s">
        <v>172</v>
      </c>
      <c r="E237" s="40"/>
      <c r="F237" s="232" t="s">
        <v>3881</v>
      </c>
      <c r="G237" s="40"/>
      <c r="H237" s="40"/>
      <c r="I237" s="233"/>
      <c r="J237" s="40"/>
      <c r="K237" s="40"/>
      <c r="L237" s="44"/>
      <c r="M237" s="234"/>
      <c r="N237" s="235"/>
      <c r="O237" s="91"/>
      <c r="P237" s="91"/>
      <c r="Q237" s="91"/>
      <c r="R237" s="91"/>
      <c r="S237" s="91"/>
      <c r="T237" s="92"/>
      <c r="U237" s="38"/>
      <c r="V237" s="38"/>
      <c r="W237" s="38"/>
      <c r="X237" s="38"/>
      <c r="Y237" s="38"/>
      <c r="Z237" s="38"/>
      <c r="AA237" s="38"/>
      <c r="AB237" s="38"/>
      <c r="AC237" s="38"/>
      <c r="AD237" s="38"/>
      <c r="AE237" s="38"/>
      <c r="AT237" s="17" t="s">
        <v>172</v>
      </c>
      <c r="AU237" s="17" t="s">
        <v>88</v>
      </c>
    </row>
    <row r="238" s="12" customFormat="1" ht="25.92" customHeight="1">
      <c r="A238" s="12"/>
      <c r="B238" s="202"/>
      <c r="C238" s="203"/>
      <c r="D238" s="204" t="s">
        <v>77</v>
      </c>
      <c r="E238" s="205" t="s">
        <v>616</v>
      </c>
      <c r="F238" s="205" t="s">
        <v>2059</v>
      </c>
      <c r="G238" s="203"/>
      <c r="H238" s="203"/>
      <c r="I238" s="206"/>
      <c r="J238" s="207">
        <f>BK238</f>
        <v>0</v>
      </c>
      <c r="K238" s="203"/>
      <c r="L238" s="208"/>
      <c r="M238" s="209"/>
      <c r="N238" s="210"/>
      <c r="O238" s="210"/>
      <c r="P238" s="211">
        <f>P239</f>
        <v>0</v>
      </c>
      <c r="Q238" s="210"/>
      <c r="R238" s="211">
        <f>R239</f>
        <v>0</v>
      </c>
      <c r="S238" s="210"/>
      <c r="T238" s="212">
        <f>T239</f>
        <v>0</v>
      </c>
      <c r="U238" s="12"/>
      <c r="V238" s="12"/>
      <c r="W238" s="12"/>
      <c r="X238" s="12"/>
      <c r="Y238" s="12"/>
      <c r="Z238" s="12"/>
      <c r="AA238" s="12"/>
      <c r="AB238" s="12"/>
      <c r="AC238" s="12"/>
      <c r="AD238" s="12"/>
      <c r="AE238" s="12"/>
      <c r="AR238" s="213" t="s">
        <v>182</v>
      </c>
      <c r="AT238" s="214" t="s">
        <v>77</v>
      </c>
      <c r="AU238" s="214" t="s">
        <v>78</v>
      </c>
      <c r="AY238" s="213" t="s">
        <v>162</v>
      </c>
      <c r="BK238" s="215">
        <f>BK239</f>
        <v>0</v>
      </c>
    </row>
    <row r="239" s="12" customFormat="1" ht="22.8" customHeight="1">
      <c r="A239" s="12"/>
      <c r="B239" s="202"/>
      <c r="C239" s="203"/>
      <c r="D239" s="204" t="s">
        <v>77</v>
      </c>
      <c r="E239" s="216" t="s">
        <v>4077</v>
      </c>
      <c r="F239" s="216" t="s">
        <v>4078</v>
      </c>
      <c r="G239" s="203"/>
      <c r="H239" s="203"/>
      <c r="I239" s="206"/>
      <c r="J239" s="217">
        <f>BK239</f>
        <v>0</v>
      </c>
      <c r="K239" s="203"/>
      <c r="L239" s="208"/>
      <c r="M239" s="209"/>
      <c r="N239" s="210"/>
      <c r="O239" s="210"/>
      <c r="P239" s="211">
        <f>SUM(P240:P243)</f>
        <v>0</v>
      </c>
      <c r="Q239" s="210"/>
      <c r="R239" s="211">
        <f>SUM(R240:R243)</f>
        <v>0</v>
      </c>
      <c r="S239" s="210"/>
      <c r="T239" s="212">
        <f>SUM(T240:T243)</f>
        <v>0</v>
      </c>
      <c r="U239" s="12"/>
      <c r="V239" s="12"/>
      <c r="W239" s="12"/>
      <c r="X239" s="12"/>
      <c r="Y239" s="12"/>
      <c r="Z239" s="12"/>
      <c r="AA239" s="12"/>
      <c r="AB239" s="12"/>
      <c r="AC239" s="12"/>
      <c r="AD239" s="12"/>
      <c r="AE239" s="12"/>
      <c r="AR239" s="213" t="s">
        <v>182</v>
      </c>
      <c r="AT239" s="214" t="s">
        <v>77</v>
      </c>
      <c r="AU239" s="214" t="s">
        <v>86</v>
      </c>
      <c r="AY239" s="213" t="s">
        <v>162</v>
      </c>
      <c r="BK239" s="215">
        <f>SUM(BK240:BK243)</f>
        <v>0</v>
      </c>
    </row>
    <row r="240" s="2" customFormat="1" ht="44.25" customHeight="1">
      <c r="A240" s="38"/>
      <c r="B240" s="39"/>
      <c r="C240" s="218" t="s">
        <v>420</v>
      </c>
      <c r="D240" s="218" t="s">
        <v>165</v>
      </c>
      <c r="E240" s="219" t="s">
        <v>4079</v>
      </c>
      <c r="F240" s="220" t="s">
        <v>4080</v>
      </c>
      <c r="G240" s="221" t="s">
        <v>176</v>
      </c>
      <c r="H240" s="222">
        <v>100</v>
      </c>
      <c r="I240" s="223"/>
      <c r="J240" s="224">
        <f>ROUND(I240*H240,2)</f>
        <v>0</v>
      </c>
      <c r="K240" s="220" t="s">
        <v>1</v>
      </c>
      <c r="L240" s="44"/>
      <c r="M240" s="225" t="s">
        <v>1</v>
      </c>
      <c r="N240" s="226" t="s">
        <v>43</v>
      </c>
      <c r="O240" s="91"/>
      <c r="P240" s="227">
        <f>O240*H240</f>
        <v>0</v>
      </c>
      <c r="Q240" s="227">
        <v>0</v>
      </c>
      <c r="R240" s="227">
        <f>Q240*H240</f>
        <v>0</v>
      </c>
      <c r="S240" s="227">
        <v>0</v>
      </c>
      <c r="T240" s="228">
        <f>S240*H240</f>
        <v>0</v>
      </c>
      <c r="U240" s="38"/>
      <c r="V240" s="38"/>
      <c r="W240" s="38"/>
      <c r="X240" s="38"/>
      <c r="Y240" s="38"/>
      <c r="Z240" s="38"/>
      <c r="AA240" s="38"/>
      <c r="AB240" s="38"/>
      <c r="AC240" s="38"/>
      <c r="AD240" s="38"/>
      <c r="AE240" s="38"/>
      <c r="AR240" s="229" t="s">
        <v>245</v>
      </c>
      <c r="AT240" s="229" t="s">
        <v>165</v>
      </c>
      <c r="AU240" s="229" t="s">
        <v>88</v>
      </c>
      <c r="AY240" s="17" t="s">
        <v>162</v>
      </c>
      <c r="BE240" s="230">
        <f>IF(N240="základní",J240,0)</f>
        <v>0</v>
      </c>
      <c r="BF240" s="230">
        <f>IF(N240="snížená",J240,0)</f>
        <v>0</v>
      </c>
      <c r="BG240" s="230">
        <f>IF(N240="zákl. přenesená",J240,0)</f>
        <v>0</v>
      </c>
      <c r="BH240" s="230">
        <f>IF(N240="sníž. přenesená",J240,0)</f>
        <v>0</v>
      </c>
      <c r="BI240" s="230">
        <f>IF(N240="nulová",J240,0)</f>
        <v>0</v>
      </c>
      <c r="BJ240" s="17" t="s">
        <v>86</v>
      </c>
      <c r="BK240" s="230">
        <f>ROUND(I240*H240,2)</f>
        <v>0</v>
      </c>
      <c r="BL240" s="17" t="s">
        <v>245</v>
      </c>
      <c r="BM240" s="229" t="s">
        <v>1593</v>
      </c>
    </row>
    <row r="241" s="2" customFormat="1">
      <c r="A241" s="38"/>
      <c r="B241" s="39"/>
      <c r="C241" s="40"/>
      <c r="D241" s="231" t="s">
        <v>172</v>
      </c>
      <c r="E241" s="40"/>
      <c r="F241" s="232" t="s">
        <v>3881</v>
      </c>
      <c r="G241" s="40"/>
      <c r="H241" s="40"/>
      <c r="I241" s="233"/>
      <c r="J241" s="40"/>
      <c r="K241" s="40"/>
      <c r="L241" s="44"/>
      <c r="M241" s="234"/>
      <c r="N241" s="235"/>
      <c r="O241" s="91"/>
      <c r="P241" s="91"/>
      <c r="Q241" s="91"/>
      <c r="R241" s="91"/>
      <c r="S241" s="91"/>
      <c r="T241" s="92"/>
      <c r="U241" s="38"/>
      <c r="V241" s="38"/>
      <c r="W241" s="38"/>
      <c r="X241" s="38"/>
      <c r="Y241" s="38"/>
      <c r="Z241" s="38"/>
      <c r="AA241" s="38"/>
      <c r="AB241" s="38"/>
      <c r="AC241" s="38"/>
      <c r="AD241" s="38"/>
      <c r="AE241" s="38"/>
      <c r="AT241" s="17" t="s">
        <v>172</v>
      </c>
      <c r="AU241" s="17" t="s">
        <v>88</v>
      </c>
    </row>
    <row r="242" s="2" customFormat="1" ht="16.5" customHeight="1">
      <c r="A242" s="38"/>
      <c r="B242" s="39"/>
      <c r="C242" s="218" t="s">
        <v>425</v>
      </c>
      <c r="D242" s="218" t="s">
        <v>165</v>
      </c>
      <c r="E242" s="219" t="s">
        <v>4081</v>
      </c>
      <c r="F242" s="220" t="s">
        <v>4082</v>
      </c>
      <c r="G242" s="221" t="s">
        <v>176</v>
      </c>
      <c r="H242" s="222">
        <v>100</v>
      </c>
      <c r="I242" s="223"/>
      <c r="J242" s="224">
        <f>ROUND(I242*H242,2)</f>
        <v>0</v>
      </c>
      <c r="K242" s="220" t="s">
        <v>1</v>
      </c>
      <c r="L242" s="44"/>
      <c r="M242" s="225" t="s">
        <v>1</v>
      </c>
      <c r="N242" s="226" t="s">
        <v>43</v>
      </c>
      <c r="O242" s="91"/>
      <c r="P242" s="227">
        <f>O242*H242</f>
        <v>0</v>
      </c>
      <c r="Q242" s="227">
        <v>0</v>
      </c>
      <c r="R242" s="227">
        <f>Q242*H242</f>
        <v>0</v>
      </c>
      <c r="S242" s="227">
        <v>0</v>
      </c>
      <c r="T242" s="228">
        <f>S242*H242</f>
        <v>0</v>
      </c>
      <c r="U242" s="38"/>
      <c r="V242" s="38"/>
      <c r="W242" s="38"/>
      <c r="X242" s="38"/>
      <c r="Y242" s="38"/>
      <c r="Z242" s="38"/>
      <c r="AA242" s="38"/>
      <c r="AB242" s="38"/>
      <c r="AC242" s="38"/>
      <c r="AD242" s="38"/>
      <c r="AE242" s="38"/>
      <c r="AR242" s="229" t="s">
        <v>245</v>
      </c>
      <c r="AT242" s="229" t="s">
        <v>165</v>
      </c>
      <c r="AU242" s="229" t="s">
        <v>88</v>
      </c>
      <c r="AY242" s="17" t="s">
        <v>162</v>
      </c>
      <c r="BE242" s="230">
        <f>IF(N242="základní",J242,0)</f>
        <v>0</v>
      </c>
      <c r="BF242" s="230">
        <f>IF(N242="snížená",J242,0)</f>
        <v>0</v>
      </c>
      <c r="BG242" s="230">
        <f>IF(N242="zákl. přenesená",J242,0)</f>
        <v>0</v>
      </c>
      <c r="BH242" s="230">
        <f>IF(N242="sníž. přenesená",J242,0)</f>
        <v>0</v>
      </c>
      <c r="BI242" s="230">
        <f>IF(N242="nulová",J242,0)</f>
        <v>0</v>
      </c>
      <c r="BJ242" s="17" t="s">
        <v>86</v>
      </c>
      <c r="BK242" s="230">
        <f>ROUND(I242*H242,2)</f>
        <v>0</v>
      </c>
      <c r="BL242" s="17" t="s">
        <v>245</v>
      </c>
      <c r="BM242" s="229" t="s">
        <v>1638</v>
      </c>
    </row>
    <row r="243" s="2" customFormat="1">
      <c r="A243" s="38"/>
      <c r="B243" s="39"/>
      <c r="C243" s="40"/>
      <c r="D243" s="231" t="s">
        <v>172</v>
      </c>
      <c r="E243" s="40"/>
      <c r="F243" s="232" t="s">
        <v>3881</v>
      </c>
      <c r="G243" s="40"/>
      <c r="H243" s="40"/>
      <c r="I243" s="233"/>
      <c r="J243" s="40"/>
      <c r="K243" s="40"/>
      <c r="L243" s="44"/>
      <c r="M243" s="234"/>
      <c r="N243" s="235"/>
      <c r="O243" s="91"/>
      <c r="P243" s="91"/>
      <c r="Q243" s="91"/>
      <c r="R243" s="91"/>
      <c r="S243" s="91"/>
      <c r="T243" s="92"/>
      <c r="U243" s="38"/>
      <c r="V243" s="38"/>
      <c r="W243" s="38"/>
      <c r="X243" s="38"/>
      <c r="Y243" s="38"/>
      <c r="Z243" s="38"/>
      <c r="AA243" s="38"/>
      <c r="AB243" s="38"/>
      <c r="AC243" s="38"/>
      <c r="AD243" s="38"/>
      <c r="AE243" s="38"/>
      <c r="AT243" s="17" t="s">
        <v>172</v>
      </c>
      <c r="AU243" s="17" t="s">
        <v>88</v>
      </c>
    </row>
    <row r="244" s="12" customFormat="1" ht="25.92" customHeight="1">
      <c r="A244" s="12"/>
      <c r="B244" s="202"/>
      <c r="C244" s="203"/>
      <c r="D244" s="204" t="s">
        <v>77</v>
      </c>
      <c r="E244" s="205" t="s">
        <v>125</v>
      </c>
      <c r="F244" s="205" t="s">
        <v>125</v>
      </c>
      <c r="G244" s="203"/>
      <c r="H244" s="203"/>
      <c r="I244" s="206"/>
      <c r="J244" s="207">
        <f>BK244</f>
        <v>0</v>
      </c>
      <c r="K244" s="203"/>
      <c r="L244" s="208"/>
      <c r="M244" s="209"/>
      <c r="N244" s="210"/>
      <c r="O244" s="210"/>
      <c r="P244" s="211">
        <f>P245+P248</f>
        <v>0</v>
      </c>
      <c r="Q244" s="210"/>
      <c r="R244" s="211">
        <f>R245+R248</f>
        <v>0</v>
      </c>
      <c r="S244" s="210"/>
      <c r="T244" s="212">
        <f>T245+T248</f>
        <v>0</v>
      </c>
      <c r="U244" s="12"/>
      <c r="V244" s="12"/>
      <c r="W244" s="12"/>
      <c r="X244" s="12"/>
      <c r="Y244" s="12"/>
      <c r="Z244" s="12"/>
      <c r="AA244" s="12"/>
      <c r="AB244" s="12"/>
      <c r="AC244" s="12"/>
      <c r="AD244" s="12"/>
      <c r="AE244" s="12"/>
      <c r="AR244" s="213" t="s">
        <v>170</v>
      </c>
      <c r="AT244" s="214" t="s">
        <v>77</v>
      </c>
      <c r="AU244" s="214" t="s">
        <v>78</v>
      </c>
      <c r="AY244" s="213" t="s">
        <v>162</v>
      </c>
      <c r="BK244" s="215">
        <f>BK245+BK248</f>
        <v>0</v>
      </c>
    </row>
    <row r="245" s="12" customFormat="1" ht="22.8" customHeight="1">
      <c r="A245" s="12"/>
      <c r="B245" s="202"/>
      <c r="C245" s="203"/>
      <c r="D245" s="204" t="s">
        <v>77</v>
      </c>
      <c r="E245" s="216" t="s">
        <v>3957</v>
      </c>
      <c r="F245" s="216" t="s">
        <v>3958</v>
      </c>
      <c r="G245" s="203"/>
      <c r="H245" s="203"/>
      <c r="I245" s="206"/>
      <c r="J245" s="217">
        <f>BK245</f>
        <v>0</v>
      </c>
      <c r="K245" s="203"/>
      <c r="L245" s="208"/>
      <c r="M245" s="209"/>
      <c r="N245" s="210"/>
      <c r="O245" s="210"/>
      <c r="P245" s="211">
        <f>SUM(P246:P247)</f>
        <v>0</v>
      </c>
      <c r="Q245" s="210"/>
      <c r="R245" s="211">
        <f>SUM(R246:R247)</f>
        <v>0</v>
      </c>
      <c r="S245" s="210"/>
      <c r="T245" s="212">
        <f>SUM(T246:T247)</f>
        <v>0</v>
      </c>
      <c r="U245" s="12"/>
      <c r="V245" s="12"/>
      <c r="W245" s="12"/>
      <c r="X245" s="12"/>
      <c r="Y245" s="12"/>
      <c r="Z245" s="12"/>
      <c r="AA245" s="12"/>
      <c r="AB245" s="12"/>
      <c r="AC245" s="12"/>
      <c r="AD245" s="12"/>
      <c r="AE245" s="12"/>
      <c r="AR245" s="213" t="s">
        <v>170</v>
      </c>
      <c r="AT245" s="214" t="s">
        <v>77</v>
      </c>
      <c r="AU245" s="214" t="s">
        <v>86</v>
      </c>
      <c r="AY245" s="213" t="s">
        <v>162</v>
      </c>
      <c r="BK245" s="215">
        <f>SUM(BK246:BK247)</f>
        <v>0</v>
      </c>
    </row>
    <row r="246" s="2" customFormat="1" ht="24.15" customHeight="1">
      <c r="A246" s="38"/>
      <c r="B246" s="39"/>
      <c r="C246" s="218" t="s">
        <v>430</v>
      </c>
      <c r="D246" s="218" t="s">
        <v>165</v>
      </c>
      <c r="E246" s="219" t="s">
        <v>3959</v>
      </c>
      <c r="F246" s="220" t="s">
        <v>3960</v>
      </c>
      <c r="G246" s="221" t="s">
        <v>3937</v>
      </c>
      <c r="H246" s="222">
        <v>1</v>
      </c>
      <c r="I246" s="223"/>
      <c r="J246" s="224">
        <f>ROUND(I246*H246,2)</f>
        <v>0</v>
      </c>
      <c r="K246" s="220" t="s">
        <v>1</v>
      </c>
      <c r="L246" s="44"/>
      <c r="M246" s="225" t="s">
        <v>1</v>
      </c>
      <c r="N246" s="226" t="s">
        <v>43</v>
      </c>
      <c r="O246" s="91"/>
      <c r="P246" s="227">
        <f>O246*H246</f>
        <v>0</v>
      </c>
      <c r="Q246" s="227">
        <v>0</v>
      </c>
      <c r="R246" s="227">
        <f>Q246*H246</f>
        <v>0</v>
      </c>
      <c r="S246" s="227">
        <v>0</v>
      </c>
      <c r="T246" s="228">
        <f>S246*H246</f>
        <v>0</v>
      </c>
      <c r="U246" s="38"/>
      <c r="V246" s="38"/>
      <c r="W246" s="38"/>
      <c r="X246" s="38"/>
      <c r="Y246" s="38"/>
      <c r="Z246" s="38"/>
      <c r="AA246" s="38"/>
      <c r="AB246" s="38"/>
      <c r="AC246" s="38"/>
      <c r="AD246" s="38"/>
      <c r="AE246" s="38"/>
      <c r="AR246" s="229" t="s">
        <v>2544</v>
      </c>
      <c r="AT246" s="229" t="s">
        <v>165</v>
      </c>
      <c r="AU246" s="229" t="s">
        <v>88</v>
      </c>
      <c r="AY246" s="17" t="s">
        <v>162</v>
      </c>
      <c r="BE246" s="230">
        <f>IF(N246="základní",J246,0)</f>
        <v>0</v>
      </c>
      <c r="BF246" s="230">
        <f>IF(N246="snížená",J246,0)</f>
        <v>0</v>
      </c>
      <c r="BG246" s="230">
        <f>IF(N246="zákl. přenesená",J246,0)</f>
        <v>0</v>
      </c>
      <c r="BH246" s="230">
        <f>IF(N246="sníž. přenesená",J246,0)</f>
        <v>0</v>
      </c>
      <c r="BI246" s="230">
        <f>IF(N246="nulová",J246,0)</f>
        <v>0</v>
      </c>
      <c r="BJ246" s="17" t="s">
        <v>86</v>
      </c>
      <c r="BK246" s="230">
        <f>ROUND(I246*H246,2)</f>
        <v>0</v>
      </c>
      <c r="BL246" s="17" t="s">
        <v>2544</v>
      </c>
      <c r="BM246" s="229" t="s">
        <v>1647</v>
      </c>
    </row>
    <row r="247" s="2" customFormat="1">
      <c r="A247" s="38"/>
      <c r="B247" s="39"/>
      <c r="C247" s="40"/>
      <c r="D247" s="231" t="s">
        <v>172</v>
      </c>
      <c r="E247" s="40"/>
      <c r="F247" s="232" t="s">
        <v>4083</v>
      </c>
      <c r="G247" s="40"/>
      <c r="H247" s="40"/>
      <c r="I247" s="233"/>
      <c r="J247" s="40"/>
      <c r="K247" s="40"/>
      <c r="L247" s="44"/>
      <c r="M247" s="234"/>
      <c r="N247" s="235"/>
      <c r="O247" s="91"/>
      <c r="P247" s="91"/>
      <c r="Q247" s="91"/>
      <c r="R247" s="91"/>
      <c r="S247" s="91"/>
      <c r="T247" s="92"/>
      <c r="U247" s="38"/>
      <c r="V247" s="38"/>
      <c r="W247" s="38"/>
      <c r="X247" s="38"/>
      <c r="Y247" s="38"/>
      <c r="Z247" s="38"/>
      <c r="AA247" s="38"/>
      <c r="AB247" s="38"/>
      <c r="AC247" s="38"/>
      <c r="AD247" s="38"/>
      <c r="AE247" s="38"/>
      <c r="AT247" s="17" t="s">
        <v>172</v>
      </c>
      <c r="AU247" s="17" t="s">
        <v>88</v>
      </c>
    </row>
    <row r="248" s="12" customFormat="1" ht="22.8" customHeight="1">
      <c r="A248" s="12"/>
      <c r="B248" s="202"/>
      <c r="C248" s="203"/>
      <c r="D248" s="204" t="s">
        <v>77</v>
      </c>
      <c r="E248" s="216" t="s">
        <v>4084</v>
      </c>
      <c r="F248" s="216" t="s">
        <v>4085</v>
      </c>
      <c r="G248" s="203"/>
      <c r="H248" s="203"/>
      <c r="I248" s="206"/>
      <c r="J248" s="217">
        <f>BK248</f>
        <v>0</v>
      </c>
      <c r="K248" s="203"/>
      <c r="L248" s="208"/>
      <c r="M248" s="209"/>
      <c r="N248" s="210"/>
      <c r="O248" s="210"/>
      <c r="P248" s="211">
        <f>SUM(P249:P250)</f>
        <v>0</v>
      </c>
      <c r="Q248" s="210"/>
      <c r="R248" s="211">
        <f>SUM(R249:R250)</f>
        <v>0</v>
      </c>
      <c r="S248" s="210"/>
      <c r="T248" s="212">
        <f>SUM(T249:T250)</f>
        <v>0</v>
      </c>
      <c r="U248" s="12"/>
      <c r="V248" s="12"/>
      <c r="W248" s="12"/>
      <c r="X248" s="12"/>
      <c r="Y248" s="12"/>
      <c r="Z248" s="12"/>
      <c r="AA248" s="12"/>
      <c r="AB248" s="12"/>
      <c r="AC248" s="12"/>
      <c r="AD248" s="12"/>
      <c r="AE248" s="12"/>
      <c r="AR248" s="213" t="s">
        <v>170</v>
      </c>
      <c r="AT248" s="214" t="s">
        <v>77</v>
      </c>
      <c r="AU248" s="214" t="s">
        <v>86</v>
      </c>
      <c r="AY248" s="213" t="s">
        <v>162</v>
      </c>
      <c r="BK248" s="215">
        <f>SUM(BK249:BK250)</f>
        <v>0</v>
      </c>
    </row>
    <row r="249" s="2" customFormat="1" ht="21.75" customHeight="1">
      <c r="A249" s="38"/>
      <c r="B249" s="39"/>
      <c r="C249" s="218" t="s">
        <v>435</v>
      </c>
      <c r="D249" s="218" t="s">
        <v>165</v>
      </c>
      <c r="E249" s="219" t="s">
        <v>4086</v>
      </c>
      <c r="F249" s="220" t="s">
        <v>4087</v>
      </c>
      <c r="G249" s="221" t="s">
        <v>3937</v>
      </c>
      <c r="H249" s="222">
        <v>1</v>
      </c>
      <c r="I249" s="223"/>
      <c r="J249" s="224">
        <f>ROUND(I249*H249,2)</f>
        <v>0</v>
      </c>
      <c r="K249" s="220" t="s">
        <v>1</v>
      </c>
      <c r="L249" s="44"/>
      <c r="M249" s="225" t="s">
        <v>1</v>
      </c>
      <c r="N249" s="226" t="s">
        <v>43</v>
      </c>
      <c r="O249" s="91"/>
      <c r="P249" s="227">
        <f>O249*H249</f>
        <v>0</v>
      </c>
      <c r="Q249" s="227">
        <v>0</v>
      </c>
      <c r="R249" s="227">
        <f>Q249*H249</f>
        <v>0</v>
      </c>
      <c r="S249" s="227">
        <v>0</v>
      </c>
      <c r="T249" s="228">
        <f>S249*H249</f>
        <v>0</v>
      </c>
      <c r="U249" s="38"/>
      <c r="V249" s="38"/>
      <c r="W249" s="38"/>
      <c r="X249" s="38"/>
      <c r="Y249" s="38"/>
      <c r="Z249" s="38"/>
      <c r="AA249" s="38"/>
      <c r="AB249" s="38"/>
      <c r="AC249" s="38"/>
      <c r="AD249" s="38"/>
      <c r="AE249" s="38"/>
      <c r="AR249" s="229" t="s">
        <v>2544</v>
      </c>
      <c r="AT249" s="229" t="s">
        <v>165</v>
      </c>
      <c r="AU249" s="229" t="s">
        <v>88</v>
      </c>
      <c r="AY249" s="17" t="s">
        <v>162</v>
      </c>
      <c r="BE249" s="230">
        <f>IF(N249="základní",J249,0)</f>
        <v>0</v>
      </c>
      <c r="BF249" s="230">
        <f>IF(N249="snížená",J249,0)</f>
        <v>0</v>
      </c>
      <c r="BG249" s="230">
        <f>IF(N249="zákl. přenesená",J249,0)</f>
        <v>0</v>
      </c>
      <c r="BH249" s="230">
        <f>IF(N249="sníž. přenesená",J249,0)</f>
        <v>0</v>
      </c>
      <c r="BI249" s="230">
        <f>IF(N249="nulová",J249,0)</f>
        <v>0</v>
      </c>
      <c r="BJ249" s="17" t="s">
        <v>86</v>
      </c>
      <c r="BK249" s="230">
        <f>ROUND(I249*H249,2)</f>
        <v>0</v>
      </c>
      <c r="BL249" s="17" t="s">
        <v>2544</v>
      </c>
      <c r="BM249" s="229" t="s">
        <v>1656</v>
      </c>
    </row>
    <row r="250" s="2" customFormat="1">
      <c r="A250" s="38"/>
      <c r="B250" s="39"/>
      <c r="C250" s="40"/>
      <c r="D250" s="231" t="s">
        <v>172</v>
      </c>
      <c r="E250" s="40"/>
      <c r="F250" s="232" t="s">
        <v>3881</v>
      </c>
      <c r="G250" s="40"/>
      <c r="H250" s="40"/>
      <c r="I250" s="233"/>
      <c r="J250" s="40"/>
      <c r="K250" s="40"/>
      <c r="L250" s="44"/>
      <c r="M250" s="288"/>
      <c r="N250" s="289"/>
      <c r="O250" s="270"/>
      <c r="P250" s="270"/>
      <c r="Q250" s="270"/>
      <c r="R250" s="270"/>
      <c r="S250" s="270"/>
      <c r="T250" s="290"/>
      <c r="U250" s="38"/>
      <c r="V250" s="38"/>
      <c r="W250" s="38"/>
      <c r="X250" s="38"/>
      <c r="Y250" s="38"/>
      <c r="Z250" s="38"/>
      <c r="AA250" s="38"/>
      <c r="AB250" s="38"/>
      <c r="AC250" s="38"/>
      <c r="AD250" s="38"/>
      <c r="AE250" s="38"/>
      <c r="AT250" s="17" t="s">
        <v>172</v>
      </c>
      <c r="AU250" s="17" t="s">
        <v>88</v>
      </c>
    </row>
    <row r="251" s="2" customFormat="1" ht="6.96" customHeight="1">
      <c r="A251" s="38"/>
      <c r="B251" s="66"/>
      <c r="C251" s="67"/>
      <c r="D251" s="67"/>
      <c r="E251" s="67"/>
      <c r="F251" s="67"/>
      <c r="G251" s="67"/>
      <c r="H251" s="67"/>
      <c r="I251" s="67"/>
      <c r="J251" s="67"/>
      <c r="K251" s="67"/>
      <c r="L251" s="44"/>
      <c r="M251" s="38"/>
      <c r="O251" s="38"/>
      <c r="P251" s="38"/>
      <c r="Q251" s="38"/>
      <c r="R251" s="38"/>
      <c r="S251" s="38"/>
      <c r="T251" s="38"/>
      <c r="U251" s="38"/>
      <c r="V251" s="38"/>
      <c r="W251" s="38"/>
      <c r="X251" s="38"/>
      <c r="Y251" s="38"/>
      <c r="Z251" s="38"/>
      <c r="AA251" s="38"/>
      <c r="AB251" s="38"/>
      <c r="AC251" s="38"/>
      <c r="AD251" s="38"/>
      <c r="AE251" s="38"/>
    </row>
  </sheetData>
  <sheetProtection sheet="1" autoFilter="0" formatColumns="0" formatRows="0" objects="1" scenarios="1" spinCount="100000" saltValue="YmgG37nMpvFyT+vv+K4wsqfTbUU6Rmb0Y8nCU9FukjxyQvy9qUptZpIx+x/lPDJzcOwNDO5OxRJqxZBZJKPMCw==" hashValue="bhOK9if20jRUqNVIH7bSMCS4C+xVxm+bgrwdyxwK22Wfq9SWKrwqxM5jIMV+1g2JspcaZiOeoekMRrav5t6sWg==" algorithmName="SHA-512" password="CC35"/>
  <autoFilter ref="C130:K250"/>
  <mergeCells count="9">
    <mergeCell ref="E7:H7"/>
    <mergeCell ref="E9:H9"/>
    <mergeCell ref="E18:H18"/>
    <mergeCell ref="E27:H27"/>
    <mergeCell ref="E85:H85"/>
    <mergeCell ref="E87:H87"/>
    <mergeCell ref="E121:H121"/>
    <mergeCell ref="E123:H12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121</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4088</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ROUND(J125,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ROUND((SUM(BE125:BE192)),  2)</f>
        <v>0</v>
      </c>
      <c r="G33" s="38"/>
      <c r="H33" s="38"/>
      <c r="I33" s="155">
        <v>0.20999999999999999</v>
      </c>
      <c r="J33" s="154">
        <f>ROUND(((SUM(BE125:BE192))*I33),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ROUND((SUM(BF125:BF192)),  2)</f>
        <v>0</v>
      </c>
      <c r="G34" s="38"/>
      <c r="H34" s="38"/>
      <c r="I34" s="155">
        <v>0.14999999999999999</v>
      </c>
      <c r="J34" s="154">
        <f>ROUND(((SUM(BF125:BF192))*I34),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ROUND((SUM(BG125:BG192)),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ROUND((SUM(BH125:BH192)),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ROUND((SUM(BI125:BI192)),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SO 07 - 12 - PŘELOŽKA SPLAŠKOVÉ KANALIZACE</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J125</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4089</v>
      </c>
      <c r="E97" s="182"/>
      <c r="F97" s="182"/>
      <c r="G97" s="182"/>
      <c r="H97" s="182"/>
      <c r="I97" s="182"/>
      <c r="J97" s="183">
        <f>J126</f>
        <v>0</v>
      </c>
      <c r="K97" s="180"/>
      <c r="L97" s="184"/>
      <c r="S97" s="9"/>
      <c r="T97" s="9"/>
      <c r="U97" s="9"/>
      <c r="V97" s="9"/>
      <c r="W97" s="9"/>
      <c r="X97" s="9"/>
      <c r="Y97" s="9"/>
      <c r="Z97" s="9"/>
      <c r="AA97" s="9"/>
      <c r="AB97" s="9"/>
      <c r="AC97" s="9"/>
      <c r="AD97" s="9"/>
      <c r="AE97" s="9"/>
    </row>
    <row r="98" hidden="1" s="10" customFormat="1" ht="19.92" customHeight="1">
      <c r="A98" s="10"/>
      <c r="B98" s="185"/>
      <c r="C98" s="186"/>
      <c r="D98" s="187" t="s">
        <v>4090</v>
      </c>
      <c r="E98" s="188"/>
      <c r="F98" s="188"/>
      <c r="G98" s="188"/>
      <c r="H98" s="188"/>
      <c r="I98" s="188"/>
      <c r="J98" s="189">
        <f>J127</f>
        <v>0</v>
      </c>
      <c r="K98" s="186"/>
      <c r="L98" s="190"/>
      <c r="S98" s="10"/>
      <c r="T98" s="10"/>
      <c r="U98" s="10"/>
      <c r="V98" s="10"/>
      <c r="W98" s="10"/>
      <c r="X98" s="10"/>
      <c r="Y98" s="10"/>
      <c r="Z98" s="10"/>
      <c r="AA98" s="10"/>
      <c r="AB98" s="10"/>
      <c r="AC98" s="10"/>
      <c r="AD98" s="10"/>
      <c r="AE98" s="10"/>
    </row>
    <row r="99" hidden="1" s="10" customFormat="1" ht="14.88" customHeight="1">
      <c r="A99" s="10"/>
      <c r="B99" s="185"/>
      <c r="C99" s="186"/>
      <c r="D99" s="187" t="s">
        <v>4091</v>
      </c>
      <c r="E99" s="188"/>
      <c r="F99" s="188"/>
      <c r="G99" s="188"/>
      <c r="H99" s="188"/>
      <c r="I99" s="188"/>
      <c r="J99" s="189">
        <f>J128</f>
        <v>0</v>
      </c>
      <c r="K99" s="186"/>
      <c r="L99" s="190"/>
      <c r="S99" s="10"/>
      <c r="T99" s="10"/>
      <c r="U99" s="10"/>
      <c r="V99" s="10"/>
      <c r="W99" s="10"/>
      <c r="X99" s="10"/>
      <c r="Y99" s="10"/>
      <c r="Z99" s="10"/>
      <c r="AA99" s="10"/>
      <c r="AB99" s="10"/>
      <c r="AC99" s="10"/>
      <c r="AD99" s="10"/>
      <c r="AE99" s="10"/>
    </row>
    <row r="100" hidden="1" s="10" customFormat="1" ht="14.88" customHeight="1">
      <c r="A100" s="10"/>
      <c r="B100" s="185"/>
      <c r="C100" s="186"/>
      <c r="D100" s="187" t="s">
        <v>4092</v>
      </c>
      <c r="E100" s="188"/>
      <c r="F100" s="188"/>
      <c r="G100" s="188"/>
      <c r="H100" s="188"/>
      <c r="I100" s="188"/>
      <c r="J100" s="189">
        <f>J159</f>
        <v>0</v>
      </c>
      <c r="K100" s="186"/>
      <c r="L100" s="190"/>
      <c r="S100" s="10"/>
      <c r="T100" s="10"/>
      <c r="U100" s="10"/>
      <c r="V100" s="10"/>
      <c r="W100" s="10"/>
      <c r="X100" s="10"/>
      <c r="Y100" s="10"/>
      <c r="Z100" s="10"/>
      <c r="AA100" s="10"/>
      <c r="AB100" s="10"/>
      <c r="AC100" s="10"/>
      <c r="AD100" s="10"/>
      <c r="AE100" s="10"/>
    </row>
    <row r="101" hidden="1" s="10" customFormat="1" ht="14.88" customHeight="1">
      <c r="A101" s="10"/>
      <c r="B101" s="185"/>
      <c r="C101" s="186"/>
      <c r="D101" s="187" t="s">
        <v>4093</v>
      </c>
      <c r="E101" s="188"/>
      <c r="F101" s="188"/>
      <c r="G101" s="188"/>
      <c r="H101" s="188"/>
      <c r="I101" s="188"/>
      <c r="J101" s="189">
        <f>J162</f>
        <v>0</v>
      </c>
      <c r="K101" s="186"/>
      <c r="L101" s="190"/>
      <c r="S101" s="10"/>
      <c r="T101" s="10"/>
      <c r="U101" s="10"/>
      <c r="V101" s="10"/>
      <c r="W101" s="10"/>
      <c r="X101" s="10"/>
      <c r="Y101" s="10"/>
      <c r="Z101" s="10"/>
      <c r="AA101" s="10"/>
      <c r="AB101" s="10"/>
      <c r="AC101" s="10"/>
      <c r="AD101" s="10"/>
      <c r="AE101" s="10"/>
    </row>
    <row r="102" hidden="1" s="10" customFormat="1" ht="14.88" customHeight="1">
      <c r="A102" s="10"/>
      <c r="B102" s="185"/>
      <c r="C102" s="186"/>
      <c r="D102" s="187" t="s">
        <v>4094</v>
      </c>
      <c r="E102" s="188"/>
      <c r="F102" s="188"/>
      <c r="G102" s="188"/>
      <c r="H102" s="188"/>
      <c r="I102" s="188"/>
      <c r="J102" s="189">
        <f>J165</f>
        <v>0</v>
      </c>
      <c r="K102" s="186"/>
      <c r="L102" s="190"/>
      <c r="S102" s="10"/>
      <c r="T102" s="10"/>
      <c r="U102" s="10"/>
      <c r="V102" s="10"/>
      <c r="W102" s="10"/>
      <c r="X102" s="10"/>
      <c r="Y102" s="10"/>
      <c r="Z102" s="10"/>
      <c r="AA102" s="10"/>
      <c r="AB102" s="10"/>
      <c r="AC102" s="10"/>
      <c r="AD102" s="10"/>
      <c r="AE102" s="10"/>
    </row>
    <row r="103" hidden="1" s="10" customFormat="1" ht="14.88" customHeight="1">
      <c r="A103" s="10"/>
      <c r="B103" s="185"/>
      <c r="C103" s="186"/>
      <c r="D103" s="187" t="s">
        <v>4095</v>
      </c>
      <c r="E103" s="188"/>
      <c r="F103" s="188"/>
      <c r="G103" s="188"/>
      <c r="H103" s="188"/>
      <c r="I103" s="188"/>
      <c r="J103" s="189">
        <f>J170</f>
        <v>0</v>
      </c>
      <c r="K103" s="186"/>
      <c r="L103" s="190"/>
      <c r="S103" s="10"/>
      <c r="T103" s="10"/>
      <c r="U103" s="10"/>
      <c r="V103" s="10"/>
      <c r="W103" s="10"/>
      <c r="X103" s="10"/>
      <c r="Y103" s="10"/>
      <c r="Z103" s="10"/>
      <c r="AA103" s="10"/>
      <c r="AB103" s="10"/>
      <c r="AC103" s="10"/>
      <c r="AD103" s="10"/>
      <c r="AE103" s="10"/>
    </row>
    <row r="104" hidden="1" s="10" customFormat="1" ht="14.88" customHeight="1">
      <c r="A104" s="10"/>
      <c r="B104" s="185"/>
      <c r="C104" s="186"/>
      <c r="D104" s="187" t="s">
        <v>4096</v>
      </c>
      <c r="E104" s="188"/>
      <c r="F104" s="188"/>
      <c r="G104" s="188"/>
      <c r="H104" s="188"/>
      <c r="I104" s="188"/>
      <c r="J104" s="189">
        <f>J187</f>
        <v>0</v>
      </c>
      <c r="K104" s="186"/>
      <c r="L104" s="190"/>
      <c r="S104" s="10"/>
      <c r="T104" s="10"/>
      <c r="U104" s="10"/>
      <c r="V104" s="10"/>
      <c r="W104" s="10"/>
      <c r="X104" s="10"/>
      <c r="Y104" s="10"/>
      <c r="Z104" s="10"/>
      <c r="AA104" s="10"/>
      <c r="AB104" s="10"/>
      <c r="AC104" s="10"/>
      <c r="AD104" s="10"/>
      <c r="AE104" s="10"/>
    </row>
    <row r="105" hidden="1" s="10" customFormat="1" ht="14.88" customHeight="1">
      <c r="A105" s="10"/>
      <c r="B105" s="185"/>
      <c r="C105" s="186"/>
      <c r="D105" s="187" t="s">
        <v>4097</v>
      </c>
      <c r="E105" s="188"/>
      <c r="F105" s="188"/>
      <c r="G105" s="188"/>
      <c r="H105" s="188"/>
      <c r="I105" s="188"/>
      <c r="J105" s="189">
        <f>J190</f>
        <v>0</v>
      </c>
      <c r="K105" s="186"/>
      <c r="L105" s="190"/>
      <c r="S105" s="10"/>
      <c r="T105" s="10"/>
      <c r="U105" s="10"/>
      <c r="V105" s="10"/>
      <c r="W105" s="10"/>
      <c r="X105" s="10"/>
      <c r="Y105" s="10"/>
      <c r="Z105" s="10"/>
      <c r="AA105" s="10"/>
      <c r="AB105" s="10"/>
      <c r="AC105" s="10"/>
      <c r="AD105" s="10"/>
      <c r="AE105" s="10"/>
    </row>
    <row r="106" hidden="1" s="2" customFormat="1" ht="21.84" customHeight="1">
      <c r="A106" s="38"/>
      <c r="B106" s="39"/>
      <c r="C106" s="40"/>
      <c r="D106" s="40"/>
      <c r="E106" s="40"/>
      <c r="F106" s="40"/>
      <c r="G106" s="40"/>
      <c r="H106" s="40"/>
      <c r="I106" s="40"/>
      <c r="J106" s="40"/>
      <c r="K106" s="40"/>
      <c r="L106" s="63"/>
      <c r="S106" s="38"/>
      <c r="T106" s="38"/>
      <c r="U106" s="38"/>
      <c r="V106" s="38"/>
      <c r="W106" s="38"/>
      <c r="X106" s="38"/>
      <c r="Y106" s="38"/>
      <c r="Z106" s="38"/>
      <c r="AA106" s="38"/>
      <c r="AB106" s="38"/>
      <c r="AC106" s="38"/>
      <c r="AD106" s="38"/>
      <c r="AE106" s="38"/>
    </row>
    <row r="107" hidden="1" s="2" customFormat="1" ht="6.96" customHeight="1">
      <c r="A107" s="38"/>
      <c r="B107" s="66"/>
      <c r="C107" s="67"/>
      <c r="D107" s="67"/>
      <c r="E107" s="67"/>
      <c r="F107" s="67"/>
      <c r="G107" s="67"/>
      <c r="H107" s="67"/>
      <c r="I107" s="67"/>
      <c r="J107" s="67"/>
      <c r="K107" s="67"/>
      <c r="L107" s="63"/>
      <c r="S107" s="38"/>
      <c r="T107" s="38"/>
      <c r="U107" s="38"/>
      <c r="V107" s="38"/>
      <c r="W107" s="38"/>
      <c r="X107" s="38"/>
      <c r="Y107" s="38"/>
      <c r="Z107" s="38"/>
      <c r="AA107" s="38"/>
      <c r="AB107" s="38"/>
      <c r="AC107" s="38"/>
      <c r="AD107" s="38"/>
      <c r="AE107" s="38"/>
    </row>
    <row r="108" hidden="1"/>
    <row r="109" hidden="1"/>
    <row r="110" hidden="1"/>
    <row r="111" s="2" customFormat="1" ht="6.96" customHeight="1">
      <c r="A111" s="38"/>
      <c r="B111" s="68"/>
      <c r="C111" s="69"/>
      <c r="D111" s="69"/>
      <c r="E111" s="69"/>
      <c r="F111" s="69"/>
      <c r="G111" s="69"/>
      <c r="H111" s="69"/>
      <c r="I111" s="69"/>
      <c r="J111" s="69"/>
      <c r="K111" s="69"/>
      <c r="L111" s="63"/>
      <c r="S111" s="38"/>
      <c r="T111" s="38"/>
      <c r="U111" s="38"/>
      <c r="V111" s="38"/>
      <c r="W111" s="38"/>
      <c r="X111" s="38"/>
      <c r="Y111" s="38"/>
      <c r="Z111" s="38"/>
      <c r="AA111" s="38"/>
      <c r="AB111" s="38"/>
      <c r="AC111" s="38"/>
      <c r="AD111" s="38"/>
      <c r="AE111" s="38"/>
    </row>
    <row r="112" s="2" customFormat="1" ht="24.96" customHeight="1">
      <c r="A112" s="38"/>
      <c r="B112" s="39"/>
      <c r="C112" s="23" t="s">
        <v>147</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6.96" customHeight="1">
      <c r="A113" s="38"/>
      <c r="B113" s="39"/>
      <c r="C113" s="40"/>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2" customHeight="1">
      <c r="A114" s="38"/>
      <c r="B114" s="39"/>
      <c r="C114" s="32" t="s">
        <v>16</v>
      </c>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26.25" customHeight="1">
      <c r="A115" s="38"/>
      <c r="B115" s="39"/>
      <c r="C115" s="40"/>
      <c r="D115" s="40"/>
      <c r="E115" s="174" t="str">
        <f>E7</f>
        <v>STAVEBNÍ ÚPRAVY HASIČSKÉ ZBROJNICE HEŘMANICE - SLEZSKÁ OSTRAVA</v>
      </c>
      <c r="F115" s="32"/>
      <c r="G115" s="32"/>
      <c r="H115" s="32"/>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129</v>
      </c>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6.5" customHeight="1">
      <c r="A117" s="38"/>
      <c r="B117" s="39"/>
      <c r="C117" s="40"/>
      <c r="D117" s="40"/>
      <c r="E117" s="76" t="str">
        <f>E9</f>
        <v>SO 07 - 12 - PŘELOŽKA SPLAŠKOVÉ KANALIZACE</v>
      </c>
      <c r="F117" s="40"/>
      <c r="G117" s="40"/>
      <c r="H117" s="40"/>
      <c r="I117" s="40"/>
      <c r="J117" s="40"/>
      <c r="K117" s="40"/>
      <c r="L117" s="63"/>
      <c r="S117" s="38"/>
      <c r="T117" s="38"/>
      <c r="U117" s="38"/>
      <c r="V117" s="38"/>
      <c r="W117" s="38"/>
      <c r="X117" s="38"/>
      <c r="Y117" s="38"/>
      <c r="Z117" s="38"/>
      <c r="AA117" s="38"/>
      <c r="AB117" s="38"/>
      <c r="AC117" s="38"/>
      <c r="AD117" s="38"/>
      <c r="AE117" s="38"/>
    </row>
    <row r="118" s="2" customFormat="1" ht="6.96"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12" customHeight="1">
      <c r="A119" s="38"/>
      <c r="B119" s="39"/>
      <c r="C119" s="32" t="s">
        <v>20</v>
      </c>
      <c r="D119" s="40"/>
      <c r="E119" s="40"/>
      <c r="F119" s="27" t="str">
        <f>F12</f>
        <v>SLEZSKÁ OSTRAVA</v>
      </c>
      <c r="G119" s="40"/>
      <c r="H119" s="40"/>
      <c r="I119" s="32" t="s">
        <v>22</v>
      </c>
      <c r="J119" s="79" t="str">
        <f>IF(J12="","",J12)</f>
        <v>10. 8. 2023</v>
      </c>
      <c r="K119" s="40"/>
      <c r="L119" s="63"/>
      <c r="S119" s="38"/>
      <c r="T119" s="38"/>
      <c r="U119" s="38"/>
      <c r="V119" s="38"/>
      <c r="W119" s="38"/>
      <c r="X119" s="38"/>
      <c r="Y119" s="38"/>
      <c r="Z119" s="38"/>
      <c r="AA119" s="38"/>
      <c r="AB119" s="38"/>
      <c r="AC119" s="38"/>
      <c r="AD119" s="38"/>
      <c r="AE119" s="38"/>
    </row>
    <row r="120" s="2" customFormat="1" ht="6.96"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2" customFormat="1" ht="15.15" customHeight="1">
      <c r="A121" s="38"/>
      <c r="B121" s="39"/>
      <c r="C121" s="32" t="s">
        <v>24</v>
      </c>
      <c r="D121" s="40"/>
      <c r="E121" s="40"/>
      <c r="F121" s="27" t="str">
        <f>E15</f>
        <v>SMO - SLEZSKÁ OSTRAVA</v>
      </c>
      <c r="G121" s="40"/>
      <c r="H121" s="40"/>
      <c r="I121" s="32" t="s">
        <v>30</v>
      </c>
      <c r="J121" s="36" t="str">
        <f>E21</f>
        <v>SPAN s.r.o.</v>
      </c>
      <c r="K121" s="40"/>
      <c r="L121" s="63"/>
      <c r="S121" s="38"/>
      <c r="T121" s="38"/>
      <c r="U121" s="38"/>
      <c r="V121" s="38"/>
      <c r="W121" s="38"/>
      <c r="X121" s="38"/>
      <c r="Y121" s="38"/>
      <c r="Z121" s="38"/>
      <c r="AA121" s="38"/>
      <c r="AB121" s="38"/>
      <c r="AC121" s="38"/>
      <c r="AD121" s="38"/>
      <c r="AE121" s="38"/>
    </row>
    <row r="122" s="2" customFormat="1" ht="15.15" customHeight="1">
      <c r="A122" s="38"/>
      <c r="B122" s="39"/>
      <c r="C122" s="32" t="s">
        <v>28</v>
      </c>
      <c r="D122" s="40"/>
      <c r="E122" s="40"/>
      <c r="F122" s="27" t="str">
        <f>IF(E18="","",E18)</f>
        <v>Vyplň údaj</v>
      </c>
      <c r="G122" s="40"/>
      <c r="H122" s="40"/>
      <c r="I122" s="32" t="s">
        <v>35</v>
      </c>
      <c r="J122" s="36" t="str">
        <f>E24</f>
        <v>SPAN S.R.O.</v>
      </c>
      <c r="K122" s="40"/>
      <c r="L122" s="63"/>
      <c r="S122" s="38"/>
      <c r="T122" s="38"/>
      <c r="U122" s="38"/>
      <c r="V122" s="38"/>
      <c r="W122" s="38"/>
      <c r="X122" s="38"/>
      <c r="Y122" s="38"/>
      <c r="Z122" s="38"/>
      <c r="AA122" s="38"/>
      <c r="AB122" s="38"/>
      <c r="AC122" s="38"/>
      <c r="AD122" s="38"/>
      <c r="AE122" s="38"/>
    </row>
    <row r="123" s="2" customFormat="1" ht="10.32" customHeight="1">
      <c r="A123" s="38"/>
      <c r="B123" s="39"/>
      <c r="C123" s="40"/>
      <c r="D123" s="40"/>
      <c r="E123" s="40"/>
      <c r="F123" s="40"/>
      <c r="G123" s="40"/>
      <c r="H123" s="40"/>
      <c r="I123" s="40"/>
      <c r="J123" s="40"/>
      <c r="K123" s="40"/>
      <c r="L123" s="63"/>
      <c r="S123" s="38"/>
      <c r="T123" s="38"/>
      <c r="U123" s="38"/>
      <c r="V123" s="38"/>
      <c r="W123" s="38"/>
      <c r="X123" s="38"/>
      <c r="Y123" s="38"/>
      <c r="Z123" s="38"/>
      <c r="AA123" s="38"/>
      <c r="AB123" s="38"/>
      <c r="AC123" s="38"/>
      <c r="AD123" s="38"/>
      <c r="AE123" s="38"/>
    </row>
    <row r="124" s="11" customFormat="1" ht="29.28" customHeight="1">
      <c r="A124" s="191"/>
      <c r="B124" s="192"/>
      <c r="C124" s="193" t="s">
        <v>148</v>
      </c>
      <c r="D124" s="194" t="s">
        <v>63</v>
      </c>
      <c r="E124" s="194" t="s">
        <v>59</v>
      </c>
      <c r="F124" s="194" t="s">
        <v>60</v>
      </c>
      <c r="G124" s="194" t="s">
        <v>149</v>
      </c>
      <c r="H124" s="194" t="s">
        <v>150</v>
      </c>
      <c r="I124" s="194" t="s">
        <v>151</v>
      </c>
      <c r="J124" s="194" t="s">
        <v>133</v>
      </c>
      <c r="K124" s="195" t="s">
        <v>152</v>
      </c>
      <c r="L124" s="196"/>
      <c r="M124" s="100" t="s">
        <v>1</v>
      </c>
      <c r="N124" s="101" t="s">
        <v>42</v>
      </c>
      <c r="O124" s="101" t="s">
        <v>153</v>
      </c>
      <c r="P124" s="101" t="s">
        <v>154</v>
      </c>
      <c r="Q124" s="101" t="s">
        <v>155</v>
      </c>
      <c r="R124" s="101" t="s">
        <v>156</v>
      </c>
      <c r="S124" s="101" t="s">
        <v>157</v>
      </c>
      <c r="T124" s="102" t="s">
        <v>158</v>
      </c>
      <c r="U124" s="191"/>
      <c r="V124" s="191"/>
      <c r="W124" s="191"/>
      <c r="X124" s="191"/>
      <c r="Y124" s="191"/>
      <c r="Z124" s="191"/>
      <c r="AA124" s="191"/>
      <c r="AB124" s="191"/>
      <c r="AC124" s="191"/>
      <c r="AD124" s="191"/>
      <c r="AE124" s="191"/>
    </row>
    <row r="125" s="2" customFormat="1" ht="22.8" customHeight="1">
      <c r="A125" s="38"/>
      <c r="B125" s="39"/>
      <c r="C125" s="107" t="s">
        <v>159</v>
      </c>
      <c r="D125" s="40"/>
      <c r="E125" s="40"/>
      <c r="F125" s="40"/>
      <c r="G125" s="40"/>
      <c r="H125" s="40"/>
      <c r="I125" s="40"/>
      <c r="J125" s="197">
        <f>BK125</f>
        <v>0</v>
      </c>
      <c r="K125" s="40"/>
      <c r="L125" s="44"/>
      <c r="M125" s="103"/>
      <c r="N125" s="198"/>
      <c r="O125" s="104"/>
      <c r="P125" s="199">
        <f>P126</f>
        <v>0</v>
      </c>
      <c r="Q125" s="104"/>
      <c r="R125" s="199">
        <f>R126</f>
        <v>0</v>
      </c>
      <c r="S125" s="104"/>
      <c r="T125" s="200">
        <f>T126</f>
        <v>0</v>
      </c>
      <c r="U125" s="38"/>
      <c r="V125" s="38"/>
      <c r="W125" s="38"/>
      <c r="X125" s="38"/>
      <c r="Y125" s="38"/>
      <c r="Z125" s="38"/>
      <c r="AA125" s="38"/>
      <c r="AB125" s="38"/>
      <c r="AC125" s="38"/>
      <c r="AD125" s="38"/>
      <c r="AE125" s="38"/>
      <c r="AT125" s="17" t="s">
        <v>77</v>
      </c>
      <c r="AU125" s="17" t="s">
        <v>135</v>
      </c>
      <c r="BK125" s="201">
        <f>BK126</f>
        <v>0</v>
      </c>
    </row>
    <row r="126" s="12" customFormat="1" ht="25.92" customHeight="1">
      <c r="A126" s="12"/>
      <c r="B126" s="202"/>
      <c r="C126" s="203"/>
      <c r="D126" s="204" t="s">
        <v>77</v>
      </c>
      <c r="E126" s="205" t="s">
        <v>2074</v>
      </c>
      <c r="F126" s="205" t="s">
        <v>1</v>
      </c>
      <c r="G126" s="203"/>
      <c r="H126" s="203"/>
      <c r="I126" s="206"/>
      <c r="J126" s="207">
        <f>BK126</f>
        <v>0</v>
      </c>
      <c r="K126" s="203"/>
      <c r="L126" s="208"/>
      <c r="M126" s="209"/>
      <c r="N126" s="210"/>
      <c r="O126" s="210"/>
      <c r="P126" s="211">
        <f>P127</f>
        <v>0</v>
      </c>
      <c r="Q126" s="210"/>
      <c r="R126" s="211">
        <f>R127</f>
        <v>0</v>
      </c>
      <c r="S126" s="210"/>
      <c r="T126" s="212">
        <f>T127</f>
        <v>0</v>
      </c>
      <c r="U126" s="12"/>
      <c r="V126" s="12"/>
      <c r="W126" s="12"/>
      <c r="X126" s="12"/>
      <c r="Y126" s="12"/>
      <c r="Z126" s="12"/>
      <c r="AA126" s="12"/>
      <c r="AB126" s="12"/>
      <c r="AC126" s="12"/>
      <c r="AD126" s="12"/>
      <c r="AE126" s="12"/>
      <c r="AR126" s="213" t="s">
        <v>86</v>
      </c>
      <c r="AT126" s="214" t="s">
        <v>77</v>
      </c>
      <c r="AU126" s="214" t="s">
        <v>78</v>
      </c>
      <c r="AY126" s="213" t="s">
        <v>162</v>
      </c>
      <c r="BK126" s="215">
        <f>BK127</f>
        <v>0</v>
      </c>
    </row>
    <row r="127" s="12" customFormat="1" ht="22.8" customHeight="1">
      <c r="A127" s="12"/>
      <c r="B127" s="202"/>
      <c r="C127" s="203"/>
      <c r="D127" s="204" t="s">
        <v>77</v>
      </c>
      <c r="E127" s="216" t="s">
        <v>160</v>
      </c>
      <c r="F127" s="216" t="s">
        <v>161</v>
      </c>
      <c r="G127" s="203"/>
      <c r="H127" s="203"/>
      <c r="I127" s="206"/>
      <c r="J127" s="217">
        <f>BK127</f>
        <v>0</v>
      </c>
      <c r="K127" s="203"/>
      <c r="L127" s="208"/>
      <c r="M127" s="209"/>
      <c r="N127" s="210"/>
      <c r="O127" s="210"/>
      <c r="P127" s="211">
        <f>P128+P159+P162+P165+P170+P187+P190</f>
        <v>0</v>
      </c>
      <c r="Q127" s="210"/>
      <c r="R127" s="211">
        <f>R128+R159+R162+R165+R170+R187+R190</f>
        <v>0</v>
      </c>
      <c r="S127" s="210"/>
      <c r="T127" s="212">
        <f>T128+T159+T162+T165+T170+T187+T190</f>
        <v>0</v>
      </c>
      <c r="U127" s="12"/>
      <c r="V127" s="12"/>
      <c r="W127" s="12"/>
      <c r="X127" s="12"/>
      <c r="Y127" s="12"/>
      <c r="Z127" s="12"/>
      <c r="AA127" s="12"/>
      <c r="AB127" s="12"/>
      <c r="AC127" s="12"/>
      <c r="AD127" s="12"/>
      <c r="AE127" s="12"/>
      <c r="AR127" s="213" t="s">
        <v>86</v>
      </c>
      <c r="AT127" s="214" t="s">
        <v>77</v>
      </c>
      <c r="AU127" s="214" t="s">
        <v>86</v>
      </c>
      <c r="AY127" s="213" t="s">
        <v>162</v>
      </c>
      <c r="BK127" s="215">
        <f>BK128+BK159+BK162+BK165+BK170+BK187+BK190</f>
        <v>0</v>
      </c>
    </row>
    <row r="128" s="12" customFormat="1" ht="20.88" customHeight="1">
      <c r="A128" s="12"/>
      <c r="B128" s="202"/>
      <c r="C128" s="203"/>
      <c r="D128" s="204" t="s">
        <v>77</v>
      </c>
      <c r="E128" s="216" t="s">
        <v>86</v>
      </c>
      <c r="F128" s="216" t="s">
        <v>519</v>
      </c>
      <c r="G128" s="203"/>
      <c r="H128" s="203"/>
      <c r="I128" s="206"/>
      <c r="J128" s="217">
        <f>BK128</f>
        <v>0</v>
      </c>
      <c r="K128" s="203"/>
      <c r="L128" s="208"/>
      <c r="M128" s="209"/>
      <c r="N128" s="210"/>
      <c r="O128" s="210"/>
      <c r="P128" s="211">
        <f>SUM(P129:P158)</f>
        <v>0</v>
      </c>
      <c r="Q128" s="210"/>
      <c r="R128" s="211">
        <f>SUM(R129:R158)</f>
        <v>0</v>
      </c>
      <c r="S128" s="210"/>
      <c r="T128" s="212">
        <f>SUM(T129:T158)</f>
        <v>0</v>
      </c>
      <c r="U128" s="12"/>
      <c r="V128" s="12"/>
      <c r="W128" s="12"/>
      <c r="X128" s="12"/>
      <c r="Y128" s="12"/>
      <c r="Z128" s="12"/>
      <c r="AA128" s="12"/>
      <c r="AB128" s="12"/>
      <c r="AC128" s="12"/>
      <c r="AD128" s="12"/>
      <c r="AE128" s="12"/>
      <c r="AR128" s="213" t="s">
        <v>86</v>
      </c>
      <c r="AT128" s="214" t="s">
        <v>77</v>
      </c>
      <c r="AU128" s="214" t="s">
        <v>88</v>
      </c>
      <c r="AY128" s="213" t="s">
        <v>162</v>
      </c>
      <c r="BK128" s="215">
        <f>SUM(BK129:BK158)</f>
        <v>0</v>
      </c>
    </row>
    <row r="129" s="2" customFormat="1" ht="66.75" customHeight="1">
      <c r="A129" s="38"/>
      <c r="B129" s="39"/>
      <c r="C129" s="218" t="s">
        <v>86</v>
      </c>
      <c r="D129" s="218" t="s">
        <v>165</v>
      </c>
      <c r="E129" s="219" t="s">
        <v>3876</v>
      </c>
      <c r="F129" s="220" t="s">
        <v>4098</v>
      </c>
      <c r="G129" s="221" t="s">
        <v>533</v>
      </c>
      <c r="H129" s="222">
        <v>24</v>
      </c>
      <c r="I129" s="223"/>
      <c r="J129" s="224">
        <f>ROUND(I129*H129,2)</f>
        <v>0</v>
      </c>
      <c r="K129" s="220" t="s">
        <v>1</v>
      </c>
      <c r="L129" s="44"/>
      <c r="M129" s="225" t="s">
        <v>1</v>
      </c>
      <c r="N129" s="226" t="s">
        <v>43</v>
      </c>
      <c r="O129" s="91"/>
      <c r="P129" s="227">
        <f>O129*H129</f>
        <v>0</v>
      </c>
      <c r="Q129" s="227">
        <v>0</v>
      </c>
      <c r="R129" s="227">
        <f>Q129*H129</f>
        <v>0</v>
      </c>
      <c r="S129" s="227">
        <v>0</v>
      </c>
      <c r="T129" s="228">
        <f>S129*H129</f>
        <v>0</v>
      </c>
      <c r="U129" s="38"/>
      <c r="V129" s="38"/>
      <c r="W129" s="38"/>
      <c r="X129" s="38"/>
      <c r="Y129" s="38"/>
      <c r="Z129" s="38"/>
      <c r="AA129" s="38"/>
      <c r="AB129" s="38"/>
      <c r="AC129" s="38"/>
      <c r="AD129" s="38"/>
      <c r="AE129" s="38"/>
      <c r="AR129" s="229" t="s">
        <v>170</v>
      </c>
      <c r="AT129" s="229" t="s">
        <v>165</v>
      </c>
      <c r="AU129" s="229" t="s">
        <v>182</v>
      </c>
      <c r="AY129" s="17" t="s">
        <v>162</v>
      </c>
      <c r="BE129" s="230">
        <f>IF(N129="základní",J129,0)</f>
        <v>0</v>
      </c>
      <c r="BF129" s="230">
        <f>IF(N129="snížená",J129,0)</f>
        <v>0</v>
      </c>
      <c r="BG129" s="230">
        <f>IF(N129="zákl. přenesená",J129,0)</f>
        <v>0</v>
      </c>
      <c r="BH129" s="230">
        <f>IF(N129="sníž. přenesená",J129,0)</f>
        <v>0</v>
      </c>
      <c r="BI129" s="230">
        <f>IF(N129="nulová",J129,0)</f>
        <v>0</v>
      </c>
      <c r="BJ129" s="17" t="s">
        <v>86</v>
      </c>
      <c r="BK129" s="230">
        <f>ROUND(I129*H129,2)</f>
        <v>0</v>
      </c>
      <c r="BL129" s="17" t="s">
        <v>170</v>
      </c>
      <c r="BM129" s="229" t="s">
        <v>88</v>
      </c>
    </row>
    <row r="130" s="2" customFormat="1">
      <c r="A130" s="38"/>
      <c r="B130" s="39"/>
      <c r="C130" s="40"/>
      <c r="D130" s="231" t="s">
        <v>172</v>
      </c>
      <c r="E130" s="40"/>
      <c r="F130" s="232" t="s">
        <v>3878</v>
      </c>
      <c r="G130" s="40"/>
      <c r="H130" s="40"/>
      <c r="I130" s="233"/>
      <c r="J130" s="40"/>
      <c r="K130" s="40"/>
      <c r="L130" s="44"/>
      <c r="M130" s="234"/>
      <c r="N130" s="235"/>
      <c r="O130" s="91"/>
      <c r="P130" s="91"/>
      <c r="Q130" s="91"/>
      <c r="R130" s="91"/>
      <c r="S130" s="91"/>
      <c r="T130" s="92"/>
      <c r="U130" s="38"/>
      <c r="V130" s="38"/>
      <c r="W130" s="38"/>
      <c r="X130" s="38"/>
      <c r="Y130" s="38"/>
      <c r="Z130" s="38"/>
      <c r="AA130" s="38"/>
      <c r="AB130" s="38"/>
      <c r="AC130" s="38"/>
      <c r="AD130" s="38"/>
      <c r="AE130" s="38"/>
      <c r="AT130" s="17" t="s">
        <v>172</v>
      </c>
      <c r="AU130" s="17" t="s">
        <v>182</v>
      </c>
    </row>
    <row r="131" s="2" customFormat="1" ht="55.5" customHeight="1">
      <c r="A131" s="38"/>
      <c r="B131" s="39"/>
      <c r="C131" s="218" t="s">
        <v>88</v>
      </c>
      <c r="D131" s="218" t="s">
        <v>165</v>
      </c>
      <c r="E131" s="219" t="s">
        <v>4099</v>
      </c>
      <c r="F131" s="220" t="s">
        <v>4100</v>
      </c>
      <c r="G131" s="221" t="s">
        <v>168</v>
      </c>
      <c r="H131" s="222">
        <v>32.600000000000001</v>
      </c>
      <c r="I131" s="223"/>
      <c r="J131" s="224">
        <f>ROUND(I131*H131,2)</f>
        <v>0</v>
      </c>
      <c r="K131" s="220" t="s">
        <v>1</v>
      </c>
      <c r="L131" s="44"/>
      <c r="M131" s="225" t="s">
        <v>1</v>
      </c>
      <c r="N131" s="226" t="s">
        <v>43</v>
      </c>
      <c r="O131" s="91"/>
      <c r="P131" s="227">
        <f>O131*H131</f>
        <v>0</v>
      </c>
      <c r="Q131" s="227">
        <v>0</v>
      </c>
      <c r="R131" s="227">
        <f>Q131*H131</f>
        <v>0</v>
      </c>
      <c r="S131" s="227">
        <v>0</v>
      </c>
      <c r="T131" s="228">
        <f>S131*H131</f>
        <v>0</v>
      </c>
      <c r="U131" s="38"/>
      <c r="V131" s="38"/>
      <c r="W131" s="38"/>
      <c r="X131" s="38"/>
      <c r="Y131" s="38"/>
      <c r="Z131" s="38"/>
      <c r="AA131" s="38"/>
      <c r="AB131" s="38"/>
      <c r="AC131" s="38"/>
      <c r="AD131" s="38"/>
      <c r="AE131" s="38"/>
      <c r="AR131" s="229" t="s">
        <v>170</v>
      </c>
      <c r="AT131" s="229" t="s">
        <v>165</v>
      </c>
      <c r="AU131" s="229" t="s">
        <v>182</v>
      </c>
      <c r="AY131" s="17" t="s">
        <v>162</v>
      </c>
      <c r="BE131" s="230">
        <f>IF(N131="základní",J131,0)</f>
        <v>0</v>
      </c>
      <c r="BF131" s="230">
        <f>IF(N131="snížená",J131,0)</f>
        <v>0</v>
      </c>
      <c r="BG131" s="230">
        <f>IF(N131="zákl. přenesená",J131,0)</f>
        <v>0</v>
      </c>
      <c r="BH131" s="230">
        <f>IF(N131="sníž. přenesená",J131,0)</f>
        <v>0</v>
      </c>
      <c r="BI131" s="230">
        <f>IF(N131="nulová",J131,0)</f>
        <v>0</v>
      </c>
      <c r="BJ131" s="17" t="s">
        <v>86</v>
      </c>
      <c r="BK131" s="230">
        <f>ROUND(I131*H131,2)</f>
        <v>0</v>
      </c>
      <c r="BL131" s="17" t="s">
        <v>170</v>
      </c>
      <c r="BM131" s="229" t="s">
        <v>205</v>
      </c>
    </row>
    <row r="132" s="2" customFormat="1">
      <c r="A132" s="38"/>
      <c r="B132" s="39"/>
      <c r="C132" s="40"/>
      <c r="D132" s="231" t="s">
        <v>172</v>
      </c>
      <c r="E132" s="40"/>
      <c r="F132" s="232" t="s">
        <v>4004</v>
      </c>
      <c r="G132" s="40"/>
      <c r="H132" s="40"/>
      <c r="I132" s="233"/>
      <c r="J132" s="40"/>
      <c r="K132" s="40"/>
      <c r="L132" s="44"/>
      <c r="M132" s="234"/>
      <c r="N132" s="235"/>
      <c r="O132" s="91"/>
      <c r="P132" s="91"/>
      <c r="Q132" s="91"/>
      <c r="R132" s="91"/>
      <c r="S132" s="91"/>
      <c r="T132" s="92"/>
      <c r="U132" s="38"/>
      <c r="V132" s="38"/>
      <c r="W132" s="38"/>
      <c r="X132" s="38"/>
      <c r="Y132" s="38"/>
      <c r="Z132" s="38"/>
      <c r="AA132" s="38"/>
      <c r="AB132" s="38"/>
      <c r="AC132" s="38"/>
      <c r="AD132" s="38"/>
      <c r="AE132" s="38"/>
      <c r="AT132" s="17" t="s">
        <v>172</v>
      </c>
      <c r="AU132" s="17" t="s">
        <v>182</v>
      </c>
    </row>
    <row r="133" s="2" customFormat="1" ht="37.8" customHeight="1">
      <c r="A133" s="38"/>
      <c r="B133" s="39"/>
      <c r="C133" s="218" t="s">
        <v>182</v>
      </c>
      <c r="D133" s="218" t="s">
        <v>165</v>
      </c>
      <c r="E133" s="219" t="s">
        <v>580</v>
      </c>
      <c r="F133" s="220" t="s">
        <v>4101</v>
      </c>
      <c r="G133" s="221" t="s">
        <v>176</v>
      </c>
      <c r="H133" s="222">
        <v>65.200000000000003</v>
      </c>
      <c r="I133" s="223"/>
      <c r="J133" s="224">
        <f>ROUND(I133*H133,2)</f>
        <v>0</v>
      </c>
      <c r="K133" s="220" t="s">
        <v>1</v>
      </c>
      <c r="L133" s="44"/>
      <c r="M133" s="225" t="s">
        <v>1</v>
      </c>
      <c r="N133" s="226" t="s">
        <v>43</v>
      </c>
      <c r="O133" s="91"/>
      <c r="P133" s="227">
        <f>O133*H133</f>
        <v>0</v>
      </c>
      <c r="Q133" s="227">
        <v>0</v>
      </c>
      <c r="R133" s="227">
        <f>Q133*H133</f>
        <v>0</v>
      </c>
      <c r="S133" s="227">
        <v>0</v>
      </c>
      <c r="T133" s="228">
        <f>S133*H133</f>
        <v>0</v>
      </c>
      <c r="U133" s="38"/>
      <c r="V133" s="38"/>
      <c r="W133" s="38"/>
      <c r="X133" s="38"/>
      <c r="Y133" s="38"/>
      <c r="Z133" s="38"/>
      <c r="AA133" s="38"/>
      <c r="AB133" s="38"/>
      <c r="AC133" s="38"/>
      <c r="AD133" s="38"/>
      <c r="AE133" s="38"/>
      <c r="AR133" s="229" t="s">
        <v>170</v>
      </c>
      <c r="AT133" s="229" t="s">
        <v>165</v>
      </c>
      <c r="AU133" s="229" t="s">
        <v>182</v>
      </c>
      <c r="AY133" s="17" t="s">
        <v>162</v>
      </c>
      <c r="BE133" s="230">
        <f>IF(N133="základní",J133,0)</f>
        <v>0</v>
      </c>
      <c r="BF133" s="230">
        <f>IF(N133="snížená",J133,0)</f>
        <v>0</v>
      </c>
      <c r="BG133" s="230">
        <f>IF(N133="zákl. přenesená",J133,0)</f>
        <v>0</v>
      </c>
      <c r="BH133" s="230">
        <f>IF(N133="sníž. přenesená",J133,0)</f>
        <v>0</v>
      </c>
      <c r="BI133" s="230">
        <f>IF(N133="nulová",J133,0)</f>
        <v>0</v>
      </c>
      <c r="BJ133" s="17" t="s">
        <v>86</v>
      </c>
      <c r="BK133" s="230">
        <f>ROUND(I133*H133,2)</f>
        <v>0</v>
      </c>
      <c r="BL133" s="17" t="s">
        <v>170</v>
      </c>
      <c r="BM133" s="229" t="s">
        <v>235</v>
      </c>
    </row>
    <row r="134" s="2" customFormat="1">
      <c r="A134" s="38"/>
      <c r="B134" s="39"/>
      <c r="C134" s="40"/>
      <c r="D134" s="231" t="s">
        <v>172</v>
      </c>
      <c r="E134" s="40"/>
      <c r="F134" s="232" t="s">
        <v>3881</v>
      </c>
      <c r="G134" s="40"/>
      <c r="H134" s="40"/>
      <c r="I134" s="233"/>
      <c r="J134" s="40"/>
      <c r="K134" s="40"/>
      <c r="L134" s="44"/>
      <c r="M134" s="234"/>
      <c r="N134" s="235"/>
      <c r="O134" s="91"/>
      <c r="P134" s="91"/>
      <c r="Q134" s="91"/>
      <c r="R134" s="91"/>
      <c r="S134" s="91"/>
      <c r="T134" s="92"/>
      <c r="U134" s="38"/>
      <c r="V134" s="38"/>
      <c r="W134" s="38"/>
      <c r="X134" s="38"/>
      <c r="Y134" s="38"/>
      <c r="Z134" s="38"/>
      <c r="AA134" s="38"/>
      <c r="AB134" s="38"/>
      <c r="AC134" s="38"/>
      <c r="AD134" s="38"/>
      <c r="AE134" s="38"/>
      <c r="AT134" s="17" t="s">
        <v>172</v>
      </c>
      <c r="AU134" s="17" t="s">
        <v>182</v>
      </c>
    </row>
    <row r="135" s="2" customFormat="1" ht="24.15" customHeight="1">
      <c r="A135" s="38"/>
      <c r="B135" s="39"/>
      <c r="C135" s="218" t="s">
        <v>170</v>
      </c>
      <c r="D135" s="218" t="s">
        <v>165</v>
      </c>
      <c r="E135" s="219" t="s">
        <v>584</v>
      </c>
      <c r="F135" s="220" t="s">
        <v>585</v>
      </c>
      <c r="G135" s="221" t="s">
        <v>176</v>
      </c>
      <c r="H135" s="222">
        <v>65.200000000000003</v>
      </c>
      <c r="I135" s="223"/>
      <c r="J135" s="224">
        <f>ROUND(I135*H135,2)</f>
        <v>0</v>
      </c>
      <c r="K135" s="220" t="s">
        <v>1</v>
      </c>
      <c r="L135" s="44"/>
      <c r="M135" s="225" t="s">
        <v>1</v>
      </c>
      <c r="N135" s="226" t="s">
        <v>43</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170</v>
      </c>
      <c r="AT135" s="229" t="s">
        <v>165</v>
      </c>
      <c r="AU135" s="229" t="s">
        <v>182</v>
      </c>
      <c r="AY135" s="17" t="s">
        <v>162</v>
      </c>
      <c r="BE135" s="230">
        <f>IF(N135="základní",J135,0)</f>
        <v>0</v>
      </c>
      <c r="BF135" s="230">
        <f>IF(N135="snížená",J135,0)</f>
        <v>0</v>
      </c>
      <c r="BG135" s="230">
        <f>IF(N135="zákl. přenesená",J135,0)</f>
        <v>0</v>
      </c>
      <c r="BH135" s="230">
        <f>IF(N135="sníž. přenesená",J135,0)</f>
        <v>0</v>
      </c>
      <c r="BI135" s="230">
        <f>IF(N135="nulová",J135,0)</f>
        <v>0</v>
      </c>
      <c r="BJ135" s="17" t="s">
        <v>86</v>
      </c>
      <c r="BK135" s="230">
        <f>ROUND(I135*H135,2)</f>
        <v>0</v>
      </c>
      <c r="BL135" s="17" t="s">
        <v>170</v>
      </c>
      <c r="BM135" s="229" t="s">
        <v>265</v>
      </c>
    </row>
    <row r="136" s="2" customFormat="1">
      <c r="A136" s="38"/>
      <c r="B136" s="39"/>
      <c r="C136" s="40"/>
      <c r="D136" s="231" t="s">
        <v>172</v>
      </c>
      <c r="E136" s="40"/>
      <c r="F136" s="232" t="s">
        <v>3881</v>
      </c>
      <c r="G136" s="40"/>
      <c r="H136" s="40"/>
      <c r="I136" s="233"/>
      <c r="J136" s="40"/>
      <c r="K136" s="40"/>
      <c r="L136" s="44"/>
      <c r="M136" s="234"/>
      <c r="N136" s="235"/>
      <c r="O136" s="91"/>
      <c r="P136" s="91"/>
      <c r="Q136" s="91"/>
      <c r="R136" s="91"/>
      <c r="S136" s="91"/>
      <c r="T136" s="92"/>
      <c r="U136" s="38"/>
      <c r="V136" s="38"/>
      <c r="W136" s="38"/>
      <c r="X136" s="38"/>
      <c r="Y136" s="38"/>
      <c r="Z136" s="38"/>
      <c r="AA136" s="38"/>
      <c r="AB136" s="38"/>
      <c r="AC136" s="38"/>
      <c r="AD136" s="38"/>
      <c r="AE136" s="38"/>
      <c r="AT136" s="17" t="s">
        <v>172</v>
      </c>
      <c r="AU136" s="17" t="s">
        <v>182</v>
      </c>
    </row>
    <row r="137" s="2" customFormat="1" ht="24.15" customHeight="1">
      <c r="A137" s="38"/>
      <c r="B137" s="39"/>
      <c r="C137" s="218" t="s">
        <v>191</v>
      </c>
      <c r="D137" s="218" t="s">
        <v>165</v>
      </c>
      <c r="E137" s="219" t="s">
        <v>587</v>
      </c>
      <c r="F137" s="220" t="s">
        <v>3888</v>
      </c>
      <c r="G137" s="221" t="s">
        <v>168</v>
      </c>
      <c r="H137" s="222">
        <v>32.600000000000001</v>
      </c>
      <c r="I137" s="223"/>
      <c r="J137" s="224">
        <f>ROUND(I137*H137,2)</f>
        <v>0</v>
      </c>
      <c r="K137" s="220" t="s">
        <v>1</v>
      </c>
      <c r="L137" s="44"/>
      <c r="M137" s="225" t="s">
        <v>1</v>
      </c>
      <c r="N137" s="226" t="s">
        <v>43</v>
      </c>
      <c r="O137" s="91"/>
      <c r="P137" s="227">
        <f>O137*H137</f>
        <v>0</v>
      </c>
      <c r="Q137" s="227">
        <v>0</v>
      </c>
      <c r="R137" s="227">
        <f>Q137*H137</f>
        <v>0</v>
      </c>
      <c r="S137" s="227">
        <v>0</v>
      </c>
      <c r="T137" s="228">
        <f>S137*H137</f>
        <v>0</v>
      </c>
      <c r="U137" s="38"/>
      <c r="V137" s="38"/>
      <c r="W137" s="38"/>
      <c r="X137" s="38"/>
      <c r="Y137" s="38"/>
      <c r="Z137" s="38"/>
      <c r="AA137" s="38"/>
      <c r="AB137" s="38"/>
      <c r="AC137" s="38"/>
      <c r="AD137" s="38"/>
      <c r="AE137" s="38"/>
      <c r="AR137" s="229" t="s">
        <v>170</v>
      </c>
      <c r="AT137" s="229" t="s">
        <v>165</v>
      </c>
      <c r="AU137" s="229" t="s">
        <v>182</v>
      </c>
      <c r="AY137" s="17" t="s">
        <v>162</v>
      </c>
      <c r="BE137" s="230">
        <f>IF(N137="základní",J137,0)</f>
        <v>0</v>
      </c>
      <c r="BF137" s="230">
        <f>IF(N137="snížená",J137,0)</f>
        <v>0</v>
      </c>
      <c r="BG137" s="230">
        <f>IF(N137="zákl. přenesená",J137,0)</f>
        <v>0</v>
      </c>
      <c r="BH137" s="230">
        <f>IF(N137="sníž. přenesená",J137,0)</f>
        <v>0</v>
      </c>
      <c r="BI137" s="230">
        <f>IF(N137="nulová",J137,0)</f>
        <v>0</v>
      </c>
      <c r="BJ137" s="17" t="s">
        <v>86</v>
      </c>
      <c r="BK137" s="230">
        <f>ROUND(I137*H137,2)</f>
        <v>0</v>
      </c>
      <c r="BL137" s="17" t="s">
        <v>170</v>
      </c>
      <c r="BM137" s="229" t="s">
        <v>275</v>
      </c>
    </row>
    <row r="138" s="2" customFormat="1">
      <c r="A138" s="38"/>
      <c r="B138" s="39"/>
      <c r="C138" s="40"/>
      <c r="D138" s="231" t="s">
        <v>172</v>
      </c>
      <c r="E138" s="40"/>
      <c r="F138" s="232" t="s">
        <v>3881</v>
      </c>
      <c r="G138" s="40"/>
      <c r="H138" s="40"/>
      <c r="I138" s="233"/>
      <c r="J138" s="40"/>
      <c r="K138" s="40"/>
      <c r="L138" s="44"/>
      <c r="M138" s="234"/>
      <c r="N138" s="235"/>
      <c r="O138" s="91"/>
      <c r="P138" s="91"/>
      <c r="Q138" s="91"/>
      <c r="R138" s="91"/>
      <c r="S138" s="91"/>
      <c r="T138" s="92"/>
      <c r="U138" s="38"/>
      <c r="V138" s="38"/>
      <c r="W138" s="38"/>
      <c r="X138" s="38"/>
      <c r="Y138" s="38"/>
      <c r="Z138" s="38"/>
      <c r="AA138" s="38"/>
      <c r="AB138" s="38"/>
      <c r="AC138" s="38"/>
      <c r="AD138" s="38"/>
      <c r="AE138" s="38"/>
      <c r="AT138" s="17" t="s">
        <v>172</v>
      </c>
      <c r="AU138" s="17" t="s">
        <v>182</v>
      </c>
    </row>
    <row r="139" s="2" customFormat="1" ht="55.5" customHeight="1">
      <c r="A139" s="38"/>
      <c r="B139" s="39"/>
      <c r="C139" s="218" t="s">
        <v>196</v>
      </c>
      <c r="D139" s="218" t="s">
        <v>165</v>
      </c>
      <c r="E139" s="219" t="s">
        <v>594</v>
      </c>
      <c r="F139" s="220" t="s">
        <v>4102</v>
      </c>
      <c r="G139" s="221" t="s">
        <v>168</v>
      </c>
      <c r="H139" s="222">
        <v>41.68</v>
      </c>
      <c r="I139" s="223"/>
      <c r="J139" s="224">
        <f>ROUND(I139*H139,2)</f>
        <v>0</v>
      </c>
      <c r="K139" s="220" t="s">
        <v>1</v>
      </c>
      <c r="L139" s="44"/>
      <c r="M139" s="225" t="s">
        <v>1</v>
      </c>
      <c r="N139" s="226" t="s">
        <v>43</v>
      </c>
      <c r="O139" s="91"/>
      <c r="P139" s="227">
        <f>O139*H139</f>
        <v>0</v>
      </c>
      <c r="Q139" s="227">
        <v>0</v>
      </c>
      <c r="R139" s="227">
        <f>Q139*H139</f>
        <v>0</v>
      </c>
      <c r="S139" s="227">
        <v>0</v>
      </c>
      <c r="T139" s="228">
        <f>S139*H139</f>
        <v>0</v>
      </c>
      <c r="U139" s="38"/>
      <c r="V139" s="38"/>
      <c r="W139" s="38"/>
      <c r="X139" s="38"/>
      <c r="Y139" s="38"/>
      <c r="Z139" s="38"/>
      <c r="AA139" s="38"/>
      <c r="AB139" s="38"/>
      <c r="AC139" s="38"/>
      <c r="AD139" s="38"/>
      <c r="AE139" s="38"/>
      <c r="AR139" s="229" t="s">
        <v>170</v>
      </c>
      <c r="AT139" s="229" t="s">
        <v>165</v>
      </c>
      <c r="AU139" s="229" t="s">
        <v>182</v>
      </c>
      <c r="AY139" s="17" t="s">
        <v>162</v>
      </c>
      <c r="BE139" s="230">
        <f>IF(N139="základní",J139,0)</f>
        <v>0</v>
      </c>
      <c r="BF139" s="230">
        <f>IF(N139="snížená",J139,0)</f>
        <v>0</v>
      </c>
      <c r="BG139" s="230">
        <f>IF(N139="zákl. přenesená",J139,0)</f>
        <v>0</v>
      </c>
      <c r="BH139" s="230">
        <f>IF(N139="sníž. přenesená",J139,0)</f>
        <v>0</v>
      </c>
      <c r="BI139" s="230">
        <f>IF(N139="nulová",J139,0)</f>
        <v>0</v>
      </c>
      <c r="BJ139" s="17" t="s">
        <v>86</v>
      </c>
      <c r="BK139" s="230">
        <f>ROUND(I139*H139,2)</f>
        <v>0</v>
      </c>
      <c r="BL139" s="17" t="s">
        <v>170</v>
      </c>
      <c r="BM139" s="229" t="s">
        <v>283</v>
      </c>
    </row>
    <row r="140" s="2" customFormat="1">
      <c r="A140" s="38"/>
      <c r="B140" s="39"/>
      <c r="C140" s="40"/>
      <c r="D140" s="231" t="s">
        <v>172</v>
      </c>
      <c r="E140" s="40"/>
      <c r="F140" s="232" t="s">
        <v>3894</v>
      </c>
      <c r="G140" s="40"/>
      <c r="H140" s="40"/>
      <c r="I140" s="233"/>
      <c r="J140" s="40"/>
      <c r="K140" s="40"/>
      <c r="L140" s="44"/>
      <c r="M140" s="234"/>
      <c r="N140" s="235"/>
      <c r="O140" s="91"/>
      <c r="P140" s="91"/>
      <c r="Q140" s="91"/>
      <c r="R140" s="91"/>
      <c r="S140" s="91"/>
      <c r="T140" s="92"/>
      <c r="U140" s="38"/>
      <c r="V140" s="38"/>
      <c r="W140" s="38"/>
      <c r="X140" s="38"/>
      <c r="Y140" s="38"/>
      <c r="Z140" s="38"/>
      <c r="AA140" s="38"/>
      <c r="AB140" s="38"/>
      <c r="AC140" s="38"/>
      <c r="AD140" s="38"/>
      <c r="AE140" s="38"/>
      <c r="AT140" s="17" t="s">
        <v>172</v>
      </c>
      <c r="AU140" s="17" t="s">
        <v>182</v>
      </c>
    </row>
    <row r="141" s="2" customFormat="1" ht="55.5" customHeight="1">
      <c r="A141" s="38"/>
      <c r="B141" s="39"/>
      <c r="C141" s="218" t="s">
        <v>201</v>
      </c>
      <c r="D141" s="218" t="s">
        <v>165</v>
      </c>
      <c r="E141" s="219" t="s">
        <v>597</v>
      </c>
      <c r="F141" s="220" t="s">
        <v>4103</v>
      </c>
      <c r="G141" s="221" t="s">
        <v>168</v>
      </c>
      <c r="H141" s="222">
        <v>11.76</v>
      </c>
      <c r="I141" s="223"/>
      <c r="J141" s="224">
        <f>ROUND(I141*H141,2)</f>
        <v>0</v>
      </c>
      <c r="K141" s="220" t="s">
        <v>1</v>
      </c>
      <c r="L141" s="44"/>
      <c r="M141" s="225" t="s">
        <v>1</v>
      </c>
      <c r="N141" s="226" t="s">
        <v>43</v>
      </c>
      <c r="O141" s="91"/>
      <c r="P141" s="227">
        <f>O141*H141</f>
        <v>0</v>
      </c>
      <c r="Q141" s="227">
        <v>0</v>
      </c>
      <c r="R141" s="227">
        <f>Q141*H141</f>
        <v>0</v>
      </c>
      <c r="S141" s="227">
        <v>0</v>
      </c>
      <c r="T141" s="228">
        <f>S141*H141</f>
        <v>0</v>
      </c>
      <c r="U141" s="38"/>
      <c r="V141" s="38"/>
      <c r="W141" s="38"/>
      <c r="X141" s="38"/>
      <c r="Y141" s="38"/>
      <c r="Z141" s="38"/>
      <c r="AA141" s="38"/>
      <c r="AB141" s="38"/>
      <c r="AC141" s="38"/>
      <c r="AD141" s="38"/>
      <c r="AE141" s="38"/>
      <c r="AR141" s="229" t="s">
        <v>170</v>
      </c>
      <c r="AT141" s="229" t="s">
        <v>165</v>
      </c>
      <c r="AU141" s="229" t="s">
        <v>182</v>
      </c>
      <c r="AY141" s="17" t="s">
        <v>162</v>
      </c>
      <c r="BE141" s="230">
        <f>IF(N141="základní",J141,0)</f>
        <v>0</v>
      </c>
      <c r="BF141" s="230">
        <f>IF(N141="snížená",J141,0)</f>
        <v>0</v>
      </c>
      <c r="BG141" s="230">
        <f>IF(N141="zákl. přenesená",J141,0)</f>
        <v>0</v>
      </c>
      <c r="BH141" s="230">
        <f>IF(N141="sníž. přenesená",J141,0)</f>
        <v>0</v>
      </c>
      <c r="BI141" s="230">
        <f>IF(N141="nulová",J141,0)</f>
        <v>0</v>
      </c>
      <c r="BJ141" s="17" t="s">
        <v>86</v>
      </c>
      <c r="BK141" s="230">
        <f>ROUND(I141*H141,2)</f>
        <v>0</v>
      </c>
      <c r="BL141" s="17" t="s">
        <v>170</v>
      </c>
      <c r="BM141" s="229" t="s">
        <v>299</v>
      </c>
    </row>
    <row r="142" s="2" customFormat="1">
      <c r="A142" s="38"/>
      <c r="B142" s="39"/>
      <c r="C142" s="40"/>
      <c r="D142" s="231" t="s">
        <v>172</v>
      </c>
      <c r="E142" s="40"/>
      <c r="F142" s="232" t="s">
        <v>3881</v>
      </c>
      <c r="G142" s="40"/>
      <c r="H142" s="40"/>
      <c r="I142" s="233"/>
      <c r="J142" s="40"/>
      <c r="K142" s="40"/>
      <c r="L142" s="44"/>
      <c r="M142" s="234"/>
      <c r="N142" s="235"/>
      <c r="O142" s="91"/>
      <c r="P142" s="91"/>
      <c r="Q142" s="91"/>
      <c r="R142" s="91"/>
      <c r="S142" s="91"/>
      <c r="T142" s="92"/>
      <c r="U142" s="38"/>
      <c r="V142" s="38"/>
      <c r="W142" s="38"/>
      <c r="X142" s="38"/>
      <c r="Y142" s="38"/>
      <c r="Z142" s="38"/>
      <c r="AA142" s="38"/>
      <c r="AB142" s="38"/>
      <c r="AC142" s="38"/>
      <c r="AD142" s="38"/>
      <c r="AE142" s="38"/>
      <c r="AT142" s="17" t="s">
        <v>172</v>
      </c>
      <c r="AU142" s="17" t="s">
        <v>182</v>
      </c>
    </row>
    <row r="143" s="2" customFormat="1" ht="49.05" customHeight="1">
      <c r="A143" s="38"/>
      <c r="B143" s="39"/>
      <c r="C143" s="218" t="s">
        <v>205</v>
      </c>
      <c r="D143" s="218" t="s">
        <v>165</v>
      </c>
      <c r="E143" s="219" t="s">
        <v>600</v>
      </c>
      <c r="F143" s="220" t="s">
        <v>4104</v>
      </c>
      <c r="G143" s="221" t="s">
        <v>168</v>
      </c>
      <c r="H143" s="222">
        <v>117.59999999999999</v>
      </c>
      <c r="I143" s="223"/>
      <c r="J143" s="224">
        <f>ROUND(I143*H143,2)</f>
        <v>0</v>
      </c>
      <c r="K143" s="220" t="s">
        <v>1</v>
      </c>
      <c r="L143" s="44"/>
      <c r="M143" s="225" t="s">
        <v>1</v>
      </c>
      <c r="N143" s="226" t="s">
        <v>43</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170</v>
      </c>
      <c r="AT143" s="229" t="s">
        <v>165</v>
      </c>
      <c r="AU143" s="229" t="s">
        <v>182</v>
      </c>
      <c r="AY143" s="17" t="s">
        <v>162</v>
      </c>
      <c r="BE143" s="230">
        <f>IF(N143="základní",J143,0)</f>
        <v>0</v>
      </c>
      <c r="BF143" s="230">
        <f>IF(N143="snížená",J143,0)</f>
        <v>0</v>
      </c>
      <c r="BG143" s="230">
        <f>IF(N143="zákl. přenesená",J143,0)</f>
        <v>0</v>
      </c>
      <c r="BH143" s="230">
        <f>IF(N143="sníž. přenesená",J143,0)</f>
        <v>0</v>
      </c>
      <c r="BI143" s="230">
        <f>IF(N143="nulová",J143,0)</f>
        <v>0</v>
      </c>
      <c r="BJ143" s="17" t="s">
        <v>86</v>
      </c>
      <c r="BK143" s="230">
        <f>ROUND(I143*H143,2)</f>
        <v>0</v>
      </c>
      <c r="BL143" s="17" t="s">
        <v>170</v>
      </c>
      <c r="BM143" s="229" t="s">
        <v>330</v>
      </c>
    </row>
    <row r="144" s="2" customFormat="1">
      <c r="A144" s="38"/>
      <c r="B144" s="39"/>
      <c r="C144" s="40"/>
      <c r="D144" s="231" t="s">
        <v>172</v>
      </c>
      <c r="E144" s="40"/>
      <c r="F144" s="232" t="s">
        <v>3881</v>
      </c>
      <c r="G144" s="40"/>
      <c r="H144" s="40"/>
      <c r="I144" s="233"/>
      <c r="J144" s="40"/>
      <c r="K144" s="40"/>
      <c r="L144" s="44"/>
      <c r="M144" s="234"/>
      <c r="N144" s="235"/>
      <c r="O144" s="91"/>
      <c r="P144" s="91"/>
      <c r="Q144" s="91"/>
      <c r="R144" s="91"/>
      <c r="S144" s="91"/>
      <c r="T144" s="92"/>
      <c r="U144" s="38"/>
      <c r="V144" s="38"/>
      <c r="W144" s="38"/>
      <c r="X144" s="38"/>
      <c r="Y144" s="38"/>
      <c r="Z144" s="38"/>
      <c r="AA144" s="38"/>
      <c r="AB144" s="38"/>
      <c r="AC144" s="38"/>
      <c r="AD144" s="38"/>
      <c r="AE144" s="38"/>
      <c r="AT144" s="17" t="s">
        <v>172</v>
      </c>
      <c r="AU144" s="17" t="s">
        <v>182</v>
      </c>
    </row>
    <row r="145" s="2" customFormat="1" ht="16.5" customHeight="1">
      <c r="A145" s="38"/>
      <c r="B145" s="39"/>
      <c r="C145" s="218" t="s">
        <v>163</v>
      </c>
      <c r="D145" s="218" t="s">
        <v>165</v>
      </c>
      <c r="E145" s="219" t="s">
        <v>3696</v>
      </c>
      <c r="F145" s="220" t="s">
        <v>3697</v>
      </c>
      <c r="G145" s="221" t="s">
        <v>168</v>
      </c>
      <c r="H145" s="222">
        <v>11.76</v>
      </c>
      <c r="I145" s="223"/>
      <c r="J145" s="224">
        <f>ROUND(I145*H145,2)</f>
        <v>0</v>
      </c>
      <c r="K145" s="220" t="s">
        <v>1</v>
      </c>
      <c r="L145" s="44"/>
      <c r="M145" s="225" t="s">
        <v>1</v>
      </c>
      <c r="N145" s="226" t="s">
        <v>43</v>
      </c>
      <c r="O145" s="91"/>
      <c r="P145" s="227">
        <f>O145*H145</f>
        <v>0</v>
      </c>
      <c r="Q145" s="227">
        <v>0</v>
      </c>
      <c r="R145" s="227">
        <f>Q145*H145</f>
        <v>0</v>
      </c>
      <c r="S145" s="227">
        <v>0</v>
      </c>
      <c r="T145" s="228">
        <f>S145*H145</f>
        <v>0</v>
      </c>
      <c r="U145" s="38"/>
      <c r="V145" s="38"/>
      <c r="W145" s="38"/>
      <c r="X145" s="38"/>
      <c r="Y145" s="38"/>
      <c r="Z145" s="38"/>
      <c r="AA145" s="38"/>
      <c r="AB145" s="38"/>
      <c r="AC145" s="38"/>
      <c r="AD145" s="38"/>
      <c r="AE145" s="38"/>
      <c r="AR145" s="229" t="s">
        <v>170</v>
      </c>
      <c r="AT145" s="229" t="s">
        <v>165</v>
      </c>
      <c r="AU145" s="229" t="s">
        <v>182</v>
      </c>
      <c r="AY145" s="17" t="s">
        <v>162</v>
      </c>
      <c r="BE145" s="230">
        <f>IF(N145="základní",J145,0)</f>
        <v>0</v>
      </c>
      <c r="BF145" s="230">
        <f>IF(N145="snížená",J145,0)</f>
        <v>0</v>
      </c>
      <c r="BG145" s="230">
        <f>IF(N145="zákl. přenesená",J145,0)</f>
        <v>0</v>
      </c>
      <c r="BH145" s="230">
        <f>IF(N145="sníž. přenesená",J145,0)</f>
        <v>0</v>
      </c>
      <c r="BI145" s="230">
        <f>IF(N145="nulová",J145,0)</f>
        <v>0</v>
      </c>
      <c r="BJ145" s="17" t="s">
        <v>86</v>
      </c>
      <c r="BK145" s="230">
        <f>ROUND(I145*H145,2)</f>
        <v>0</v>
      </c>
      <c r="BL145" s="17" t="s">
        <v>170</v>
      </c>
      <c r="BM145" s="229" t="s">
        <v>355</v>
      </c>
    </row>
    <row r="146" s="2" customFormat="1">
      <c r="A146" s="38"/>
      <c r="B146" s="39"/>
      <c r="C146" s="40"/>
      <c r="D146" s="231" t="s">
        <v>172</v>
      </c>
      <c r="E146" s="40"/>
      <c r="F146" s="232" t="s">
        <v>3881</v>
      </c>
      <c r="G146" s="40"/>
      <c r="H146" s="40"/>
      <c r="I146" s="233"/>
      <c r="J146" s="40"/>
      <c r="K146" s="40"/>
      <c r="L146" s="44"/>
      <c r="M146" s="234"/>
      <c r="N146" s="235"/>
      <c r="O146" s="91"/>
      <c r="P146" s="91"/>
      <c r="Q146" s="91"/>
      <c r="R146" s="91"/>
      <c r="S146" s="91"/>
      <c r="T146" s="92"/>
      <c r="U146" s="38"/>
      <c r="V146" s="38"/>
      <c r="W146" s="38"/>
      <c r="X146" s="38"/>
      <c r="Y146" s="38"/>
      <c r="Z146" s="38"/>
      <c r="AA146" s="38"/>
      <c r="AB146" s="38"/>
      <c r="AC146" s="38"/>
      <c r="AD146" s="38"/>
      <c r="AE146" s="38"/>
      <c r="AT146" s="17" t="s">
        <v>172</v>
      </c>
      <c r="AU146" s="17" t="s">
        <v>182</v>
      </c>
    </row>
    <row r="147" s="2" customFormat="1" ht="55.5" customHeight="1">
      <c r="A147" s="38"/>
      <c r="B147" s="39"/>
      <c r="C147" s="218" t="s">
        <v>214</v>
      </c>
      <c r="D147" s="218" t="s">
        <v>165</v>
      </c>
      <c r="E147" s="219" t="s">
        <v>3898</v>
      </c>
      <c r="F147" s="220" t="s">
        <v>4105</v>
      </c>
      <c r="G147" s="221" t="s">
        <v>353</v>
      </c>
      <c r="H147" s="222">
        <v>21.167999999999999</v>
      </c>
      <c r="I147" s="223"/>
      <c r="J147" s="224">
        <f>ROUND(I147*H147,2)</f>
        <v>0</v>
      </c>
      <c r="K147" s="220" t="s">
        <v>1</v>
      </c>
      <c r="L147" s="44"/>
      <c r="M147" s="225" t="s">
        <v>1</v>
      </c>
      <c r="N147" s="226" t="s">
        <v>43</v>
      </c>
      <c r="O147" s="91"/>
      <c r="P147" s="227">
        <f>O147*H147</f>
        <v>0</v>
      </c>
      <c r="Q147" s="227">
        <v>0</v>
      </c>
      <c r="R147" s="227">
        <f>Q147*H147</f>
        <v>0</v>
      </c>
      <c r="S147" s="227">
        <v>0</v>
      </c>
      <c r="T147" s="228">
        <f>S147*H147</f>
        <v>0</v>
      </c>
      <c r="U147" s="38"/>
      <c r="V147" s="38"/>
      <c r="W147" s="38"/>
      <c r="X147" s="38"/>
      <c r="Y147" s="38"/>
      <c r="Z147" s="38"/>
      <c r="AA147" s="38"/>
      <c r="AB147" s="38"/>
      <c r="AC147" s="38"/>
      <c r="AD147" s="38"/>
      <c r="AE147" s="38"/>
      <c r="AR147" s="229" t="s">
        <v>170</v>
      </c>
      <c r="AT147" s="229" t="s">
        <v>165</v>
      </c>
      <c r="AU147" s="229" t="s">
        <v>182</v>
      </c>
      <c r="AY147" s="17" t="s">
        <v>162</v>
      </c>
      <c r="BE147" s="230">
        <f>IF(N147="základní",J147,0)</f>
        <v>0</v>
      </c>
      <c r="BF147" s="230">
        <f>IF(N147="snížená",J147,0)</f>
        <v>0</v>
      </c>
      <c r="BG147" s="230">
        <f>IF(N147="zákl. přenesená",J147,0)</f>
        <v>0</v>
      </c>
      <c r="BH147" s="230">
        <f>IF(N147="sníž. přenesená",J147,0)</f>
        <v>0</v>
      </c>
      <c r="BI147" s="230">
        <f>IF(N147="nulová",J147,0)</f>
        <v>0</v>
      </c>
      <c r="BJ147" s="17" t="s">
        <v>86</v>
      </c>
      <c r="BK147" s="230">
        <f>ROUND(I147*H147,2)</f>
        <v>0</v>
      </c>
      <c r="BL147" s="17" t="s">
        <v>170</v>
      </c>
      <c r="BM147" s="229" t="s">
        <v>364</v>
      </c>
    </row>
    <row r="148" s="2" customFormat="1">
      <c r="A148" s="38"/>
      <c r="B148" s="39"/>
      <c r="C148" s="40"/>
      <c r="D148" s="231" t="s">
        <v>172</v>
      </c>
      <c r="E148" s="40"/>
      <c r="F148" s="232" t="s">
        <v>3881</v>
      </c>
      <c r="G148" s="40"/>
      <c r="H148" s="40"/>
      <c r="I148" s="233"/>
      <c r="J148" s="40"/>
      <c r="K148" s="40"/>
      <c r="L148" s="44"/>
      <c r="M148" s="234"/>
      <c r="N148" s="235"/>
      <c r="O148" s="91"/>
      <c r="P148" s="91"/>
      <c r="Q148" s="91"/>
      <c r="R148" s="91"/>
      <c r="S148" s="91"/>
      <c r="T148" s="92"/>
      <c r="U148" s="38"/>
      <c r="V148" s="38"/>
      <c r="W148" s="38"/>
      <c r="X148" s="38"/>
      <c r="Y148" s="38"/>
      <c r="Z148" s="38"/>
      <c r="AA148" s="38"/>
      <c r="AB148" s="38"/>
      <c r="AC148" s="38"/>
      <c r="AD148" s="38"/>
      <c r="AE148" s="38"/>
      <c r="AT148" s="17" t="s">
        <v>172</v>
      </c>
      <c r="AU148" s="17" t="s">
        <v>182</v>
      </c>
    </row>
    <row r="149" s="2" customFormat="1" ht="55.5" customHeight="1">
      <c r="A149" s="38"/>
      <c r="B149" s="39"/>
      <c r="C149" s="218" t="s">
        <v>221</v>
      </c>
      <c r="D149" s="218" t="s">
        <v>165</v>
      </c>
      <c r="E149" s="219" t="s">
        <v>3900</v>
      </c>
      <c r="F149" s="220" t="s">
        <v>4106</v>
      </c>
      <c r="G149" s="221" t="s">
        <v>168</v>
      </c>
      <c r="H149" s="222">
        <v>20.84</v>
      </c>
      <c r="I149" s="223"/>
      <c r="J149" s="224">
        <f>ROUND(I149*H149,2)</f>
        <v>0</v>
      </c>
      <c r="K149" s="220" t="s">
        <v>1</v>
      </c>
      <c r="L149" s="44"/>
      <c r="M149" s="225" t="s">
        <v>1</v>
      </c>
      <c r="N149" s="226" t="s">
        <v>43</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170</v>
      </c>
      <c r="AT149" s="229" t="s">
        <v>165</v>
      </c>
      <c r="AU149" s="229" t="s">
        <v>182</v>
      </c>
      <c r="AY149" s="17" t="s">
        <v>162</v>
      </c>
      <c r="BE149" s="230">
        <f>IF(N149="základní",J149,0)</f>
        <v>0</v>
      </c>
      <c r="BF149" s="230">
        <f>IF(N149="snížená",J149,0)</f>
        <v>0</v>
      </c>
      <c r="BG149" s="230">
        <f>IF(N149="zákl. přenesená",J149,0)</f>
        <v>0</v>
      </c>
      <c r="BH149" s="230">
        <f>IF(N149="sníž. přenesená",J149,0)</f>
        <v>0</v>
      </c>
      <c r="BI149" s="230">
        <f>IF(N149="nulová",J149,0)</f>
        <v>0</v>
      </c>
      <c r="BJ149" s="17" t="s">
        <v>86</v>
      </c>
      <c r="BK149" s="230">
        <f>ROUND(I149*H149,2)</f>
        <v>0</v>
      </c>
      <c r="BL149" s="17" t="s">
        <v>170</v>
      </c>
      <c r="BM149" s="229" t="s">
        <v>392</v>
      </c>
    </row>
    <row r="150" s="2" customFormat="1">
      <c r="A150" s="38"/>
      <c r="B150" s="39"/>
      <c r="C150" s="40"/>
      <c r="D150" s="231" t="s">
        <v>172</v>
      </c>
      <c r="E150" s="40"/>
      <c r="F150" s="232" t="s">
        <v>3881</v>
      </c>
      <c r="G150" s="40"/>
      <c r="H150" s="40"/>
      <c r="I150" s="233"/>
      <c r="J150" s="40"/>
      <c r="K150" s="40"/>
      <c r="L150" s="44"/>
      <c r="M150" s="234"/>
      <c r="N150" s="235"/>
      <c r="O150" s="91"/>
      <c r="P150" s="91"/>
      <c r="Q150" s="91"/>
      <c r="R150" s="91"/>
      <c r="S150" s="91"/>
      <c r="T150" s="92"/>
      <c r="U150" s="38"/>
      <c r="V150" s="38"/>
      <c r="W150" s="38"/>
      <c r="X150" s="38"/>
      <c r="Y150" s="38"/>
      <c r="Z150" s="38"/>
      <c r="AA150" s="38"/>
      <c r="AB150" s="38"/>
      <c r="AC150" s="38"/>
      <c r="AD150" s="38"/>
      <c r="AE150" s="38"/>
      <c r="AT150" s="17" t="s">
        <v>172</v>
      </c>
      <c r="AU150" s="17" t="s">
        <v>182</v>
      </c>
    </row>
    <row r="151" s="2" customFormat="1" ht="66.75" customHeight="1">
      <c r="A151" s="38"/>
      <c r="B151" s="39"/>
      <c r="C151" s="218" t="s">
        <v>226</v>
      </c>
      <c r="D151" s="218" t="s">
        <v>165</v>
      </c>
      <c r="E151" s="219" t="s">
        <v>3904</v>
      </c>
      <c r="F151" s="220" t="s">
        <v>4107</v>
      </c>
      <c r="G151" s="221" t="s">
        <v>168</v>
      </c>
      <c r="H151" s="222">
        <v>9.6600000000000001</v>
      </c>
      <c r="I151" s="223"/>
      <c r="J151" s="224">
        <f>ROUND(I151*H151,2)</f>
        <v>0</v>
      </c>
      <c r="K151" s="220" t="s">
        <v>1</v>
      </c>
      <c r="L151" s="44"/>
      <c r="M151" s="225" t="s">
        <v>1</v>
      </c>
      <c r="N151" s="226" t="s">
        <v>43</v>
      </c>
      <c r="O151" s="91"/>
      <c r="P151" s="227">
        <f>O151*H151</f>
        <v>0</v>
      </c>
      <c r="Q151" s="227">
        <v>0</v>
      </c>
      <c r="R151" s="227">
        <f>Q151*H151</f>
        <v>0</v>
      </c>
      <c r="S151" s="227">
        <v>0</v>
      </c>
      <c r="T151" s="228">
        <f>S151*H151</f>
        <v>0</v>
      </c>
      <c r="U151" s="38"/>
      <c r="V151" s="38"/>
      <c r="W151" s="38"/>
      <c r="X151" s="38"/>
      <c r="Y151" s="38"/>
      <c r="Z151" s="38"/>
      <c r="AA151" s="38"/>
      <c r="AB151" s="38"/>
      <c r="AC151" s="38"/>
      <c r="AD151" s="38"/>
      <c r="AE151" s="38"/>
      <c r="AR151" s="229" t="s">
        <v>170</v>
      </c>
      <c r="AT151" s="229" t="s">
        <v>165</v>
      </c>
      <c r="AU151" s="229" t="s">
        <v>182</v>
      </c>
      <c r="AY151" s="17" t="s">
        <v>162</v>
      </c>
      <c r="BE151" s="230">
        <f>IF(N151="základní",J151,0)</f>
        <v>0</v>
      </c>
      <c r="BF151" s="230">
        <f>IF(N151="snížená",J151,0)</f>
        <v>0</v>
      </c>
      <c r="BG151" s="230">
        <f>IF(N151="zákl. přenesená",J151,0)</f>
        <v>0</v>
      </c>
      <c r="BH151" s="230">
        <f>IF(N151="sníž. přenesená",J151,0)</f>
        <v>0</v>
      </c>
      <c r="BI151" s="230">
        <f>IF(N151="nulová",J151,0)</f>
        <v>0</v>
      </c>
      <c r="BJ151" s="17" t="s">
        <v>86</v>
      </c>
      <c r="BK151" s="230">
        <f>ROUND(I151*H151,2)</f>
        <v>0</v>
      </c>
      <c r="BL151" s="17" t="s">
        <v>170</v>
      </c>
      <c r="BM151" s="229" t="s">
        <v>425</v>
      </c>
    </row>
    <row r="152" s="2" customFormat="1">
      <c r="A152" s="38"/>
      <c r="B152" s="39"/>
      <c r="C152" s="40"/>
      <c r="D152" s="231" t="s">
        <v>172</v>
      </c>
      <c r="E152" s="40"/>
      <c r="F152" s="232" t="s">
        <v>3906</v>
      </c>
      <c r="G152" s="40"/>
      <c r="H152" s="40"/>
      <c r="I152" s="233"/>
      <c r="J152" s="40"/>
      <c r="K152" s="40"/>
      <c r="L152" s="44"/>
      <c r="M152" s="234"/>
      <c r="N152" s="235"/>
      <c r="O152" s="91"/>
      <c r="P152" s="91"/>
      <c r="Q152" s="91"/>
      <c r="R152" s="91"/>
      <c r="S152" s="91"/>
      <c r="T152" s="92"/>
      <c r="U152" s="38"/>
      <c r="V152" s="38"/>
      <c r="W152" s="38"/>
      <c r="X152" s="38"/>
      <c r="Y152" s="38"/>
      <c r="Z152" s="38"/>
      <c r="AA152" s="38"/>
      <c r="AB152" s="38"/>
      <c r="AC152" s="38"/>
      <c r="AD152" s="38"/>
      <c r="AE152" s="38"/>
      <c r="AT152" s="17" t="s">
        <v>172</v>
      </c>
      <c r="AU152" s="17" t="s">
        <v>182</v>
      </c>
    </row>
    <row r="153" s="2" customFormat="1" ht="16.5" customHeight="1">
      <c r="A153" s="38"/>
      <c r="B153" s="39"/>
      <c r="C153" s="273" t="s">
        <v>230</v>
      </c>
      <c r="D153" s="273" t="s">
        <v>616</v>
      </c>
      <c r="E153" s="274" t="s">
        <v>3907</v>
      </c>
      <c r="F153" s="275" t="s">
        <v>4023</v>
      </c>
      <c r="G153" s="276" t="s">
        <v>353</v>
      </c>
      <c r="H153" s="277">
        <v>19.32</v>
      </c>
      <c r="I153" s="278"/>
      <c r="J153" s="279">
        <f>ROUND(I153*H153,2)</f>
        <v>0</v>
      </c>
      <c r="K153" s="275" t="s">
        <v>1</v>
      </c>
      <c r="L153" s="280"/>
      <c r="M153" s="281" t="s">
        <v>1</v>
      </c>
      <c r="N153" s="282" t="s">
        <v>43</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205</v>
      </c>
      <c r="AT153" s="229" t="s">
        <v>616</v>
      </c>
      <c r="AU153" s="229" t="s">
        <v>182</v>
      </c>
      <c r="AY153" s="17" t="s">
        <v>162</v>
      </c>
      <c r="BE153" s="230">
        <f>IF(N153="základní",J153,0)</f>
        <v>0</v>
      </c>
      <c r="BF153" s="230">
        <f>IF(N153="snížená",J153,0)</f>
        <v>0</v>
      </c>
      <c r="BG153" s="230">
        <f>IF(N153="zákl. přenesená",J153,0)</f>
        <v>0</v>
      </c>
      <c r="BH153" s="230">
        <f>IF(N153="sníž. přenesená",J153,0)</f>
        <v>0</v>
      </c>
      <c r="BI153" s="230">
        <f>IF(N153="nulová",J153,0)</f>
        <v>0</v>
      </c>
      <c r="BJ153" s="17" t="s">
        <v>86</v>
      </c>
      <c r="BK153" s="230">
        <f>ROUND(I153*H153,2)</f>
        <v>0</v>
      </c>
      <c r="BL153" s="17" t="s">
        <v>170</v>
      </c>
      <c r="BM153" s="229" t="s">
        <v>456</v>
      </c>
    </row>
    <row r="154" s="2" customFormat="1">
      <c r="A154" s="38"/>
      <c r="B154" s="39"/>
      <c r="C154" s="40"/>
      <c r="D154" s="231" t="s">
        <v>172</v>
      </c>
      <c r="E154" s="40"/>
      <c r="F154" s="232" t="s">
        <v>3909</v>
      </c>
      <c r="G154" s="40"/>
      <c r="H154" s="40"/>
      <c r="I154" s="233"/>
      <c r="J154" s="40"/>
      <c r="K154" s="40"/>
      <c r="L154" s="44"/>
      <c r="M154" s="234"/>
      <c r="N154" s="235"/>
      <c r="O154" s="91"/>
      <c r="P154" s="91"/>
      <c r="Q154" s="91"/>
      <c r="R154" s="91"/>
      <c r="S154" s="91"/>
      <c r="T154" s="92"/>
      <c r="U154" s="38"/>
      <c r="V154" s="38"/>
      <c r="W154" s="38"/>
      <c r="X154" s="38"/>
      <c r="Y154" s="38"/>
      <c r="Z154" s="38"/>
      <c r="AA154" s="38"/>
      <c r="AB154" s="38"/>
      <c r="AC154" s="38"/>
      <c r="AD154" s="38"/>
      <c r="AE154" s="38"/>
      <c r="AT154" s="17" t="s">
        <v>172</v>
      </c>
      <c r="AU154" s="17" t="s">
        <v>182</v>
      </c>
    </row>
    <row r="155" s="2" customFormat="1" ht="66.75" customHeight="1">
      <c r="A155" s="38"/>
      <c r="B155" s="39"/>
      <c r="C155" s="218" t="s">
        <v>235</v>
      </c>
      <c r="D155" s="218" t="s">
        <v>165</v>
      </c>
      <c r="E155" s="219" t="s">
        <v>3910</v>
      </c>
      <c r="F155" s="220" t="s">
        <v>4108</v>
      </c>
      <c r="G155" s="221" t="s">
        <v>176</v>
      </c>
      <c r="H155" s="222">
        <v>21</v>
      </c>
      <c r="I155" s="223"/>
      <c r="J155" s="224">
        <f>ROUND(I155*H155,2)</f>
        <v>0</v>
      </c>
      <c r="K155" s="220" t="s">
        <v>1</v>
      </c>
      <c r="L155" s="44"/>
      <c r="M155" s="225" t="s">
        <v>1</v>
      </c>
      <c r="N155" s="226" t="s">
        <v>43</v>
      </c>
      <c r="O155" s="91"/>
      <c r="P155" s="227">
        <f>O155*H155</f>
        <v>0</v>
      </c>
      <c r="Q155" s="227">
        <v>0</v>
      </c>
      <c r="R155" s="227">
        <f>Q155*H155</f>
        <v>0</v>
      </c>
      <c r="S155" s="227">
        <v>0</v>
      </c>
      <c r="T155" s="228">
        <f>S155*H155</f>
        <v>0</v>
      </c>
      <c r="U155" s="38"/>
      <c r="V155" s="38"/>
      <c r="W155" s="38"/>
      <c r="X155" s="38"/>
      <c r="Y155" s="38"/>
      <c r="Z155" s="38"/>
      <c r="AA155" s="38"/>
      <c r="AB155" s="38"/>
      <c r="AC155" s="38"/>
      <c r="AD155" s="38"/>
      <c r="AE155" s="38"/>
      <c r="AR155" s="229" t="s">
        <v>170</v>
      </c>
      <c r="AT155" s="229" t="s">
        <v>165</v>
      </c>
      <c r="AU155" s="229" t="s">
        <v>182</v>
      </c>
      <c r="AY155" s="17" t="s">
        <v>162</v>
      </c>
      <c r="BE155" s="230">
        <f>IF(N155="základní",J155,0)</f>
        <v>0</v>
      </c>
      <c r="BF155" s="230">
        <f>IF(N155="snížená",J155,0)</f>
        <v>0</v>
      </c>
      <c r="BG155" s="230">
        <f>IF(N155="zákl. přenesená",J155,0)</f>
        <v>0</v>
      </c>
      <c r="BH155" s="230">
        <f>IF(N155="sníž. přenesená",J155,0)</f>
        <v>0</v>
      </c>
      <c r="BI155" s="230">
        <f>IF(N155="nulová",J155,0)</f>
        <v>0</v>
      </c>
      <c r="BJ155" s="17" t="s">
        <v>86</v>
      </c>
      <c r="BK155" s="230">
        <f>ROUND(I155*H155,2)</f>
        <v>0</v>
      </c>
      <c r="BL155" s="17" t="s">
        <v>170</v>
      </c>
      <c r="BM155" s="229" t="s">
        <v>477</v>
      </c>
    </row>
    <row r="156" s="2" customFormat="1">
      <c r="A156" s="38"/>
      <c r="B156" s="39"/>
      <c r="C156" s="40"/>
      <c r="D156" s="231" t="s">
        <v>172</v>
      </c>
      <c r="E156" s="40"/>
      <c r="F156" s="232" t="s">
        <v>3881</v>
      </c>
      <c r="G156" s="40"/>
      <c r="H156" s="40"/>
      <c r="I156" s="233"/>
      <c r="J156" s="40"/>
      <c r="K156" s="40"/>
      <c r="L156" s="44"/>
      <c r="M156" s="234"/>
      <c r="N156" s="235"/>
      <c r="O156" s="91"/>
      <c r="P156" s="91"/>
      <c r="Q156" s="91"/>
      <c r="R156" s="91"/>
      <c r="S156" s="91"/>
      <c r="T156" s="92"/>
      <c r="U156" s="38"/>
      <c r="V156" s="38"/>
      <c r="W156" s="38"/>
      <c r="X156" s="38"/>
      <c r="Y156" s="38"/>
      <c r="Z156" s="38"/>
      <c r="AA156" s="38"/>
      <c r="AB156" s="38"/>
      <c r="AC156" s="38"/>
      <c r="AD156" s="38"/>
      <c r="AE156" s="38"/>
      <c r="AT156" s="17" t="s">
        <v>172</v>
      </c>
      <c r="AU156" s="17" t="s">
        <v>182</v>
      </c>
    </row>
    <row r="157" s="2" customFormat="1" ht="16.5" customHeight="1">
      <c r="A157" s="38"/>
      <c r="B157" s="39"/>
      <c r="C157" s="218" t="s">
        <v>8</v>
      </c>
      <c r="D157" s="218" t="s">
        <v>165</v>
      </c>
      <c r="E157" s="219" t="s">
        <v>3974</v>
      </c>
      <c r="F157" s="220" t="s">
        <v>3975</v>
      </c>
      <c r="G157" s="221" t="s">
        <v>168</v>
      </c>
      <c r="H157" s="222">
        <v>20.84</v>
      </c>
      <c r="I157" s="223"/>
      <c r="J157" s="224">
        <f>ROUND(I157*H157,2)</f>
        <v>0</v>
      </c>
      <c r="K157" s="220" t="s">
        <v>1</v>
      </c>
      <c r="L157" s="44"/>
      <c r="M157" s="225" t="s">
        <v>1</v>
      </c>
      <c r="N157" s="226" t="s">
        <v>43</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170</v>
      </c>
      <c r="AT157" s="229" t="s">
        <v>165</v>
      </c>
      <c r="AU157" s="229" t="s">
        <v>182</v>
      </c>
      <c r="AY157" s="17" t="s">
        <v>162</v>
      </c>
      <c r="BE157" s="230">
        <f>IF(N157="základní",J157,0)</f>
        <v>0</v>
      </c>
      <c r="BF157" s="230">
        <f>IF(N157="snížená",J157,0)</f>
        <v>0</v>
      </c>
      <c r="BG157" s="230">
        <f>IF(N157="zákl. přenesená",J157,0)</f>
        <v>0</v>
      </c>
      <c r="BH157" s="230">
        <f>IF(N157="sníž. přenesená",J157,0)</f>
        <v>0</v>
      </c>
      <c r="BI157" s="230">
        <f>IF(N157="nulová",J157,0)</f>
        <v>0</v>
      </c>
      <c r="BJ157" s="17" t="s">
        <v>86</v>
      </c>
      <c r="BK157" s="230">
        <f>ROUND(I157*H157,2)</f>
        <v>0</v>
      </c>
      <c r="BL157" s="17" t="s">
        <v>170</v>
      </c>
      <c r="BM157" s="229" t="s">
        <v>777</v>
      </c>
    </row>
    <row r="158" s="2" customFormat="1">
      <c r="A158" s="38"/>
      <c r="B158" s="39"/>
      <c r="C158" s="40"/>
      <c r="D158" s="231" t="s">
        <v>172</v>
      </c>
      <c r="E158" s="40"/>
      <c r="F158" s="232" t="s">
        <v>3881</v>
      </c>
      <c r="G158" s="40"/>
      <c r="H158" s="40"/>
      <c r="I158" s="233"/>
      <c r="J158" s="40"/>
      <c r="K158" s="40"/>
      <c r="L158" s="44"/>
      <c r="M158" s="234"/>
      <c r="N158" s="235"/>
      <c r="O158" s="91"/>
      <c r="P158" s="91"/>
      <c r="Q158" s="91"/>
      <c r="R158" s="91"/>
      <c r="S158" s="91"/>
      <c r="T158" s="92"/>
      <c r="U158" s="38"/>
      <c r="V158" s="38"/>
      <c r="W158" s="38"/>
      <c r="X158" s="38"/>
      <c r="Y158" s="38"/>
      <c r="Z158" s="38"/>
      <c r="AA158" s="38"/>
      <c r="AB158" s="38"/>
      <c r="AC158" s="38"/>
      <c r="AD158" s="38"/>
      <c r="AE158" s="38"/>
      <c r="AT158" s="17" t="s">
        <v>172</v>
      </c>
      <c r="AU158" s="17" t="s">
        <v>182</v>
      </c>
    </row>
    <row r="159" s="12" customFormat="1" ht="20.88" customHeight="1">
      <c r="A159" s="12"/>
      <c r="B159" s="202"/>
      <c r="C159" s="203"/>
      <c r="D159" s="204" t="s">
        <v>77</v>
      </c>
      <c r="E159" s="216" t="s">
        <v>182</v>
      </c>
      <c r="F159" s="216" t="s">
        <v>673</v>
      </c>
      <c r="G159" s="203"/>
      <c r="H159" s="203"/>
      <c r="I159" s="206"/>
      <c r="J159" s="217">
        <f>BK159</f>
        <v>0</v>
      </c>
      <c r="K159" s="203"/>
      <c r="L159" s="208"/>
      <c r="M159" s="209"/>
      <c r="N159" s="210"/>
      <c r="O159" s="210"/>
      <c r="P159" s="211">
        <f>SUM(P160:P161)</f>
        <v>0</v>
      </c>
      <c r="Q159" s="210"/>
      <c r="R159" s="211">
        <f>SUM(R160:R161)</f>
        <v>0</v>
      </c>
      <c r="S159" s="210"/>
      <c r="T159" s="212">
        <f>SUM(T160:T161)</f>
        <v>0</v>
      </c>
      <c r="U159" s="12"/>
      <c r="V159" s="12"/>
      <c r="W159" s="12"/>
      <c r="X159" s="12"/>
      <c r="Y159" s="12"/>
      <c r="Z159" s="12"/>
      <c r="AA159" s="12"/>
      <c r="AB159" s="12"/>
      <c r="AC159" s="12"/>
      <c r="AD159" s="12"/>
      <c r="AE159" s="12"/>
      <c r="AR159" s="213" t="s">
        <v>86</v>
      </c>
      <c r="AT159" s="214" t="s">
        <v>77</v>
      </c>
      <c r="AU159" s="214" t="s">
        <v>88</v>
      </c>
      <c r="AY159" s="213" t="s">
        <v>162</v>
      </c>
      <c r="BK159" s="215">
        <f>SUM(BK160:BK161)</f>
        <v>0</v>
      </c>
    </row>
    <row r="160" s="2" customFormat="1" ht="21.75" customHeight="1">
      <c r="A160" s="38"/>
      <c r="B160" s="39"/>
      <c r="C160" s="218" t="s">
        <v>245</v>
      </c>
      <c r="D160" s="218" t="s">
        <v>165</v>
      </c>
      <c r="E160" s="219" t="s">
        <v>4032</v>
      </c>
      <c r="F160" s="220" t="s">
        <v>4033</v>
      </c>
      <c r="G160" s="221" t="s">
        <v>208</v>
      </c>
      <c r="H160" s="222">
        <v>21</v>
      </c>
      <c r="I160" s="223"/>
      <c r="J160" s="224">
        <f>ROUND(I160*H160,2)</f>
        <v>0</v>
      </c>
      <c r="K160" s="220" t="s">
        <v>1</v>
      </c>
      <c r="L160" s="44"/>
      <c r="M160" s="225" t="s">
        <v>1</v>
      </c>
      <c r="N160" s="226" t="s">
        <v>43</v>
      </c>
      <c r="O160" s="91"/>
      <c r="P160" s="227">
        <f>O160*H160</f>
        <v>0</v>
      </c>
      <c r="Q160" s="227">
        <v>0</v>
      </c>
      <c r="R160" s="227">
        <f>Q160*H160</f>
        <v>0</v>
      </c>
      <c r="S160" s="227">
        <v>0</v>
      </c>
      <c r="T160" s="228">
        <f>S160*H160</f>
        <v>0</v>
      </c>
      <c r="U160" s="38"/>
      <c r="V160" s="38"/>
      <c r="W160" s="38"/>
      <c r="X160" s="38"/>
      <c r="Y160" s="38"/>
      <c r="Z160" s="38"/>
      <c r="AA160" s="38"/>
      <c r="AB160" s="38"/>
      <c r="AC160" s="38"/>
      <c r="AD160" s="38"/>
      <c r="AE160" s="38"/>
      <c r="AR160" s="229" t="s">
        <v>170</v>
      </c>
      <c r="AT160" s="229" t="s">
        <v>165</v>
      </c>
      <c r="AU160" s="229" t="s">
        <v>182</v>
      </c>
      <c r="AY160" s="17" t="s">
        <v>162</v>
      </c>
      <c r="BE160" s="230">
        <f>IF(N160="základní",J160,0)</f>
        <v>0</v>
      </c>
      <c r="BF160" s="230">
        <f>IF(N160="snížená",J160,0)</f>
        <v>0</v>
      </c>
      <c r="BG160" s="230">
        <f>IF(N160="zákl. přenesená",J160,0)</f>
        <v>0</v>
      </c>
      <c r="BH160" s="230">
        <f>IF(N160="sníž. přenesená",J160,0)</f>
        <v>0</v>
      </c>
      <c r="BI160" s="230">
        <f>IF(N160="nulová",J160,0)</f>
        <v>0</v>
      </c>
      <c r="BJ160" s="17" t="s">
        <v>86</v>
      </c>
      <c r="BK160" s="230">
        <f>ROUND(I160*H160,2)</f>
        <v>0</v>
      </c>
      <c r="BL160" s="17" t="s">
        <v>170</v>
      </c>
      <c r="BM160" s="229" t="s">
        <v>797</v>
      </c>
    </row>
    <row r="161" s="2" customFormat="1">
      <c r="A161" s="38"/>
      <c r="B161" s="39"/>
      <c r="C161" s="40"/>
      <c r="D161" s="231" t="s">
        <v>172</v>
      </c>
      <c r="E161" s="40"/>
      <c r="F161" s="232" t="s">
        <v>3881</v>
      </c>
      <c r="G161" s="40"/>
      <c r="H161" s="40"/>
      <c r="I161" s="233"/>
      <c r="J161" s="40"/>
      <c r="K161" s="40"/>
      <c r="L161" s="44"/>
      <c r="M161" s="234"/>
      <c r="N161" s="235"/>
      <c r="O161" s="91"/>
      <c r="P161" s="91"/>
      <c r="Q161" s="91"/>
      <c r="R161" s="91"/>
      <c r="S161" s="91"/>
      <c r="T161" s="92"/>
      <c r="U161" s="38"/>
      <c r="V161" s="38"/>
      <c r="W161" s="38"/>
      <c r="X161" s="38"/>
      <c r="Y161" s="38"/>
      <c r="Z161" s="38"/>
      <c r="AA161" s="38"/>
      <c r="AB161" s="38"/>
      <c r="AC161" s="38"/>
      <c r="AD161" s="38"/>
      <c r="AE161" s="38"/>
      <c r="AT161" s="17" t="s">
        <v>172</v>
      </c>
      <c r="AU161" s="17" t="s">
        <v>182</v>
      </c>
    </row>
    <row r="162" s="12" customFormat="1" ht="20.88" customHeight="1">
      <c r="A162" s="12"/>
      <c r="B162" s="202"/>
      <c r="C162" s="203"/>
      <c r="D162" s="204" t="s">
        <v>77</v>
      </c>
      <c r="E162" s="216" t="s">
        <v>170</v>
      </c>
      <c r="F162" s="216" t="s">
        <v>841</v>
      </c>
      <c r="G162" s="203"/>
      <c r="H162" s="203"/>
      <c r="I162" s="206"/>
      <c r="J162" s="217">
        <f>BK162</f>
        <v>0</v>
      </c>
      <c r="K162" s="203"/>
      <c r="L162" s="208"/>
      <c r="M162" s="209"/>
      <c r="N162" s="210"/>
      <c r="O162" s="210"/>
      <c r="P162" s="211">
        <f>SUM(P163:P164)</f>
        <v>0</v>
      </c>
      <c r="Q162" s="210"/>
      <c r="R162" s="211">
        <f>SUM(R163:R164)</f>
        <v>0</v>
      </c>
      <c r="S162" s="210"/>
      <c r="T162" s="212">
        <f>SUM(T163:T164)</f>
        <v>0</v>
      </c>
      <c r="U162" s="12"/>
      <c r="V162" s="12"/>
      <c r="W162" s="12"/>
      <c r="X162" s="12"/>
      <c r="Y162" s="12"/>
      <c r="Z162" s="12"/>
      <c r="AA162" s="12"/>
      <c r="AB162" s="12"/>
      <c r="AC162" s="12"/>
      <c r="AD162" s="12"/>
      <c r="AE162" s="12"/>
      <c r="AR162" s="213" t="s">
        <v>86</v>
      </c>
      <c r="AT162" s="214" t="s">
        <v>77</v>
      </c>
      <c r="AU162" s="214" t="s">
        <v>88</v>
      </c>
      <c r="AY162" s="213" t="s">
        <v>162</v>
      </c>
      <c r="BK162" s="215">
        <f>SUM(BK163:BK164)</f>
        <v>0</v>
      </c>
    </row>
    <row r="163" s="2" customFormat="1" ht="55.5" customHeight="1">
      <c r="A163" s="38"/>
      <c r="B163" s="39"/>
      <c r="C163" s="218" t="s">
        <v>250</v>
      </c>
      <c r="D163" s="218" t="s">
        <v>165</v>
      </c>
      <c r="E163" s="219" t="s">
        <v>3916</v>
      </c>
      <c r="F163" s="220" t="s">
        <v>4109</v>
      </c>
      <c r="G163" s="221" t="s">
        <v>168</v>
      </c>
      <c r="H163" s="222">
        <v>2.1000000000000001</v>
      </c>
      <c r="I163" s="223"/>
      <c r="J163" s="224">
        <f>ROUND(I163*H163,2)</f>
        <v>0</v>
      </c>
      <c r="K163" s="220" t="s">
        <v>1</v>
      </c>
      <c r="L163" s="44"/>
      <c r="M163" s="225" t="s">
        <v>1</v>
      </c>
      <c r="N163" s="226" t="s">
        <v>43</v>
      </c>
      <c r="O163" s="91"/>
      <c r="P163" s="227">
        <f>O163*H163</f>
        <v>0</v>
      </c>
      <c r="Q163" s="227">
        <v>0</v>
      </c>
      <c r="R163" s="227">
        <f>Q163*H163</f>
        <v>0</v>
      </c>
      <c r="S163" s="227">
        <v>0</v>
      </c>
      <c r="T163" s="228">
        <f>S163*H163</f>
        <v>0</v>
      </c>
      <c r="U163" s="38"/>
      <c r="V163" s="38"/>
      <c r="W163" s="38"/>
      <c r="X163" s="38"/>
      <c r="Y163" s="38"/>
      <c r="Z163" s="38"/>
      <c r="AA163" s="38"/>
      <c r="AB163" s="38"/>
      <c r="AC163" s="38"/>
      <c r="AD163" s="38"/>
      <c r="AE163" s="38"/>
      <c r="AR163" s="229" t="s">
        <v>170</v>
      </c>
      <c r="AT163" s="229" t="s">
        <v>165</v>
      </c>
      <c r="AU163" s="229" t="s">
        <v>182</v>
      </c>
      <c r="AY163" s="17" t="s">
        <v>162</v>
      </c>
      <c r="BE163" s="230">
        <f>IF(N163="základní",J163,0)</f>
        <v>0</v>
      </c>
      <c r="BF163" s="230">
        <f>IF(N163="snížená",J163,0)</f>
        <v>0</v>
      </c>
      <c r="BG163" s="230">
        <f>IF(N163="zákl. přenesená",J163,0)</f>
        <v>0</v>
      </c>
      <c r="BH163" s="230">
        <f>IF(N163="sníž. přenesená",J163,0)</f>
        <v>0</v>
      </c>
      <c r="BI163" s="230">
        <f>IF(N163="nulová",J163,0)</f>
        <v>0</v>
      </c>
      <c r="BJ163" s="17" t="s">
        <v>86</v>
      </c>
      <c r="BK163" s="230">
        <f>ROUND(I163*H163,2)</f>
        <v>0</v>
      </c>
      <c r="BL163" s="17" t="s">
        <v>170</v>
      </c>
      <c r="BM163" s="229" t="s">
        <v>815</v>
      </c>
    </row>
    <row r="164" s="2" customFormat="1">
      <c r="A164" s="38"/>
      <c r="B164" s="39"/>
      <c r="C164" s="40"/>
      <c r="D164" s="231" t="s">
        <v>172</v>
      </c>
      <c r="E164" s="40"/>
      <c r="F164" s="232" t="s">
        <v>3881</v>
      </c>
      <c r="G164" s="40"/>
      <c r="H164" s="40"/>
      <c r="I164" s="233"/>
      <c r="J164" s="40"/>
      <c r="K164" s="40"/>
      <c r="L164" s="44"/>
      <c r="M164" s="234"/>
      <c r="N164" s="235"/>
      <c r="O164" s="91"/>
      <c r="P164" s="91"/>
      <c r="Q164" s="91"/>
      <c r="R164" s="91"/>
      <c r="S164" s="91"/>
      <c r="T164" s="92"/>
      <c r="U164" s="38"/>
      <c r="V164" s="38"/>
      <c r="W164" s="38"/>
      <c r="X164" s="38"/>
      <c r="Y164" s="38"/>
      <c r="Z164" s="38"/>
      <c r="AA164" s="38"/>
      <c r="AB164" s="38"/>
      <c r="AC164" s="38"/>
      <c r="AD164" s="38"/>
      <c r="AE164" s="38"/>
      <c r="AT164" s="17" t="s">
        <v>172</v>
      </c>
      <c r="AU164" s="17" t="s">
        <v>182</v>
      </c>
    </row>
    <row r="165" s="12" customFormat="1" ht="20.88" customHeight="1">
      <c r="A165" s="12"/>
      <c r="B165" s="202"/>
      <c r="C165" s="203"/>
      <c r="D165" s="204" t="s">
        <v>77</v>
      </c>
      <c r="E165" s="216" t="s">
        <v>191</v>
      </c>
      <c r="F165" s="216" t="s">
        <v>3760</v>
      </c>
      <c r="G165" s="203"/>
      <c r="H165" s="203"/>
      <c r="I165" s="206"/>
      <c r="J165" s="217">
        <f>BK165</f>
        <v>0</v>
      </c>
      <c r="K165" s="203"/>
      <c r="L165" s="208"/>
      <c r="M165" s="209"/>
      <c r="N165" s="210"/>
      <c r="O165" s="210"/>
      <c r="P165" s="211">
        <f>SUM(P166:P169)</f>
        <v>0</v>
      </c>
      <c r="Q165" s="210"/>
      <c r="R165" s="211">
        <f>SUM(R166:R169)</f>
        <v>0</v>
      </c>
      <c r="S165" s="210"/>
      <c r="T165" s="212">
        <f>SUM(T166:T169)</f>
        <v>0</v>
      </c>
      <c r="U165" s="12"/>
      <c r="V165" s="12"/>
      <c r="W165" s="12"/>
      <c r="X165" s="12"/>
      <c r="Y165" s="12"/>
      <c r="Z165" s="12"/>
      <c r="AA165" s="12"/>
      <c r="AB165" s="12"/>
      <c r="AC165" s="12"/>
      <c r="AD165" s="12"/>
      <c r="AE165" s="12"/>
      <c r="AR165" s="213" t="s">
        <v>86</v>
      </c>
      <c r="AT165" s="214" t="s">
        <v>77</v>
      </c>
      <c r="AU165" s="214" t="s">
        <v>88</v>
      </c>
      <c r="AY165" s="213" t="s">
        <v>162</v>
      </c>
      <c r="BK165" s="215">
        <f>SUM(BK166:BK169)</f>
        <v>0</v>
      </c>
    </row>
    <row r="166" s="2" customFormat="1" ht="55.5" customHeight="1">
      <c r="A166" s="38"/>
      <c r="B166" s="39"/>
      <c r="C166" s="218" t="s">
        <v>256</v>
      </c>
      <c r="D166" s="218" t="s">
        <v>165</v>
      </c>
      <c r="E166" s="219" t="s">
        <v>3918</v>
      </c>
      <c r="F166" s="220" t="s">
        <v>4110</v>
      </c>
      <c r="G166" s="221" t="s">
        <v>208</v>
      </c>
      <c r="H166" s="222">
        <v>11</v>
      </c>
      <c r="I166" s="223"/>
      <c r="J166" s="224">
        <f>ROUND(I166*H166,2)</f>
        <v>0</v>
      </c>
      <c r="K166" s="220" t="s">
        <v>1</v>
      </c>
      <c r="L166" s="44"/>
      <c r="M166" s="225" t="s">
        <v>1</v>
      </c>
      <c r="N166" s="226" t="s">
        <v>43</v>
      </c>
      <c r="O166" s="91"/>
      <c r="P166" s="227">
        <f>O166*H166</f>
        <v>0</v>
      </c>
      <c r="Q166" s="227">
        <v>0</v>
      </c>
      <c r="R166" s="227">
        <f>Q166*H166</f>
        <v>0</v>
      </c>
      <c r="S166" s="227">
        <v>0</v>
      </c>
      <c r="T166" s="228">
        <f>S166*H166</f>
        <v>0</v>
      </c>
      <c r="U166" s="38"/>
      <c r="V166" s="38"/>
      <c r="W166" s="38"/>
      <c r="X166" s="38"/>
      <c r="Y166" s="38"/>
      <c r="Z166" s="38"/>
      <c r="AA166" s="38"/>
      <c r="AB166" s="38"/>
      <c r="AC166" s="38"/>
      <c r="AD166" s="38"/>
      <c r="AE166" s="38"/>
      <c r="AR166" s="229" t="s">
        <v>170</v>
      </c>
      <c r="AT166" s="229" t="s">
        <v>165</v>
      </c>
      <c r="AU166" s="229" t="s">
        <v>182</v>
      </c>
      <c r="AY166" s="17" t="s">
        <v>162</v>
      </c>
      <c r="BE166" s="230">
        <f>IF(N166="základní",J166,0)</f>
        <v>0</v>
      </c>
      <c r="BF166" s="230">
        <f>IF(N166="snížená",J166,0)</f>
        <v>0</v>
      </c>
      <c r="BG166" s="230">
        <f>IF(N166="zákl. přenesená",J166,0)</f>
        <v>0</v>
      </c>
      <c r="BH166" s="230">
        <f>IF(N166="sníž. přenesená",J166,0)</f>
        <v>0</v>
      </c>
      <c r="BI166" s="230">
        <f>IF(N166="nulová",J166,0)</f>
        <v>0</v>
      </c>
      <c r="BJ166" s="17" t="s">
        <v>86</v>
      </c>
      <c r="BK166" s="230">
        <f>ROUND(I166*H166,2)</f>
        <v>0</v>
      </c>
      <c r="BL166" s="17" t="s">
        <v>170</v>
      </c>
      <c r="BM166" s="229" t="s">
        <v>862</v>
      </c>
    </row>
    <row r="167" s="2" customFormat="1">
      <c r="A167" s="38"/>
      <c r="B167" s="39"/>
      <c r="C167" s="40"/>
      <c r="D167" s="231" t="s">
        <v>172</v>
      </c>
      <c r="E167" s="40"/>
      <c r="F167" s="232" t="s">
        <v>3920</v>
      </c>
      <c r="G167" s="40"/>
      <c r="H167" s="40"/>
      <c r="I167" s="233"/>
      <c r="J167" s="40"/>
      <c r="K167" s="40"/>
      <c r="L167" s="44"/>
      <c r="M167" s="234"/>
      <c r="N167" s="235"/>
      <c r="O167" s="91"/>
      <c r="P167" s="91"/>
      <c r="Q167" s="91"/>
      <c r="R167" s="91"/>
      <c r="S167" s="91"/>
      <c r="T167" s="92"/>
      <c r="U167" s="38"/>
      <c r="V167" s="38"/>
      <c r="W167" s="38"/>
      <c r="X167" s="38"/>
      <c r="Y167" s="38"/>
      <c r="Z167" s="38"/>
      <c r="AA167" s="38"/>
      <c r="AB167" s="38"/>
      <c r="AC167" s="38"/>
      <c r="AD167" s="38"/>
      <c r="AE167" s="38"/>
      <c r="AT167" s="17" t="s">
        <v>172</v>
      </c>
      <c r="AU167" s="17" t="s">
        <v>182</v>
      </c>
    </row>
    <row r="168" s="2" customFormat="1" ht="55.5" customHeight="1">
      <c r="A168" s="38"/>
      <c r="B168" s="39"/>
      <c r="C168" s="218" t="s">
        <v>261</v>
      </c>
      <c r="D168" s="218" t="s">
        <v>165</v>
      </c>
      <c r="E168" s="219" t="s">
        <v>3921</v>
      </c>
      <c r="F168" s="220" t="s">
        <v>4111</v>
      </c>
      <c r="G168" s="221" t="s">
        <v>208</v>
      </c>
      <c r="H168" s="222">
        <v>10</v>
      </c>
      <c r="I168" s="223"/>
      <c r="J168" s="224">
        <f>ROUND(I168*H168,2)</f>
        <v>0</v>
      </c>
      <c r="K168" s="220" t="s">
        <v>1</v>
      </c>
      <c r="L168" s="44"/>
      <c r="M168" s="225" t="s">
        <v>1</v>
      </c>
      <c r="N168" s="226" t="s">
        <v>43</v>
      </c>
      <c r="O168" s="91"/>
      <c r="P168" s="227">
        <f>O168*H168</f>
        <v>0</v>
      </c>
      <c r="Q168" s="227">
        <v>0</v>
      </c>
      <c r="R168" s="227">
        <f>Q168*H168</f>
        <v>0</v>
      </c>
      <c r="S168" s="227">
        <v>0</v>
      </c>
      <c r="T168" s="228">
        <f>S168*H168</f>
        <v>0</v>
      </c>
      <c r="U168" s="38"/>
      <c r="V168" s="38"/>
      <c r="W168" s="38"/>
      <c r="X168" s="38"/>
      <c r="Y168" s="38"/>
      <c r="Z168" s="38"/>
      <c r="AA168" s="38"/>
      <c r="AB168" s="38"/>
      <c r="AC168" s="38"/>
      <c r="AD168" s="38"/>
      <c r="AE168" s="38"/>
      <c r="AR168" s="229" t="s">
        <v>170</v>
      </c>
      <c r="AT168" s="229" t="s">
        <v>165</v>
      </c>
      <c r="AU168" s="229" t="s">
        <v>182</v>
      </c>
      <c r="AY168" s="17" t="s">
        <v>162</v>
      </c>
      <c r="BE168" s="230">
        <f>IF(N168="základní",J168,0)</f>
        <v>0</v>
      </c>
      <c r="BF168" s="230">
        <f>IF(N168="snížená",J168,0)</f>
        <v>0</v>
      </c>
      <c r="BG168" s="230">
        <f>IF(N168="zákl. přenesená",J168,0)</f>
        <v>0</v>
      </c>
      <c r="BH168" s="230">
        <f>IF(N168="sníž. přenesená",J168,0)</f>
        <v>0</v>
      </c>
      <c r="BI168" s="230">
        <f>IF(N168="nulová",J168,0)</f>
        <v>0</v>
      </c>
      <c r="BJ168" s="17" t="s">
        <v>86</v>
      </c>
      <c r="BK168" s="230">
        <f>ROUND(I168*H168,2)</f>
        <v>0</v>
      </c>
      <c r="BL168" s="17" t="s">
        <v>170</v>
      </c>
      <c r="BM168" s="229" t="s">
        <v>897</v>
      </c>
    </row>
    <row r="169" s="2" customFormat="1">
      <c r="A169" s="38"/>
      <c r="B169" s="39"/>
      <c r="C169" s="40"/>
      <c r="D169" s="231" t="s">
        <v>172</v>
      </c>
      <c r="E169" s="40"/>
      <c r="F169" s="232" t="s">
        <v>3920</v>
      </c>
      <c r="G169" s="40"/>
      <c r="H169" s="40"/>
      <c r="I169" s="233"/>
      <c r="J169" s="40"/>
      <c r="K169" s="40"/>
      <c r="L169" s="44"/>
      <c r="M169" s="234"/>
      <c r="N169" s="235"/>
      <c r="O169" s="91"/>
      <c r="P169" s="91"/>
      <c r="Q169" s="91"/>
      <c r="R169" s="91"/>
      <c r="S169" s="91"/>
      <c r="T169" s="92"/>
      <c r="U169" s="38"/>
      <c r="V169" s="38"/>
      <c r="W169" s="38"/>
      <c r="X169" s="38"/>
      <c r="Y169" s="38"/>
      <c r="Z169" s="38"/>
      <c r="AA169" s="38"/>
      <c r="AB169" s="38"/>
      <c r="AC169" s="38"/>
      <c r="AD169" s="38"/>
      <c r="AE169" s="38"/>
      <c r="AT169" s="17" t="s">
        <v>172</v>
      </c>
      <c r="AU169" s="17" t="s">
        <v>182</v>
      </c>
    </row>
    <row r="170" s="12" customFormat="1" ht="20.88" customHeight="1">
      <c r="A170" s="12"/>
      <c r="B170" s="202"/>
      <c r="C170" s="203"/>
      <c r="D170" s="204" t="s">
        <v>77</v>
      </c>
      <c r="E170" s="216" t="s">
        <v>205</v>
      </c>
      <c r="F170" s="216" t="s">
        <v>1222</v>
      </c>
      <c r="G170" s="203"/>
      <c r="H170" s="203"/>
      <c r="I170" s="206"/>
      <c r="J170" s="217">
        <f>BK170</f>
        <v>0</v>
      </c>
      <c r="K170" s="203"/>
      <c r="L170" s="208"/>
      <c r="M170" s="209"/>
      <c r="N170" s="210"/>
      <c r="O170" s="210"/>
      <c r="P170" s="211">
        <f>SUM(P171:P186)</f>
        <v>0</v>
      </c>
      <c r="Q170" s="210"/>
      <c r="R170" s="211">
        <f>SUM(R171:R186)</f>
        <v>0</v>
      </c>
      <c r="S170" s="210"/>
      <c r="T170" s="212">
        <f>SUM(T171:T186)</f>
        <v>0</v>
      </c>
      <c r="U170" s="12"/>
      <c r="V170" s="12"/>
      <c r="W170" s="12"/>
      <c r="X170" s="12"/>
      <c r="Y170" s="12"/>
      <c r="Z170" s="12"/>
      <c r="AA170" s="12"/>
      <c r="AB170" s="12"/>
      <c r="AC170" s="12"/>
      <c r="AD170" s="12"/>
      <c r="AE170" s="12"/>
      <c r="AR170" s="213" t="s">
        <v>86</v>
      </c>
      <c r="AT170" s="214" t="s">
        <v>77</v>
      </c>
      <c r="AU170" s="214" t="s">
        <v>88</v>
      </c>
      <c r="AY170" s="213" t="s">
        <v>162</v>
      </c>
      <c r="BK170" s="215">
        <f>SUM(BK171:BK186)</f>
        <v>0</v>
      </c>
    </row>
    <row r="171" s="2" customFormat="1" ht="24.15" customHeight="1">
      <c r="A171" s="38"/>
      <c r="B171" s="39"/>
      <c r="C171" s="218" t="s">
        <v>265</v>
      </c>
      <c r="D171" s="218" t="s">
        <v>165</v>
      </c>
      <c r="E171" s="219" t="s">
        <v>4041</v>
      </c>
      <c r="F171" s="220" t="s">
        <v>4042</v>
      </c>
      <c r="G171" s="221" t="s">
        <v>208</v>
      </c>
      <c r="H171" s="222">
        <v>21</v>
      </c>
      <c r="I171" s="223"/>
      <c r="J171" s="224">
        <f>ROUND(I171*H171,2)</f>
        <v>0</v>
      </c>
      <c r="K171" s="220" t="s">
        <v>1</v>
      </c>
      <c r="L171" s="44"/>
      <c r="M171" s="225" t="s">
        <v>1</v>
      </c>
      <c r="N171" s="226" t="s">
        <v>43</v>
      </c>
      <c r="O171" s="91"/>
      <c r="P171" s="227">
        <f>O171*H171</f>
        <v>0</v>
      </c>
      <c r="Q171" s="227">
        <v>0</v>
      </c>
      <c r="R171" s="227">
        <f>Q171*H171</f>
        <v>0</v>
      </c>
      <c r="S171" s="227">
        <v>0</v>
      </c>
      <c r="T171" s="228">
        <f>S171*H171</f>
        <v>0</v>
      </c>
      <c r="U171" s="38"/>
      <c r="V171" s="38"/>
      <c r="W171" s="38"/>
      <c r="X171" s="38"/>
      <c r="Y171" s="38"/>
      <c r="Z171" s="38"/>
      <c r="AA171" s="38"/>
      <c r="AB171" s="38"/>
      <c r="AC171" s="38"/>
      <c r="AD171" s="38"/>
      <c r="AE171" s="38"/>
      <c r="AR171" s="229" t="s">
        <v>245</v>
      </c>
      <c r="AT171" s="229" t="s">
        <v>165</v>
      </c>
      <c r="AU171" s="229" t="s">
        <v>182</v>
      </c>
      <c r="AY171" s="17" t="s">
        <v>162</v>
      </c>
      <c r="BE171" s="230">
        <f>IF(N171="základní",J171,0)</f>
        <v>0</v>
      </c>
      <c r="BF171" s="230">
        <f>IF(N171="snížená",J171,0)</f>
        <v>0</v>
      </c>
      <c r="BG171" s="230">
        <f>IF(N171="zákl. přenesená",J171,0)</f>
        <v>0</v>
      </c>
      <c r="BH171" s="230">
        <f>IF(N171="sníž. přenesená",J171,0)</f>
        <v>0</v>
      </c>
      <c r="BI171" s="230">
        <f>IF(N171="nulová",J171,0)</f>
        <v>0</v>
      </c>
      <c r="BJ171" s="17" t="s">
        <v>86</v>
      </c>
      <c r="BK171" s="230">
        <f>ROUND(I171*H171,2)</f>
        <v>0</v>
      </c>
      <c r="BL171" s="17" t="s">
        <v>245</v>
      </c>
      <c r="BM171" s="229" t="s">
        <v>938</v>
      </c>
    </row>
    <row r="172" s="2" customFormat="1">
      <c r="A172" s="38"/>
      <c r="B172" s="39"/>
      <c r="C172" s="40"/>
      <c r="D172" s="231" t="s">
        <v>172</v>
      </c>
      <c r="E172" s="40"/>
      <c r="F172" s="232" t="s">
        <v>3881</v>
      </c>
      <c r="G172" s="40"/>
      <c r="H172" s="40"/>
      <c r="I172" s="233"/>
      <c r="J172" s="40"/>
      <c r="K172" s="40"/>
      <c r="L172" s="44"/>
      <c r="M172" s="234"/>
      <c r="N172" s="235"/>
      <c r="O172" s="91"/>
      <c r="P172" s="91"/>
      <c r="Q172" s="91"/>
      <c r="R172" s="91"/>
      <c r="S172" s="91"/>
      <c r="T172" s="92"/>
      <c r="U172" s="38"/>
      <c r="V172" s="38"/>
      <c r="W172" s="38"/>
      <c r="X172" s="38"/>
      <c r="Y172" s="38"/>
      <c r="Z172" s="38"/>
      <c r="AA172" s="38"/>
      <c r="AB172" s="38"/>
      <c r="AC172" s="38"/>
      <c r="AD172" s="38"/>
      <c r="AE172" s="38"/>
      <c r="AT172" s="17" t="s">
        <v>172</v>
      </c>
      <c r="AU172" s="17" t="s">
        <v>182</v>
      </c>
    </row>
    <row r="173" s="2" customFormat="1" ht="33" customHeight="1">
      <c r="A173" s="38"/>
      <c r="B173" s="39"/>
      <c r="C173" s="218" t="s">
        <v>7</v>
      </c>
      <c r="D173" s="218" t="s">
        <v>165</v>
      </c>
      <c r="E173" s="219" t="s">
        <v>4043</v>
      </c>
      <c r="F173" s="220" t="s">
        <v>4044</v>
      </c>
      <c r="G173" s="221" t="s">
        <v>208</v>
      </c>
      <c r="H173" s="222">
        <v>21</v>
      </c>
      <c r="I173" s="223"/>
      <c r="J173" s="224">
        <f>ROUND(I173*H173,2)</f>
        <v>0</v>
      </c>
      <c r="K173" s="220" t="s">
        <v>1</v>
      </c>
      <c r="L173" s="44"/>
      <c r="M173" s="225" t="s">
        <v>1</v>
      </c>
      <c r="N173" s="226" t="s">
        <v>43</v>
      </c>
      <c r="O173" s="91"/>
      <c r="P173" s="227">
        <f>O173*H173</f>
        <v>0</v>
      </c>
      <c r="Q173" s="227">
        <v>0</v>
      </c>
      <c r="R173" s="227">
        <f>Q173*H173</f>
        <v>0</v>
      </c>
      <c r="S173" s="227">
        <v>0</v>
      </c>
      <c r="T173" s="228">
        <f>S173*H173</f>
        <v>0</v>
      </c>
      <c r="U173" s="38"/>
      <c r="V173" s="38"/>
      <c r="W173" s="38"/>
      <c r="X173" s="38"/>
      <c r="Y173" s="38"/>
      <c r="Z173" s="38"/>
      <c r="AA173" s="38"/>
      <c r="AB173" s="38"/>
      <c r="AC173" s="38"/>
      <c r="AD173" s="38"/>
      <c r="AE173" s="38"/>
      <c r="AR173" s="229" t="s">
        <v>245</v>
      </c>
      <c r="AT173" s="229" t="s">
        <v>165</v>
      </c>
      <c r="AU173" s="229" t="s">
        <v>182</v>
      </c>
      <c r="AY173" s="17" t="s">
        <v>162</v>
      </c>
      <c r="BE173" s="230">
        <f>IF(N173="základní",J173,0)</f>
        <v>0</v>
      </c>
      <c r="BF173" s="230">
        <f>IF(N173="snížená",J173,0)</f>
        <v>0</v>
      </c>
      <c r="BG173" s="230">
        <f>IF(N173="zákl. přenesená",J173,0)</f>
        <v>0</v>
      </c>
      <c r="BH173" s="230">
        <f>IF(N173="sníž. přenesená",J173,0)</f>
        <v>0</v>
      </c>
      <c r="BI173" s="230">
        <f>IF(N173="nulová",J173,0)</f>
        <v>0</v>
      </c>
      <c r="BJ173" s="17" t="s">
        <v>86</v>
      </c>
      <c r="BK173" s="230">
        <f>ROUND(I173*H173,2)</f>
        <v>0</v>
      </c>
      <c r="BL173" s="17" t="s">
        <v>245</v>
      </c>
      <c r="BM173" s="229" t="s">
        <v>950</v>
      </c>
    </row>
    <row r="174" s="2" customFormat="1">
      <c r="A174" s="38"/>
      <c r="B174" s="39"/>
      <c r="C174" s="40"/>
      <c r="D174" s="231" t="s">
        <v>172</v>
      </c>
      <c r="E174" s="40"/>
      <c r="F174" s="232" t="s">
        <v>3928</v>
      </c>
      <c r="G174" s="40"/>
      <c r="H174" s="40"/>
      <c r="I174" s="233"/>
      <c r="J174" s="40"/>
      <c r="K174" s="40"/>
      <c r="L174" s="44"/>
      <c r="M174" s="234"/>
      <c r="N174" s="235"/>
      <c r="O174" s="91"/>
      <c r="P174" s="91"/>
      <c r="Q174" s="91"/>
      <c r="R174" s="91"/>
      <c r="S174" s="91"/>
      <c r="T174" s="92"/>
      <c r="U174" s="38"/>
      <c r="V174" s="38"/>
      <c r="W174" s="38"/>
      <c r="X174" s="38"/>
      <c r="Y174" s="38"/>
      <c r="Z174" s="38"/>
      <c r="AA174" s="38"/>
      <c r="AB174" s="38"/>
      <c r="AC174" s="38"/>
      <c r="AD174" s="38"/>
      <c r="AE174" s="38"/>
      <c r="AT174" s="17" t="s">
        <v>172</v>
      </c>
      <c r="AU174" s="17" t="s">
        <v>182</v>
      </c>
    </row>
    <row r="175" s="2" customFormat="1" ht="44.25" customHeight="1">
      <c r="A175" s="38"/>
      <c r="B175" s="39"/>
      <c r="C175" s="273" t="s">
        <v>275</v>
      </c>
      <c r="D175" s="273" t="s">
        <v>616</v>
      </c>
      <c r="E175" s="274" t="s">
        <v>4045</v>
      </c>
      <c r="F175" s="275" t="s">
        <v>4112</v>
      </c>
      <c r="G175" s="276" t="s">
        <v>208</v>
      </c>
      <c r="H175" s="277">
        <v>24.149999999999999</v>
      </c>
      <c r="I175" s="278"/>
      <c r="J175" s="279">
        <f>ROUND(I175*H175,2)</f>
        <v>0</v>
      </c>
      <c r="K175" s="275" t="s">
        <v>1</v>
      </c>
      <c r="L175" s="280"/>
      <c r="M175" s="281" t="s">
        <v>1</v>
      </c>
      <c r="N175" s="282" t="s">
        <v>43</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318</v>
      </c>
      <c r="AT175" s="229" t="s">
        <v>616</v>
      </c>
      <c r="AU175" s="229" t="s">
        <v>182</v>
      </c>
      <c r="AY175" s="17" t="s">
        <v>162</v>
      </c>
      <c r="BE175" s="230">
        <f>IF(N175="základní",J175,0)</f>
        <v>0</v>
      </c>
      <c r="BF175" s="230">
        <f>IF(N175="snížená",J175,0)</f>
        <v>0</v>
      </c>
      <c r="BG175" s="230">
        <f>IF(N175="zákl. přenesená",J175,0)</f>
        <v>0</v>
      </c>
      <c r="BH175" s="230">
        <f>IF(N175="sníž. přenesená",J175,0)</f>
        <v>0</v>
      </c>
      <c r="BI175" s="230">
        <f>IF(N175="nulová",J175,0)</f>
        <v>0</v>
      </c>
      <c r="BJ175" s="17" t="s">
        <v>86</v>
      </c>
      <c r="BK175" s="230">
        <f>ROUND(I175*H175,2)</f>
        <v>0</v>
      </c>
      <c r="BL175" s="17" t="s">
        <v>245</v>
      </c>
      <c r="BM175" s="229" t="s">
        <v>959</v>
      </c>
    </row>
    <row r="176" s="2" customFormat="1">
      <c r="A176" s="38"/>
      <c r="B176" s="39"/>
      <c r="C176" s="40"/>
      <c r="D176" s="231" t="s">
        <v>172</v>
      </c>
      <c r="E176" s="40"/>
      <c r="F176" s="232" t="s">
        <v>3931</v>
      </c>
      <c r="G176" s="40"/>
      <c r="H176" s="40"/>
      <c r="I176" s="233"/>
      <c r="J176" s="40"/>
      <c r="K176" s="40"/>
      <c r="L176" s="44"/>
      <c r="M176" s="234"/>
      <c r="N176" s="235"/>
      <c r="O176" s="91"/>
      <c r="P176" s="91"/>
      <c r="Q176" s="91"/>
      <c r="R176" s="91"/>
      <c r="S176" s="91"/>
      <c r="T176" s="92"/>
      <c r="U176" s="38"/>
      <c r="V176" s="38"/>
      <c r="W176" s="38"/>
      <c r="X176" s="38"/>
      <c r="Y176" s="38"/>
      <c r="Z176" s="38"/>
      <c r="AA176" s="38"/>
      <c r="AB176" s="38"/>
      <c r="AC176" s="38"/>
      <c r="AD176" s="38"/>
      <c r="AE176" s="38"/>
      <c r="AT176" s="17" t="s">
        <v>172</v>
      </c>
      <c r="AU176" s="17" t="s">
        <v>182</v>
      </c>
    </row>
    <row r="177" s="2" customFormat="1" ht="16.5" customHeight="1">
      <c r="A177" s="38"/>
      <c r="B177" s="39"/>
      <c r="C177" s="218" t="s">
        <v>279</v>
      </c>
      <c r="D177" s="218" t="s">
        <v>165</v>
      </c>
      <c r="E177" s="219" t="s">
        <v>4047</v>
      </c>
      <c r="F177" s="220" t="s">
        <v>4113</v>
      </c>
      <c r="G177" s="221" t="s">
        <v>268</v>
      </c>
      <c r="H177" s="222">
        <v>1</v>
      </c>
      <c r="I177" s="223"/>
      <c r="J177" s="224">
        <f>ROUND(I177*H177,2)</f>
        <v>0</v>
      </c>
      <c r="K177" s="220" t="s">
        <v>1</v>
      </c>
      <c r="L177" s="44"/>
      <c r="M177" s="225" t="s">
        <v>1</v>
      </c>
      <c r="N177" s="226" t="s">
        <v>43</v>
      </c>
      <c r="O177" s="91"/>
      <c r="P177" s="227">
        <f>O177*H177</f>
        <v>0</v>
      </c>
      <c r="Q177" s="227">
        <v>0</v>
      </c>
      <c r="R177" s="227">
        <f>Q177*H177</f>
        <v>0</v>
      </c>
      <c r="S177" s="227">
        <v>0</v>
      </c>
      <c r="T177" s="228">
        <f>S177*H177</f>
        <v>0</v>
      </c>
      <c r="U177" s="38"/>
      <c r="V177" s="38"/>
      <c r="W177" s="38"/>
      <c r="X177" s="38"/>
      <c r="Y177" s="38"/>
      <c r="Z177" s="38"/>
      <c r="AA177" s="38"/>
      <c r="AB177" s="38"/>
      <c r="AC177" s="38"/>
      <c r="AD177" s="38"/>
      <c r="AE177" s="38"/>
      <c r="AR177" s="229" t="s">
        <v>245</v>
      </c>
      <c r="AT177" s="229" t="s">
        <v>165</v>
      </c>
      <c r="AU177" s="229" t="s">
        <v>182</v>
      </c>
      <c r="AY177" s="17" t="s">
        <v>162</v>
      </c>
      <c r="BE177" s="230">
        <f>IF(N177="základní",J177,0)</f>
        <v>0</v>
      </c>
      <c r="BF177" s="230">
        <f>IF(N177="snížená",J177,0)</f>
        <v>0</v>
      </c>
      <c r="BG177" s="230">
        <f>IF(N177="zákl. přenesená",J177,0)</f>
        <v>0</v>
      </c>
      <c r="BH177" s="230">
        <f>IF(N177="sníž. přenesená",J177,0)</f>
        <v>0</v>
      </c>
      <c r="BI177" s="230">
        <f>IF(N177="nulová",J177,0)</f>
        <v>0</v>
      </c>
      <c r="BJ177" s="17" t="s">
        <v>86</v>
      </c>
      <c r="BK177" s="230">
        <f>ROUND(I177*H177,2)</f>
        <v>0</v>
      </c>
      <c r="BL177" s="17" t="s">
        <v>245</v>
      </c>
      <c r="BM177" s="229" t="s">
        <v>977</v>
      </c>
    </row>
    <row r="178" s="2" customFormat="1">
      <c r="A178" s="38"/>
      <c r="B178" s="39"/>
      <c r="C178" s="40"/>
      <c r="D178" s="231" t="s">
        <v>172</v>
      </c>
      <c r="E178" s="40"/>
      <c r="F178" s="232" t="s">
        <v>4114</v>
      </c>
      <c r="G178" s="40"/>
      <c r="H178" s="40"/>
      <c r="I178" s="233"/>
      <c r="J178" s="40"/>
      <c r="K178" s="40"/>
      <c r="L178" s="44"/>
      <c r="M178" s="234"/>
      <c r="N178" s="235"/>
      <c r="O178" s="91"/>
      <c r="P178" s="91"/>
      <c r="Q178" s="91"/>
      <c r="R178" s="91"/>
      <c r="S178" s="91"/>
      <c r="T178" s="92"/>
      <c r="U178" s="38"/>
      <c r="V178" s="38"/>
      <c r="W178" s="38"/>
      <c r="X178" s="38"/>
      <c r="Y178" s="38"/>
      <c r="Z178" s="38"/>
      <c r="AA178" s="38"/>
      <c r="AB178" s="38"/>
      <c r="AC178" s="38"/>
      <c r="AD178" s="38"/>
      <c r="AE178" s="38"/>
      <c r="AT178" s="17" t="s">
        <v>172</v>
      </c>
      <c r="AU178" s="17" t="s">
        <v>182</v>
      </c>
    </row>
    <row r="179" s="2" customFormat="1" ht="16.5" customHeight="1">
      <c r="A179" s="38"/>
      <c r="B179" s="39"/>
      <c r="C179" s="218" t="s">
        <v>283</v>
      </c>
      <c r="D179" s="218" t="s">
        <v>165</v>
      </c>
      <c r="E179" s="219" t="s">
        <v>4050</v>
      </c>
      <c r="F179" s="220" t="s">
        <v>4115</v>
      </c>
      <c r="G179" s="221" t="s">
        <v>268</v>
      </c>
      <c r="H179" s="222">
        <v>1</v>
      </c>
      <c r="I179" s="223"/>
      <c r="J179" s="224">
        <f>ROUND(I179*H179,2)</f>
        <v>0</v>
      </c>
      <c r="K179" s="220" t="s">
        <v>1</v>
      </c>
      <c r="L179" s="44"/>
      <c r="M179" s="225" t="s">
        <v>1</v>
      </c>
      <c r="N179" s="226" t="s">
        <v>43</v>
      </c>
      <c r="O179" s="91"/>
      <c r="P179" s="227">
        <f>O179*H179</f>
        <v>0</v>
      </c>
      <c r="Q179" s="227">
        <v>0</v>
      </c>
      <c r="R179" s="227">
        <f>Q179*H179</f>
        <v>0</v>
      </c>
      <c r="S179" s="227">
        <v>0</v>
      </c>
      <c r="T179" s="228">
        <f>S179*H179</f>
        <v>0</v>
      </c>
      <c r="U179" s="38"/>
      <c r="V179" s="38"/>
      <c r="W179" s="38"/>
      <c r="X179" s="38"/>
      <c r="Y179" s="38"/>
      <c r="Z179" s="38"/>
      <c r="AA179" s="38"/>
      <c r="AB179" s="38"/>
      <c r="AC179" s="38"/>
      <c r="AD179" s="38"/>
      <c r="AE179" s="38"/>
      <c r="AR179" s="229" t="s">
        <v>245</v>
      </c>
      <c r="AT179" s="229" t="s">
        <v>165</v>
      </c>
      <c r="AU179" s="229" t="s">
        <v>182</v>
      </c>
      <c r="AY179" s="17" t="s">
        <v>162</v>
      </c>
      <c r="BE179" s="230">
        <f>IF(N179="základní",J179,0)</f>
        <v>0</v>
      </c>
      <c r="BF179" s="230">
        <f>IF(N179="snížená",J179,0)</f>
        <v>0</v>
      </c>
      <c r="BG179" s="230">
        <f>IF(N179="zákl. přenesená",J179,0)</f>
        <v>0</v>
      </c>
      <c r="BH179" s="230">
        <f>IF(N179="sníž. přenesená",J179,0)</f>
        <v>0</v>
      </c>
      <c r="BI179" s="230">
        <f>IF(N179="nulová",J179,0)</f>
        <v>0</v>
      </c>
      <c r="BJ179" s="17" t="s">
        <v>86</v>
      </c>
      <c r="BK179" s="230">
        <f>ROUND(I179*H179,2)</f>
        <v>0</v>
      </c>
      <c r="BL179" s="17" t="s">
        <v>245</v>
      </c>
      <c r="BM179" s="229" t="s">
        <v>987</v>
      </c>
    </row>
    <row r="180" s="2" customFormat="1">
      <c r="A180" s="38"/>
      <c r="B180" s="39"/>
      <c r="C180" s="40"/>
      <c r="D180" s="231" t="s">
        <v>172</v>
      </c>
      <c r="E180" s="40"/>
      <c r="F180" s="232" t="s">
        <v>4116</v>
      </c>
      <c r="G180" s="40"/>
      <c r="H180" s="40"/>
      <c r="I180" s="233"/>
      <c r="J180" s="40"/>
      <c r="K180" s="40"/>
      <c r="L180" s="44"/>
      <c r="M180" s="234"/>
      <c r="N180" s="235"/>
      <c r="O180" s="91"/>
      <c r="P180" s="91"/>
      <c r="Q180" s="91"/>
      <c r="R180" s="91"/>
      <c r="S180" s="91"/>
      <c r="T180" s="92"/>
      <c r="U180" s="38"/>
      <c r="V180" s="38"/>
      <c r="W180" s="38"/>
      <c r="X180" s="38"/>
      <c r="Y180" s="38"/>
      <c r="Z180" s="38"/>
      <c r="AA180" s="38"/>
      <c r="AB180" s="38"/>
      <c r="AC180" s="38"/>
      <c r="AD180" s="38"/>
      <c r="AE180" s="38"/>
      <c r="AT180" s="17" t="s">
        <v>172</v>
      </c>
      <c r="AU180" s="17" t="s">
        <v>182</v>
      </c>
    </row>
    <row r="181" s="2" customFormat="1" ht="16.5" customHeight="1">
      <c r="A181" s="38"/>
      <c r="B181" s="39"/>
      <c r="C181" s="218" t="s">
        <v>287</v>
      </c>
      <c r="D181" s="218" t="s">
        <v>165</v>
      </c>
      <c r="E181" s="219" t="s">
        <v>4053</v>
      </c>
      <c r="F181" s="220" t="s">
        <v>4117</v>
      </c>
      <c r="G181" s="221" t="s">
        <v>268</v>
      </c>
      <c r="H181" s="222">
        <v>1</v>
      </c>
      <c r="I181" s="223"/>
      <c r="J181" s="224">
        <f>ROUND(I181*H181,2)</f>
        <v>0</v>
      </c>
      <c r="K181" s="220" t="s">
        <v>1</v>
      </c>
      <c r="L181" s="44"/>
      <c r="M181" s="225" t="s">
        <v>1</v>
      </c>
      <c r="N181" s="226" t="s">
        <v>43</v>
      </c>
      <c r="O181" s="91"/>
      <c r="P181" s="227">
        <f>O181*H181</f>
        <v>0</v>
      </c>
      <c r="Q181" s="227">
        <v>0</v>
      </c>
      <c r="R181" s="227">
        <f>Q181*H181</f>
        <v>0</v>
      </c>
      <c r="S181" s="227">
        <v>0</v>
      </c>
      <c r="T181" s="228">
        <f>S181*H181</f>
        <v>0</v>
      </c>
      <c r="U181" s="38"/>
      <c r="V181" s="38"/>
      <c r="W181" s="38"/>
      <c r="X181" s="38"/>
      <c r="Y181" s="38"/>
      <c r="Z181" s="38"/>
      <c r="AA181" s="38"/>
      <c r="AB181" s="38"/>
      <c r="AC181" s="38"/>
      <c r="AD181" s="38"/>
      <c r="AE181" s="38"/>
      <c r="AR181" s="229" t="s">
        <v>245</v>
      </c>
      <c r="AT181" s="229" t="s">
        <v>165</v>
      </c>
      <c r="AU181" s="229" t="s">
        <v>182</v>
      </c>
      <c r="AY181" s="17" t="s">
        <v>162</v>
      </c>
      <c r="BE181" s="230">
        <f>IF(N181="základní",J181,0)</f>
        <v>0</v>
      </c>
      <c r="BF181" s="230">
        <f>IF(N181="snížená",J181,0)</f>
        <v>0</v>
      </c>
      <c r="BG181" s="230">
        <f>IF(N181="zákl. přenesená",J181,0)</f>
        <v>0</v>
      </c>
      <c r="BH181" s="230">
        <f>IF(N181="sníž. přenesená",J181,0)</f>
        <v>0</v>
      </c>
      <c r="BI181" s="230">
        <f>IF(N181="nulová",J181,0)</f>
        <v>0</v>
      </c>
      <c r="BJ181" s="17" t="s">
        <v>86</v>
      </c>
      <c r="BK181" s="230">
        <f>ROUND(I181*H181,2)</f>
        <v>0</v>
      </c>
      <c r="BL181" s="17" t="s">
        <v>245</v>
      </c>
      <c r="BM181" s="229" t="s">
        <v>996</v>
      </c>
    </row>
    <row r="182" s="2" customFormat="1">
      <c r="A182" s="38"/>
      <c r="B182" s="39"/>
      <c r="C182" s="40"/>
      <c r="D182" s="231" t="s">
        <v>172</v>
      </c>
      <c r="E182" s="40"/>
      <c r="F182" s="232" t="s">
        <v>4118</v>
      </c>
      <c r="G182" s="40"/>
      <c r="H182" s="40"/>
      <c r="I182" s="233"/>
      <c r="J182" s="40"/>
      <c r="K182" s="40"/>
      <c r="L182" s="44"/>
      <c r="M182" s="234"/>
      <c r="N182" s="235"/>
      <c r="O182" s="91"/>
      <c r="P182" s="91"/>
      <c r="Q182" s="91"/>
      <c r="R182" s="91"/>
      <c r="S182" s="91"/>
      <c r="T182" s="92"/>
      <c r="U182" s="38"/>
      <c r="V182" s="38"/>
      <c r="W182" s="38"/>
      <c r="X182" s="38"/>
      <c r="Y182" s="38"/>
      <c r="Z182" s="38"/>
      <c r="AA182" s="38"/>
      <c r="AB182" s="38"/>
      <c r="AC182" s="38"/>
      <c r="AD182" s="38"/>
      <c r="AE182" s="38"/>
      <c r="AT182" s="17" t="s">
        <v>172</v>
      </c>
      <c r="AU182" s="17" t="s">
        <v>182</v>
      </c>
    </row>
    <row r="183" s="2" customFormat="1" ht="33" customHeight="1">
      <c r="A183" s="38"/>
      <c r="B183" s="39"/>
      <c r="C183" s="218" t="s">
        <v>291</v>
      </c>
      <c r="D183" s="218" t="s">
        <v>165</v>
      </c>
      <c r="E183" s="219" t="s">
        <v>3944</v>
      </c>
      <c r="F183" s="220" t="s">
        <v>4119</v>
      </c>
      <c r="G183" s="221" t="s">
        <v>208</v>
      </c>
      <c r="H183" s="222">
        <v>23.100000000000001</v>
      </c>
      <c r="I183" s="223"/>
      <c r="J183" s="224">
        <f>ROUND(I183*H183,2)</f>
        <v>0</v>
      </c>
      <c r="K183" s="220" t="s">
        <v>1</v>
      </c>
      <c r="L183" s="44"/>
      <c r="M183" s="225" t="s">
        <v>1</v>
      </c>
      <c r="N183" s="226" t="s">
        <v>43</v>
      </c>
      <c r="O183" s="91"/>
      <c r="P183" s="227">
        <f>O183*H183</f>
        <v>0</v>
      </c>
      <c r="Q183" s="227">
        <v>0</v>
      </c>
      <c r="R183" s="227">
        <f>Q183*H183</f>
        <v>0</v>
      </c>
      <c r="S183" s="227">
        <v>0</v>
      </c>
      <c r="T183" s="228">
        <f>S183*H183</f>
        <v>0</v>
      </c>
      <c r="U183" s="38"/>
      <c r="V183" s="38"/>
      <c r="W183" s="38"/>
      <c r="X183" s="38"/>
      <c r="Y183" s="38"/>
      <c r="Z183" s="38"/>
      <c r="AA183" s="38"/>
      <c r="AB183" s="38"/>
      <c r="AC183" s="38"/>
      <c r="AD183" s="38"/>
      <c r="AE183" s="38"/>
      <c r="AR183" s="229" t="s">
        <v>245</v>
      </c>
      <c r="AT183" s="229" t="s">
        <v>165</v>
      </c>
      <c r="AU183" s="229" t="s">
        <v>182</v>
      </c>
      <c r="AY183" s="17" t="s">
        <v>162</v>
      </c>
      <c r="BE183" s="230">
        <f>IF(N183="základní",J183,0)</f>
        <v>0</v>
      </c>
      <c r="BF183" s="230">
        <f>IF(N183="snížená",J183,0)</f>
        <v>0</v>
      </c>
      <c r="BG183" s="230">
        <f>IF(N183="zákl. přenesená",J183,0)</f>
        <v>0</v>
      </c>
      <c r="BH183" s="230">
        <f>IF(N183="sníž. přenesená",J183,0)</f>
        <v>0</v>
      </c>
      <c r="BI183" s="230">
        <f>IF(N183="nulová",J183,0)</f>
        <v>0</v>
      </c>
      <c r="BJ183" s="17" t="s">
        <v>86</v>
      </c>
      <c r="BK183" s="230">
        <f>ROUND(I183*H183,2)</f>
        <v>0</v>
      </c>
      <c r="BL183" s="17" t="s">
        <v>245</v>
      </c>
      <c r="BM183" s="229" t="s">
        <v>1008</v>
      </c>
    </row>
    <row r="184" s="2" customFormat="1">
      <c r="A184" s="38"/>
      <c r="B184" s="39"/>
      <c r="C184" s="40"/>
      <c r="D184" s="231" t="s">
        <v>172</v>
      </c>
      <c r="E184" s="40"/>
      <c r="F184" s="232" t="s">
        <v>3881</v>
      </c>
      <c r="G184" s="40"/>
      <c r="H184" s="40"/>
      <c r="I184" s="233"/>
      <c r="J184" s="40"/>
      <c r="K184" s="40"/>
      <c r="L184" s="44"/>
      <c r="M184" s="234"/>
      <c r="N184" s="235"/>
      <c r="O184" s="91"/>
      <c r="P184" s="91"/>
      <c r="Q184" s="91"/>
      <c r="R184" s="91"/>
      <c r="S184" s="91"/>
      <c r="T184" s="92"/>
      <c r="U184" s="38"/>
      <c r="V184" s="38"/>
      <c r="W184" s="38"/>
      <c r="X184" s="38"/>
      <c r="Y184" s="38"/>
      <c r="Z184" s="38"/>
      <c r="AA184" s="38"/>
      <c r="AB184" s="38"/>
      <c r="AC184" s="38"/>
      <c r="AD184" s="38"/>
      <c r="AE184" s="38"/>
      <c r="AT184" s="17" t="s">
        <v>172</v>
      </c>
      <c r="AU184" s="17" t="s">
        <v>182</v>
      </c>
    </row>
    <row r="185" s="2" customFormat="1" ht="16.5" customHeight="1">
      <c r="A185" s="38"/>
      <c r="B185" s="39"/>
      <c r="C185" s="218" t="s">
        <v>295</v>
      </c>
      <c r="D185" s="218" t="s">
        <v>165</v>
      </c>
      <c r="E185" s="219" t="s">
        <v>4073</v>
      </c>
      <c r="F185" s="220" t="s">
        <v>4074</v>
      </c>
      <c r="G185" s="221" t="s">
        <v>268</v>
      </c>
      <c r="H185" s="222">
        <v>1</v>
      </c>
      <c r="I185" s="223"/>
      <c r="J185" s="224">
        <f>ROUND(I185*H185,2)</f>
        <v>0</v>
      </c>
      <c r="K185" s="220" t="s">
        <v>1</v>
      </c>
      <c r="L185" s="44"/>
      <c r="M185" s="225" t="s">
        <v>1</v>
      </c>
      <c r="N185" s="226" t="s">
        <v>43</v>
      </c>
      <c r="O185" s="91"/>
      <c r="P185" s="227">
        <f>O185*H185</f>
        <v>0</v>
      </c>
      <c r="Q185" s="227">
        <v>0</v>
      </c>
      <c r="R185" s="227">
        <f>Q185*H185</f>
        <v>0</v>
      </c>
      <c r="S185" s="227">
        <v>0</v>
      </c>
      <c r="T185" s="228">
        <f>S185*H185</f>
        <v>0</v>
      </c>
      <c r="U185" s="38"/>
      <c r="V185" s="38"/>
      <c r="W185" s="38"/>
      <c r="X185" s="38"/>
      <c r="Y185" s="38"/>
      <c r="Z185" s="38"/>
      <c r="AA185" s="38"/>
      <c r="AB185" s="38"/>
      <c r="AC185" s="38"/>
      <c r="AD185" s="38"/>
      <c r="AE185" s="38"/>
      <c r="AR185" s="229" t="s">
        <v>245</v>
      </c>
      <c r="AT185" s="229" t="s">
        <v>165</v>
      </c>
      <c r="AU185" s="229" t="s">
        <v>182</v>
      </c>
      <c r="AY185" s="17" t="s">
        <v>162</v>
      </c>
      <c r="BE185" s="230">
        <f>IF(N185="základní",J185,0)</f>
        <v>0</v>
      </c>
      <c r="BF185" s="230">
        <f>IF(N185="snížená",J185,0)</f>
        <v>0</v>
      </c>
      <c r="BG185" s="230">
        <f>IF(N185="zákl. přenesená",J185,0)</f>
        <v>0</v>
      </c>
      <c r="BH185" s="230">
        <f>IF(N185="sníž. přenesená",J185,0)</f>
        <v>0</v>
      </c>
      <c r="BI185" s="230">
        <f>IF(N185="nulová",J185,0)</f>
        <v>0</v>
      </c>
      <c r="BJ185" s="17" t="s">
        <v>86</v>
      </c>
      <c r="BK185" s="230">
        <f>ROUND(I185*H185,2)</f>
        <v>0</v>
      </c>
      <c r="BL185" s="17" t="s">
        <v>245</v>
      </c>
      <c r="BM185" s="229" t="s">
        <v>1036</v>
      </c>
    </row>
    <row r="186" s="2" customFormat="1">
      <c r="A186" s="38"/>
      <c r="B186" s="39"/>
      <c r="C186" s="40"/>
      <c r="D186" s="231" t="s">
        <v>172</v>
      </c>
      <c r="E186" s="40"/>
      <c r="F186" s="232" t="s">
        <v>4070</v>
      </c>
      <c r="G186" s="40"/>
      <c r="H186" s="40"/>
      <c r="I186" s="233"/>
      <c r="J186" s="40"/>
      <c r="K186" s="40"/>
      <c r="L186" s="44"/>
      <c r="M186" s="234"/>
      <c r="N186" s="235"/>
      <c r="O186" s="91"/>
      <c r="P186" s="91"/>
      <c r="Q186" s="91"/>
      <c r="R186" s="91"/>
      <c r="S186" s="91"/>
      <c r="T186" s="92"/>
      <c r="U186" s="38"/>
      <c r="V186" s="38"/>
      <c r="W186" s="38"/>
      <c r="X186" s="38"/>
      <c r="Y186" s="38"/>
      <c r="Z186" s="38"/>
      <c r="AA186" s="38"/>
      <c r="AB186" s="38"/>
      <c r="AC186" s="38"/>
      <c r="AD186" s="38"/>
      <c r="AE186" s="38"/>
      <c r="AT186" s="17" t="s">
        <v>172</v>
      </c>
      <c r="AU186" s="17" t="s">
        <v>182</v>
      </c>
    </row>
    <row r="187" s="12" customFormat="1" ht="20.88" customHeight="1">
      <c r="A187" s="12"/>
      <c r="B187" s="202"/>
      <c r="C187" s="203"/>
      <c r="D187" s="204" t="s">
        <v>77</v>
      </c>
      <c r="E187" s="216" t="s">
        <v>163</v>
      </c>
      <c r="F187" s="216" t="s">
        <v>164</v>
      </c>
      <c r="G187" s="203"/>
      <c r="H187" s="203"/>
      <c r="I187" s="206"/>
      <c r="J187" s="217">
        <f>BK187</f>
        <v>0</v>
      </c>
      <c r="K187" s="203"/>
      <c r="L187" s="208"/>
      <c r="M187" s="209"/>
      <c r="N187" s="210"/>
      <c r="O187" s="210"/>
      <c r="P187" s="211">
        <f>SUM(P188:P189)</f>
        <v>0</v>
      </c>
      <c r="Q187" s="210"/>
      <c r="R187" s="211">
        <f>SUM(R188:R189)</f>
        <v>0</v>
      </c>
      <c r="S187" s="210"/>
      <c r="T187" s="212">
        <f>SUM(T188:T189)</f>
        <v>0</v>
      </c>
      <c r="U187" s="12"/>
      <c r="V187" s="12"/>
      <c r="W187" s="12"/>
      <c r="X187" s="12"/>
      <c r="Y187" s="12"/>
      <c r="Z187" s="12"/>
      <c r="AA187" s="12"/>
      <c r="AB187" s="12"/>
      <c r="AC187" s="12"/>
      <c r="AD187" s="12"/>
      <c r="AE187" s="12"/>
      <c r="AR187" s="213" t="s">
        <v>86</v>
      </c>
      <c r="AT187" s="214" t="s">
        <v>77</v>
      </c>
      <c r="AU187" s="214" t="s">
        <v>88</v>
      </c>
      <c r="AY187" s="213" t="s">
        <v>162</v>
      </c>
      <c r="BK187" s="215">
        <f>SUM(BK188:BK189)</f>
        <v>0</v>
      </c>
    </row>
    <row r="188" s="2" customFormat="1" ht="24.15" customHeight="1">
      <c r="A188" s="38"/>
      <c r="B188" s="39"/>
      <c r="C188" s="218" t="s">
        <v>299</v>
      </c>
      <c r="D188" s="218" t="s">
        <v>165</v>
      </c>
      <c r="E188" s="219" t="s">
        <v>4075</v>
      </c>
      <c r="F188" s="220" t="s">
        <v>4076</v>
      </c>
      <c r="G188" s="221" t="s">
        <v>208</v>
      </c>
      <c r="H188" s="222">
        <v>0.20000000000000001</v>
      </c>
      <c r="I188" s="223"/>
      <c r="J188" s="224">
        <f>ROUND(I188*H188,2)</f>
        <v>0</v>
      </c>
      <c r="K188" s="220" t="s">
        <v>1</v>
      </c>
      <c r="L188" s="44"/>
      <c r="M188" s="225" t="s">
        <v>1</v>
      </c>
      <c r="N188" s="226" t="s">
        <v>43</v>
      </c>
      <c r="O188" s="91"/>
      <c r="P188" s="227">
        <f>O188*H188</f>
        <v>0</v>
      </c>
      <c r="Q188" s="227">
        <v>0</v>
      </c>
      <c r="R188" s="227">
        <f>Q188*H188</f>
        <v>0</v>
      </c>
      <c r="S188" s="227">
        <v>0</v>
      </c>
      <c r="T188" s="228">
        <f>S188*H188</f>
        <v>0</v>
      </c>
      <c r="U188" s="38"/>
      <c r="V188" s="38"/>
      <c r="W188" s="38"/>
      <c r="X188" s="38"/>
      <c r="Y188" s="38"/>
      <c r="Z188" s="38"/>
      <c r="AA188" s="38"/>
      <c r="AB188" s="38"/>
      <c r="AC188" s="38"/>
      <c r="AD188" s="38"/>
      <c r="AE188" s="38"/>
      <c r="AR188" s="229" t="s">
        <v>245</v>
      </c>
      <c r="AT188" s="229" t="s">
        <v>165</v>
      </c>
      <c r="AU188" s="229" t="s">
        <v>182</v>
      </c>
      <c r="AY188" s="17" t="s">
        <v>162</v>
      </c>
      <c r="BE188" s="230">
        <f>IF(N188="základní",J188,0)</f>
        <v>0</v>
      </c>
      <c r="BF188" s="230">
        <f>IF(N188="snížená",J188,0)</f>
        <v>0</v>
      </c>
      <c r="BG188" s="230">
        <f>IF(N188="zákl. přenesená",J188,0)</f>
        <v>0</v>
      </c>
      <c r="BH188" s="230">
        <f>IF(N188="sníž. přenesená",J188,0)</f>
        <v>0</v>
      </c>
      <c r="BI188" s="230">
        <f>IF(N188="nulová",J188,0)</f>
        <v>0</v>
      </c>
      <c r="BJ188" s="17" t="s">
        <v>86</v>
      </c>
      <c r="BK188" s="230">
        <f>ROUND(I188*H188,2)</f>
        <v>0</v>
      </c>
      <c r="BL188" s="17" t="s">
        <v>245</v>
      </c>
      <c r="BM188" s="229" t="s">
        <v>1055</v>
      </c>
    </row>
    <row r="189" s="2" customFormat="1">
      <c r="A189" s="38"/>
      <c r="B189" s="39"/>
      <c r="C189" s="40"/>
      <c r="D189" s="231" t="s">
        <v>172</v>
      </c>
      <c r="E189" s="40"/>
      <c r="F189" s="232" t="s">
        <v>3881</v>
      </c>
      <c r="G189" s="40"/>
      <c r="H189" s="40"/>
      <c r="I189" s="233"/>
      <c r="J189" s="40"/>
      <c r="K189" s="40"/>
      <c r="L189" s="44"/>
      <c r="M189" s="234"/>
      <c r="N189" s="235"/>
      <c r="O189" s="91"/>
      <c r="P189" s="91"/>
      <c r="Q189" s="91"/>
      <c r="R189" s="91"/>
      <c r="S189" s="91"/>
      <c r="T189" s="92"/>
      <c r="U189" s="38"/>
      <c r="V189" s="38"/>
      <c r="W189" s="38"/>
      <c r="X189" s="38"/>
      <c r="Y189" s="38"/>
      <c r="Z189" s="38"/>
      <c r="AA189" s="38"/>
      <c r="AB189" s="38"/>
      <c r="AC189" s="38"/>
      <c r="AD189" s="38"/>
      <c r="AE189" s="38"/>
      <c r="AT189" s="17" t="s">
        <v>172</v>
      </c>
      <c r="AU189" s="17" t="s">
        <v>182</v>
      </c>
    </row>
    <row r="190" s="12" customFormat="1" ht="20.88" customHeight="1">
      <c r="A190" s="12"/>
      <c r="B190" s="202"/>
      <c r="C190" s="203"/>
      <c r="D190" s="204" t="s">
        <v>77</v>
      </c>
      <c r="E190" s="216" t="s">
        <v>1348</v>
      </c>
      <c r="F190" s="216" t="s">
        <v>1349</v>
      </c>
      <c r="G190" s="203"/>
      <c r="H190" s="203"/>
      <c r="I190" s="206"/>
      <c r="J190" s="217">
        <f>BK190</f>
        <v>0</v>
      </c>
      <c r="K190" s="203"/>
      <c r="L190" s="208"/>
      <c r="M190" s="209"/>
      <c r="N190" s="210"/>
      <c r="O190" s="210"/>
      <c r="P190" s="211">
        <f>SUM(P191:P192)</f>
        <v>0</v>
      </c>
      <c r="Q190" s="210"/>
      <c r="R190" s="211">
        <f>SUM(R191:R192)</f>
        <v>0</v>
      </c>
      <c r="S190" s="210"/>
      <c r="T190" s="212">
        <f>SUM(T191:T192)</f>
        <v>0</v>
      </c>
      <c r="U190" s="12"/>
      <c r="V190" s="12"/>
      <c r="W190" s="12"/>
      <c r="X190" s="12"/>
      <c r="Y190" s="12"/>
      <c r="Z190" s="12"/>
      <c r="AA190" s="12"/>
      <c r="AB190" s="12"/>
      <c r="AC190" s="12"/>
      <c r="AD190" s="12"/>
      <c r="AE190" s="12"/>
      <c r="AR190" s="213" t="s">
        <v>86</v>
      </c>
      <c r="AT190" s="214" t="s">
        <v>77</v>
      </c>
      <c r="AU190" s="214" t="s">
        <v>88</v>
      </c>
      <c r="AY190" s="213" t="s">
        <v>162</v>
      </c>
      <c r="BK190" s="215">
        <f>SUM(BK191:BK192)</f>
        <v>0</v>
      </c>
    </row>
    <row r="191" s="2" customFormat="1" ht="24.15" customHeight="1">
      <c r="A191" s="38"/>
      <c r="B191" s="39"/>
      <c r="C191" s="218" t="s">
        <v>304</v>
      </c>
      <c r="D191" s="218" t="s">
        <v>165</v>
      </c>
      <c r="E191" s="219" t="s">
        <v>3949</v>
      </c>
      <c r="F191" s="220" t="s">
        <v>3950</v>
      </c>
      <c r="G191" s="221" t="s">
        <v>353</v>
      </c>
      <c r="H191" s="222">
        <v>24.911000000000001</v>
      </c>
      <c r="I191" s="223"/>
      <c r="J191" s="224">
        <f>ROUND(I191*H191,2)</f>
        <v>0</v>
      </c>
      <c r="K191" s="220" t="s">
        <v>1</v>
      </c>
      <c r="L191" s="44"/>
      <c r="M191" s="225" t="s">
        <v>1</v>
      </c>
      <c r="N191" s="226" t="s">
        <v>43</v>
      </c>
      <c r="O191" s="91"/>
      <c r="P191" s="227">
        <f>O191*H191</f>
        <v>0</v>
      </c>
      <c r="Q191" s="227">
        <v>0</v>
      </c>
      <c r="R191" s="227">
        <f>Q191*H191</f>
        <v>0</v>
      </c>
      <c r="S191" s="227">
        <v>0</v>
      </c>
      <c r="T191" s="228">
        <f>S191*H191</f>
        <v>0</v>
      </c>
      <c r="U191" s="38"/>
      <c r="V191" s="38"/>
      <c r="W191" s="38"/>
      <c r="X191" s="38"/>
      <c r="Y191" s="38"/>
      <c r="Z191" s="38"/>
      <c r="AA191" s="38"/>
      <c r="AB191" s="38"/>
      <c r="AC191" s="38"/>
      <c r="AD191" s="38"/>
      <c r="AE191" s="38"/>
      <c r="AR191" s="229" t="s">
        <v>245</v>
      </c>
      <c r="AT191" s="229" t="s">
        <v>165</v>
      </c>
      <c r="AU191" s="229" t="s">
        <v>182</v>
      </c>
      <c r="AY191" s="17" t="s">
        <v>162</v>
      </c>
      <c r="BE191" s="230">
        <f>IF(N191="základní",J191,0)</f>
        <v>0</v>
      </c>
      <c r="BF191" s="230">
        <f>IF(N191="snížená",J191,0)</f>
        <v>0</v>
      </c>
      <c r="BG191" s="230">
        <f>IF(N191="zákl. přenesená",J191,0)</f>
        <v>0</v>
      </c>
      <c r="BH191" s="230">
        <f>IF(N191="sníž. přenesená",J191,0)</f>
        <v>0</v>
      </c>
      <c r="BI191" s="230">
        <f>IF(N191="nulová",J191,0)</f>
        <v>0</v>
      </c>
      <c r="BJ191" s="17" t="s">
        <v>86</v>
      </c>
      <c r="BK191" s="230">
        <f>ROUND(I191*H191,2)</f>
        <v>0</v>
      </c>
      <c r="BL191" s="17" t="s">
        <v>245</v>
      </c>
      <c r="BM191" s="229" t="s">
        <v>1082</v>
      </c>
    </row>
    <row r="192" s="2" customFormat="1">
      <c r="A192" s="38"/>
      <c r="B192" s="39"/>
      <c r="C192" s="40"/>
      <c r="D192" s="231" t="s">
        <v>172</v>
      </c>
      <c r="E192" s="40"/>
      <c r="F192" s="232" t="s">
        <v>3881</v>
      </c>
      <c r="G192" s="40"/>
      <c r="H192" s="40"/>
      <c r="I192" s="233"/>
      <c r="J192" s="40"/>
      <c r="K192" s="40"/>
      <c r="L192" s="44"/>
      <c r="M192" s="288"/>
      <c r="N192" s="289"/>
      <c r="O192" s="270"/>
      <c r="P192" s="270"/>
      <c r="Q192" s="270"/>
      <c r="R192" s="270"/>
      <c r="S192" s="270"/>
      <c r="T192" s="290"/>
      <c r="U192" s="38"/>
      <c r="V192" s="38"/>
      <c r="W192" s="38"/>
      <c r="X192" s="38"/>
      <c r="Y192" s="38"/>
      <c r="Z192" s="38"/>
      <c r="AA192" s="38"/>
      <c r="AB192" s="38"/>
      <c r="AC192" s="38"/>
      <c r="AD192" s="38"/>
      <c r="AE192" s="38"/>
      <c r="AT192" s="17" t="s">
        <v>172</v>
      </c>
      <c r="AU192" s="17" t="s">
        <v>182</v>
      </c>
    </row>
    <row r="193" s="2" customFormat="1" ht="6.96" customHeight="1">
      <c r="A193" s="38"/>
      <c r="B193" s="66"/>
      <c r="C193" s="67"/>
      <c r="D193" s="67"/>
      <c r="E193" s="67"/>
      <c r="F193" s="67"/>
      <c r="G193" s="67"/>
      <c r="H193" s="67"/>
      <c r="I193" s="67"/>
      <c r="J193" s="67"/>
      <c r="K193" s="67"/>
      <c r="L193" s="44"/>
      <c r="M193" s="38"/>
      <c r="O193" s="38"/>
      <c r="P193" s="38"/>
      <c r="Q193" s="38"/>
      <c r="R193" s="38"/>
      <c r="S193" s="38"/>
      <c r="T193" s="38"/>
      <c r="U193" s="38"/>
      <c r="V193" s="38"/>
      <c r="W193" s="38"/>
      <c r="X193" s="38"/>
      <c r="Y193" s="38"/>
      <c r="Z193" s="38"/>
      <c r="AA193" s="38"/>
      <c r="AB193" s="38"/>
      <c r="AC193" s="38"/>
      <c r="AD193" s="38"/>
      <c r="AE193" s="38"/>
    </row>
  </sheetData>
  <sheetProtection sheet="1" autoFilter="0" formatColumns="0" formatRows="0" objects="1" scenarios="1" spinCount="100000" saltValue="DAW3AiMerj1JRyIb9EZOa1EKbSEl9iQ1Z0UGZrMsuneeQhbR3gf9p9Ld2dWxnbO7EXI/NE9+5ZozfaIEtQpvbA==" hashValue="51/mDn+G7T529+RY0I+Ysq5F6eY2CsP4390HuJu9oR8mat2KV8c9XfK152Z1/VNDugn3fCMMSJQeo9+frpQf1A==" algorithmName="SHA-512" password="CC35"/>
  <autoFilter ref="C124:K192"/>
  <mergeCells count="9">
    <mergeCell ref="E7:H7"/>
    <mergeCell ref="E9:H9"/>
    <mergeCell ref="E18:H18"/>
    <mergeCell ref="E27:H27"/>
    <mergeCell ref="E85:H85"/>
    <mergeCell ref="E87:H87"/>
    <mergeCell ref="E115:H115"/>
    <mergeCell ref="E117:H117"/>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124</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4120</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ROUND(J129,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ROUND((SUM(BE129:BE214)),  2)</f>
        <v>0</v>
      </c>
      <c r="G33" s="38"/>
      <c r="H33" s="38"/>
      <c r="I33" s="155">
        <v>0.20999999999999999</v>
      </c>
      <c r="J33" s="154">
        <f>ROUND(((SUM(BE129:BE214))*I33),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ROUND((SUM(BF129:BF214)),  2)</f>
        <v>0</v>
      </c>
      <c r="G34" s="38"/>
      <c r="H34" s="38"/>
      <c r="I34" s="155">
        <v>0.14999999999999999</v>
      </c>
      <c r="J34" s="154">
        <f>ROUND(((SUM(BF129:BF214))*I34),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ROUND((SUM(BG129:BG214)),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ROUND((SUM(BH129:BH214)),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ROUND((SUM(BI129:BI214)),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SO 08 - 13 - ČOV</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J129</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136</v>
      </c>
      <c r="E97" s="182"/>
      <c r="F97" s="182"/>
      <c r="G97" s="182"/>
      <c r="H97" s="182"/>
      <c r="I97" s="182"/>
      <c r="J97" s="183">
        <f>J130</f>
        <v>0</v>
      </c>
      <c r="K97" s="180"/>
      <c r="L97" s="184"/>
      <c r="S97" s="9"/>
      <c r="T97" s="9"/>
      <c r="U97" s="9"/>
      <c r="V97" s="9"/>
      <c r="W97" s="9"/>
      <c r="X97" s="9"/>
      <c r="Y97" s="9"/>
      <c r="Z97" s="9"/>
      <c r="AA97" s="9"/>
      <c r="AB97" s="9"/>
      <c r="AC97" s="9"/>
      <c r="AD97" s="9"/>
      <c r="AE97" s="9"/>
    </row>
    <row r="98" hidden="1" s="10" customFormat="1" ht="19.92" customHeight="1">
      <c r="A98" s="10"/>
      <c r="B98" s="185"/>
      <c r="C98" s="186"/>
      <c r="D98" s="187" t="s">
        <v>498</v>
      </c>
      <c r="E98" s="188"/>
      <c r="F98" s="188"/>
      <c r="G98" s="188"/>
      <c r="H98" s="188"/>
      <c r="I98" s="188"/>
      <c r="J98" s="189">
        <f>J131</f>
        <v>0</v>
      </c>
      <c r="K98" s="186"/>
      <c r="L98" s="190"/>
      <c r="S98" s="10"/>
      <c r="T98" s="10"/>
      <c r="U98" s="10"/>
      <c r="V98" s="10"/>
      <c r="W98" s="10"/>
      <c r="X98" s="10"/>
      <c r="Y98" s="10"/>
      <c r="Z98" s="10"/>
      <c r="AA98" s="10"/>
      <c r="AB98" s="10"/>
      <c r="AC98" s="10"/>
      <c r="AD98" s="10"/>
      <c r="AE98" s="10"/>
    </row>
    <row r="99" hidden="1" s="10" customFormat="1" ht="19.92" customHeight="1">
      <c r="A99" s="10"/>
      <c r="B99" s="185"/>
      <c r="C99" s="186"/>
      <c r="D99" s="187" t="s">
        <v>499</v>
      </c>
      <c r="E99" s="188"/>
      <c r="F99" s="188"/>
      <c r="G99" s="188"/>
      <c r="H99" s="188"/>
      <c r="I99" s="188"/>
      <c r="J99" s="189">
        <f>J164</f>
        <v>0</v>
      </c>
      <c r="K99" s="186"/>
      <c r="L99" s="190"/>
      <c r="S99" s="10"/>
      <c r="T99" s="10"/>
      <c r="U99" s="10"/>
      <c r="V99" s="10"/>
      <c r="W99" s="10"/>
      <c r="X99" s="10"/>
      <c r="Y99" s="10"/>
      <c r="Z99" s="10"/>
      <c r="AA99" s="10"/>
      <c r="AB99" s="10"/>
      <c r="AC99" s="10"/>
      <c r="AD99" s="10"/>
      <c r="AE99" s="10"/>
    </row>
    <row r="100" hidden="1" s="10" customFormat="1" ht="19.92" customHeight="1">
      <c r="A100" s="10"/>
      <c r="B100" s="185"/>
      <c r="C100" s="186"/>
      <c r="D100" s="187" t="s">
        <v>500</v>
      </c>
      <c r="E100" s="188"/>
      <c r="F100" s="188"/>
      <c r="G100" s="188"/>
      <c r="H100" s="188"/>
      <c r="I100" s="188"/>
      <c r="J100" s="189">
        <f>J167</f>
        <v>0</v>
      </c>
      <c r="K100" s="186"/>
      <c r="L100" s="190"/>
      <c r="S100" s="10"/>
      <c r="T100" s="10"/>
      <c r="U100" s="10"/>
      <c r="V100" s="10"/>
      <c r="W100" s="10"/>
      <c r="X100" s="10"/>
      <c r="Y100" s="10"/>
      <c r="Z100" s="10"/>
      <c r="AA100" s="10"/>
      <c r="AB100" s="10"/>
      <c r="AC100" s="10"/>
      <c r="AD100" s="10"/>
      <c r="AE100" s="10"/>
    </row>
    <row r="101" hidden="1" s="10" customFormat="1" ht="19.92" customHeight="1">
      <c r="A101" s="10"/>
      <c r="B101" s="185"/>
      <c r="C101" s="186"/>
      <c r="D101" s="187" t="s">
        <v>501</v>
      </c>
      <c r="E101" s="188"/>
      <c r="F101" s="188"/>
      <c r="G101" s="188"/>
      <c r="H101" s="188"/>
      <c r="I101" s="188"/>
      <c r="J101" s="189">
        <f>J172</f>
        <v>0</v>
      </c>
      <c r="K101" s="186"/>
      <c r="L101" s="190"/>
      <c r="S101" s="10"/>
      <c r="T101" s="10"/>
      <c r="U101" s="10"/>
      <c r="V101" s="10"/>
      <c r="W101" s="10"/>
      <c r="X101" s="10"/>
      <c r="Y101" s="10"/>
      <c r="Z101" s="10"/>
      <c r="AA101" s="10"/>
      <c r="AB101" s="10"/>
      <c r="AC101" s="10"/>
      <c r="AD101" s="10"/>
      <c r="AE101" s="10"/>
    </row>
    <row r="102" hidden="1" s="10" customFormat="1" ht="19.92" customHeight="1">
      <c r="A102" s="10"/>
      <c r="B102" s="185"/>
      <c r="C102" s="186"/>
      <c r="D102" s="187" t="s">
        <v>3997</v>
      </c>
      <c r="E102" s="188"/>
      <c r="F102" s="188"/>
      <c r="G102" s="188"/>
      <c r="H102" s="188"/>
      <c r="I102" s="188"/>
      <c r="J102" s="189">
        <f>J177</f>
        <v>0</v>
      </c>
      <c r="K102" s="186"/>
      <c r="L102" s="190"/>
      <c r="S102" s="10"/>
      <c r="T102" s="10"/>
      <c r="U102" s="10"/>
      <c r="V102" s="10"/>
      <c r="W102" s="10"/>
      <c r="X102" s="10"/>
      <c r="Y102" s="10"/>
      <c r="Z102" s="10"/>
      <c r="AA102" s="10"/>
      <c r="AB102" s="10"/>
      <c r="AC102" s="10"/>
      <c r="AD102" s="10"/>
      <c r="AE102" s="10"/>
    </row>
    <row r="103" hidden="1" s="10" customFormat="1" ht="19.92" customHeight="1">
      <c r="A103" s="10"/>
      <c r="B103" s="185"/>
      <c r="C103" s="186"/>
      <c r="D103" s="187" t="s">
        <v>502</v>
      </c>
      <c r="E103" s="188"/>
      <c r="F103" s="188"/>
      <c r="G103" s="188"/>
      <c r="H103" s="188"/>
      <c r="I103" s="188"/>
      <c r="J103" s="189">
        <f>J182</f>
        <v>0</v>
      </c>
      <c r="K103" s="186"/>
      <c r="L103" s="190"/>
      <c r="S103" s="10"/>
      <c r="T103" s="10"/>
      <c r="U103" s="10"/>
      <c r="V103" s="10"/>
      <c r="W103" s="10"/>
      <c r="X103" s="10"/>
      <c r="Y103" s="10"/>
      <c r="Z103" s="10"/>
      <c r="AA103" s="10"/>
      <c r="AB103" s="10"/>
      <c r="AC103" s="10"/>
      <c r="AD103" s="10"/>
      <c r="AE103" s="10"/>
    </row>
    <row r="104" hidden="1" s="10" customFormat="1" ht="19.92" customHeight="1">
      <c r="A104" s="10"/>
      <c r="B104" s="185"/>
      <c r="C104" s="186"/>
      <c r="D104" s="187" t="s">
        <v>507</v>
      </c>
      <c r="E104" s="188"/>
      <c r="F104" s="188"/>
      <c r="G104" s="188"/>
      <c r="H104" s="188"/>
      <c r="I104" s="188"/>
      <c r="J104" s="189">
        <f>J185</f>
        <v>0</v>
      </c>
      <c r="K104" s="186"/>
      <c r="L104" s="190"/>
      <c r="S104" s="10"/>
      <c r="T104" s="10"/>
      <c r="U104" s="10"/>
      <c r="V104" s="10"/>
      <c r="W104" s="10"/>
      <c r="X104" s="10"/>
      <c r="Y104" s="10"/>
      <c r="Z104" s="10"/>
      <c r="AA104" s="10"/>
      <c r="AB104" s="10"/>
      <c r="AC104" s="10"/>
      <c r="AD104" s="10"/>
      <c r="AE104" s="10"/>
    </row>
    <row r="105" hidden="1" s="10" customFormat="1" ht="19.92" customHeight="1">
      <c r="A105" s="10"/>
      <c r="B105" s="185"/>
      <c r="C105" s="186"/>
      <c r="D105" s="187" t="s">
        <v>137</v>
      </c>
      <c r="E105" s="188"/>
      <c r="F105" s="188"/>
      <c r="G105" s="188"/>
      <c r="H105" s="188"/>
      <c r="I105" s="188"/>
      <c r="J105" s="189">
        <f>J202</f>
        <v>0</v>
      </c>
      <c r="K105" s="186"/>
      <c r="L105" s="190"/>
      <c r="S105" s="10"/>
      <c r="T105" s="10"/>
      <c r="U105" s="10"/>
      <c r="V105" s="10"/>
      <c r="W105" s="10"/>
      <c r="X105" s="10"/>
      <c r="Y105" s="10"/>
      <c r="Z105" s="10"/>
      <c r="AA105" s="10"/>
      <c r="AB105" s="10"/>
      <c r="AC105" s="10"/>
      <c r="AD105" s="10"/>
      <c r="AE105" s="10"/>
    </row>
    <row r="106" hidden="1" s="10" customFormat="1" ht="19.92" customHeight="1">
      <c r="A106" s="10"/>
      <c r="B106" s="185"/>
      <c r="C106" s="186"/>
      <c r="D106" s="187" t="s">
        <v>508</v>
      </c>
      <c r="E106" s="188"/>
      <c r="F106" s="188"/>
      <c r="G106" s="188"/>
      <c r="H106" s="188"/>
      <c r="I106" s="188"/>
      <c r="J106" s="189">
        <f>J205</f>
        <v>0</v>
      </c>
      <c r="K106" s="186"/>
      <c r="L106" s="190"/>
      <c r="S106" s="10"/>
      <c r="T106" s="10"/>
      <c r="U106" s="10"/>
      <c r="V106" s="10"/>
      <c r="W106" s="10"/>
      <c r="X106" s="10"/>
      <c r="Y106" s="10"/>
      <c r="Z106" s="10"/>
      <c r="AA106" s="10"/>
      <c r="AB106" s="10"/>
      <c r="AC106" s="10"/>
      <c r="AD106" s="10"/>
      <c r="AE106" s="10"/>
    </row>
    <row r="107" hidden="1" s="9" customFormat="1" ht="24.96" customHeight="1">
      <c r="A107" s="9"/>
      <c r="B107" s="179"/>
      <c r="C107" s="180"/>
      <c r="D107" s="181" t="s">
        <v>3999</v>
      </c>
      <c r="E107" s="182"/>
      <c r="F107" s="182"/>
      <c r="G107" s="182"/>
      <c r="H107" s="182"/>
      <c r="I107" s="182"/>
      <c r="J107" s="183">
        <f>J208</f>
        <v>0</v>
      </c>
      <c r="K107" s="180"/>
      <c r="L107" s="184"/>
      <c r="S107" s="9"/>
      <c r="T107" s="9"/>
      <c r="U107" s="9"/>
      <c r="V107" s="9"/>
      <c r="W107" s="9"/>
      <c r="X107" s="9"/>
      <c r="Y107" s="9"/>
      <c r="Z107" s="9"/>
      <c r="AA107" s="9"/>
      <c r="AB107" s="9"/>
      <c r="AC107" s="9"/>
      <c r="AD107" s="9"/>
      <c r="AE107" s="9"/>
    </row>
    <row r="108" hidden="1" s="10" customFormat="1" ht="19.92" customHeight="1">
      <c r="A108" s="10"/>
      <c r="B108" s="185"/>
      <c r="C108" s="186"/>
      <c r="D108" s="187" t="s">
        <v>3875</v>
      </c>
      <c r="E108" s="188"/>
      <c r="F108" s="188"/>
      <c r="G108" s="188"/>
      <c r="H108" s="188"/>
      <c r="I108" s="188"/>
      <c r="J108" s="189">
        <f>J209</f>
        <v>0</v>
      </c>
      <c r="K108" s="186"/>
      <c r="L108" s="190"/>
      <c r="S108" s="10"/>
      <c r="T108" s="10"/>
      <c r="U108" s="10"/>
      <c r="V108" s="10"/>
      <c r="W108" s="10"/>
      <c r="X108" s="10"/>
      <c r="Y108" s="10"/>
      <c r="Z108" s="10"/>
      <c r="AA108" s="10"/>
      <c r="AB108" s="10"/>
      <c r="AC108" s="10"/>
      <c r="AD108" s="10"/>
      <c r="AE108" s="10"/>
    </row>
    <row r="109" hidden="1" s="10" customFormat="1" ht="19.92" customHeight="1">
      <c r="A109" s="10"/>
      <c r="B109" s="185"/>
      <c r="C109" s="186"/>
      <c r="D109" s="187" t="s">
        <v>4000</v>
      </c>
      <c r="E109" s="188"/>
      <c r="F109" s="188"/>
      <c r="G109" s="188"/>
      <c r="H109" s="188"/>
      <c r="I109" s="188"/>
      <c r="J109" s="189">
        <f>J212</f>
        <v>0</v>
      </c>
      <c r="K109" s="186"/>
      <c r="L109" s="190"/>
      <c r="S109" s="10"/>
      <c r="T109" s="10"/>
      <c r="U109" s="10"/>
      <c r="V109" s="10"/>
      <c r="W109" s="10"/>
      <c r="X109" s="10"/>
      <c r="Y109" s="10"/>
      <c r="Z109" s="10"/>
      <c r="AA109" s="10"/>
      <c r="AB109" s="10"/>
      <c r="AC109" s="10"/>
      <c r="AD109" s="10"/>
      <c r="AE109" s="10"/>
    </row>
    <row r="110" hidden="1" s="2" customFormat="1" ht="21.84" customHeight="1">
      <c r="A110" s="38"/>
      <c r="B110" s="39"/>
      <c r="C110" s="40"/>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hidden="1" s="2" customFormat="1" ht="6.96" customHeight="1">
      <c r="A111" s="38"/>
      <c r="B111" s="66"/>
      <c r="C111" s="67"/>
      <c r="D111" s="67"/>
      <c r="E111" s="67"/>
      <c r="F111" s="67"/>
      <c r="G111" s="67"/>
      <c r="H111" s="67"/>
      <c r="I111" s="67"/>
      <c r="J111" s="67"/>
      <c r="K111" s="67"/>
      <c r="L111" s="63"/>
      <c r="S111" s="38"/>
      <c r="T111" s="38"/>
      <c r="U111" s="38"/>
      <c r="V111" s="38"/>
      <c r="W111" s="38"/>
      <c r="X111" s="38"/>
      <c r="Y111" s="38"/>
      <c r="Z111" s="38"/>
      <c r="AA111" s="38"/>
      <c r="AB111" s="38"/>
      <c r="AC111" s="38"/>
      <c r="AD111" s="38"/>
      <c r="AE111" s="38"/>
    </row>
    <row r="112" hidden="1"/>
    <row r="113" hidden="1"/>
    <row r="114" hidden="1"/>
    <row r="115" s="2" customFormat="1" ht="6.96" customHeight="1">
      <c r="A115" s="38"/>
      <c r="B115" s="68"/>
      <c r="C115" s="69"/>
      <c r="D115" s="69"/>
      <c r="E115" s="69"/>
      <c r="F115" s="69"/>
      <c r="G115" s="69"/>
      <c r="H115" s="69"/>
      <c r="I115" s="69"/>
      <c r="J115" s="69"/>
      <c r="K115" s="69"/>
      <c r="L115" s="63"/>
      <c r="S115" s="38"/>
      <c r="T115" s="38"/>
      <c r="U115" s="38"/>
      <c r="V115" s="38"/>
      <c r="W115" s="38"/>
      <c r="X115" s="38"/>
      <c r="Y115" s="38"/>
      <c r="Z115" s="38"/>
      <c r="AA115" s="38"/>
      <c r="AB115" s="38"/>
      <c r="AC115" s="38"/>
      <c r="AD115" s="38"/>
      <c r="AE115" s="38"/>
    </row>
    <row r="116" s="2" customFormat="1" ht="24.96" customHeight="1">
      <c r="A116" s="38"/>
      <c r="B116" s="39"/>
      <c r="C116" s="23" t="s">
        <v>147</v>
      </c>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6.96"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12" customHeight="1">
      <c r="A118" s="38"/>
      <c r="B118" s="39"/>
      <c r="C118" s="32" t="s">
        <v>16</v>
      </c>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26.25" customHeight="1">
      <c r="A119" s="38"/>
      <c r="B119" s="39"/>
      <c r="C119" s="40"/>
      <c r="D119" s="40"/>
      <c r="E119" s="174" t="str">
        <f>E7</f>
        <v>STAVEBNÍ ÚPRAVY HASIČSKÉ ZBROJNICE HEŘMANICE - SLEZSKÁ OSTRAVA</v>
      </c>
      <c r="F119" s="32"/>
      <c r="G119" s="32"/>
      <c r="H119" s="32"/>
      <c r="I119" s="40"/>
      <c r="J119" s="40"/>
      <c r="K119" s="40"/>
      <c r="L119" s="63"/>
      <c r="S119" s="38"/>
      <c r="T119" s="38"/>
      <c r="U119" s="38"/>
      <c r="V119" s="38"/>
      <c r="W119" s="38"/>
      <c r="X119" s="38"/>
      <c r="Y119" s="38"/>
      <c r="Z119" s="38"/>
      <c r="AA119" s="38"/>
      <c r="AB119" s="38"/>
      <c r="AC119" s="38"/>
      <c r="AD119" s="38"/>
      <c r="AE119" s="38"/>
    </row>
    <row r="120" s="2" customFormat="1" ht="12" customHeight="1">
      <c r="A120" s="38"/>
      <c r="B120" s="39"/>
      <c r="C120" s="32" t="s">
        <v>129</v>
      </c>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2" customFormat="1" ht="16.5" customHeight="1">
      <c r="A121" s="38"/>
      <c r="B121" s="39"/>
      <c r="C121" s="40"/>
      <c r="D121" s="40"/>
      <c r="E121" s="76" t="str">
        <f>E9</f>
        <v>SO 08 - 13 - ČOV</v>
      </c>
      <c r="F121" s="40"/>
      <c r="G121" s="40"/>
      <c r="H121" s="40"/>
      <c r="I121" s="40"/>
      <c r="J121" s="40"/>
      <c r="K121" s="40"/>
      <c r="L121" s="63"/>
      <c r="S121" s="38"/>
      <c r="T121" s="38"/>
      <c r="U121" s="38"/>
      <c r="V121" s="38"/>
      <c r="W121" s="38"/>
      <c r="X121" s="38"/>
      <c r="Y121" s="38"/>
      <c r="Z121" s="38"/>
      <c r="AA121" s="38"/>
      <c r="AB121" s="38"/>
      <c r="AC121" s="38"/>
      <c r="AD121" s="38"/>
      <c r="AE121" s="38"/>
    </row>
    <row r="122" s="2" customFormat="1" ht="6.96" customHeight="1">
      <c r="A122" s="38"/>
      <c r="B122" s="39"/>
      <c r="C122" s="40"/>
      <c r="D122" s="40"/>
      <c r="E122" s="40"/>
      <c r="F122" s="40"/>
      <c r="G122" s="40"/>
      <c r="H122" s="40"/>
      <c r="I122" s="40"/>
      <c r="J122" s="40"/>
      <c r="K122" s="40"/>
      <c r="L122" s="63"/>
      <c r="S122" s="38"/>
      <c r="T122" s="38"/>
      <c r="U122" s="38"/>
      <c r="V122" s="38"/>
      <c r="W122" s="38"/>
      <c r="X122" s="38"/>
      <c r="Y122" s="38"/>
      <c r="Z122" s="38"/>
      <c r="AA122" s="38"/>
      <c r="AB122" s="38"/>
      <c r="AC122" s="38"/>
      <c r="AD122" s="38"/>
      <c r="AE122" s="38"/>
    </row>
    <row r="123" s="2" customFormat="1" ht="12" customHeight="1">
      <c r="A123" s="38"/>
      <c r="B123" s="39"/>
      <c r="C123" s="32" t="s">
        <v>20</v>
      </c>
      <c r="D123" s="40"/>
      <c r="E123" s="40"/>
      <c r="F123" s="27" t="str">
        <f>F12</f>
        <v>SLEZSKÁ OSTRAVA</v>
      </c>
      <c r="G123" s="40"/>
      <c r="H123" s="40"/>
      <c r="I123" s="32" t="s">
        <v>22</v>
      </c>
      <c r="J123" s="79" t="str">
        <f>IF(J12="","",J12)</f>
        <v>10. 8. 2023</v>
      </c>
      <c r="K123" s="40"/>
      <c r="L123" s="63"/>
      <c r="S123" s="38"/>
      <c r="T123" s="38"/>
      <c r="U123" s="38"/>
      <c r="V123" s="38"/>
      <c r="W123" s="38"/>
      <c r="X123" s="38"/>
      <c r="Y123" s="38"/>
      <c r="Z123" s="38"/>
      <c r="AA123" s="38"/>
      <c r="AB123" s="38"/>
      <c r="AC123" s="38"/>
      <c r="AD123" s="38"/>
      <c r="AE123" s="38"/>
    </row>
    <row r="124" s="2" customFormat="1" ht="6.96" customHeight="1">
      <c r="A124" s="38"/>
      <c r="B124" s="39"/>
      <c r="C124" s="40"/>
      <c r="D124" s="40"/>
      <c r="E124" s="40"/>
      <c r="F124" s="40"/>
      <c r="G124" s="40"/>
      <c r="H124" s="40"/>
      <c r="I124" s="40"/>
      <c r="J124" s="40"/>
      <c r="K124" s="40"/>
      <c r="L124" s="63"/>
      <c r="S124" s="38"/>
      <c r="T124" s="38"/>
      <c r="U124" s="38"/>
      <c r="V124" s="38"/>
      <c r="W124" s="38"/>
      <c r="X124" s="38"/>
      <c r="Y124" s="38"/>
      <c r="Z124" s="38"/>
      <c r="AA124" s="38"/>
      <c r="AB124" s="38"/>
      <c r="AC124" s="38"/>
      <c r="AD124" s="38"/>
      <c r="AE124" s="38"/>
    </row>
    <row r="125" s="2" customFormat="1" ht="15.15" customHeight="1">
      <c r="A125" s="38"/>
      <c r="B125" s="39"/>
      <c r="C125" s="32" t="s">
        <v>24</v>
      </c>
      <c r="D125" s="40"/>
      <c r="E125" s="40"/>
      <c r="F125" s="27" t="str">
        <f>E15</f>
        <v>SMO - SLEZSKÁ OSTRAVA</v>
      </c>
      <c r="G125" s="40"/>
      <c r="H125" s="40"/>
      <c r="I125" s="32" t="s">
        <v>30</v>
      </c>
      <c r="J125" s="36" t="str">
        <f>E21</f>
        <v>SPAN s.r.o.</v>
      </c>
      <c r="K125" s="40"/>
      <c r="L125" s="63"/>
      <c r="S125" s="38"/>
      <c r="T125" s="38"/>
      <c r="U125" s="38"/>
      <c r="V125" s="38"/>
      <c r="W125" s="38"/>
      <c r="X125" s="38"/>
      <c r="Y125" s="38"/>
      <c r="Z125" s="38"/>
      <c r="AA125" s="38"/>
      <c r="AB125" s="38"/>
      <c r="AC125" s="38"/>
      <c r="AD125" s="38"/>
      <c r="AE125" s="38"/>
    </row>
    <row r="126" s="2" customFormat="1" ht="15.15" customHeight="1">
      <c r="A126" s="38"/>
      <c r="B126" s="39"/>
      <c r="C126" s="32" t="s">
        <v>28</v>
      </c>
      <c r="D126" s="40"/>
      <c r="E126" s="40"/>
      <c r="F126" s="27" t="str">
        <f>IF(E18="","",E18)</f>
        <v>Vyplň údaj</v>
      </c>
      <c r="G126" s="40"/>
      <c r="H126" s="40"/>
      <c r="I126" s="32" t="s">
        <v>35</v>
      </c>
      <c r="J126" s="36" t="str">
        <f>E24</f>
        <v>SPAN S.R.O.</v>
      </c>
      <c r="K126" s="40"/>
      <c r="L126" s="63"/>
      <c r="S126" s="38"/>
      <c r="T126" s="38"/>
      <c r="U126" s="38"/>
      <c r="V126" s="38"/>
      <c r="W126" s="38"/>
      <c r="X126" s="38"/>
      <c r="Y126" s="38"/>
      <c r="Z126" s="38"/>
      <c r="AA126" s="38"/>
      <c r="AB126" s="38"/>
      <c r="AC126" s="38"/>
      <c r="AD126" s="38"/>
      <c r="AE126" s="38"/>
    </row>
    <row r="127" s="2" customFormat="1" ht="10.32" customHeight="1">
      <c r="A127" s="38"/>
      <c r="B127" s="39"/>
      <c r="C127" s="40"/>
      <c r="D127" s="40"/>
      <c r="E127" s="40"/>
      <c r="F127" s="40"/>
      <c r="G127" s="40"/>
      <c r="H127" s="40"/>
      <c r="I127" s="40"/>
      <c r="J127" s="40"/>
      <c r="K127" s="40"/>
      <c r="L127" s="63"/>
      <c r="S127" s="38"/>
      <c r="T127" s="38"/>
      <c r="U127" s="38"/>
      <c r="V127" s="38"/>
      <c r="W127" s="38"/>
      <c r="X127" s="38"/>
      <c r="Y127" s="38"/>
      <c r="Z127" s="38"/>
      <c r="AA127" s="38"/>
      <c r="AB127" s="38"/>
      <c r="AC127" s="38"/>
      <c r="AD127" s="38"/>
      <c r="AE127" s="38"/>
    </row>
    <row r="128" s="11" customFormat="1" ht="29.28" customHeight="1">
      <c r="A128" s="191"/>
      <c r="B128" s="192"/>
      <c r="C128" s="193" t="s">
        <v>148</v>
      </c>
      <c r="D128" s="194" t="s">
        <v>63</v>
      </c>
      <c r="E128" s="194" t="s">
        <v>59</v>
      </c>
      <c r="F128" s="194" t="s">
        <v>60</v>
      </c>
      <c r="G128" s="194" t="s">
        <v>149</v>
      </c>
      <c r="H128" s="194" t="s">
        <v>150</v>
      </c>
      <c r="I128" s="194" t="s">
        <v>151</v>
      </c>
      <c r="J128" s="194" t="s">
        <v>133</v>
      </c>
      <c r="K128" s="195" t="s">
        <v>152</v>
      </c>
      <c r="L128" s="196"/>
      <c r="M128" s="100" t="s">
        <v>1</v>
      </c>
      <c r="N128" s="101" t="s">
        <v>42</v>
      </c>
      <c r="O128" s="101" t="s">
        <v>153</v>
      </c>
      <c r="P128" s="101" t="s">
        <v>154</v>
      </c>
      <c r="Q128" s="101" t="s">
        <v>155</v>
      </c>
      <c r="R128" s="101" t="s">
        <v>156</v>
      </c>
      <c r="S128" s="101" t="s">
        <v>157</v>
      </c>
      <c r="T128" s="102" t="s">
        <v>158</v>
      </c>
      <c r="U128" s="191"/>
      <c r="V128" s="191"/>
      <c r="W128" s="191"/>
      <c r="X128" s="191"/>
      <c r="Y128" s="191"/>
      <c r="Z128" s="191"/>
      <c r="AA128" s="191"/>
      <c r="AB128" s="191"/>
      <c r="AC128" s="191"/>
      <c r="AD128" s="191"/>
      <c r="AE128" s="191"/>
    </row>
    <row r="129" s="2" customFormat="1" ht="22.8" customHeight="1">
      <c r="A129" s="38"/>
      <c r="B129" s="39"/>
      <c r="C129" s="107" t="s">
        <v>159</v>
      </c>
      <c r="D129" s="40"/>
      <c r="E129" s="40"/>
      <c r="F129" s="40"/>
      <c r="G129" s="40"/>
      <c r="H129" s="40"/>
      <c r="I129" s="40"/>
      <c r="J129" s="197">
        <f>BK129</f>
        <v>0</v>
      </c>
      <c r="K129" s="40"/>
      <c r="L129" s="44"/>
      <c r="M129" s="103"/>
      <c r="N129" s="198"/>
      <c r="O129" s="104"/>
      <c r="P129" s="199">
        <f>P130+P208</f>
        <v>0</v>
      </c>
      <c r="Q129" s="104"/>
      <c r="R129" s="199">
        <f>R130+R208</f>
        <v>0</v>
      </c>
      <c r="S129" s="104"/>
      <c r="T129" s="200">
        <f>T130+T208</f>
        <v>0</v>
      </c>
      <c r="U129" s="38"/>
      <c r="V129" s="38"/>
      <c r="W129" s="38"/>
      <c r="X129" s="38"/>
      <c r="Y129" s="38"/>
      <c r="Z129" s="38"/>
      <c r="AA129" s="38"/>
      <c r="AB129" s="38"/>
      <c r="AC129" s="38"/>
      <c r="AD129" s="38"/>
      <c r="AE129" s="38"/>
      <c r="AT129" s="17" t="s">
        <v>77</v>
      </c>
      <c r="AU129" s="17" t="s">
        <v>135</v>
      </c>
      <c r="BK129" s="201">
        <f>BK130+BK208</f>
        <v>0</v>
      </c>
    </row>
    <row r="130" s="12" customFormat="1" ht="25.92" customHeight="1">
      <c r="A130" s="12"/>
      <c r="B130" s="202"/>
      <c r="C130" s="203"/>
      <c r="D130" s="204" t="s">
        <v>77</v>
      </c>
      <c r="E130" s="205" t="s">
        <v>160</v>
      </c>
      <c r="F130" s="205" t="s">
        <v>161</v>
      </c>
      <c r="G130" s="203"/>
      <c r="H130" s="203"/>
      <c r="I130" s="206"/>
      <c r="J130" s="207">
        <f>BK130</f>
        <v>0</v>
      </c>
      <c r="K130" s="203"/>
      <c r="L130" s="208"/>
      <c r="M130" s="209"/>
      <c r="N130" s="210"/>
      <c r="O130" s="210"/>
      <c r="P130" s="211">
        <f>P131+P164+P167+P172+P177+P182+P185+P202+P205</f>
        <v>0</v>
      </c>
      <c r="Q130" s="210"/>
      <c r="R130" s="211">
        <f>R131+R164+R167+R172+R177+R182+R185+R202+R205</f>
        <v>0</v>
      </c>
      <c r="S130" s="210"/>
      <c r="T130" s="212">
        <f>T131+T164+T167+T172+T177+T182+T185+T202+T205</f>
        <v>0</v>
      </c>
      <c r="U130" s="12"/>
      <c r="V130" s="12"/>
      <c r="W130" s="12"/>
      <c r="X130" s="12"/>
      <c r="Y130" s="12"/>
      <c r="Z130" s="12"/>
      <c r="AA130" s="12"/>
      <c r="AB130" s="12"/>
      <c r="AC130" s="12"/>
      <c r="AD130" s="12"/>
      <c r="AE130" s="12"/>
      <c r="AR130" s="213" t="s">
        <v>86</v>
      </c>
      <c r="AT130" s="214" t="s">
        <v>77</v>
      </c>
      <c r="AU130" s="214" t="s">
        <v>78</v>
      </c>
      <c r="AY130" s="213" t="s">
        <v>162</v>
      </c>
      <c r="BK130" s="215">
        <f>BK131+BK164+BK167+BK172+BK177+BK182+BK185+BK202+BK205</f>
        <v>0</v>
      </c>
    </row>
    <row r="131" s="12" customFormat="1" ht="22.8" customHeight="1">
      <c r="A131" s="12"/>
      <c r="B131" s="202"/>
      <c r="C131" s="203"/>
      <c r="D131" s="204" t="s">
        <v>77</v>
      </c>
      <c r="E131" s="216" t="s">
        <v>86</v>
      </c>
      <c r="F131" s="216" t="s">
        <v>519</v>
      </c>
      <c r="G131" s="203"/>
      <c r="H131" s="203"/>
      <c r="I131" s="206"/>
      <c r="J131" s="217">
        <f>BK131</f>
        <v>0</v>
      </c>
      <c r="K131" s="203"/>
      <c r="L131" s="208"/>
      <c r="M131" s="209"/>
      <c r="N131" s="210"/>
      <c r="O131" s="210"/>
      <c r="P131" s="211">
        <f>SUM(P132:P163)</f>
        <v>0</v>
      </c>
      <c r="Q131" s="210"/>
      <c r="R131" s="211">
        <f>SUM(R132:R163)</f>
        <v>0</v>
      </c>
      <c r="S131" s="210"/>
      <c r="T131" s="212">
        <f>SUM(T132:T163)</f>
        <v>0</v>
      </c>
      <c r="U131" s="12"/>
      <c r="V131" s="12"/>
      <c r="W131" s="12"/>
      <c r="X131" s="12"/>
      <c r="Y131" s="12"/>
      <c r="Z131" s="12"/>
      <c r="AA131" s="12"/>
      <c r="AB131" s="12"/>
      <c r="AC131" s="12"/>
      <c r="AD131" s="12"/>
      <c r="AE131" s="12"/>
      <c r="AR131" s="213" t="s">
        <v>86</v>
      </c>
      <c r="AT131" s="214" t="s">
        <v>77</v>
      </c>
      <c r="AU131" s="214" t="s">
        <v>86</v>
      </c>
      <c r="AY131" s="213" t="s">
        <v>162</v>
      </c>
      <c r="BK131" s="215">
        <f>SUM(BK132:BK163)</f>
        <v>0</v>
      </c>
    </row>
    <row r="132" s="2" customFormat="1" ht="66.75" customHeight="1">
      <c r="A132" s="38"/>
      <c r="B132" s="39"/>
      <c r="C132" s="218" t="s">
        <v>86</v>
      </c>
      <c r="D132" s="218" t="s">
        <v>165</v>
      </c>
      <c r="E132" s="219" t="s">
        <v>3876</v>
      </c>
      <c r="F132" s="220" t="s">
        <v>4121</v>
      </c>
      <c r="G132" s="221" t="s">
        <v>533</v>
      </c>
      <c r="H132" s="222">
        <v>48</v>
      </c>
      <c r="I132" s="223"/>
      <c r="J132" s="224">
        <f>ROUND(I132*H132,2)</f>
        <v>0</v>
      </c>
      <c r="K132" s="220" t="s">
        <v>1</v>
      </c>
      <c r="L132" s="44"/>
      <c r="M132" s="225" t="s">
        <v>1</v>
      </c>
      <c r="N132" s="226" t="s">
        <v>43</v>
      </c>
      <c r="O132" s="91"/>
      <c r="P132" s="227">
        <f>O132*H132</f>
        <v>0</v>
      </c>
      <c r="Q132" s="227">
        <v>0</v>
      </c>
      <c r="R132" s="227">
        <f>Q132*H132</f>
        <v>0</v>
      </c>
      <c r="S132" s="227">
        <v>0</v>
      </c>
      <c r="T132" s="228">
        <f>S132*H132</f>
        <v>0</v>
      </c>
      <c r="U132" s="38"/>
      <c r="V132" s="38"/>
      <c r="W132" s="38"/>
      <c r="X132" s="38"/>
      <c r="Y132" s="38"/>
      <c r="Z132" s="38"/>
      <c r="AA132" s="38"/>
      <c r="AB132" s="38"/>
      <c r="AC132" s="38"/>
      <c r="AD132" s="38"/>
      <c r="AE132" s="38"/>
      <c r="AR132" s="229" t="s">
        <v>170</v>
      </c>
      <c r="AT132" s="229" t="s">
        <v>165</v>
      </c>
      <c r="AU132" s="229" t="s">
        <v>88</v>
      </c>
      <c r="AY132" s="17" t="s">
        <v>162</v>
      </c>
      <c r="BE132" s="230">
        <f>IF(N132="základní",J132,0)</f>
        <v>0</v>
      </c>
      <c r="BF132" s="230">
        <f>IF(N132="snížená",J132,0)</f>
        <v>0</v>
      </c>
      <c r="BG132" s="230">
        <f>IF(N132="zákl. přenesená",J132,0)</f>
        <v>0</v>
      </c>
      <c r="BH132" s="230">
        <f>IF(N132="sníž. přenesená",J132,0)</f>
        <v>0</v>
      </c>
      <c r="BI132" s="230">
        <f>IF(N132="nulová",J132,0)</f>
        <v>0</v>
      </c>
      <c r="BJ132" s="17" t="s">
        <v>86</v>
      </c>
      <c r="BK132" s="230">
        <f>ROUND(I132*H132,2)</f>
        <v>0</v>
      </c>
      <c r="BL132" s="17" t="s">
        <v>170</v>
      </c>
      <c r="BM132" s="229" t="s">
        <v>88</v>
      </c>
    </row>
    <row r="133" s="2" customFormat="1">
      <c r="A133" s="38"/>
      <c r="B133" s="39"/>
      <c r="C133" s="40"/>
      <c r="D133" s="231" t="s">
        <v>172</v>
      </c>
      <c r="E133" s="40"/>
      <c r="F133" s="232" t="s">
        <v>3878</v>
      </c>
      <c r="G133" s="40"/>
      <c r="H133" s="40"/>
      <c r="I133" s="233"/>
      <c r="J133" s="40"/>
      <c r="K133" s="40"/>
      <c r="L133" s="44"/>
      <c r="M133" s="234"/>
      <c r="N133" s="235"/>
      <c r="O133" s="91"/>
      <c r="P133" s="91"/>
      <c r="Q133" s="91"/>
      <c r="R133" s="91"/>
      <c r="S133" s="91"/>
      <c r="T133" s="92"/>
      <c r="U133" s="38"/>
      <c r="V133" s="38"/>
      <c r="W133" s="38"/>
      <c r="X133" s="38"/>
      <c r="Y133" s="38"/>
      <c r="Z133" s="38"/>
      <c r="AA133" s="38"/>
      <c r="AB133" s="38"/>
      <c r="AC133" s="38"/>
      <c r="AD133" s="38"/>
      <c r="AE133" s="38"/>
      <c r="AT133" s="17" t="s">
        <v>172</v>
      </c>
      <c r="AU133" s="17" t="s">
        <v>88</v>
      </c>
    </row>
    <row r="134" s="2" customFormat="1" ht="55.5" customHeight="1">
      <c r="A134" s="38"/>
      <c r="B134" s="39"/>
      <c r="C134" s="218" t="s">
        <v>88</v>
      </c>
      <c r="D134" s="218" t="s">
        <v>165</v>
      </c>
      <c r="E134" s="219" t="s">
        <v>4002</v>
      </c>
      <c r="F134" s="220" t="s">
        <v>4122</v>
      </c>
      <c r="G134" s="221" t="s">
        <v>168</v>
      </c>
      <c r="H134" s="222">
        <v>29</v>
      </c>
      <c r="I134" s="223"/>
      <c r="J134" s="224">
        <f>ROUND(I134*H134,2)</f>
        <v>0</v>
      </c>
      <c r="K134" s="220" t="s">
        <v>1</v>
      </c>
      <c r="L134" s="44"/>
      <c r="M134" s="225" t="s">
        <v>1</v>
      </c>
      <c r="N134" s="226" t="s">
        <v>43</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170</v>
      </c>
      <c r="AT134" s="229" t="s">
        <v>165</v>
      </c>
      <c r="AU134" s="229" t="s">
        <v>88</v>
      </c>
      <c r="AY134" s="17" t="s">
        <v>162</v>
      </c>
      <c r="BE134" s="230">
        <f>IF(N134="základní",J134,0)</f>
        <v>0</v>
      </c>
      <c r="BF134" s="230">
        <f>IF(N134="snížená",J134,0)</f>
        <v>0</v>
      </c>
      <c r="BG134" s="230">
        <f>IF(N134="zákl. přenesená",J134,0)</f>
        <v>0</v>
      </c>
      <c r="BH134" s="230">
        <f>IF(N134="sníž. přenesená",J134,0)</f>
        <v>0</v>
      </c>
      <c r="BI134" s="230">
        <f>IF(N134="nulová",J134,0)</f>
        <v>0</v>
      </c>
      <c r="BJ134" s="17" t="s">
        <v>86</v>
      </c>
      <c r="BK134" s="230">
        <f>ROUND(I134*H134,2)</f>
        <v>0</v>
      </c>
      <c r="BL134" s="17" t="s">
        <v>170</v>
      </c>
      <c r="BM134" s="229" t="s">
        <v>205</v>
      </c>
    </row>
    <row r="135" s="2" customFormat="1">
      <c r="A135" s="38"/>
      <c r="B135" s="39"/>
      <c r="C135" s="40"/>
      <c r="D135" s="231" t="s">
        <v>172</v>
      </c>
      <c r="E135" s="40"/>
      <c r="F135" s="232" t="s">
        <v>4004</v>
      </c>
      <c r="G135" s="40"/>
      <c r="H135" s="40"/>
      <c r="I135" s="233"/>
      <c r="J135" s="40"/>
      <c r="K135" s="40"/>
      <c r="L135" s="44"/>
      <c r="M135" s="234"/>
      <c r="N135" s="235"/>
      <c r="O135" s="91"/>
      <c r="P135" s="91"/>
      <c r="Q135" s="91"/>
      <c r="R135" s="91"/>
      <c r="S135" s="91"/>
      <c r="T135" s="92"/>
      <c r="U135" s="38"/>
      <c r="V135" s="38"/>
      <c r="W135" s="38"/>
      <c r="X135" s="38"/>
      <c r="Y135" s="38"/>
      <c r="Z135" s="38"/>
      <c r="AA135" s="38"/>
      <c r="AB135" s="38"/>
      <c r="AC135" s="38"/>
      <c r="AD135" s="38"/>
      <c r="AE135" s="38"/>
      <c r="AT135" s="17" t="s">
        <v>172</v>
      </c>
      <c r="AU135" s="17" t="s">
        <v>88</v>
      </c>
    </row>
    <row r="136" s="2" customFormat="1" ht="55.5" customHeight="1">
      <c r="A136" s="38"/>
      <c r="B136" s="39"/>
      <c r="C136" s="218" t="s">
        <v>182</v>
      </c>
      <c r="D136" s="218" t="s">
        <v>165</v>
      </c>
      <c r="E136" s="219" t="s">
        <v>4099</v>
      </c>
      <c r="F136" s="220" t="s">
        <v>4123</v>
      </c>
      <c r="G136" s="221" t="s">
        <v>168</v>
      </c>
      <c r="H136" s="222">
        <v>22.800000000000001</v>
      </c>
      <c r="I136" s="223"/>
      <c r="J136" s="224">
        <f>ROUND(I136*H136,2)</f>
        <v>0</v>
      </c>
      <c r="K136" s="220" t="s">
        <v>1</v>
      </c>
      <c r="L136" s="44"/>
      <c r="M136" s="225" t="s">
        <v>1</v>
      </c>
      <c r="N136" s="226" t="s">
        <v>43</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170</v>
      </c>
      <c r="AT136" s="229" t="s">
        <v>165</v>
      </c>
      <c r="AU136" s="229" t="s">
        <v>88</v>
      </c>
      <c r="AY136" s="17" t="s">
        <v>162</v>
      </c>
      <c r="BE136" s="230">
        <f>IF(N136="základní",J136,0)</f>
        <v>0</v>
      </c>
      <c r="BF136" s="230">
        <f>IF(N136="snížená",J136,0)</f>
        <v>0</v>
      </c>
      <c r="BG136" s="230">
        <f>IF(N136="zákl. přenesená",J136,0)</f>
        <v>0</v>
      </c>
      <c r="BH136" s="230">
        <f>IF(N136="sníž. přenesená",J136,0)</f>
        <v>0</v>
      </c>
      <c r="BI136" s="230">
        <f>IF(N136="nulová",J136,0)</f>
        <v>0</v>
      </c>
      <c r="BJ136" s="17" t="s">
        <v>86</v>
      </c>
      <c r="BK136" s="230">
        <f>ROUND(I136*H136,2)</f>
        <v>0</v>
      </c>
      <c r="BL136" s="17" t="s">
        <v>170</v>
      </c>
      <c r="BM136" s="229" t="s">
        <v>235</v>
      </c>
    </row>
    <row r="137" s="2" customFormat="1">
      <c r="A137" s="38"/>
      <c r="B137" s="39"/>
      <c r="C137" s="40"/>
      <c r="D137" s="231" t="s">
        <v>172</v>
      </c>
      <c r="E137" s="40"/>
      <c r="F137" s="232" t="s">
        <v>4004</v>
      </c>
      <c r="G137" s="40"/>
      <c r="H137" s="40"/>
      <c r="I137" s="233"/>
      <c r="J137" s="40"/>
      <c r="K137" s="40"/>
      <c r="L137" s="44"/>
      <c r="M137" s="234"/>
      <c r="N137" s="235"/>
      <c r="O137" s="91"/>
      <c r="P137" s="91"/>
      <c r="Q137" s="91"/>
      <c r="R137" s="91"/>
      <c r="S137" s="91"/>
      <c r="T137" s="92"/>
      <c r="U137" s="38"/>
      <c r="V137" s="38"/>
      <c r="W137" s="38"/>
      <c r="X137" s="38"/>
      <c r="Y137" s="38"/>
      <c r="Z137" s="38"/>
      <c r="AA137" s="38"/>
      <c r="AB137" s="38"/>
      <c r="AC137" s="38"/>
      <c r="AD137" s="38"/>
      <c r="AE137" s="38"/>
      <c r="AT137" s="17" t="s">
        <v>172</v>
      </c>
      <c r="AU137" s="17" t="s">
        <v>88</v>
      </c>
    </row>
    <row r="138" s="2" customFormat="1" ht="37.8" customHeight="1">
      <c r="A138" s="38"/>
      <c r="B138" s="39"/>
      <c r="C138" s="218" t="s">
        <v>170</v>
      </c>
      <c r="D138" s="218" t="s">
        <v>165</v>
      </c>
      <c r="E138" s="219" t="s">
        <v>580</v>
      </c>
      <c r="F138" s="220" t="s">
        <v>4124</v>
      </c>
      <c r="G138" s="221" t="s">
        <v>176</v>
      </c>
      <c r="H138" s="222">
        <v>45.600000000000001</v>
      </c>
      <c r="I138" s="223"/>
      <c r="J138" s="224">
        <f>ROUND(I138*H138,2)</f>
        <v>0</v>
      </c>
      <c r="K138" s="220" t="s">
        <v>1</v>
      </c>
      <c r="L138" s="44"/>
      <c r="M138" s="225" t="s">
        <v>1</v>
      </c>
      <c r="N138" s="226" t="s">
        <v>43</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170</v>
      </c>
      <c r="AT138" s="229" t="s">
        <v>165</v>
      </c>
      <c r="AU138" s="229" t="s">
        <v>88</v>
      </c>
      <c r="AY138" s="17" t="s">
        <v>162</v>
      </c>
      <c r="BE138" s="230">
        <f>IF(N138="základní",J138,0)</f>
        <v>0</v>
      </c>
      <c r="BF138" s="230">
        <f>IF(N138="snížená",J138,0)</f>
        <v>0</v>
      </c>
      <c r="BG138" s="230">
        <f>IF(N138="zákl. přenesená",J138,0)</f>
        <v>0</v>
      </c>
      <c r="BH138" s="230">
        <f>IF(N138="sníž. přenesená",J138,0)</f>
        <v>0</v>
      </c>
      <c r="BI138" s="230">
        <f>IF(N138="nulová",J138,0)</f>
        <v>0</v>
      </c>
      <c r="BJ138" s="17" t="s">
        <v>86</v>
      </c>
      <c r="BK138" s="230">
        <f>ROUND(I138*H138,2)</f>
        <v>0</v>
      </c>
      <c r="BL138" s="17" t="s">
        <v>170</v>
      </c>
      <c r="BM138" s="229" t="s">
        <v>265</v>
      </c>
    </row>
    <row r="139" s="2" customFormat="1">
      <c r="A139" s="38"/>
      <c r="B139" s="39"/>
      <c r="C139" s="40"/>
      <c r="D139" s="231" t="s">
        <v>172</v>
      </c>
      <c r="E139" s="40"/>
      <c r="F139" s="232" t="s">
        <v>3881</v>
      </c>
      <c r="G139" s="40"/>
      <c r="H139" s="40"/>
      <c r="I139" s="233"/>
      <c r="J139" s="40"/>
      <c r="K139" s="40"/>
      <c r="L139" s="44"/>
      <c r="M139" s="234"/>
      <c r="N139" s="235"/>
      <c r="O139" s="91"/>
      <c r="P139" s="91"/>
      <c r="Q139" s="91"/>
      <c r="R139" s="91"/>
      <c r="S139" s="91"/>
      <c r="T139" s="92"/>
      <c r="U139" s="38"/>
      <c r="V139" s="38"/>
      <c r="W139" s="38"/>
      <c r="X139" s="38"/>
      <c r="Y139" s="38"/>
      <c r="Z139" s="38"/>
      <c r="AA139" s="38"/>
      <c r="AB139" s="38"/>
      <c r="AC139" s="38"/>
      <c r="AD139" s="38"/>
      <c r="AE139" s="38"/>
      <c r="AT139" s="17" t="s">
        <v>172</v>
      </c>
      <c r="AU139" s="17" t="s">
        <v>88</v>
      </c>
    </row>
    <row r="140" s="2" customFormat="1" ht="24.15" customHeight="1">
      <c r="A140" s="38"/>
      <c r="B140" s="39"/>
      <c r="C140" s="218" t="s">
        <v>191</v>
      </c>
      <c r="D140" s="218" t="s">
        <v>165</v>
      </c>
      <c r="E140" s="219" t="s">
        <v>584</v>
      </c>
      <c r="F140" s="220" t="s">
        <v>585</v>
      </c>
      <c r="G140" s="221" t="s">
        <v>176</v>
      </c>
      <c r="H140" s="222">
        <v>45.600000000000001</v>
      </c>
      <c r="I140" s="223"/>
      <c r="J140" s="224">
        <f>ROUND(I140*H140,2)</f>
        <v>0</v>
      </c>
      <c r="K140" s="220" t="s">
        <v>1</v>
      </c>
      <c r="L140" s="44"/>
      <c r="M140" s="225" t="s">
        <v>1</v>
      </c>
      <c r="N140" s="226" t="s">
        <v>43</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170</v>
      </c>
      <c r="AT140" s="229" t="s">
        <v>165</v>
      </c>
      <c r="AU140" s="229" t="s">
        <v>88</v>
      </c>
      <c r="AY140" s="17" t="s">
        <v>162</v>
      </c>
      <c r="BE140" s="230">
        <f>IF(N140="základní",J140,0)</f>
        <v>0</v>
      </c>
      <c r="BF140" s="230">
        <f>IF(N140="snížená",J140,0)</f>
        <v>0</v>
      </c>
      <c r="BG140" s="230">
        <f>IF(N140="zákl. přenesená",J140,0)</f>
        <v>0</v>
      </c>
      <c r="BH140" s="230">
        <f>IF(N140="sníž. přenesená",J140,0)</f>
        <v>0</v>
      </c>
      <c r="BI140" s="230">
        <f>IF(N140="nulová",J140,0)</f>
        <v>0</v>
      </c>
      <c r="BJ140" s="17" t="s">
        <v>86</v>
      </c>
      <c r="BK140" s="230">
        <f>ROUND(I140*H140,2)</f>
        <v>0</v>
      </c>
      <c r="BL140" s="17" t="s">
        <v>170</v>
      </c>
      <c r="BM140" s="229" t="s">
        <v>291</v>
      </c>
    </row>
    <row r="141" s="2" customFormat="1">
      <c r="A141" s="38"/>
      <c r="B141" s="39"/>
      <c r="C141" s="40"/>
      <c r="D141" s="231" t="s">
        <v>172</v>
      </c>
      <c r="E141" s="40"/>
      <c r="F141" s="232" t="s">
        <v>3881</v>
      </c>
      <c r="G141" s="40"/>
      <c r="H141" s="40"/>
      <c r="I141" s="233"/>
      <c r="J141" s="40"/>
      <c r="K141" s="40"/>
      <c r="L141" s="44"/>
      <c r="M141" s="234"/>
      <c r="N141" s="235"/>
      <c r="O141" s="91"/>
      <c r="P141" s="91"/>
      <c r="Q141" s="91"/>
      <c r="R141" s="91"/>
      <c r="S141" s="91"/>
      <c r="T141" s="92"/>
      <c r="U141" s="38"/>
      <c r="V141" s="38"/>
      <c r="W141" s="38"/>
      <c r="X141" s="38"/>
      <c r="Y141" s="38"/>
      <c r="Z141" s="38"/>
      <c r="AA141" s="38"/>
      <c r="AB141" s="38"/>
      <c r="AC141" s="38"/>
      <c r="AD141" s="38"/>
      <c r="AE141" s="38"/>
      <c r="AT141" s="17" t="s">
        <v>172</v>
      </c>
      <c r="AU141" s="17" t="s">
        <v>88</v>
      </c>
    </row>
    <row r="142" s="2" customFormat="1" ht="24.15" customHeight="1">
      <c r="A142" s="38"/>
      <c r="B142" s="39"/>
      <c r="C142" s="218" t="s">
        <v>196</v>
      </c>
      <c r="D142" s="218" t="s">
        <v>165</v>
      </c>
      <c r="E142" s="219" t="s">
        <v>587</v>
      </c>
      <c r="F142" s="220" t="s">
        <v>3888</v>
      </c>
      <c r="G142" s="221" t="s">
        <v>168</v>
      </c>
      <c r="H142" s="222">
        <v>51.799999999999997</v>
      </c>
      <c r="I142" s="223"/>
      <c r="J142" s="224">
        <f>ROUND(I142*H142,2)</f>
        <v>0</v>
      </c>
      <c r="K142" s="220" t="s">
        <v>1</v>
      </c>
      <c r="L142" s="44"/>
      <c r="M142" s="225" t="s">
        <v>1</v>
      </c>
      <c r="N142" s="226" t="s">
        <v>43</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170</v>
      </c>
      <c r="AT142" s="229" t="s">
        <v>165</v>
      </c>
      <c r="AU142" s="229" t="s">
        <v>88</v>
      </c>
      <c r="AY142" s="17" t="s">
        <v>162</v>
      </c>
      <c r="BE142" s="230">
        <f>IF(N142="základní",J142,0)</f>
        <v>0</v>
      </c>
      <c r="BF142" s="230">
        <f>IF(N142="snížená",J142,0)</f>
        <v>0</v>
      </c>
      <c r="BG142" s="230">
        <f>IF(N142="zákl. přenesená",J142,0)</f>
        <v>0</v>
      </c>
      <c r="BH142" s="230">
        <f>IF(N142="sníž. přenesená",J142,0)</f>
        <v>0</v>
      </c>
      <c r="BI142" s="230">
        <f>IF(N142="nulová",J142,0)</f>
        <v>0</v>
      </c>
      <c r="BJ142" s="17" t="s">
        <v>86</v>
      </c>
      <c r="BK142" s="230">
        <f>ROUND(I142*H142,2)</f>
        <v>0</v>
      </c>
      <c r="BL142" s="17" t="s">
        <v>170</v>
      </c>
      <c r="BM142" s="229" t="s">
        <v>299</v>
      </c>
    </row>
    <row r="143" s="2" customFormat="1">
      <c r="A143" s="38"/>
      <c r="B143" s="39"/>
      <c r="C143" s="40"/>
      <c r="D143" s="231" t="s">
        <v>172</v>
      </c>
      <c r="E143" s="40"/>
      <c r="F143" s="232" t="s">
        <v>3881</v>
      </c>
      <c r="G143" s="40"/>
      <c r="H143" s="40"/>
      <c r="I143" s="233"/>
      <c r="J143" s="40"/>
      <c r="K143" s="40"/>
      <c r="L143" s="44"/>
      <c r="M143" s="234"/>
      <c r="N143" s="235"/>
      <c r="O143" s="91"/>
      <c r="P143" s="91"/>
      <c r="Q143" s="91"/>
      <c r="R143" s="91"/>
      <c r="S143" s="91"/>
      <c r="T143" s="92"/>
      <c r="U143" s="38"/>
      <c r="V143" s="38"/>
      <c r="W143" s="38"/>
      <c r="X143" s="38"/>
      <c r="Y143" s="38"/>
      <c r="Z143" s="38"/>
      <c r="AA143" s="38"/>
      <c r="AB143" s="38"/>
      <c r="AC143" s="38"/>
      <c r="AD143" s="38"/>
      <c r="AE143" s="38"/>
      <c r="AT143" s="17" t="s">
        <v>172</v>
      </c>
      <c r="AU143" s="17" t="s">
        <v>88</v>
      </c>
    </row>
    <row r="144" s="2" customFormat="1" ht="55.5" customHeight="1">
      <c r="A144" s="38"/>
      <c r="B144" s="39"/>
      <c r="C144" s="218" t="s">
        <v>201</v>
      </c>
      <c r="D144" s="218" t="s">
        <v>165</v>
      </c>
      <c r="E144" s="219" t="s">
        <v>594</v>
      </c>
      <c r="F144" s="220" t="s">
        <v>4125</v>
      </c>
      <c r="G144" s="221" t="s">
        <v>168</v>
      </c>
      <c r="H144" s="222">
        <v>58.799999999999997</v>
      </c>
      <c r="I144" s="223"/>
      <c r="J144" s="224">
        <f>ROUND(I144*H144,2)</f>
        <v>0</v>
      </c>
      <c r="K144" s="220" t="s">
        <v>1</v>
      </c>
      <c r="L144" s="44"/>
      <c r="M144" s="225" t="s">
        <v>1</v>
      </c>
      <c r="N144" s="226" t="s">
        <v>43</v>
      </c>
      <c r="O144" s="91"/>
      <c r="P144" s="227">
        <f>O144*H144</f>
        <v>0</v>
      </c>
      <c r="Q144" s="227">
        <v>0</v>
      </c>
      <c r="R144" s="227">
        <f>Q144*H144</f>
        <v>0</v>
      </c>
      <c r="S144" s="227">
        <v>0</v>
      </c>
      <c r="T144" s="228">
        <f>S144*H144</f>
        <v>0</v>
      </c>
      <c r="U144" s="38"/>
      <c r="V144" s="38"/>
      <c r="W144" s="38"/>
      <c r="X144" s="38"/>
      <c r="Y144" s="38"/>
      <c r="Z144" s="38"/>
      <c r="AA144" s="38"/>
      <c r="AB144" s="38"/>
      <c r="AC144" s="38"/>
      <c r="AD144" s="38"/>
      <c r="AE144" s="38"/>
      <c r="AR144" s="229" t="s">
        <v>170</v>
      </c>
      <c r="AT144" s="229" t="s">
        <v>165</v>
      </c>
      <c r="AU144" s="229" t="s">
        <v>88</v>
      </c>
      <c r="AY144" s="17" t="s">
        <v>162</v>
      </c>
      <c r="BE144" s="230">
        <f>IF(N144="základní",J144,0)</f>
        <v>0</v>
      </c>
      <c r="BF144" s="230">
        <f>IF(N144="snížená",J144,0)</f>
        <v>0</v>
      </c>
      <c r="BG144" s="230">
        <f>IF(N144="zákl. přenesená",J144,0)</f>
        <v>0</v>
      </c>
      <c r="BH144" s="230">
        <f>IF(N144="sníž. přenesená",J144,0)</f>
        <v>0</v>
      </c>
      <c r="BI144" s="230">
        <f>IF(N144="nulová",J144,0)</f>
        <v>0</v>
      </c>
      <c r="BJ144" s="17" t="s">
        <v>86</v>
      </c>
      <c r="BK144" s="230">
        <f>ROUND(I144*H144,2)</f>
        <v>0</v>
      </c>
      <c r="BL144" s="17" t="s">
        <v>170</v>
      </c>
      <c r="BM144" s="229" t="s">
        <v>308</v>
      </c>
    </row>
    <row r="145" s="2" customFormat="1">
      <c r="A145" s="38"/>
      <c r="B145" s="39"/>
      <c r="C145" s="40"/>
      <c r="D145" s="231" t="s">
        <v>172</v>
      </c>
      <c r="E145" s="40"/>
      <c r="F145" s="232" t="s">
        <v>3894</v>
      </c>
      <c r="G145" s="40"/>
      <c r="H145" s="40"/>
      <c r="I145" s="233"/>
      <c r="J145" s="40"/>
      <c r="K145" s="40"/>
      <c r="L145" s="44"/>
      <c r="M145" s="234"/>
      <c r="N145" s="235"/>
      <c r="O145" s="91"/>
      <c r="P145" s="91"/>
      <c r="Q145" s="91"/>
      <c r="R145" s="91"/>
      <c r="S145" s="91"/>
      <c r="T145" s="92"/>
      <c r="U145" s="38"/>
      <c r="V145" s="38"/>
      <c r="W145" s="38"/>
      <c r="X145" s="38"/>
      <c r="Y145" s="38"/>
      <c r="Z145" s="38"/>
      <c r="AA145" s="38"/>
      <c r="AB145" s="38"/>
      <c r="AC145" s="38"/>
      <c r="AD145" s="38"/>
      <c r="AE145" s="38"/>
      <c r="AT145" s="17" t="s">
        <v>172</v>
      </c>
      <c r="AU145" s="17" t="s">
        <v>88</v>
      </c>
    </row>
    <row r="146" s="2" customFormat="1" ht="66.75" customHeight="1">
      <c r="A146" s="38"/>
      <c r="B146" s="39"/>
      <c r="C146" s="218" t="s">
        <v>205</v>
      </c>
      <c r="D146" s="218" t="s">
        <v>165</v>
      </c>
      <c r="E146" s="219" t="s">
        <v>597</v>
      </c>
      <c r="F146" s="220" t="s">
        <v>4126</v>
      </c>
      <c r="G146" s="221" t="s">
        <v>168</v>
      </c>
      <c r="H146" s="222">
        <v>22.399999999999999</v>
      </c>
      <c r="I146" s="223"/>
      <c r="J146" s="224">
        <f>ROUND(I146*H146,2)</f>
        <v>0</v>
      </c>
      <c r="K146" s="220" t="s">
        <v>1</v>
      </c>
      <c r="L146" s="44"/>
      <c r="M146" s="225" t="s">
        <v>1</v>
      </c>
      <c r="N146" s="226" t="s">
        <v>43</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170</v>
      </c>
      <c r="AT146" s="229" t="s">
        <v>165</v>
      </c>
      <c r="AU146" s="229" t="s">
        <v>88</v>
      </c>
      <c r="AY146" s="17" t="s">
        <v>162</v>
      </c>
      <c r="BE146" s="230">
        <f>IF(N146="základní",J146,0)</f>
        <v>0</v>
      </c>
      <c r="BF146" s="230">
        <f>IF(N146="snížená",J146,0)</f>
        <v>0</v>
      </c>
      <c r="BG146" s="230">
        <f>IF(N146="zákl. přenesená",J146,0)</f>
        <v>0</v>
      </c>
      <c r="BH146" s="230">
        <f>IF(N146="sníž. přenesená",J146,0)</f>
        <v>0</v>
      </c>
      <c r="BI146" s="230">
        <f>IF(N146="nulová",J146,0)</f>
        <v>0</v>
      </c>
      <c r="BJ146" s="17" t="s">
        <v>86</v>
      </c>
      <c r="BK146" s="230">
        <f>ROUND(I146*H146,2)</f>
        <v>0</v>
      </c>
      <c r="BL146" s="17" t="s">
        <v>170</v>
      </c>
      <c r="BM146" s="229" t="s">
        <v>330</v>
      </c>
    </row>
    <row r="147" s="2" customFormat="1">
      <c r="A147" s="38"/>
      <c r="B147" s="39"/>
      <c r="C147" s="40"/>
      <c r="D147" s="231" t="s">
        <v>172</v>
      </c>
      <c r="E147" s="40"/>
      <c r="F147" s="232" t="s">
        <v>3881</v>
      </c>
      <c r="G147" s="40"/>
      <c r="H147" s="40"/>
      <c r="I147" s="233"/>
      <c r="J147" s="40"/>
      <c r="K147" s="40"/>
      <c r="L147" s="44"/>
      <c r="M147" s="234"/>
      <c r="N147" s="235"/>
      <c r="O147" s="91"/>
      <c r="P147" s="91"/>
      <c r="Q147" s="91"/>
      <c r="R147" s="91"/>
      <c r="S147" s="91"/>
      <c r="T147" s="92"/>
      <c r="U147" s="38"/>
      <c r="V147" s="38"/>
      <c r="W147" s="38"/>
      <c r="X147" s="38"/>
      <c r="Y147" s="38"/>
      <c r="Z147" s="38"/>
      <c r="AA147" s="38"/>
      <c r="AB147" s="38"/>
      <c r="AC147" s="38"/>
      <c r="AD147" s="38"/>
      <c r="AE147" s="38"/>
      <c r="AT147" s="17" t="s">
        <v>172</v>
      </c>
      <c r="AU147" s="17" t="s">
        <v>88</v>
      </c>
    </row>
    <row r="148" s="2" customFormat="1" ht="78" customHeight="1">
      <c r="A148" s="38"/>
      <c r="B148" s="39"/>
      <c r="C148" s="218" t="s">
        <v>163</v>
      </c>
      <c r="D148" s="218" t="s">
        <v>165</v>
      </c>
      <c r="E148" s="219" t="s">
        <v>600</v>
      </c>
      <c r="F148" s="220" t="s">
        <v>4127</v>
      </c>
      <c r="G148" s="221" t="s">
        <v>168</v>
      </c>
      <c r="H148" s="222">
        <v>224</v>
      </c>
      <c r="I148" s="223"/>
      <c r="J148" s="224">
        <f>ROUND(I148*H148,2)</f>
        <v>0</v>
      </c>
      <c r="K148" s="220" t="s">
        <v>1</v>
      </c>
      <c r="L148" s="44"/>
      <c r="M148" s="225" t="s">
        <v>1</v>
      </c>
      <c r="N148" s="226" t="s">
        <v>43</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170</v>
      </c>
      <c r="AT148" s="229" t="s">
        <v>165</v>
      </c>
      <c r="AU148" s="229" t="s">
        <v>88</v>
      </c>
      <c r="AY148" s="17" t="s">
        <v>162</v>
      </c>
      <c r="BE148" s="230">
        <f>IF(N148="základní",J148,0)</f>
        <v>0</v>
      </c>
      <c r="BF148" s="230">
        <f>IF(N148="snížená",J148,0)</f>
        <v>0</v>
      </c>
      <c r="BG148" s="230">
        <f>IF(N148="zákl. přenesená",J148,0)</f>
        <v>0</v>
      </c>
      <c r="BH148" s="230">
        <f>IF(N148="sníž. přenesená",J148,0)</f>
        <v>0</v>
      </c>
      <c r="BI148" s="230">
        <f>IF(N148="nulová",J148,0)</f>
        <v>0</v>
      </c>
      <c r="BJ148" s="17" t="s">
        <v>86</v>
      </c>
      <c r="BK148" s="230">
        <f>ROUND(I148*H148,2)</f>
        <v>0</v>
      </c>
      <c r="BL148" s="17" t="s">
        <v>170</v>
      </c>
      <c r="BM148" s="229" t="s">
        <v>379</v>
      </c>
    </row>
    <row r="149" s="2" customFormat="1">
      <c r="A149" s="38"/>
      <c r="B149" s="39"/>
      <c r="C149" s="40"/>
      <c r="D149" s="231" t="s">
        <v>172</v>
      </c>
      <c r="E149" s="40"/>
      <c r="F149" s="232" t="s">
        <v>3881</v>
      </c>
      <c r="G149" s="40"/>
      <c r="H149" s="40"/>
      <c r="I149" s="233"/>
      <c r="J149" s="40"/>
      <c r="K149" s="40"/>
      <c r="L149" s="44"/>
      <c r="M149" s="234"/>
      <c r="N149" s="235"/>
      <c r="O149" s="91"/>
      <c r="P149" s="91"/>
      <c r="Q149" s="91"/>
      <c r="R149" s="91"/>
      <c r="S149" s="91"/>
      <c r="T149" s="92"/>
      <c r="U149" s="38"/>
      <c r="V149" s="38"/>
      <c r="W149" s="38"/>
      <c r="X149" s="38"/>
      <c r="Y149" s="38"/>
      <c r="Z149" s="38"/>
      <c r="AA149" s="38"/>
      <c r="AB149" s="38"/>
      <c r="AC149" s="38"/>
      <c r="AD149" s="38"/>
      <c r="AE149" s="38"/>
      <c r="AT149" s="17" t="s">
        <v>172</v>
      </c>
      <c r="AU149" s="17" t="s">
        <v>88</v>
      </c>
    </row>
    <row r="150" s="2" customFormat="1" ht="16.5" customHeight="1">
      <c r="A150" s="38"/>
      <c r="B150" s="39"/>
      <c r="C150" s="218" t="s">
        <v>214</v>
      </c>
      <c r="D150" s="218" t="s">
        <v>165</v>
      </c>
      <c r="E150" s="219" t="s">
        <v>3696</v>
      </c>
      <c r="F150" s="220" t="s">
        <v>3697</v>
      </c>
      <c r="G150" s="221" t="s">
        <v>168</v>
      </c>
      <c r="H150" s="222">
        <v>22.399999999999999</v>
      </c>
      <c r="I150" s="223"/>
      <c r="J150" s="224">
        <f>ROUND(I150*H150,2)</f>
        <v>0</v>
      </c>
      <c r="K150" s="220" t="s">
        <v>1</v>
      </c>
      <c r="L150" s="44"/>
      <c r="M150" s="225" t="s">
        <v>1</v>
      </c>
      <c r="N150" s="226" t="s">
        <v>43</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170</v>
      </c>
      <c r="AT150" s="229" t="s">
        <v>165</v>
      </c>
      <c r="AU150" s="229" t="s">
        <v>88</v>
      </c>
      <c r="AY150" s="17" t="s">
        <v>162</v>
      </c>
      <c r="BE150" s="230">
        <f>IF(N150="základní",J150,0)</f>
        <v>0</v>
      </c>
      <c r="BF150" s="230">
        <f>IF(N150="snížená",J150,0)</f>
        <v>0</v>
      </c>
      <c r="BG150" s="230">
        <f>IF(N150="zákl. přenesená",J150,0)</f>
        <v>0</v>
      </c>
      <c r="BH150" s="230">
        <f>IF(N150="sníž. přenesená",J150,0)</f>
        <v>0</v>
      </c>
      <c r="BI150" s="230">
        <f>IF(N150="nulová",J150,0)</f>
        <v>0</v>
      </c>
      <c r="BJ150" s="17" t="s">
        <v>86</v>
      </c>
      <c r="BK150" s="230">
        <f>ROUND(I150*H150,2)</f>
        <v>0</v>
      </c>
      <c r="BL150" s="17" t="s">
        <v>170</v>
      </c>
      <c r="BM150" s="229" t="s">
        <v>404</v>
      </c>
    </row>
    <row r="151" s="2" customFormat="1">
      <c r="A151" s="38"/>
      <c r="B151" s="39"/>
      <c r="C151" s="40"/>
      <c r="D151" s="231" t="s">
        <v>172</v>
      </c>
      <c r="E151" s="40"/>
      <c r="F151" s="232" t="s">
        <v>3881</v>
      </c>
      <c r="G151" s="40"/>
      <c r="H151" s="40"/>
      <c r="I151" s="233"/>
      <c r="J151" s="40"/>
      <c r="K151" s="40"/>
      <c r="L151" s="44"/>
      <c r="M151" s="234"/>
      <c r="N151" s="235"/>
      <c r="O151" s="91"/>
      <c r="P151" s="91"/>
      <c r="Q151" s="91"/>
      <c r="R151" s="91"/>
      <c r="S151" s="91"/>
      <c r="T151" s="92"/>
      <c r="U151" s="38"/>
      <c r="V151" s="38"/>
      <c r="W151" s="38"/>
      <c r="X151" s="38"/>
      <c r="Y151" s="38"/>
      <c r="Z151" s="38"/>
      <c r="AA151" s="38"/>
      <c r="AB151" s="38"/>
      <c r="AC151" s="38"/>
      <c r="AD151" s="38"/>
      <c r="AE151" s="38"/>
      <c r="AT151" s="17" t="s">
        <v>172</v>
      </c>
      <c r="AU151" s="17" t="s">
        <v>88</v>
      </c>
    </row>
    <row r="152" s="2" customFormat="1" ht="55.5" customHeight="1">
      <c r="A152" s="38"/>
      <c r="B152" s="39"/>
      <c r="C152" s="218" t="s">
        <v>221</v>
      </c>
      <c r="D152" s="218" t="s">
        <v>165</v>
      </c>
      <c r="E152" s="219" t="s">
        <v>3898</v>
      </c>
      <c r="F152" s="220" t="s">
        <v>4128</v>
      </c>
      <c r="G152" s="221" t="s">
        <v>353</v>
      </c>
      <c r="H152" s="222">
        <v>40.32</v>
      </c>
      <c r="I152" s="223"/>
      <c r="J152" s="224">
        <f>ROUND(I152*H152,2)</f>
        <v>0</v>
      </c>
      <c r="K152" s="220" t="s">
        <v>1</v>
      </c>
      <c r="L152" s="44"/>
      <c r="M152" s="225" t="s">
        <v>1</v>
      </c>
      <c r="N152" s="226" t="s">
        <v>43</v>
      </c>
      <c r="O152" s="91"/>
      <c r="P152" s="227">
        <f>O152*H152</f>
        <v>0</v>
      </c>
      <c r="Q152" s="227">
        <v>0</v>
      </c>
      <c r="R152" s="227">
        <f>Q152*H152</f>
        <v>0</v>
      </c>
      <c r="S152" s="227">
        <v>0</v>
      </c>
      <c r="T152" s="228">
        <f>S152*H152</f>
        <v>0</v>
      </c>
      <c r="U152" s="38"/>
      <c r="V152" s="38"/>
      <c r="W152" s="38"/>
      <c r="X152" s="38"/>
      <c r="Y152" s="38"/>
      <c r="Z152" s="38"/>
      <c r="AA152" s="38"/>
      <c r="AB152" s="38"/>
      <c r="AC152" s="38"/>
      <c r="AD152" s="38"/>
      <c r="AE152" s="38"/>
      <c r="AR152" s="229" t="s">
        <v>170</v>
      </c>
      <c r="AT152" s="229" t="s">
        <v>165</v>
      </c>
      <c r="AU152" s="229" t="s">
        <v>88</v>
      </c>
      <c r="AY152" s="17" t="s">
        <v>162</v>
      </c>
      <c r="BE152" s="230">
        <f>IF(N152="základní",J152,0)</f>
        <v>0</v>
      </c>
      <c r="BF152" s="230">
        <f>IF(N152="snížená",J152,0)</f>
        <v>0</v>
      </c>
      <c r="BG152" s="230">
        <f>IF(N152="zákl. přenesená",J152,0)</f>
        <v>0</v>
      </c>
      <c r="BH152" s="230">
        <f>IF(N152="sníž. přenesená",J152,0)</f>
        <v>0</v>
      </c>
      <c r="BI152" s="230">
        <f>IF(N152="nulová",J152,0)</f>
        <v>0</v>
      </c>
      <c r="BJ152" s="17" t="s">
        <v>86</v>
      </c>
      <c r="BK152" s="230">
        <f>ROUND(I152*H152,2)</f>
        <v>0</v>
      </c>
      <c r="BL152" s="17" t="s">
        <v>170</v>
      </c>
      <c r="BM152" s="229" t="s">
        <v>415</v>
      </c>
    </row>
    <row r="153" s="2" customFormat="1">
      <c r="A153" s="38"/>
      <c r="B153" s="39"/>
      <c r="C153" s="40"/>
      <c r="D153" s="231" t="s">
        <v>172</v>
      </c>
      <c r="E153" s="40"/>
      <c r="F153" s="232" t="s">
        <v>3881</v>
      </c>
      <c r="G153" s="40"/>
      <c r="H153" s="40"/>
      <c r="I153" s="233"/>
      <c r="J153" s="40"/>
      <c r="K153" s="40"/>
      <c r="L153" s="44"/>
      <c r="M153" s="234"/>
      <c r="N153" s="235"/>
      <c r="O153" s="91"/>
      <c r="P153" s="91"/>
      <c r="Q153" s="91"/>
      <c r="R153" s="91"/>
      <c r="S153" s="91"/>
      <c r="T153" s="92"/>
      <c r="U153" s="38"/>
      <c r="V153" s="38"/>
      <c r="W153" s="38"/>
      <c r="X153" s="38"/>
      <c r="Y153" s="38"/>
      <c r="Z153" s="38"/>
      <c r="AA153" s="38"/>
      <c r="AB153" s="38"/>
      <c r="AC153" s="38"/>
      <c r="AD153" s="38"/>
      <c r="AE153" s="38"/>
      <c r="AT153" s="17" t="s">
        <v>172</v>
      </c>
      <c r="AU153" s="17" t="s">
        <v>88</v>
      </c>
    </row>
    <row r="154" s="2" customFormat="1" ht="55.5" customHeight="1">
      <c r="A154" s="38"/>
      <c r="B154" s="39"/>
      <c r="C154" s="218" t="s">
        <v>226</v>
      </c>
      <c r="D154" s="218" t="s">
        <v>165</v>
      </c>
      <c r="E154" s="219" t="s">
        <v>3900</v>
      </c>
      <c r="F154" s="220" t="s">
        <v>4129</v>
      </c>
      <c r="G154" s="221" t="s">
        <v>168</v>
      </c>
      <c r="H154" s="222">
        <v>29.399999999999999</v>
      </c>
      <c r="I154" s="223"/>
      <c r="J154" s="224">
        <f>ROUND(I154*H154,2)</f>
        <v>0</v>
      </c>
      <c r="K154" s="220" t="s">
        <v>1</v>
      </c>
      <c r="L154" s="44"/>
      <c r="M154" s="225" t="s">
        <v>1</v>
      </c>
      <c r="N154" s="226" t="s">
        <v>43</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170</v>
      </c>
      <c r="AT154" s="229" t="s">
        <v>165</v>
      </c>
      <c r="AU154" s="229" t="s">
        <v>88</v>
      </c>
      <c r="AY154" s="17" t="s">
        <v>162</v>
      </c>
      <c r="BE154" s="230">
        <f>IF(N154="základní",J154,0)</f>
        <v>0</v>
      </c>
      <c r="BF154" s="230">
        <f>IF(N154="snížená",J154,0)</f>
        <v>0</v>
      </c>
      <c r="BG154" s="230">
        <f>IF(N154="zákl. přenesená",J154,0)</f>
        <v>0</v>
      </c>
      <c r="BH154" s="230">
        <f>IF(N154="sníž. přenesená",J154,0)</f>
        <v>0</v>
      </c>
      <c r="BI154" s="230">
        <f>IF(N154="nulová",J154,0)</f>
        <v>0</v>
      </c>
      <c r="BJ154" s="17" t="s">
        <v>86</v>
      </c>
      <c r="BK154" s="230">
        <f>ROUND(I154*H154,2)</f>
        <v>0</v>
      </c>
      <c r="BL154" s="17" t="s">
        <v>170</v>
      </c>
      <c r="BM154" s="229" t="s">
        <v>435</v>
      </c>
    </row>
    <row r="155" s="2" customFormat="1">
      <c r="A155" s="38"/>
      <c r="B155" s="39"/>
      <c r="C155" s="40"/>
      <c r="D155" s="231" t="s">
        <v>172</v>
      </c>
      <c r="E155" s="40"/>
      <c r="F155" s="232" t="s">
        <v>3881</v>
      </c>
      <c r="G155" s="40"/>
      <c r="H155" s="40"/>
      <c r="I155" s="233"/>
      <c r="J155" s="40"/>
      <c r="K155" s="40"/>
      <c r="L155" s="44"/>
      <c r="M155" s="234"/>
      <c r="N155" s="235"/>
      <c r="O155" s="91"/>
      <c r="P155" s="91"/>
      <c r="Q155" s="91"/>
      <c r="R155" s="91"/>
      <c r="S155" s="91"/>
      <c r="T155" s="92"/>
      <c r="U155" s="38"/>
      <c r="V155" s="38"/>
      <c r="W155" s="38"/>
      <c r="X155" s="38"/>
      <c r="Y155" s="38"/>
      <c r="Z155" s="38"/>
      <c r="AA155" s="38"/>
      <c r="AB155" s="38"/>
      <c r="AC155" s="38"/>
      <c r="AD155" s="38"/>
      <c r="AE155" s="38"/>
      <c r="AT155" s="17" t="s">
        <v>172</v>
      </c>
      <c r="AU155" s="17" t="s">
        <v>88</v>
      </c>
    </row>
    <row r="156" s="2" customFormat="1" ht="66.75" customHeight="1">
      <c r="A156" s="38"/>
      <c r="B156" s="39"/>
      <c r="C156" s="218" t="s">
        <v>230</v>
      </c>
      <c r="D156" s="218" t="s">
        <v>165</v>
      </c>
      <c r="E156" s="219" t="s">
        <v>3904</v>
      </c>
      <c r="F156" s="220" t="s">
        <v>4130</v>
      </c>
      <c r="G156" s="221" t="s">
        <v>168</v>
      </c>
      <c r="H156" s="222">
        <v>6.9000000000000004</v>
      </c>
      <c r="I156" s="223"/>
      <c r="J156" s="224">
        <f>ROUND(I156*H156,2)</f>
        <v>0</v>
      </c>
      <c r="K156" s="220" t="s">
        <v>1</v>
      </c>
      <c r="L156" s="44"/>
      <c r="M156" s="225" t="s">
        <v>1</v>
      </c>
      <c r="N156" s="226" t="s">
        <v>43</v>
      </c>
      <c r="O156" s="91"/>
      <c r="P156" s="227">
        <f>O156*H156</f>
        <v>0</v>
      </c>
      <c r="Q156" s="227">
        <v>0</v>
      </c>
      <c r="R156" s="227">
        <f>Q156*H156</f>
        <v>0</v>
      </c>
      <c r="S156" s="227">
        <v>0</v>
      </c>
      <c r="T156" s="228">
        <f>S156*H156</f>
        <v>0</v>
      </c>
      <c r="U156" s="38"/>
      <c r="V156" s="38"/>
      <c r="W156" s="38"/>
      <c r="X156" s="38"/>
      <c r="Y156" s="38"/>
      <c r="Z156" s="38"/>
      <c r="AA156" s="38"/>
      <c r="AB156" s="38"/>
      <c r="AC156" s="38"/>
      <c r="AD156" s="38"/>
      <c r="AE156" s="38"/>
      <c r="AR156" s="229" t="s">
        <v>170</v>
      </c>
      <c r="AT156" s="229" t="s">
        <v>165</v>
      </c>
      <c r="AU156" s="229" t="s">
        <v>88</v>
      </c>
      <c r="AY156" s="17" t="s">
        <v>162</v>
      </c>
      <c r="BE156" s="230">
        <f>IF(N156="základní",J156,0)</f>
        <v>0</v>
      </c>
      <c r="BF156" s="230">
        <f>IF(N156="snížená",J156,0)</f>
        <v>0</v>
      </c>
      <c r="BG156" s="230">
        <f>IF(N156="zákl. přenesená",J156,0)</f>
        <v>0</v>
      </c>
      <c r="BH156" s="230">
        <f>IF(N156="sníž. přenesená",J156,0)</f>
        <v>0</v>
      </c>
      <c r="BI156" s="230">
        <f>IF(N156="nulová",J156,0)</f>
        <v>0</v>
      </c>
      <c r="BJ156" s="17" t="s">
        <v>86</v>
      </c>
      <c r="BK156" s="230">
        <f>ROUND(I156*H156,2)</f>
        <v>0</v>
      </c>
      <c r="BL156" s="17" t="s">
        <v>170</v>
      </c>
      <c r="BM156" s="229" t="s">
        <v>467</v>
      </c>
    </row>
    <row r="157" s="2" customFormat="1">
      <c r="A157" s="38"/>
      <c r="B157" s="39"/>
      <c r="C157" s="40"/>
      <c r="D157" s="231" t="s">
        <v>172</v>
      </c>
      <c r="E157" s="40"/>
      <c r="F157" s="232" t="s">
        <v>3906</v>
      </c>
      <c r="G157" s="40"/>
      <c r="H157" s="40"/>
      <c r="I157" s="233"/>
      <c r="J157" s="40"/>
      <c r="K157" s="40"/>
      <c r="L157" s="44"/>
      <c r="M157" s="234"/>
      <c r="N157" s="235"/>
      <c r="O157" s="91"/>
      <c r="P157" s="91"/>
      <c r="Q157" s="91"/>
      <c r="R157" s="91"/>
      <c r="S157" s="91"/>
      <c r="T157" s="92"/>
      <c r="U157" s="38"/>
      <c r="V157" s="38"/>
      <c r="W157" s="38"/>
      <c r="X157" s="38"/>
      <c r="Y157" s="38"/>
      <c r="Z157" s="38"/>
      <c r="AA157" s="38"/>
      <c r="AB157" s="38"/>
      <c r="AC157" s="38"/>
      <c r="AD157" s="38"/>
      <c r="AE157" s="38"/>
      <c r="AT157" s="17" t="s">
        <v>172</v>
      </c>
      <c r="AU157" s="17" t="s">
        <v>88</v>
      </c>
    </row>
    <row r="158" s="2" customFormat="1" ht="16.5" customHeight="1">
      <c r="A158" s="38"/>
      <c r="B158" s="39"/>
      <c r="C158" s="273" t="s">
        <v>235</v>
      </c>
      <c r="D158" s="273" t="s">
        <v>616</v>
      </c>
      <c r="E158" s="274" t="s">
        <v>3907</v>
      </c>
      <c r="F158" s="275" t="s">
        <v>4023</v>
      </c>
      <c r="G158" s="276" t="s">
        <v>353</v>
      </c>
      <c r="H158" s="277">
        <v>13.800000000000001</v>
      </c>
      <c r="I158" s="278"/>
      <c r="J158" s="279">
        <f>ROUND(I158*H158,2)</f>
        <v>0</v>
      </c>
      <c r="K158" s="275" t="s">
        <v>1</v>
      </c>
      <c r="L158" s="280"/>
      <c r="M158" s="281" t="s">
        <v>1</v>
      </c>
      <c r="N158" s="282" t="s">
        <v>43</v>
      </c>
      <c r="O158" s="91"/>
      <c r="P158" s="227">
        <f>O158*H158</f>
        <v>0</v>
      </c>
      <c r="Q158" s="227">
        <v>0</v>
      </c>
      <c r="R158" s="227">
        <f>Q158*H158</f>
        <v>0</v>
      </c>
      <c r="S158" s="227">
        <v>0</v>
      </c>
      <c r="T158" s="228">
        <f>S158*H158</f>
        <v>0</v>
      </c>
      <c r="U158" s="38"/>
      <c r="V158" s="38"/>
      <c r="W158" s="38"/>
      <c r="X158" s="38"/>
      <c r="Y158" s="38"/>
      <c r="Z158" s="38"/>
      <c r="AA158" s="38"/>
      <c r="AB158" s="38"/>
      <c r="AC158" s="38"/>
      <c r="AD158" s="38"/>
      <c r="AE158" s="38"/>
      <c r="AR158" s="229" t="s">
        <v>205</v>
      </c>
      <c r="AT158" s="229" t="s">
        <v>616</v>
      </c>
      <c r="AU158" s="229" t="s">
        <v>88</v>
      </c>
      <c r="AY158" s="17" t="s">
        <v>162</v>
      </c>
      <c r="BE158" s="230">
        <f>IF(N158="základní",J158,0)</f>
        <v>0</v>
      </c>
      <c r="BF158" s="230">
        <f>IF(N158="snížená",J158,0)</f>
        <v>0</v>
      </c>
      <c r="BG158" s="230">
        <f>IF(N158="zákl. přenesená",J158,0)</f>
        <v>0</v>
      </c>
      <c r="BH158" s="230">
        <f>IF(N158="sníž. přenesená",J158,0)</f>
        <v>0</v>
      </c>
      <c r="BI158" s="230">
        <f>IF(N158="nulová",J158,0)</f>
        <v>0</v>
      </c>
      <c r="BJ158" s="17" t="s">
        <v>86</v>
      </c>
      <c r="BK158" s="230">
        <f>ROUND(I158*H158,2)</f>
        <v>0</v>
      </c>
      <c r="BL158" s="17" t="s">
        <v>170</v>
      </c>
      <c r="BM158" s="229" t="s">
        <v>767</v>
      </c>
    </row>
    <row r="159" s="2" customFormat="1">
      <c r="A159" s="38"/>
      <c r="B159" s="39"/>
      <c r="C159" s="40"/>
      <c r="D159" s="231" t="s">
        <v>172</v>
      </c>
      <c r="E159" s="40"/>
      <c r="F159" s="232" t="s">
        <v>3909</v>
      </c>
      <c r="G159" s="40"/>
      <c r="H159" s="40"/>
      <c r="I159" s="233"/>
      <c r="J159" s="40"/>
      <c r="K159" s="40"/>
      <c r="L159" s="44"/>
      <c r="M159" s="234"/>
      <c r="N159" s="235"/>
      <c r="O159" s="91"/>
      <c r="P159" s="91"/>
      <c r="Q159" s="91"/>
      <c r="R159" s="91"/>
      <c r="S159" s="91"/>
      <c r="T159" s="92"/>
      <c r="U159" s="38"/>
      <c r="V159" s="38"/>
      <c r="W159" s="38"/>
      <c r="X159" s="38"/>
      <c r="Y159" s="38"/>
      <c r="Z159" s="38"/>
      <c r="AA159" s="38"/>
      <c r="AB159" s="38"/>
      <c r="AC159" s="38"/>
      <c r="AD159" s="38"/>
      <c r="AE159" s="38"/>
      <c r="AT159" s="17" t="s">
        <v>172</v>
      </c>
      <c r="AU159" s="17" t="s">
        <v>88</v>
      </c>
    </row>
    <row r="160" s="2" customFormat="1" ht="66.75" customHeight="1">
      <c r="A160" s="38"/>
      <c r="B160" s="39"/>
      <c r="C160" s="218" t="s">
        <v>8</v>
      </c>
      <c r="D160" s="218" t="s">
        <v>165</v>
      </c>
      <c r="E160" s="219" t="s">
        <v>3910</v>
      </c>
      <c r="F160" s="220" t="s">
        <v>4131</v>
      </c>
      <c r="G160" s="221" t="s">
        <v>176</v>
      </c>
      <c r="H160" s="222">
        <v>21.25</v>
      </c>
      <c r="I160" s="223"/>
      <c r="J160" s="224">
        <f>ROUND(I160*H160,2)</f>
        <v>0</v>
      </c>
      <c r="K160" s="220" t="s">
        <v>1</v>
      </c>
      <c r="L160" s="44"/>
      <c r="M160" s="225" t="s">
        <v>1</v>
      </c>
      <c r="N160" s="226" t="s">
        <v>43</v>
      </c>
      <c r="O160" s="91"/>
      <c r="P160" s="227">
        <f>O160*H160</f>
        <v>0</v>
      </c>
      <c r="Q160" s="227">
        <v>0</v>
      </c>
      <c r="R160" s="227">
        <f>Q160*H160</f>
        <v>0</v>
      </c>
      <c r="S160" s="227">
        <v>0</v>
      </c>
      <c r="T160" s="228">
        <f>S160*H160</f>
        <v>0</v>
      </c>
      <c r="U160" s="38"/>
      <c r="V160" s="38"/>
      <c r="W160" s="38"/>
      <c r="X160" s="38"/>
      <c r="Y160" s="38"/>
      <c r="Z160" s="38"/>
      <c r="AA160" s="38"/>
      <c r="AB160" s="38"/>
      <c r="AC160" s="38"/>
      <c r="AD160" s="38"/>
      <c r="AE160" s="38"/>
      <c r="AR160" s="229" t="s">
        <v>170</v>
      </c>
      <c r="AT160" s="229" t="s">
        <v>165</v>
      </c>
      <c r="AU160" s="229" t="s">
        <v>88</v>
      </c>
      <c r="AY160" s="17" t="s">
        <v>162</v>
      </c>
      <c r="BE160" s="230">
        <f>IF(N160="základní",J160,0)</f>
        <v>0</v>
      </c>
      <c r="BF160" s="230">
        <f>IF(N160="snížená",J160,0)</f>
        <v>0</v>
      </c>
      <c r="BG160" s="230">
        <f>IF(N160="zákl. přenesená",J160,0)</f>
        <v>0</v>
      </c>
      <c r="BH160" s="230">
        <f>IF(N160="sníž. přenesená",J160,0)</f>
        <v>0</v>
      </c>
      <c r="BI160" s="230">
        <f>IF(N160="nulová",J160,0)</f>
        <v>0</v>
      </c>
      <c r="BJ160" s="17" t="s">
        <v>86</v>
      </c>
      <c r="BK160" s="230">
        <f>ROUND(I160*H160,2)</f>
        <v>0</v>
      </c>
      <c r="BL160" s="17" t="s">
        <v>170</v>
      </c>
      <c r="BM160" s="229" t="s">
        <v>786</v>
      </c>
    </row>
    <row r="161" s="2" customFormat="1">
      <c r="A161" s="38"/>
      <c r="B161" s="39"/>
      <c r="C161" s="40"/>
      <c r="D161" s="231" t="s">
        <v>172</v>
      </c>
      <c r="E161" s="40"/>
      <c r="F161" s="232" t="s">
        <v>3881</v>
      </c>
      <c r="G161" s="40"/>
      <c r="H161" s="40"/>
      <c r="I161" s="233"/>
      <c r="J161" s="40"/>
      <c r="K161" s="40"/>
      <c r="L161" s="44"/>
      <c r="M161" s="234"/>
      <c r="N161" s="235"/>
      <c r="O161" s="91"/>
      <c r="P161" s="91"/>
      <c r="Q161" s="91"/>
      <c r="R161" s="91"/>
      <c r="S161" s="91"/>
      <c r="T161" s="92"/>
      <c r="U161" s="38"/>
      <c r="V161" s="38"/>
      <c r="W161" s="38"/>
      <c r="X161" s="38"/>
      <c r="Y161" s="38"/>
      <c r="Z161" s="38"/>
      <c r="AA161" s="38"/>
      <c r="AB161" s="38"/>
      <c r="AC161" s="38"/>
      <c r="AD161" s="38"/>
      <c r="AE161" s="38"/>
      <c r="AT161" s="17" t="s">
        <v>172</v>
      </c>
      <c r="AU161" s="17" t="s">
        <v>88</v>
      </c>
    </row>
    <row r="162" s="2" customFormat="1" ht="16.5" customHeight="1">
      <c r="A162" s="38"/>
      <c r="B162" s="39"/>
      <c r="C162" s="218" t="s">
        <v>245</v>
      </c>
      <c r="D162" s="218" t="s">
        <v>165</v>
      </c>
      <c r="E162" s="219" t="s">
        <v>3974</v>
      </c>
      <c r="F162" s="220" t="s">
        <v>3975</v>
      </c>
      <c r="G162" s="221" t="s">
        <v>168</v>
      </c>
      <c r="H162" s="222">
        <v>29.399999999999999</v>
      </c>
      <c r="I162" s="223"/>
      <c r="J162" s="224">
        <f>ROUND(I162*H162,2)</f>
        <v>0</v>
      </c>
      <c r="K162" s="220" t="s">
        <v>1</v>
      </c>
      <c r="L162" s="44"/>
      <c r="M162" s="225" t="s">
        <v>1</v>
      </c>
      <c r="N162" s="226" t="s">
        <v>43</v>
      </c>
      <c r="O162" s="91"/>
      <c r="P162" s="227">
        <f>O162*H162</f>
        <v>0</v>
      </c>
      <c r="Q162" s="227">
        <v>0</v>
      </c>
      <c r="R162" s="227">
        <f>Q162*H162</f>
        <v>0</v>
      </c>
      <c r="S162" s="227">
        <v>0</v>
      </c>
      <c r="T162" s="228">
        <f>S162*H162</f>
        <v>0</v>
      </c>
      <c r="U162" s="38"/>
      <c r="V162" s="38"/>
      <c r="W162" s="38"/>
      <c r="X162" s="38"/>
      <c r="Y162" s="38"/>
      <c r="Z162" s="38"/>
      <c r="AA162" s="38"/>
      <c r="AB162" s="38"/>
      <c r="AC162" s="38"/>
      <c r="AD162" s="38"/>
      <c r="AE162" s="38"/>
      <c r="AR162" s="229" t="s">
        <v>170</v>
      </c>
      <c r="AT162" s="229" t="s">
        <v>165</v>
      </c>
      <c r="AU162" s="229" t="s">
        <v>88</v>
      </c>
      <c r="AY162" s="17" t="s">
        <v>162</v>
      </c>
      <c r="BE162" s="230">
        <f>IF(N162="základní",J162,0)</f>
        <v>0</v>
      </c>
      <c r="BF162" s="230">
        <f>IF(N162="snížená",J162,0)</f>
        <v>0</v>
      </c>
      <c r="BG162" s="230">
        <f>IF(N162="zákl. přenesená",J162,0)</f>
        <v>0</v>
      </c>
      <c r="BH162" s="230">
        <f>IF(N162="sníž. přenesená",J162,0)</f>
        <v>0</v>
      </c>
      <c r="BI162" s="230">
        <f>IF(N162="nulová",J162,0)</f>
        <v>0</v>
      </c>
      <c r="BJ162" s="17" t="s">
        <v>86</v>
      </c>
      <c r="BK162" s="230">
        <f>ROUND(I162*H162,2)</f>
        <v>0</v>
      </c>
      <c r="BL162" s="17" t="s">
        <v>170</v>
      </c>
      <c r="BM162" s="229" t="s">
        <v>825</v>
      </c>
    </row>
    <row r="163" s="2" customFormat="1">
      <c r="A163" s="38"/>
      <c r="B163" s="39"/>
      <c r="C163" s="40"/>
      <c r="D163" s="231" t="s">
        <v>172</v>
      </c>
      <c r="E163" s="40"/>
      <c r="F163" s="232" t="s">
        <v>3881</v>
      </c>
      <c r="G163" s="40"/>
      <c r="H163" s="40"/>
      <c r="I163" s="233"/>
      <c r="J163" s="40"/>
      <c r="K163" s="40"/>
      <c r="L163" s="44"/>
      <c r="M163" s="234"/>
      <c r="N163" s="235"/>
      <c r="O163" s="91"/>
      <c r="P163" s="91"/>
      <c r="Q163" s="91"/>
      <c r="R163" s="91"/>
      <c r="S163" s="91"/>
      <c r="T163" s="92"/>
      <c r="U163" s="38"/>
      <c r="V163" s="38"/>
      <c r="W163" s="38"/>
      <c r="X163" s="38"/>
      <c r="Y163" s="38"/>
      <c r="Z163" s="38"/>
      <c r="AA163" s="38"/>
      <c r="AB163" s="38"/>
      <c r="AC163" s="38"/>
      <c r="AD163" s="38"/>
      <c r="AE163" s="38"/>
      <c r="AT163" s="17" t="s">
        <v>172</v>
      </c>
      <c r="AU163" s="17" t="s">
        <v>88</v>
      </c>
    </row>
    <row r="164" s="12" customFormat="1" ht="22.8" customHeight="1">
      <c r="A164" s="12"/>
      <c r="B164" s="202"/>
      <c r="C164" s="203"/>
      <c r="D164" s="204" t="s">
        <v>77</v>
      </c>
      <c r="E164" s="216" t="s">
        <v>88</v>
      </c>
      <c r="F164" s="216" t="s">
        <v>646</v>
      </c>
      <c r="G164" s="203"/>
      <c r="H164" s="203"/>
      <c r="I164" s="206"/>
      <c r="J164" s="217">
        <f>BK164</f>
        <v>0</v>
      </c>
      <c r="K164" s="203"/>
      <c r="L164" s="208"/>
      <c r="M164" s="209"/>
      <c r="N164" s="210"/>
      <c r="O164" s="210"/>
      <c r="P164" s="211">
        <f>SUM(P165:P166)</f>
        <v>0</v>
      </c>
      <c r="Q164" s="210"/>
      <c r="R164" s="211">
        <f>SUM(R165:R166)</f>
        <v>0</v>
      </c>
      <c r="S164" s="210"/>
      <c r="T164" s="212">
        <f>SUM(T165:T166)</f>
        <v>0</v>
      </c>
      <c r="U164" s="12"/>
      <c r="V164" s="12"/>
      <c r="W164" s="12"/>
      <c r="X164" s="12"/>
      <c r="Y164" s="12"/>
      <c r="Z164" s="12"/>
      <c r="AA164" s="12"/>
      <c r="AB164" s="12"/>
      <c r="AC164" s="12"/>
      <c r="AD164" s="12"/>
      <c r="AE164" s="12"/>
      <c r="AR164" s="213" t="s">
        <v>86</v>
      </c>
      <c r="AT164" s="214" t="s">
        <v>77</v>
      </c>
      <c r="AU164" s="214" t="s">
        <v>86</v>
      </c>
      <c r="AY164" s="213" t="s">
        <v>162</v>
      </c>
      <c r="BK164" s="215">
        <f>SUM(BK165:BK166)</f>
        <v>0</v>
      </c>
    </row>
    <row r="165" s="2" customFormat="1" ht="33" customHeight="1">
      <c r="A165" s="38"/>
      <c r="B165" s="39"/>
      <c r="C165" s="218" t="s">
        <v>250</v>
      </c>
      <c r="D165" s="218" t="s">
        <v>165</v>
      </c>
      <c r="E165" s="219" t="s">
        <v>4030</v>
      </c>
      <c r="F165" s="220" t="s">
        <v>4132</v>
      </c>
      <c r="G165" s="221" t="s">
        <v>168</v>
      </c>
      <c r="H165" s="222">
        <v>0.93799999999999994</v>
      </c>
      <c r="I165" s="223"/>
      <c r="J165" s="224">
        <f>ROUND(I165*H165,2)</f>
        <v>0</v>
      </c>
      <c r="K165" s="220" t="s">
        <v>1</v>
      </c>
      <c r="L165" s="44"/>
      <c r="M165" s="225" t="s">
        <v>1</v>
      </c>
      <c r="N165" s="226" t="s">
        <v>43</v>
      </c>
      <c r="O165" s="91"/>
      <c r="P165" s="227">
        <f>O165*H165</f>
        <v>0</v>
      </c>
      <c r="Q165" s="227">
        <v>0</v>
      </c>
      <c r="R165" s="227">
        <f>Q165*H165</f>
        <v>0</v>
      </c>
      <c r="S165" s="227">
        <v>0</v>
      </c>
      <c r="T165" s="228">
        <f>S165*H165</f>
        <v>0</v>
      </c>
      <c r="U165" s="38"/>
      <c r="V165" s="38"/>
      <c r="W165" s="38"/>
      <c r="X165" s="38"/>
      <c r="Y165" s="38"/>
      <c r="Z165" s="38"/>
      <c r="AA165" s="38"/>
      <c r="AB165" s="38"/>
      <c r="AC165" s="38"/>
      <c r="AD165" s="38"/>
      <c r="AE165" s="38"/>
      <c r="AR165" s="229" t="s">
        <v>170</v>
      </c>
      <c r="AT165" s="229" t="s">
        <v>165</v>
      </c>
      <c r="AU165" s="229" t="s">
        <v>88</v>
      </c>
      <c r="AY165" s="17" t="s">
        <v>162</v>
      </c>
      <c r="BE165" s="230">
        <f>IF(N165="základní",J165,0)</f>
        <v>0</v>
      </c>
      <c r="BF165" s="230">
        <f>IF(N165="snížená",J165,0)</f>
        <v>0</v>
      </c>
      <c r="BG165" s="230">
        <f>IF(N165="zákl. přenesená",J165,0)</f>
        <v>0</v>
      </c>
      <c r="BH165" s="230">
        <f>IF(N165="sníž. přenesená",J165,0)</f>
        <v>0</v>
      </c>
      <c r="BI165" s="230">
        <f>IF(N165="nulová",J165,0)</f>
        <v>0</v>
      </c>
      <c r="BJ165" s="17" t="s">
        <v>86</v>
      </c>
      <c r="BK165" s="230">
        <f>ROUND(I165*H165,2)</f>
        <v>0</v>
      </c>
      <c r="BL165" s="17" t="s">
        <v>170</v>
      </c>
      <c r="BM165" s="229" t="s">
        <v>835</v>
      </c>
    </row>
    <row r="166" s="2" customFormat="1">
      <c r="A166" s="38"/>
      <c r="B166" s="39"/>
      <c r="C166" s="40"/>
      <c r="D166" s="231" t="s">
        <v>172</v>
      </c>
      <c r="E166" s="40"/>
      <c r="F166" s="232" t="s">
        <v>3881</v>
      </c>
      <c r="G166" s="40"/>
      <c r="H166" s="40"/>
      <c r="I166" s="233"/>
      <c r="J166" s="40"/>
      <c r="K166" s="40"/>
      <c r="L166" s="44"/>
      <c r="M166" s="234"/>
      <c r="N166" s="235"/>
      <c r="O166" s="91"/>
      <c r="P166" s="91"/>
      <c r="Q166" s="91"/>
      <c r="R166" s="91"/>
      <c r="S166" s="91"/>
      <c r="T166" s="92"/>
      <c r="U166" s="38"/>
      <c r="V166" s="38"/>
      <c r="W166" s="38"/>
      <c r="X166" s="38"/>
      <c r="Y166" s="38"/>
      <c r="Z166" s="38"/>
      <c r="AA166" s="38"/>
      <c r="AB166" s="38"/>
      <c r="AC166" s="38"/>
      <c r="AD166" s="38"/>
      <c r="AE166" s="38"/>
      <c r="AT166" s="17" t="s">
        <v>172</v>
      </c>
      <c r="AU166" s="17" t="s">
        <v>88</v>
      </c>
    </row>
    <row r="167" s="12" customFormat="1" ht="22.8" customHeight="1">
      <c r="A167" s="12"/>
      <c r="B167" s="202"/>
      <c r="C167" s="203"/>
      <c r="D167" s="204" t="s">
        <v>77</v>
      </c>
      <c r="E167" s="216" t="s">
        <v>182</v>
      </c>
      <c r="F167" s="216" t="s">
        <v>673</v>
      </c>
      <c r="G167" s="203"/>
      <c r="H167" s="203"/>
      <c r="I167" s="206"/>
      <c r="J167" s="217">
        <f>BK167</f>
        <v>0</v>
      </c>
      <c r="K167" s="203"/>
      <c r="L167" s="208"/>
      <c r="M167" s="209"/>
      <c r="N167" s="210"/>
      <c r="O167" s="210"/>
      <c r="P167" s="211">
        <f>SUM(P168:P171)</f>
        <v>0</v>
      </c>
      <c r="Q167" s="210"/>
      <c r="R167" s="211">
        <f>SUM(R168:R171)</f>
        <v>0</v>
      </c>
      <c r="S167" s="210"/>
      <c r="T167" s="212">
        <f>SUM(T168:T171)</f>
        <v>0</v>
      </c>
      <c r="U167" s="12"/>
      <c r="V167" s="12"/>
      <c r="W167" s="12"/>
      <c r="X167" s="12"/>
      <c r="Y167" s="12"/>
      <c r="Z167" s="12"/>
      <c r="AA167" s="12"/>
      <c r="AB167" s="12"/>
      <c r="AC167" s="12"/>
      <c r="AD167" s="12"/>
      <c r="AE167" s="12"/>
      <c r="AR167" s="213" t="s">
        <v>86</v>
      </c>
      <c r="AT167" s="214" t="s">
        <v>77</v>
      </c>
      <c r="AU167" s="214" t="s">
        <v>86</v>
      </c>
      <c r="AY167" s="213" t="s">
        <v>162</v>
      </c>
      <c r="BK167" s="215">
        <f>SUM(BK168:BK171)</f>
        <v>0</v>
      </c>
    </row>
    <row r="168" s="2" customFormat="1" ht="21.75" customHeight="1">
      <c r="A168" s="38"/>
      <c r="B168" s="39"/>
      <c r="C168" s="218" t="s">
        <v>256</v>
      </c>
      <c r="D168" s="218" t="s">
        <v>165</v>
      </c>
      <c r="E168" s="219" t="s">
        <v>4032</v>
      </c>
      <c r="F168" s="220" t="s">
        <v>4033</v>
      </c>
      <c r="G168" s="221" t="s">
        <v>208</v>
      </c>
      <c r="H168" s="222">
        <v>15</v>
      </c>
      <c r="I168" s="223"/>
      <c r="J168" s="224">
        <f>ROUND(I168*H168,2)</f>
        <v>0</v>
      </c>
      <c r="K168" s="220" t="s">
        <v>1</v>
      </c>
      <c r="L168" s="44"/>
      <c r="M168" s="225" t="s">
        <v>1</v>
      </c>
      <c r="N168" s="226" t="s">
        <v>43</v>
      </c>
      <c r="O168" s="91"/>
      <c r="P168" s="227">
        <f>O168*H168</f>
        <v>0</v>
      </c>
      <c r="Q168" s="227">
        <v>0</v>
      </c>
      <c r="R168" s="227">
        <f>Q168*H168</f>
        <v>0</v>
      </c>
      <c r="S168" s="227">
        <v>0</v>
      </c>
      <c r="T168" s="228">
        <f>S168*H168</f>
        <v>0</v>
      </c>
      <c r="U168" s="38"/>
      <c r="V168" s="38"/>
      <c r="W168" s="38"/>
      <c r="X168" s="38"/>
      <c r="Y168" s="38"/>
      <c r="Z168" s="38"/>
      <c r="AA168" s="38"/>
      <c r="AB168" s="38"/>
      <c r="AC168" s="38"/>
      <c r="AD168" s="38"/>
      <c r="AE168" s="38"/>
      <c r="AR168" s="229" t="s">
        <v>170</v>
      </c>
      <c r="AT168" s="229" t="s">
        <v>165</v>
      </c>
      <c r="AU168" s="229" t="s">
        <v>88</v>
      </c>
      <c r="AY168" s="17" t="s">
        <v>162</v>
      </c>
      <c r="BE168" s="230">
        <f>IF(N168="základní",J168,0)</f>
        <v>0</v>
      </c>
      <c r="BF168" s="230">
        <f>IF(N168="snížená",J168,0)</f>
        <v>0</v>
      </c>
      <c r="BG168" s="230">
        <f>IF(N168="zákl. přenesená",J168,0)</f>
        <v>0</v>
      </c>
      <c r="BH168" s="230">
        <f>IF(N168="sníž. přenesená",J168,0)</f>
        <v>0</v>
      </c>
      <c r="BI168" s="230">
        <f>IF(N168="nulová",J168,0)</f>
        <v>0</v>
      </c>
      <c r="BJ168" s="17" t="s">
        <v>86</v>
      </c>
      <c r="BK168" s="230">
        <f>ROUND(I168*H168,2)</f>
        <v>0</v>
      </c>
      <c r="BL168" s="17" t="s">
        <v>170</v>
      </c>
      <c r="BM168" s="229" t="s">
        <v>876</v>
      </c>
    </row>
    <row r="169" s="2" customFormat="1">
      <c r="A169" s="38"/>
      <c r="B169" s="39"/>
      <c r="C169" s="40"/>
      <c r="D169" s="231" t="s">
        <v>172</v>
      </c>
      <c r="E169" s="40"/>
      <c r="F169" s="232" t="s">
        <v>3881</v>
      </c>
      <c r="G169" s="40"/>
      <c r="H169" s="40"/>
      <c r="I169" s="233"/>
      <c r="J169" s="40"/>
      <c r="K169" s="40"/>
      <c r="L169" s="44"/>
      <c r="M169" s="234"/>
      <c r="N169" s="235"/>
      <c r="O169" s="91"/>
      <c r="P169" s="91"/>
      <c r="Q169" s="91"/>
      <c r="R169" s="91"/>
      <c r="S169" s="91"/>
      <c r="T169" s="92"/>
      <c r="U169" s="38"/>
      <c r="V169" s="38"/>
      <c r="W169" s="38"/>
      <c r="X169" s="38"/>
      <c r="Y169" s="38"/>
      <c r="Z169" s="38"/>
      <c r="AA169" s="38"/>
      <c r="AB169" s="38"/>
      <c r="AC169" s="38"/>
      <c r="AD169" s="38"/>
      <c r="AE169" s="38"/>
      <c r="AT169" s="17" t="s">
        <v>172</v>
      </c>
      <c r="AU169" s="17" t="s">
        <v>88</v>
      </c>
    </row>
    <row r="170" s="2" customFormat="1" ht="44.25" customHeight="1">
      <c r="A170" s="38"/>
      <c r="B170" s="39"/>
      <c r="C170" s="218" t="s">
        <v>261</v>
      </c>
      <c r="D170" s="218" t="s">
        <v>165</v>
      </c>
      <c r="E170" s="219" t="s">
        <v>4133</v>
      </c>
      <c r="F170" s="220" t="s">
        <v>4134</v>
      </c>
      <c r="G170" s="221" t="s">
        <v>3937</v>
      </c>
      <c r="H170" s="222">
        <v>1</v>
      </c>
      <c r="I170" s="223"/>
      <c r="J170" s="224">
        <f>ROUND(I170*H170,2)</f>
        <v>0</v>
      </c>
      <c r="K170" s="220" t="s">
        <v>1</v>
      </c>
      <c r="L170" s="44"/>
      <c r="M170" s="225" t="s">
        <v>1</v>
      </c>
      <c r="N170" s="226" t="s">
        <v>43</v>
      </c>
      <c r="O170" s="91"/>
      <c r="P170" s="227">
        <f>O170*H170</f>
        <v>0</v>
      </c>
      <c r="Q170" s="227">
        <v>0</v>
      </c>
      <c r="R170" s="227">
        <f>Q170*H170</f>
        <v>0</v>
      </c>
      <c r="S170" s="227">
        <v>0</v>
      </c>
      <c r="T170" s="228">
        <f>S170*H170</f>
        <v>0</v>
      </c>
      <c r="U170" s="38"/>
      <c r="V170" s="38"/>
      <c r="W170" s="38"/>
      <c r="X170" s="38"/>
      <c r="Y170" s="38"/>
      <c r="Z170" s="38"/>
      <c r="AA170" s="38"/>
      <c r="AB170" s="38"/>
      <c r="AC170" s="38"/>
      <c r="AD170" s="38"/>
      <c r="AE170" s="38"/>
      <c r="AR170" s="229" t="s">
        <v>170</v>
      </c>
      <c r="AT170" s="229" t="s">
        <v>165</v>
      </c>
      <c r="AU170" s="229" t="s">
        <v>88</v>
      </c>
      <c r="AY170" s="17" t="s">
        <v>162</v>
      </c>
      <c r="BE170" s="230">
        <f>IF(N170="základní",J170,0)</f>
        <v>0</v>
      </c>
      <c r="BF170" s="230">
        <f>IF(N170="snížená",J170,0)</f>
        <v>0</v>
      </c>
      <c r="BG170" s="230">
        <f>IF(N170="zákl. přenesená",J170,0)</f>
        <v>0</v>
      </c>
      <c r="BH170" s="230">
        <f>IF(N170="sníž. přenesená",J170,0)</f>
        <v>0</v>
      </c>
      <c r="BI170" s="230">
        <f>IF(N170="nulová",J170,0)</f>
        <v>0</v>
      </c>
      <c r="BJ170" s="17" t="s">
        <v>86</v>
      </c>
      <c r="BK170" s="230">
        <f>ROUND(I170*H170,2)</f>
        <v>0</v>
      </c>
      <c r="BL170" s="17" t="s">
        <v>170</v>
      </c>
      <c r="BM170" s="229" t="s">
        <v>887</v>
      </c>
    </row>
    <row r="171" s="2" customFormat="1">
      <c r="A171" s="38"/>
      <c r="B171" s="39"/>
      <c r="C171" s="40"/>
      <c r="D171" s="231" t="s">
        <v>172</v>
      </c>
      <c r="E171" s="40"/>
      <c r="F171" s="232" t="s">
        <v>4135</v>
      </c>
      <c r="G171" s="40"/>
      <c r="H171" s="40"/>
      <c r="I171" s="233"/>
      <c r="J171" s="40"/>
      <c r="K171" s="40"/>
      <c r="L171" s="44"/>
      <c r="M171" s="234"/>
      <c r="N171" s="235"/>
      <c r="O171" s="91"/>
      <c r="P171" s="91"/>
      <c r="Q171" s="91"/>
      <c r="R171" s="91"/>
      <c r="S171" s="91"/>
      <c r="T171" s="92"/>
      <c r="U171" s="38"/>
      <c r="V171" s="38"/>
      <c r="W171" s="38"/>
      <c r="X171" s="38"/>
      <c r="Y171" s="38"/>
      <c r="Z171" s="38"/>
      <c r="AA171" s="38"/>
      <c r="AB171" s="38"/>
      <c r="AC171" s="38"/>
      <c r="AD171" s="38"/>
      <c r="AE171" s="38"/>
      <c r="AT171" s="17" t="s">
        <v>172</v>
      </c>
      <c r="AU171" s="17" t="s">
        <v>88</v>
      </c>
    </row>
    <row r="172" s="12" customFormat="1" ht="22.8" customHeight="1">
      <c r="A172" s="12"/>
      <c r="B172" s="202"/>
      <c r="C172" s="203"/>
      <c r="D172" s="204" t="s">
        <v>77</v>
      </c>
      <c r="E172" s="216" t="s">
        <v>170</v>
      </c>
      <c r="F172" s="216" t="s">
        <v>841</v>
      </c>
      <c r="G172" s="203"/>
      <c r="H172" s="203"/>
      <c r="I172" s="206"/>
      <c r="J172" s="217">
        <f>BK172</f>
        <v>0</v>
      </c>
      <c r="K172" s="203"/>
      <c r="L172" s="208"/>
      <c r="M172" s="209"/>
      <c r="N172" s="210"/>
      <c r="O172" s="210"/>
      <c r="P172" s="211">
        <f>SUM(P173:P176)</f>
        <v>0</v>
      </c>
      <c r="Q172" s="210"/>
      <c r="R172" s="211">
        <f>SUM(R173:R176)</f>
        <v>0</v>
      </c>
      <c r="S172" s="210"/>
      <c r="T172" s="212">
        <f>SUM(T173:T176)</f>
        <v>0</v>
      </c>
      <c r="U172" s="12"/>
      <c r="V172" s="12"/>
      <c r="W172" s="12"/>
      <c r="X172" s="12"/>
      <c r="Y172" s="12"/>
      <c r="Z172" s="12"/>
      <c r="AA172" s="12"/>
      <c r="AB172" s="12"/>
      <c r="AC172" s="12"/>
      <c r="AD172" s="12"/>
      <c r="AE172" s="12"/>
      <c r="AR172" s="213" t="s">
        <v>86</v>
      </c>
      <c r="AT172" s="214" t="s">
        <v>77</v>
      </c>
      <c r="AU172" s="214" t="s">
        <v>86</v>
      </c>
      <c r="AY172" s="213" t="s">
        <v>162</v>
      </c>
      <c r="BK172" s="215">
        <f>SUM(BK173:BK176)</f>
        <v>0</v>
      </c>
    </row>
    <row r="173" s="2" customFormat="1" ht="24.15" customHeight="1">
      <c r="A173" s="38"/>
      <c r="B173" s="39"/>
      <c r="C173" s="218" t="s">
        <v>265</v>
      </c>
      <c r="D173" s="218" t="s">
        <v>165</v>
      </c>
      <c r="E173" s="219" t="s">
        <v>4034</v>
      </c>
      <c r="F173" s="220" t="s">
        <v>4136</v>
      </c>
      <c r="G173" s="221" t="s">
        <v>176</v>
      </c>
      <c r="H173" s="222">
        <v>6.25</v>
      </c>
      <c r="I173" s="223"/>
      <c r="J173" s="224">
        <f>ROUND(I173*H173,2)</f>
        <v>0</v>
      </c>
      <c r="K173" s="220" t="s">
        <v>1</v>
      </c>
      <c r="L173" s="44"/>
      <c r="M173" s="225" t="s">
        <v>1</v>
      </c>
      <c r="N173" s="226" t="s">
        <v>43</v>
      </c>
      <c r="O173" s="91"/>
      <c r="P173" s="227">
        <f>O173*H173</f>
        <v>0</v>
      </c>
      <c r="Q173" s="227">
        <v>0</v>
      </c>
      <c r="R173" s="227">
        <f>Q173*H173</f>
        <v>0</v>
      </c>
      <c r="S173" s="227">
        <v>0</v>
      </c>
      <c r="T173" s="228">
        <f>S173*H173</f>
        <v>0</v>
      </c>
      <c r="U173" s="38"/>
      <c r="V173" s="38"/>
      <c r="W173" s="38"/>
      <c r="X173" s="38"/>
      <c r="Y173" s="38"/>
      <c r="Z173" s="38"/>
      <c r="AA173" s="38"/>
      <c r="AB173" s="38"/>
      <c r="AC173" s="38"/>
      <c r="AD173" s="38"/>
      <c r="AE173" s="38"/>
      <c r="AR173" s="229" t="s">
        <v>170</v>
      </c>
      <c r="AT173" s="229" t="s">
        <v>165</v>
      </c>
      <c r="AU173" s="229" t="s">
        <v>88</v>
      </c>
      <c r="AY173" s="17" t="s">
        <v>162</v>
      </c>
      <c r="BE173" s="230">
        <f>IF(N173="základní",J173,0)</f>
        <v>0</v>
      </c>
      <c r="BF173" s="230">
        <f>IF(N173="snížená",J173,0)</f>
        <v>0</v>
      </c>
      <c r="BG173" s="230">
        <f>IF(N173="zákl. přenesená",J173,0)</f>
        <v>0</v>
      </c>
      <c r="BH173" s="230">
        <f>IF(N173="sníž. přenesená",J173,0)</f>
        <v>0</v>
      </c>
      <c r="BI173" s="230">
        <f>IF(N173="nulová",J173,0)</f>
        <v>0</v>
      </c>
      <c r="BJ173" s="17" t="s">
        <v>86</v>
      </c>
      <c r="BK173" s="230">
        <f>ROUND(I173*H173,2)</f>
        <v>0</v>
      </c>
      <c r="BL173" s="17" t="s">
        <v>170</v>
      </c>
      <c r="BM173" s="229" t="s">
        <v>917</v>
      </c>
    </row>
    <row r="174" s="2" customFormat="1">
      <c r="A174" s="38"/>
      <c r="B174" s="39"/>
      <c r="C174" s="40"/>
      <c r="D174" s="231" t="s">
        <v>172</v>
      </c>
      <c r="E174" s="40"/>
      <c r="F174" s="232" t="s">
        <v>3881</v>
      </c>
      <c r="G174" s="40"/>
      <c r="H174" s="40"/>
      <c r="I174" s="233"/>
      <c r="J174" s="40"/>
      <c r="K174" s="40"/>
      <c r="L174" s="44"/>
      <c r="M174" s="234"/>
      <c r="N174" s="235"/>
      <c r="O174" s="91"/>
      <c r="P174" s="91"/>
      <c r="Q174" s="91"/>
      <c r="R174" s="91"/>
      <c r="S174" s="91"/>
      <c r="T174" s="92"/>
      <c r="U174" s="38"/>
      <c r="V174" s="38"/>
      <c r="W174" s="38"/>
      <c r="X174" s="38"/>
      <c r="Y174" s="38"/>
      <c r="Z174" s="38"/>
      <c r="AA174" s="38"/>
      <c r="AB174" s="38"/>
      <c r="AC174" s="38"/>
      <c r="AD174" s="38"/>
      <c r="AE174" s="38"/>
      <c r="AT174" s="17" t="s">
        <v>172</v>
      </c>
      <c r="AU174" s="17" t="s">
        <v>88</v>
      </c>
    </row>
    <row r="175" s="2" customFormat="1" ht="33" customHeight="1">
      <c r="A175" s="38"/>
      <c r="B175" s="39"/>
      <c r="C175" s="218" t="s">
        <v>7</v>
      </c>
      <c r="D175" s="218" t="s">
        <v>165</v>
      </c>
      <c r="E175" s="219" t="s">
        <v>3916</v>
      </c>
      <c r="F175" s="220" t="s">
        <v>4137</v>
      </c>
      <c r="G175" s="221" t="s">
        <v>168</v>
      </c>
      <c r="H175" s="222">
        <v>1.5</v>
      </c>
      <c r="I175" s="223"/>
      <c r="J175" s="224">
        <f>ROUND(I175*H175,2)</f>
        <v>0</v>
      </c>
      <c r="K175" s="220" t="s">
        <v>1</v>
      </c>
      <c r="L175" s="44"/>
      <c r="M175" s="225" t="s">
        <v>1</v>
      </c>
      <c r="N175" s="226" t="s">
        <v>43</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170</v>
      </c>
      <c r="AT175" s="229" t="s">
        <v>165</v>
      </c>
      <c r="AU175" s="229" t="s">
        <v>88</v>
      </c>
      <c r="AY175" s="17" t="s">
        <v>162</v>
      </c>
      <c r="BE175" s="230">
        <f>IF(N175="základní",J175,0)</f>
        <v>0</v>
      </c>
      <c r="BF175" s="230">
        <f>IF(N175="snížená",J175,0)</f>
        <v>0</v>
      </c>
      <c r="BG175" s="230">
        <f>IF(N175="zákl. přenesená",J175,0)</f>
        <v>0</v>
      </c>
      <c r="BH175" s="230">
        <f>IF(N175="sníž. přenesená",J175,0)</f>
        <v>0</v>
      </c>
      <c r="BI175" s="230">
        <f>IF(N175="nulová",J175,0)</f>
        <v>0</v>
      </c>
      <c r="BJ175" s="17" t="s">
        <v>86</v>
      </c>
      <c r="BK175" s="230">
        <f>ROUND(I175*H175,2)</f>
        <v>0</v>
      </c>
      <c r="BL175" s="17" t="s">
        <v>170</v>
      </c>
      <c r="BM175" s="229" t="s">
        <v>950</v>
      </c>
    </row>
    <row r="176" s="2" customFormat="1">
      <c r="A176" s="38"/>
      <c r="B176" s="39"/>
      <c r="C176" s="40"/>
      <c r="D176" s="231" t="s">
        <v>172</v>
      </c>
      <c r="E176" s="40"/>
      <c r="F176" s="232" t="s">
        <v>3881</v>
      </c>
      <c r="G176" s="40"/>
      <c r="H176" s="40"/>
      <c r="I176" s="233"/>
      <c r="J176" s="40"/>
      <c r="K176" s="40"/>
      <c r="L176" s="44"/>
      <c r="M176" s="234"/>
      <c r="N176" s="235"/>
      <c r="O176" s="91"/>
      <c r="P176" s="91"/>
      <c r="Q176" s="91"/>
      <c r="R176" s="91"/>
      <c r="S176" s="91"/>
      <c r="T176" s="92"/>
      <c r="U176" s="38"/>
      <c r="V176" s="38"/>
      <c r="W176" s="38"/>
      <c r="X176" s="38"/>
      <c r="Y176" s="38"/>
      <c r="Z176" s="38"/>
      <c r="AA176" s="38"/>
      <c r="AB176" s="38"/>
      <c r="AC176" s="38"/>
      <c r="AD176" s="38"/>
      <c r="AE176" s="38"/>
      <c r="AT176" s="17" t="s">
        <v>172</v>
      </c>
      <c r="AU176" s="17" t="s">
        <v>88</v>
      </c>
    </row>
    <row r="177" s="12" customFormat="1" ht="22.8" customHeight="1">
      <c r="A177" s="12"/>
      <c r="B177" s="202"/>
      <c r="C177" s="203"/>
      <c r="D177" s="204" t="s">
        <v>77</v>
      </c>
      <c r="E177" s="216" t="s">
        <v>191</v>
      </c>
      <c r="F177" s="216" t="s">
        <v>4037</v>
      </c>
      <c r="G177" s="203"/>
      <c r="H177" s="203"/>
      <c r="I177" s="206"/>
      <c r="J177" s="217">
        <f>BK177</f>
        <v>0</v>
      </c>
      <c r="K177" s="203"/>
      <c r="L177" s="208"/>
      <c r="M177" s="209"/>
      <c r="N177" s="210"/>
      <c r="O177" s="210"/>
      <c r="P177" s="211">
        <f>SUM(P178:P181)</f>
        <v>0</v>
      </c>
      <c r="Q177" s="210"/>
      <c r="R177" s="211">
        <f>SUM(R178:R181)</f>
        <v>0</v>
      </c>
      <c r="S177" s="210"/>
      <c r="T177" s="212">
        <f>SUM(T178:T181)</f>
        <v>0</v>
      </c>
      <c r="U177" s="12"/>
      <c r="V177" s="12"/>
      <c r="W177" s="12"/>
      <c r="X177" s="12"/>
      <c r="Y177" s="12"/>
      <c r="Z177" s="12"/>
      <c r="AA177" s="12"/>
      <c r="AB177" s="12"/>
      <c r="AC177" s="12"/>
      <c r="AD177" s="12"/>
      <c r="AE177" s="12"/>
      <c r="AR177" s="213" t="s">
        <v>86</v>
      </c>
      <c r="AT177" s="214" t="s">
        <v>77</v>
      </c>
      <c r="AU177" s="214" t="s">
        <v>86</v>
      </c>
      <c r="AY177" s="213" t="s">
        <v>162</v>
      </c>
      <c r="BK177" s="215">
        <f>SUM(BK178:BK181)</f>
        <v>0</v>
      </c>
    </row>
    <row r="178" s="2" customFormat="1" ht="55.5" customHeight="1">
      <c r="A178" s="38"/>
      <c r="B178" s="39"/>
      <c r="C178" s="218" t="s">
        <v>275</v>
      </c>
      <c r="D178" s="218" t="s">
        <v>165</v>
      </c>
      <c r="E178" s="219" t="s">
        <v>3918</v>
      </c>
      <c r="F178" s="220" t="s">
        <v>4138</v>
      </c>
      <c r="G178" s="221" t="s">
        <v>208</v>
      </c>
      <c r="H178" s="222">
        <v>3</v>
      </c>
      <c r="I178" s="223"/>
      <c r="J178" s="224">
        <f>ROUND(I178*H178,2)</f>
        <v>0</v>
      </c>
      <c r="K178" s="220" t="s">
        <v>1</v>
      </c>
      <c r="L178" s="44"/>
      <c r="M178" s="225" t="s">
        <v>1</v>
      </c>
      <c r="N178" s="226" t="s">
        <v>43</v>
      </c>
      <c r="O178" s="91"/>
      <c r="P178" s="227">
        <f>O178*H178</f>
        <v>0</v>
      </c>
      <c r="Q178" s="227">
        <v>0</v>
      </c>
      <c r="R178" s="227">
        <f>Q178*H178</f>
        <v>0</v>
      </c>
      <c r="S178" s="227">
        <v>0</v>
      </c>
      <c r="T178" s="228">
        <f>S178*H178</f>
        <v>0</v>
      </c>
      <c r="U178" s="38"/>
      <c r="V178" s="38"/>
      <c r="W178" s="38"/>
      <c r="X178" s="38"/>
      <c r="Y178" s="38"/>
      <c r="Z178" s="38"/>
      <c r="AA178" s="38"/>
      <c r="AB178" s="38"/>
      <c r="AC178" s="38"/>
      <c r="AD178" s="38"/>
      <c r="AE178" s="38"/>
      <c r="AR178" s="229" t="s">
        <v>170</v>
      </c>
      <c r="AT178" s="229" t="s">
        <v>165</v>
      </c>
      <c r="AU178" s="229" t="s">
        <v>88</v>
      </c>
      <c r="AY178" s="17" t="s">
        <v>162</v>
      </c>
      <c r="BE178" s="230">
        <f>IF(N178="základní",J178,0)</f>
        <v>0</v>
      </c>
      <c r="BF178" s="230">
        <f>IF(N178="snížená",J178,0)</f>
        <v>0</v>
      </c>
      <c r="BG178" s="230">
        <f>IF(N178="zákl. přenesená",J178,0)</f>
        <v>0</v>
      </c>
      <c r="BH178" s="230">
        <f>IF(N178="sníž. přenesená",J178,0)</f>
        <v>0</v>
      </c>
      <c r="BI178" s="230">
        <f>IF(N178="nulová",J178,0)</f>
        <v>0</v>
      </c>
      <c r="BJ178" s="17" t="s">
        <v>86</v>
      </c>
      <c r="BK178" s="230">
        <f>ROUND(I178*H178,2)</f>
        <v>0</v>
      </c>
      <c r="BL178" s="17" t="s">
        <v>170</v>
      </c>
      <c r="BM178" s="229" t="s">
        <v>977</v>
      </c>
    </row>
    <row r="179" s="2" customFormat="1">
      <c r="A179" s="38"/>
      <c r="B179" s="39"/>
      <c r="C179" s="40"/>
      <c r="D179" s="231" t="s">
        <v>172</v>
      </c>
      <c r="E179" s="40"/>
      <c r="F179" s="232" t="s">
        <v>3920</v>
      </c>
      <c r="G179" s="40"/>
      <c r="H179" s="40"/>
      <c r="I179" s="233"/>
      <c r="J179" s="40"/>
      <c r="K179" s="40"/>
      <c r="L179" s="44"/>
      <c r="M179" s="234"/>
      <c r="N179" s="235"/>
      <c r="O179" s="91"/>
      <c r="P179" s="91"/>
      <c r="Q179" s="91"/>
      <c r="R179" s="91"/>
      <c r="S179" s="91"/>
      <c r="T179" s="92"/>
      <c r="U179" s="38"/>
      <c r="V179" s="38"/>
      <c r="W179" s="38"/>
      <c r="X179" s="38"/>
      <c r="Y179" s="38"/>
      <c r="Z179" s="38"/>
      <c r="AA179" s="38"/>
      <c r="AB179" s="38"/>
      <c r="AC179" s="38"/>
      <c r="AD179" s="38"/>
      <c r="AE179" s="38"/>
      <c r="AT179" s="17" t="s">
        <v>172</v>
      </c>
      <c r="AU179" s="17" t="s">
        <v>88</v>
      </c>
    </row>
    <row r="180" s="2" customFormat="1" ht="66.75" customHeight="1">
      <c r="A180" s="38"/>
      <c r="B180" s="39"/>
      <c r="C180" s="218" t="s">
        <v>279</v>
      </c>
      <c r="D180" s="218" t="s">
        <v>165</v>
      </c>
      <c r="E180" s="219" t="s">
        <v>3921</v>
      </c>
      <c r="F180" s="220" t="s">
        <v>4139</v>
      </c>
      <c r="G180" s="221" t="s">
        <v>208</v>
      </c>
      <c r="H180" s="222">
        <v>12</v>
      </c>
      <c r="I180" s="223"/>
      <c r="J180" s="224">
        <f>ROUND(I180*H180,2)</f>
        <v>0</v>
      </c>
      <c r="K180" s="220" t="s">
        <v>1</v>
      </c>
      <c r="L180" s="44"/>
      <c r="M180" s="225" t="s">
        <v>1</v>
      </c>
      <c r="N180" s="226" t="s">
        <v>43</v>
      </c>
      <c r="O180" s="91"/>
      <c r="P180" s="227">
        <f>O180*H180</f>
        <v>0</v>
      </c>
      <c r="Q180" s="227">
        <v>0</v>
      </c>
      <c r="R180" s="227">
        <f>Q180*H180</f>
        <v>0</v>
      </c>
      <c r="S180" s="227">
        <v>0</v>
      </c>
      <c r="T180" s="228">
        <f>S180*H180</f>
        <v>0</v>
      </c>
      <c r="U180" s="38"/>
      <c r="V180" s="38"/>
      <c r="W180" s="38"/>
      <c r="X180" s="38"/>
      <c r="Y180" s="38"/>
      <c r="Z180" s="38"/>
      <c r="AA180" s="38"/>
      <c r="AB180" s="38"/>
      <c r="AC180" s="38"/>
      <c r="AD180" s="38"/>
      <c r="AE180" s="38"/>
      <c r="AR180" s="229" t="s">
        <v>170</v>
      </c>
      <c r="AT180" s="229" t="s">
        <v>165</v>
      </c>
      <c r="AU180" s="229" t="s">
        <v>88</v>
      </c>
      <c r="AY180" s="17" t="s">
        <v>162</v>
      </c>
      <c r="BE180" s="230">
        <f>IF(N180="základní",J180,0)</f>
        <v>0</v>
      </c>
      <c r="BF180" s="230">
        <f>IF(N180="snížená",J180,0)</f>
        <v>0</v>
      </c>
      <c r="BG180" s="230">
        <f>IF(N180="zákl. přenesená",J180,0)</f>
        <v>0</v>
      </c>
      <c r="BH180" s="230">
        <f>IF(N180="sníž. přenesená",J180,0)</f>
        <v>0</v>
      </c>
      <c r="BI180" s="230">
        <f>IF(N180="nulová",J180,0)</f>
        <v>0</v>
      </c>
      <c r="BJ180" s="17" t="s">
        <v>86</v>
      </c>
      <c r="BK180" s="230">
        <f>ROUND(I180*H180,2)</f>
        <v>0</v>
      </c>
      <c r="BL180" s="17" t="s">
        <v>170</v>
      </c>
      <c r="BM180" s="229" t="s">
        <v>1008</v>
      </c>
    </row>
    <row r="181" s="2" customFormat="1">
      <c r="A181" s="38"/>
      <c r="B181" s="39"/>
      <c r="C181" s="40"/>
      <c r="D181" s="231" t="s">
        <v>172</v>
      </c>
      <c r="E181" s="40"/>
      <c r="F181" s="232" t="s">
        <v>3920</v>
      </c>
      <c r="G181" s="40"/>
      <c r="H181" s="40"/>
      <c r="I181" s="233"/>
      <c r="J181" s="40"/>
      <c r="K181" s="40"/>
      <c r="L181" s="44"/>
      <c r="M181" s="234"/>
      <c r="N181" s="235"/>
      <c r="O181" s="91"/>
      <c r="P181" s="91"/>
      <c r="Q181" s="91"/>
      <c r="R181" s="91"/>
      <c r="S181" s="91"/>
      <c r="T181" s="92"/>
      <c r="U181" s="38"/>
      <c r="V181" s="38"/>
      <c r="W181" s="38"/>
      <c r="X181" s="38"/>
      <c r="Y181" s="38"/>
      <c r="Z181" s="38"/>
      <c r="AA181" s="38"/>
      <c r="AB181" s="38"/>
      <c r="AC181" s="38"/>
      <c r="AD181" s="38"/>
      <c r="AE181" s="38"/>
      <c r="AT181" s="17" t="s">
        <v>172</v>
      </c>
      <c r="AU181" s="17" t="s">
        <v>88</v>
      </c>
    </row>
    <row r="182" s="12" customFormat="1" ht="22.8" customHeight="1">
      <c r="A182" s="12"/>
      <c r="B182" s="202"/>
      <c r="C182" s="203"/>
      <c r="D182" s="204" t="s">
        <v>77</v>
      </c>
      <c r="E182" s="216" t="s">
        <v>196</v>
      </c>
      <c r="F182" s="216" t="s">
        <v>975</v>
      </c>
      <c r="G182" s="203"/>
      <c r="H182" s="203"/>
      <c r="I182" s="206"/>
      <c r="J182" s="217">
        <f>BK182</f>
        <v>0</v>
      </c>
      <c r="K182" s="203"/>
      <c r="L182" s="208"/>
      <c r="M182" s="209"/>
      <c r="N182" s="210"/>
      <c r="O182" s="210"/>
      <c r="P182" s="211">
        <f>SUM(P183:P184)</f>
        <v>0</v>
      </c>
      <c r="Q182" s="210"/>
      <c r="R182" s="211">
        <f>SUM(R183:R184)</f>
        <v>0</v>
      </c>
      <c r="S182" s="210"/>
      <c r="T182" s="212">
        <f>SUM(T183:T184)</f>
        <v>0</v>
      </c>
      <c r="U182" s="12"/>
      <c r="V182" s="12"/>
      <c r="W182" s="12"/>
      <c r="X182" s="12"/>
      <c r="Y182" s="12"/>
      <c r="Z182" s="12"/>
      <c r="AA182" s="12"/>
      <c r="AB182" s="12"/>
      <c r="AC182" s="12"/>
      <c r="AD182" s="12"/>
      <c r="AE182" s="12"/>
      <c r="AR182" s="213" t="s">
        <v>86</v>
      </c>
      <c r="AT182" s="214" t="s">
        <v>77</v>
      </c>
      <c r="AU182" s="214" t="s">
        <v>86</v>
      </c>
      <c r="AY182" s="213" t="s">
        <v>162</v>
      </c>
      <c r="BK182" s="215">
        <f>SUM(BK183:BK184)</f>
        <v>0</v>
      </c>
    </row>
    <row r="183" s="2" customFormat="1" ht="33" customHeight="1">
      <c r="A183" s="38"/>
      <c r="B183" s="39"/>
      <c r="C183" s="218" t="s">
        <v>283</v>
      </c>
      <c r="D183" s="218" t="s">
        <v>165</v>
      </c>
      <c r="E183" s="219" t="s">
        <v>1138</v>
      </c>
      <c r="F183" s="220" t="s">
        <v>4140</v>
      </c>
      <c r="G183" s="221" t="s">
        <v>353</v>
      </c>
      <c r="H183" s="222">
        <v>0.039</v>
      </c>
      <c r="I183" s="223"/>
      <c r="J183" s="224">
        <f>ROUND(I183*H183,2)</f>
        <v>0</v>
      </c>
      <c r="K183" s="220" t="s">
        <v>1</v>
      </c>
      <c r="L183" s="44"/>
      <c r="M183" s="225" t="s">
        <v>1</v>
      </c>
      <c r="N183" s="226" t="s">
        <v>43</v>
      </c>
      <c r="O183" s="91"/>
      <c r="P183" s="227">
        <f>O183*H183</f>
        <v>0</v>
      </c>
      <c r="Q183" s="227">
        <v>0</v>
      </c>
      <c r="R183" s="227">
        <f>Q183*H183</f>
        <v>0</v>
      </c>
      <c r="S183" s="227">
        <v>0</v>
      </c>
      <c r="T183" s="228">
        <f>S183*H183</f>
        <v>0</v>
      </c>
      <c r="U183" s="38"/>
      <c r="V183" s="38"/>
      <c r="W183" s="38"/>
      <c r="X183" s="38"/>
      <c r="Y183" s="38"/>
      <c r="Z183" s="38"/>
      <c r="AA183" s="38"/>
      <c r="AB183" s="38"/>
      <c r="AC183" s="38"/>
      <c r="AD183" s="38"/>
      <c r="AE183" s="38"/>
      <c r="AR183" s="229" t="s">
        <v>170</v>
      </c>
      <c r="AT183" s="229" t="s">
        <v>165</v>
      </c>
      <c r="AU183" s="229" t="s">
        <v>88</v>
      </c>
      <c r="AY183" s="17" t="s">
        <v>162</v>
      </c>
      <c r="BE183" s="230">
        <f>IF(N183="základní",J183,0)</f>
        <v>0</v>
      </c>
      <c r="BF183" s="230">
        <f>IF(N183="snížená",J183,0)</f>
        <v>0</v>
      </c>
      <c r="BG183" s="230">
        <f>IF(N183="zákl. přenesená",J183,0)</f>
        <v>0</v>
      </c>
      <c r="BH183" s="230">
        <f>IF(N183="sníž. přenesená",J183,0)</f>
        <v>0</v>
      </c>
      <c r="BI183" s="230">
        <f>IF(N183="nulová",J183,0)</f>
        <v>0</v>
      </c>
      <c r="BJ183" s="17" t="s">
        <v>86</v>
      </c>
      <c r="BK183" s="230">
        <f>ROUND(I183*H183,2)</f>
        <v>0</v>
      </c>
      <c r="BL183" s="17" t="s">
        <v>170</v>
      </c>
      <c r="BM183" s="229" t="s">
        <v>1036</v>
      </c>
    </row>
    <row r="184" s="2" customFormat="1">
      <c r="A184" s="38"/>
      <c r="B184" s="39"/>
      <c r="C184" s="40"/>
      <c r="D184" s="231" t="s">
        <v>172</v>
      </c>
      <c r="E184" s="40"/>
      <c r="F184" s="232" t="s">
        <v>3881</v>
      </c>
      <c r="G184" s="40"/>
      <c r="H184" s="40"/>
      <c r="I184" s="233"/>
      <c r="J184" s="40"/>
      <c r="K184" s="40"/>
      <c r="L184" s="44"/>
      <c r="M184" s="234"/>
      <c r="N184" s="235"/>
      <c r="O184" s="91"/>
      <c r="P184" s="91"/>
      <c r="Q184" s="91"/>
      <c r="R184" s="91"/>
      <c r="S184" s="91"/>
      <c r="T184" s="92"/>
      <c r="U184" s="38"/>
      <c r="V184" s="38"/>
      <c r="W184" s="38"/>
      <c r="X184" s="38"/>
      <c r="Y184" s="38"/>
      <c r="Z184" s="38"/>
      <c r="AA184" s="38"/>
      <c r="AB184" s="38"/>
      <c r="AC184" s="38"/>
      <c r="AD184" s="38"/>
      <c r="AE184" s="38"/>
      <c r="AT184" s="17" t="s">
        <v>172</v>
      </c>
      <c r="AU184" s="17" t="s">
        <v>88</v>
      </c>
    </row>
    <row r="185" s="12" customFormat="1" ht="22.8" customHeight="1">
      <c r="A185" s="12"/>
      <c r="B185" s="202"/>
      <c r="C185" s="203"/>
      <c r="D185" s="204" t="s">
        <v>77</v>
      </c>
      <c r="E185" s="216" t="s">
        <v>205</v>
      </c>
      <c r="F185" s="216" t="s">
        <v>1222</v>
      </c>
      <c r="G185" s="203"/>
      <c r="H185" s="203"/>
      <c r="I185" s="206"/>
      <c r="J185" s="217">
        <f>BK185</f>
        <v>0</v>
      </c>
      <c r="K185" s="203"/>
      <c r="L185" s="208"/>
      <c r="M185" s="209"/>
      <c r="N185" s="210"/>
      <c r="O185" s="210"/>
      <c r="P185" s="211">
        <f>SUM(P186:P201)</f>
        <v>0</v>
      </c>
      <c r="Q185" s="210"/>
      <c r="R185" s="211">
        <f>SUM(R186:R201)</f>
        <v>0</v>
      </c>
      <c r="S185" s="210"/>
      <c r="T185" s="212">
        <f>SUM(T186:T201)</f>
        <v>0</v>
      </c>
      <c r="U185" s="12"/>
      <c r="V185" s="12"/>
      <c r="W185" s="12"/>
      <c r="X185" s="12"/>
      <c r="Y185" s="12"/>
      <c r="Z185" s="12"/>
      <c r="AA185" s="12"/>
      <c r="AB185" s="12"/>
      <c r="AC185" s="12"/>
      <c r="AD185" s="12"/>
      <c r="AE185" s="12"/>
      <c r="AR185" s="213" t="s">
        <v>88</v>
      </c>
      <c r="AT185" s="214" t="s">
        <v>77</v>
      </c>
      <c r="AU185" s="214" t="s">
        <v>86</v>
      </c>
      <c r="AY185" s="213" t="s">
        <v>162</v>
      </c>
      <c r="BK185" s="215">
        <f>SUM(BK186:BK201)</f>
        <v>0</v>
      </c>
    </row>
    <row r="186" s="2" customFormat="1" ht="24.15" customHeight="1">
      <c r="A186" s="38"/>
      <c r="B186" s="39"/>
      <c r="C186" s="218" t="s">
        <v>287</v>
      </c>
      <c r="D186" s="218" t="s">
        <v>165</v>
      </c>
      <c r="E186" s="219" t="s">
        <v>4041</v>
      </c>
      <c r="F186" s="220" t="s">
        <v>4042</v>
      </c>
      <c r="G186" s="221" t="s">
        <v>208</v>
      </c>
      <c r="H186" s="222">
        <v>15</v>
      </c>
      <c r="I186" s="223"/>
      <c r="J186" s="224">
        <f>ROUND(I186*H186,2)</f>
        <v>0</v>
      </c>
      <c r="K186" s="220" t="s">
        <v>1</v>
      </c>
      <c r="L186" s="44"/>
      <c r="M186" s="225" t="s">
        <v>1</v>
      </c>
      <c r="N186" s="226" t="s">
        <v>43</v>
      </c>
      <c r="O186" s="91"/>
      <c r="P186" s="227">
        <f>O186*H186</f>
        <v>0</v>
      </c>
      <c r="Q186" s="227">
        <v>0</v>
      </c>
      <c r="R186" s="227">
        <f>Q186*H186</f>
        <v>0</v>
      </c>
      <c r="S186" s="227">
        <v>0</v>
      </c>
      <c r="T186" s="228">
        <f>S186*H186</f>
        <v>0</v>
      </c>
      <c r="U186" s="38"/>
      <c r="V186" s="38"/>
      <c r="W186" s="38"/>
      <c r="X186" s="38"/>
      <c r="Y186" s="38"/>
      <c r="Z186" s="38"/>
      <c r="AA186" s="38"/>
      <c r="AB186" s="38"/>
      <c r="AC186" s="38"/>
      <c r="AD186" s="38"/>
      <c r="AE186" s="38"/>
      <c r="AR186" s="229" t="s">
        <v>245</v>
      </c>
      <c r="AT186" s="229" t="s">
        <v>165</v>
      </c>
      <c r="AU186" s="229" t="s">
        <v>88</v>
      </c>
      <c r="AY186" s="17" t="s">
        <v>162</v>
      </c>
      <c r="BE186" s="230">
        <f>IF(N186="základní",J186,0)</f>
        <v>0</v>
      </c>
      <c r="BF186" s="230">
        <f>IF(N186="snížená",J186,0)</f>
        <v>0</v>
      </c>
      <c r="BG186" s="230">
        <f>IF(N186="zákl. přenesená",J186,0)</f>
        <v>0</v>
      </c>
      <c r="BH186" s="230">
        <f>IF(N186="sníž. přenesená",J186,0)</f>
        <v>0</v>
      </c>
      <c r="BI186" s="230">
        <f>IF(N186="nulová",J186,0)</f>
        <v>0</v>
      </c>
      <c r="BJ186" s="17" t="s">
        <v>86</v>
      </c>
      <c r="BK186" s="230">
        <f>ROUND(I186*H186,2)</f>
        <v>0</v>
      </c>
      <c r="BL186" s="17" t="s">
        <v>245</v>
      </c>
      <c r="BM186" s="229" t="s">
        <v>1070</v>
      </c>
    </row>
    <row r="187" s="2" customFormat="1">
      <c r="A187" s="38"/>
      <c r="B187" s="39"/>
      <c r="C187" s="40"/>
      <c r="D187" s="231" t="s">
        <v>172</v>
      </c>
      <c r="E187" s="40"/>
      <c r="F187" s="232" t="s">
        <v>3881</v>
      </c>
      <c r="G187" s="40"/>
      <c r="H187" s="40"/>
      <c r="I187" s="233"/>
      <c r="J187" s="40"/>
      <c r="K187" s="40"/>
      <c r="L187" s="44"/>
      <c r="M187" s="234"/>
      <c r="N187" s="235"/>
      <c r="O187" s="91"/>
      <c r="P187" s="91"/>
      <c r="Q187" s="91"/>
      <c r="R187" s="91"/>
      <c r="S187" s="91"/>
      <c r="T187" s="92"/>
      <c r="U187" s="38"/>
      <c r="V187" s="38"/>
      <c r="W187" s="38"/>
      <c r="X187" s="38"/>
      <c r="Y187" s="38"/>
      <c r="Z187" s="38"/>
      <c r="AA187" s="38"/>
      <c r="AB187" s="38"/>
      <c r="AC187" s="38"/>
      <c r="AD187" s="38"/>
      <c r="AE187" s="38"/>
      <c r="AT187" s="17" t="s">
        <v>172</v>
      </c>
      <c r="AU187" s="17" t="s">
        <v>88</v>
      </c>
    </row>
    <row r="188" s="2" customFormat="1" ht="33" customHeight="1">
      <c r="A188" s="38"/>
      <c r="B188" s="39"/>
      <c r="C188" s="218" t="s">
        <v>291</v>
      </c>
      <c r="D188" s="218" t="s">
        <v>165</v>
      </c>
      <c r="E188" s="219" t="s">
        <v>4043</v>
      </c>
      <c r="F188" s="220" t="s">
        <v>4044</v>
      </c>
      <c r="G188" s="221" t="s">
        <v>208</v>
      </c>
      <c r="H188" s="222">
        <v>15</v>
      </c>
      <c r="I188" s="223"/>
      <c r="J188" s="224">
        <f>ROUND(I188*H188,2)</f>
        <v>0</v>
      </c>
      <c r="K188" s="220" t="s">
        <v>1</v>
      </c>
      <c r="L188" s="44"/>
      <c r="M188" s="225" t="s">
        <v>1</v>
      </c>
      <c r="N188" s="226" t="s">
        <v>43</v>
      </c>
      <c r="O188" s="91"/>
      <c r="P188" s="227">
        <f>O188*H188</f>
        <v>0</v>
      </c>
      <c r="Q188" s="227">
        <v>0</v>
      </c>
      <c r="R188" s="227">
        <f>Q188*H188</f>
        <v>0</v>
      </c>
      <c r="S188" s="227">
        <v>0</v>
      </c>
      <c r="T188" s="228">
        <f>S188*H188</f>
        <v>0</v>
      </c>
      <c r="U188" s="38"/>
      <c r="V188" s="38"/>
      <c r="W188" s="38"/>
      <c r="X188" s="38"/>
      <c r="Y188" s="38"/>
      <c r="Z188" s="38"/>
      <c r="AA188" s="38"/>
      <c r="AB188" s="38"/>
      <c r="AC188" s="38"/>
      <c r="AD188" s="38"/>
      <c r="AE188" s="38"/>
      <c r="AR188" s="229" t="s">
        <v>245</v>
      </c>
      <c r="AT188" s="229" t="s">
        <v>165</v>
      </c>
      <c r="AU188" s="229" t="s">
        <v>88</v>
      </c>
      <c r="AY188" s="17" t="s">
        <v>162</v>
      </c>
      <c r="BE188" s="230">
        <f>IF(N188="základní",J188,0)</f>
        <v>0</v>
      </c>
      <c r="BF188" s="230">
        <f>IF(N188="snížená",J188,0)</f>
        <v>0</v>
      </c>
      <c r="BG188" s="230">
        <f>IF(N188="zákl. přenesená",J188,0)</f>
        <v>0</v>
      </c>
      <c r="BH188" s="230">
        <f>IF(N188="sníž. přenesená",J188,0)</f>
        <v>0</v>
      </c>
      <c r="BI188" s="230">
        <f>IF(N188="nulová",J188,0)</f>
        <v>0</v>
      </c>
      <c r="BJ188" s="17" t="s">
        <v>86</v>
      </c>
      <c r="BK188" s="230">
        <f>ROUND(I188*H188,2)</f>
        <v>0</v>
      </c>
      <c r="BL188" s="17" t="s">
        <v>245</v>
      </c>
      <c r="BM188" s="229" t="s">
        <v>1082</v>
      </c>
    </row>
    <row r="189" s="2" customFormat="1">
      <c r="A189" s="38"/>
      <c r="B189" s="39"/>
      <c r="C189" s="40"/>
      <c r="D189" s="231" t="s">
        <v>172</v>
      </c>
      <c r="E189" s="40"/>
      <c r="F189" s="232" t="s">
        <v>3928</v>
      </c>
      <c r="G189" s="40"/>
      <c r="H189" s="40"/>
      <c r="I189" s="233"/>
      <c r="J189" s="40"/>
      <c r="K189" s="40"/>
      <c r="L189" s="44"/>
      <c r="M189" s="234"/>
      <c r="N189" s="235"/>
      <c r="O189" s="91"/>
      <c r="P189" s="91"/>
      <c r="Q189" s="91"/>
      <c r="R189" s="91"/>
      <c r="S189" s="91"/>
      <c r="T189" s="92"/>
      <c r="U189" s="38"/>
      <c r="V189" s="38"/>
      <c r="W189" s="38"/>
      <c r="X189" s="38"/>
      <c r="Y189" s="38"/>
      <c r="Z189" s="38"/>
      <c r="AA189" s="38"/>
      <c r="AB189" s="38"/>
      <c r="AC189" s="38"/>
      <c r="AD189" s="38"/>
      <c r="AE189" s="38"/>
      <c r="AT189" s="17" t="s">
        <v>172</v>
      </c>
      <c r="AU189" s="17" t="s">
        <v>88</v>
      </c>
    </row>
    <row r="190" s="2" customFormat="1" ht="55.5" customHeight="1">
      <c r="A190" s="38"/>
      <c r="B190" s="39"/>
      <c r="C190" s="218" t="s">
        <v>295</v>
      </c>
      <c r="D190" s="218" t="s">
        <v>165</v>
      </c>
      <c r="E190" s="219" t="s">
        <v>4045</v>
      </c>
      <c r="F190" s="220" t="s">
        <v>4141</v>
      </c>
      <c r="G190" s="221" t="s">
        <v>208</v>
      </c>
      <c r="H190" s="222">
        <v>17.25</v>
      </c>
      <c r="I190" s="223"/>
      <c r="J190" s="224">
        <f>ROUND(I190*H190,2)</f>
        <v>0</v>
      </c>
      <c r="K190" s="220" t="s">
        <v>1</v>
      </c>
      <c r="L190" s="44"/>
      <c r="M190" s="225" t="s">
        <v>1</v>
      </c>
      <c r="N190" s="226" t="s">
        <v>43</v>
      </c>
      <c r="O190" s="91"/>
      <c r="P190" s="227">
        <f>O190*H190</f>
        <v>0</v>
      </c>
      <c r="Q190" s="227">
        <v>0</v>
      </c>
      <c r="R190" s="227">
        <f>Q190*H190</f>
        <v>0</v>
      </c>
      <c r="S190" s="227">
        <v>0</v>
      </c>
      <c r="T190" s="228">
        <f>S190*H190</f>
        <v>0</v>
      </c>
      <c r="U190" s="38"/>
      <c r="V190" s="38"/>
      <c r="W190" s="38"/>
      <c r="X190" s="38"/>
      <c r="Y190" s="38"/>
      <c r="Z190" s="38"/>
      <c r="AA190" s="38"/>
      <c r="AB190" s="38"/>
      <c r="AC190" s="38"/>
      <c r="AD190" s="38"/>
      <c r="AE190" s="38"/>
      <c r="AR190" s="229" t="s">
        <v>245</v>
      </c>
      <c r="AT190" s="229" t="s">
        <v>165</v>
      </c>
      <c r="AU190" s="229" t="s">
        <v>88</v>
      </c>
      <c r="AY190" s="17" t="s">
        <v>162</v>
      </c>
      <c r="BE190" s="230">
        <f>IF(N190="základní",J190,0)</f>
        <v>0</v>
      </c>
      <c r="BF190" s="230">
        <f>IF(N190="snížená",J190,0)</f>
        <v>0</v>
      </c>
      <c r="BG190" s="230">
        <f>IF(N190="zákl. přenesená",J190,0)</f>
        <v>0</v>
      </c>
      <c r="BH190" s="230">
        <f>IF(N190="sníž. přenesená",J190,0)</f>
        <v>0</v>
      </c>
      <c r="BI190" s="230">
        <f>IF(N190="nulová",J190,0)</f>
        <v>0</v>
      </c>
      <c r="BJ190" s="17" t="s">
        <v>86</v>
      </c>
      <c r="BK190" s="230">
        <f>ROUND(I190*H190,2)</f>
        <v>0</v>
      </c>
      <c r="BL190" s="17" t="s">
        <v>245</v>
      </c>
      <c r="BM190" s="229" t="s">
        <v>1091</v>
      </c>
    </row>
    <row r="191" s="2" customFormat="1">
      <c r="A191" s="38"/>
      <c r="B191" s="39"/>
      <c r="C191" s="40"/>
      <c r="D191" s="231" t="s">
        <v>172</v>
      </c>
      <c r="E191" s="40"/>
      <c r="F191" s="232" t="s">
        <v>3931</v>
      </c>
      <c r="G191" s="40"/>
      <c r="H191" s="40"/>
      <c r="I191" s="233"/>
      <c r="J191" s="40"/>
      <c r="K191" s="40"/>
      <c r="L191" s="44"/>
      <c r="M191" s="234"/>
      <c r="N191" s="235"/>
      <c r="O191" s="91"/>
      <c r="P191" s="91"/>
      <c r="Q191" s="91"/>
      <c r="R191" s="91"/>
      <c r="S191" s="91"/>
      <c r="T191" s="92"/>
      <c r="U191" s="38"/>
      <c r="V191" s="38"/>
      <c r="W191" s="38"/>
      <c r="X191" s="38"/>
      <c r="Y191" s="38"/>
      <c r="Z191" s="38"/>
      <c r="AA191" s="38"/>
      <c r="AB191" s="38"/>
      <c r="AC191" s="38"/>
      <c r="AD191" s="38"/>
      <c r="AE191" s="38"/>
      <c r="AT191" s="17" t="s">
        <v>172</v>
      </c>
      <c r="AU191" s="17" t="s">
        <v>88</v>
      </c>
    </row>
    <row r="192" s="2" customFormat="1" ht="16.5" customHeight="1">
      <c r="A192" s="38"/>
      <c r="B192" s="39"/>
      <c r="C192" s="218" t="s">
        <v>299</v>
      </c>
      <c r="D192" s="218" t="s">
        <v>165</v>
      </c>
      <c r="E192" s="219" t="s">
        <v>4047</v>
      </c>
      <c r="F192" s="220" t="s">
        <v>4142</v>
      </c>
      <c r="G192" s="221" t="s">
        <v>268</v>
      </c>
      <c r="H192" s="222">
        <v>1</v>
      </c>
      <c r="I192" s="223"/>
      <c r="J192" s="224">
        <f>ROUND(I192*H192,2)</f>
        <v>0</v>
      </c>
      <c r="K192" s="220" t="s">
        <v>1</v>
      </c>
      <c r="L192" s="44"/>
      <c r="M192" s="225" t="s">
        <v>1</v>
      </c>
      <c r="N192" s="226" t="s">
        <v>43</v>
      </c>
      <c r="O192" s="91"/>
      <c r="P192" s="227">
        <f>O192*H192</f>
        <v>0</v>
      </c>
      <c r="Q192" s="227">
        <v>0</v>
      </c>
      <c r="R192" s="227">
        <f>Q192*H192</f>
        <v>0</v>
      </c>
      <c r="S192" s="227">
        <v>0</v>
      </c>
      <c r="T192" s="228">
        <f>S192*H192</f>
        <v>0</v>
      </c>
      <c r="U192" s="38"/>
      <c r="V192" s="38"/>
      <c r="W192" s="38"/>
      <c r="X192" s="38"/>
      <c r="Y192" s="38"/>
      <c r="Z192" s="38"/>
      <c r="AA192" s="38"/>
      <c r="AB192" s="38"/>
      <c r="AC192" s="38"/>
      <c r="AD192" s="38"/>
      <c r="AE192" s="38"/>
      <c r="AR192" s="229" t="s">
        <v>245</v>
      </c>
      <c r="AT192" s="229" t="s">
        <v>165</v>
      </c>
      <c r="AU192" s="229" t="s">
        <v>88</v>
      </c>
      <c r="AY192" s="17" t="s">
        <v>162</v>
      </c>
      <c r="BE192" s="230">
        <f>IF(N192="základní",J192,0)</f>
        <v>0</v>
      </c>
      <c r="BF192" s="230">
        <f>IF(N192="snížená",J192,0)</f>
        <v>0</v>
      </c>
      <c r="BG192" s="230">
        <f>IF(N192="zákl. přenesená",J192,0)</f>
        <v>0</v>
      </c>
      <c r="BH192" s="230">
        <f>IF(N192="sníž. přenesená",J192,0)</f>
        <v>0</v>
      </c>
      <c r="BI192" s="230">
        <f>IF(N192="nulová",J192,0)</f>
        <v>0</v>
      </c>
      <c r="BJ192" s="17" t="s">
        <v>86</v>
      </c>
      <c r="BK192" s="230">
        <f>ROUND(I192*H192,2)</f>
        <v>0</v>
      </c>
      <c r="BL192" s="17" t="s">
        <v>245</v>
      </c>
      <c r="BM192" s="229" t="s">
        <v>1110</v>
      </c>
    </row>
    <row r="193" s="2" customFormat="1">
      <c r="A193" s="38"/>
      <c r="B193" s="39"/>
      <c r="C193" s="40"/>
      <c r="D193" s="231" t="s">
        <v>172</v>
      </c>
      <c r="E193" s="40"/>
      <c r="F193" s="232" t="s">
        <v>4143</v>
      </c>
      <c r="G193" s="40"/>
      <c r="H193" s="40"/>
      <c r="I193" s="233"/>
      <c r="J193" s="40"/>
      <c r="K193" s="40"/>
      <c r="L193" s="44"/>
      <c r="M193" s="234"/>
      <c r="N193" s="235"/>
      <c r="O193" s="91"/>
      <c r="P193" s="91"/>
      <c r="Q193" s="91"/>
      <c r="R193" s="91"/>
      <c r="S193" s="91"/>
      <c r="T193" s="92"/>
      <c r="U193" s="38"/>
      <c r="V193" s="38"/>
      <c r="W193" s="38"/>
      <c r="X193" s="38"/>
      <c r="Y193" s="38"/>
      <c r="Z193" s="38"/>
      <c r="AA193" s="38"/>
      <c r="AB193" s="38"/>
      <c r="AC193" s="38"/>
      <c r="AD193" s="38"/>
      <c r="AE193" s="38"/>
      <c r="AT193" s="17" t="s">
        <v>172</v>
      </c>
      <c r="AU193" s="17" t="s">
        <v>88</v>
      </c>
    </row>
    <row r="194" s="2" customFormat="1" ht="16.5" customHeight="1">
      <c r="A194" s="38"/>
      <c r="B194" s="39"/>
      <c r="C194" s="218" t="s">
        <v>304</v>
      </c>
      <c r="D194" s="218" t="s">
        <v>165</v>
      </c>
      <c r="E194" s="219" t="s">
        <v>4050</v>
      </c>
      <c r="F194" s="220" t="s">
        <v>4144</v>
      </c>
      <c r="G194" s="221" t="s">
        <v>268</v>
      </c>
      <c r="H194" s="222">
        <v>1</v>
      </c>
      <c r="I194" s="223"/>
      <c r="J194" s="224">
        <f>ROUND(I194*H194,2)</f>
        <v>0</v>
      </c>
      <c r="K194" s="220" t="s">
        <v>1</v>
      </c>
      <c r="L194" s="44"/>
      <c r="M194" s="225" t="s">
        <v>1</v>
      </c>
      <c r="N194" s="226" t="s">
        <v>43</v>
      </c>
      <c r="O194" s="91"/>
      <c r="P194" s="227">
        <f>O194*H194</f>
        <v>0</v>
      </c>
      <c r="Q194" s="227">
        <v>0</v>
      </c>
      <c r="R194" s="227">
        <f>Q194*H194</f>
        <v>0</v>
      </c>
      <c r="S194" s="227">
        <v>0</v>
      </c>
      <c r="T194" s="228">
        <f>S194*H194</f>
        <v>0</v>
      </c>
      <c r="U194" s="38"/>
      <c r="V194" s="38"/>
      <c r="W194" s="38"/>
      <c r="X194" s="38"/>
      <c r="Y194" s="38"/>
      <c r="Z194" s="38"/>
      <c r="AA194" s="38"/>
      <c r="AB194" s="38"/>
      <c r="AC194" s="38"/>
      <c r="AD194" s="38"/>
      <c r="AE194" s="38"/>
      <c r="AR194" s="229" t="s">
        <v>245</v>
      </c>
      <c r="AT194" s="229" t="s">
        <v>165</v>
      </c>
      <c r="AU194" s="229" t="s">
        <v>88</v>
      </c>
      <c r="AY194" s="17" t="s">
        <v>162</v>
      </c>
      <c r="BE194" s="230">
        <f>IF(N194="základní",J194,0)</f>
        <v>0</v>
      </c>
      <c r="BF194" s="230">
        <f>IF(N194="snížená",J194,0)</f>
        <v>0</v>
      </c>
      <c r="BG194" s="230">
        <f>IF(N194="zákl. přenesená",J194,0)</f>
        <v>0</v>
      </c>
      <c r="BH194" s="230">
        <f>IF(N194="sníž. přenesená",J194,0)</f>
        <v>0</v>
      </c>
      <c r="BI194" s="230">
        <f>IF(N194="nulová",J194,0)</f>
        <v>0</v>
      </c>
      <c r="BJ194" s="17" t="s">
        <v>86</v>
      </c>
      <c r="BK194" s="230">
        <f>ROUND(I194*H194,2)</f>
        <v>0</v>
      </c>
      <c r="BL194" s="17" t="s">
        <v>245</v>
      </c>
      <c r="BM194" s="229" t="s">
        <v>1122</v>
      </c>
    </row>
    <row r="195" s="2" customFormat="1">
      <c r="A195" s="38"/>
      <c r="B195" s="39"/>
      <c r="C195" s="40"/>
      <c r="D195" s="231" t="s">
        <v>172</v>
      </c>
      <c r="E195" s="40"/>
      <c r="F195" s="232" t="s">
        <v>4145</v>
      </c>
      <c r="G195" s="40"/>
      <c r="H195" s="40"/>
      <c r="I195" s="233"/>
      <c r="J195" s="40"/>
      <c r="K195" s="40"/>
      <c r="L195" s="44"/>
      <c r="M195" s="234"/>
      <c r="N195" s="235"/>
      <c r="O195" s="91"/>
      <c r="P195" s="91"/>
      <c r="Q195" s="91"/>
      <c r="R195" s="91"/>
      <c r="S195" s="91"/>
      <c r="T195" s="92"/>
      <c r="U195" s="38"/>
      <c r="V195" s="38"/>
      <c r="W195" s="38"/>
      <c r="X195" s="38"/>
      <c r="Y195" s="38"/>
      <c r="Z195" s="38"/>
      <c r="AA195" s="38"/>
      <c r="AB195" s="38"/>
      <c r="AC195" s="38"/>
      <c r="AD195" s="38"/>
      <c r="AE195" s="38"/>
      <c r="AT195" s="17" t="s">
        <v>172</v>
      </c>
      <c r="AU195" s="17" t="s">
        <v>88</v>
      </c>
    </row>
    <row r="196" s="2" customFormat="1" ht="24.15" customHeight="1">
      <c r="A196" s="38"/>
      <c r="B196" s="39"/>
      <c r="C196" s="218" t="s">
        <v>308</v>
      </c>
      <c r="D196" s="218" t="s">
        <v>165</v>
      </c>
      <c r="E196" s="219" t="s">
        <v>4062</v>
      </c>
      <c r="F196" s="220" t="s">
        <v>4063</v>
      </c>
      <c r="G196" s="221" t="s">
        <v>168</v>
      </c>
      <c r="H196" s="222">
        <v>2.5</v>
      </c>
      <c r="I196" s="223"/>
      <c r="J196" s="224">
        <f>ROUND(I196*H196,2)</f>
        <v>0</v>
      </c>
      <c r="K196" s="220" t="s">
        <v>1</v>
      </c>
      <c r="L196" s="44"/>
      <c r="M196" s="225" t="s">
        <v>1</v>
      </c>
      <c r="N196" s="226" t="s">
        <v>43</v>
      </c>
      <c r="O196" s="91"/>
      <c r="P196" s="227">
        <f>O196*H196</f>
        <v>0</v>
      </c>
      <c r="Q196" s="227">
        <v>0</v>
      </c>
      <c r="R196" s="227">
        <f>Q196*H196</f>
        <v>0</v>
      </c>
      <c r="S196" s="227">
        <v>0</v>
      </c>
      <c r="T196" s="228">
        <f>S196*H196</f>
        <v>0</v>
      </c>
      <c r="U196" s="38"/>
      <c r="V196" s="38"/>
      <c r="W196" s="38"/>
      <c r="X196" s="38"/>
      <c r="Y196" s="38"/>
      <c r="Z196" s="38"/>
      <c r="AA196" s="38"/>
      <c r="AB196" s="38"/>
      <c r="AC196" s="38"/>
      <c r="AD196" s="38"/>
      <c r="AE196" s="38"/>
      <c r="AR196" s="229" t="s">
        <v>245</v>
      </c>
      <c r="AT196" s="229" t="s">
        <v>165</v>
      </c>
      <c r="AU196" s="229" t="s">
        <v>88</v>
      </c>
      <c r="AY196" s="17" t="s">
        <v>162</v>
      </c>
      <c r="BE196" s="230">
        <f>IF(N196="základní",J196,0)</f>
        <v>0</v>
      </c>
      <c r="BF196" s="230">
        <f>IF(N196="snížená",J196,0)</f>
        <v>0</v>
      </c>
      <c r="BG196" s="230">
        <f>IF(N196="zákl. přenesená",J196,0)</f>
        <v>0</v>
      </c>
      <c r="BH196" s="230">
        <f>IF(N196="sníž. přenesená",J196,0)</f>
        <v>0</v>
      </c>
      <c r="BI196" s="230">
        <f>IF(N196="nulová",J196,0)</f>
        <v>0</v>
      </c>
      <c r="BJ196" s="17" t="s">
        <v>86</v>
      </c>
      <c r="BK196" s="230">
        <f>ROUND(I196*H196,2)</f>
        <v>0</v>
      </c>
      <c r="BL196" s="17" t="s">
        <v>245</v>
      </c>
      <c r="BM196" s="229" t="s">
        <v>1131</v>
      </c>
    </row>
    <row r="197" s="2" customFormat="1">
      <c r="A197" s="38"/>
      <c r="B197" s="39"/>
      <c r="C197" s="40"/>
      <c r="D197" s="231" t="s">
        <v>172</v>
      </c>
      <c r="E197" s="40"/>
      <c r="F197" s="232" t="s">
        <v>3881</v>
      </c>
      <c r="G197" s="40"/>
      <c r="H197" s="40"/>
      <c r="I197" s="233"/>
      <c r="J197" s="40"/>
      <c r="K197" s="40"/>
      <c r="L197" s="44"/>
      <c r="M197" s="234"/>
      <c r="N197" s="235"/>
      <c r="O197" s="91"/>
      <c r="P197" s="91"/>
      <c r="Q197" s="91"/>
      <c r="R197" s="91"/>
      <c r="S197" s="91"/>
      <c r="T197" s="92"/>
      <c r="U197" s="38"/>
      <c r="V197" s="38"/>
      <c r="W197" s="38"/>
      <c r="X197" s="38"/>
      <c r="Y197" s="38"/>
      <c r="Z197" s="38"/>
      <c r="AA197" s="38"/>
      <c r="AB197" s="38"/>
      <c r="AC197" s="38"/>
      <c r="AD197" s="38"/>
      <c r="AE197" s="38"/>
      <c r="AT197" s="17" t="s">
        <v>172</v>
      </c>
      <c r="AU197" s="17" t="s">
        <v>88</v>
      </c>
    </row>
    <row r="198" s="2" customFormat="1" ht="33" customHeight="1">
      <c r="A198" s="38"/>
      <c r="B198" s="39"/>
      <c r="C198" s="218" t="s">
        <v>313</v>
      </c>
      <c r="D198" s="218" t="s">
        <v>165</v>
      </c>
      <c r="E198" s="219" t="s">
        <v>3944</v>
      </c>
      <c r="F198" s="220" t="s">
        <v>4146</v>
      </c>
      <c r="G198" s="221" t="s">
        <v>208</v>
      </c>
      <c r="H198" s="222">
        <v>16.5</v>
      </c>
      <c r="I198" s="223"/>
      <c r="J198" s="224">
        <f>ROUND(I198*H198,2)</f>
        <v>0</v>
      </c>
      <c r="K198" s="220" t="s">
        <v>1</v>
      </c>
      <c r="L198" s="44"/>
      <c r="M198" s="225" t="s">
        <v>1</v>
      </c>
      <c r="N198" s="226" t="s">
        <v>43</v>
      </c>
      <c r="O198" s="91"/>
      <c r="P198" s="227">
        <f>O198*H198</f>
        <v>0</v>
      </c>
      <c r="Q198" s="227">
        <v>0</v>
      </c>
      <c r="R198" s="227">
        <f>Q198*H198</f>
        <v>0</v>
      </c>
      <c r="S198" s="227">
        <v>0</v>
      </c>
      <c r="T198" s="228">
        <f>S198*H198</f>
        <v>0</v>
      </c>
      <c r="U198" s="38"/>
      <c r="V198" s="38"/>
      <c r="W198" s="38"/>
      <c r="X198" s="38"/>
      <c r="Y198" s="38"/>
      <c r="Z198" s="38"/>
      <c r="AA198" s="38"/>
      <c r="AB198" s="38"/>
      <c r="AC198" s="38"/>
      <c r="AD198" s="38"/>
      <c r="AE198" s="38"/>
      <c r="AR198" s="229" t="s">
        <v>245</v>
      </c>
      <c r="AT198" s="229" t="s">
        <v>165</v>
      </c>
      <c r="AU198" s="229" t="s">
        <v>88</v>
      </c>
      <c r="AY198" s="17" t="s">
        <v>162</v>
      </c>
      <c r="BE198" s="230">
        <f>IF(N198="základní",J198,0)</f>
        <v>0</v>
      </c>
      <c r="BF198" s="230">
        <f>IF(N198="snížená",J198,0)</f>
        <v>0</v>
      </c>
      <c r="BG198" s="230">
        <f>IF(N198="zákl. přenesená",J198,0)</f>
        <v>0</v>
      </c>
      <c r="BH198" s="230">
        <f>IF(N198="sníž. přenesená",J198,0)</f>
        <v>0</v>
      </c>
      <c r="BI198" s="230">
        <f>IF(N198="nulová",J198,0)</f>
        <v>0</v>
      </c>
      <c r="BJ198" s="17" t="s">
        <v>86</v>
      </c>
      <c r="BK198" s="230">
        <f>ROUND(I198*H198,2)</f>
        <v>0</v>
      </c>
      <c r="BL198" s="17" t="s">
        <v>245</v>
      </c>
      <c r="BM198" s="229" t="s">
        <v>1137</v>
      </c>
    </row>
    <row r="199" s="2" customFormat="1">
      <c r="A199" s="38"/>
      <c r="B199" s="39"/>
      <c r="C199" s="40"/>
      <c r="D199" s="231" t="s">
        <v>172</v>
      </c>
      <c r="E199" s="40"/>
      <c r="F199" s="232" t="s">
        <v>3881</v>
      </c>
      <c r="G199" s="40"/>
      <c r="H199" s="40"/>
      <c r="I199" s="233"/>
      <c r="J199" s="40"/>
      <c r="K199" s="40"/>
      <c r="L199" s="44"/>
      <c r="M199" s="234"/>
      <c r="N199" s="235"/>
      <c r="O199" s="91"/>
      <c r="P199" s="91"/>
      <c r="Q199" s="91"/>
      <c r="R199" s="91"/>
      <c r="S199" s="91"/>
      <c r="T199" s="92"/>
      <c r="U199" s="38"/>
      <c r="V199" s="38"/>
      <c r="W199" s="38"/>
      <c r="X199" s="38"/>
      <c r="Y199" s="38"/>
      <c r="Z199" s="38"/>
      <c r="AA199" s="38"/>
      <c r="AB199" s="38"/>
      <c r="AC199" s="38"/>
      <c r="AD199" s="38"/>
      <c r="AE199" s="38"/>
      <c r="AT199" s="17" t="s">
        <v>172</v>
      </c>
      <c r="AU199" s="17" t="s">
        <v>88</v>
      </c>
    </row>
    <row r="200" s="2" customFormat="1" ht="16.5" customHeight="1">
      <c r="A200" s="38"/>
      <c r="B200" s="39"/>
      <c r="C200" s="218" t="s">
        <v>318</v>
      </c>
      <c r="D200" s="218" t="s">
        <v>165</v>
      </c>
      <c r="E200" s="219" t="s">
        <v>4073</v>
      </c>
      <c r="F200" s="220" t="s">
        <v>4074</v>
      </c>
      <c r="G200" s="221" t="s">
        <v>268</v>
      </c>
      <c r="H200" s="222">
        <v>1</v>
      </c>
      <c r="I200" s="223"/>
      <c r="J200" s="224">
        <f>ROUND(I200*H200,2)</f>
        <v>0</v>
      </c>
      <c r="K200" s="220" t="s">
        <v>1</v>
      </c>
      <c r="L200" s="44"/>
      <c r="M200" s="225" t="s">
        <v>1</v>
      </c>
      <c r="N200" s="226" t="s">
        <v>43</v>
      </c>
      <c r="O200" s="91"/>
      <c r="P200" s="227">
        <f>O200*H200</f>
        <v>0</v>
      </c>
      <c r="Q200" s="227">
        <v>0</v>
      </c>
      <c r="R200" s="227">
        <f>Q200*H200</f>
        <v>0</v>
      </c>
      <c r="S200" s="227">
        <v>0</v>
      </c>
      <c r="T200" s="228">
        <f>S200*H200</f>
        <v>0</v>
      </c>
      <c r="U200" s="38"/>
      <c r="V200" s="38"/>
      <c r="W200" s="38"/>
      <c r="X200" s="38"/>
      <c r="Y200" s="38"/>
      <c r="Z200" s="38"/>
      <c r="AA200" s="38"/>
      <c r="AB200" s="38"/>
      <c r="AC200" s="38"/>
      <c r="AD200" s="38"/>
      <c r="AE200" s="38"/>
      <c r="AR200" s="229" t="s">
        <v>245</v>
      </c>
      <c r="AT200" s="229" t="s">
        <v>165</v>
      </c>
      <c r="AU200" s="229" t="s">
        <v>88</v>
      </c>
      <c r="AY200" s="17" t="s">
        <v>162</v>
      </c>
      <c r="BE200" s="230">
        <f>IF(N200="základní",J200,0)</f>
        <v>0</v>
      </c>
      <c r="BF200" s="230">
        <f>IF(N200="snížená",J200,0)</f>
        <v>0</v>
      </c>
      <c r="BG200" s="230">
        <f>IF(N200="zákl. přenesená",J200,0)</f>
        <v>0</v>
      </c>
      <c r="BH200" s="230">
        <f>IF(N200="sníž. přenesená",J200,0)</f>
        <v>0</v>
      </c>
      <c r="BI200" s="230">
        <f>IF(N200="nulová",J200,0)</f>
        <v>0</v>
      </c>
      <c r="BJ200" s="17" t="s">
        <v>86</v>
      </c>
      <c r="BK200" s="230">
        <f>ROUND(I200*H200,2)</f>
        <v>0</v>
      </c>
      <c r="BL200" s="17" t="s">
        <v>245</v>
      </c>
      <c r="BM200" s="229" t="s">
        <v>1166</v>
      </c>
    </row>
    <row r="201" s="2" customFormat="1">
      <c r="A201" s="38"/>
      <c r="B201" s="39"/>
      <c r="C201" s="40"/>
      <c r="D201" s="231" t="s">
        <v>172</v>
      </c>
      <c r="E201" s="40"/>
      <c r="F201" s="232" t="s">
        <v>4070</v>
      </c>
      <c r="G201" s="40"/>
      <c r="H201" s="40"/>
      <c r="I201" s="233"/>
      <c r="J201" s="40"/>
      <c r="K201" s="40"/>
      <c r="L201" s="44"/>
      <c r="M201" s="234"/>
      <c r="N201" s="235"/>
      <c r="O201" s="91"/>
      <c r="P201" s="91"/>
      <c r="Q201" s="91"/>
      <c r="R201" s="91"/>
      <c r="S201" s="91"/>
      <c r="T201" s="92"/>
      <c r="U201" s="38"/>
      <c r="V201" s="38"/>
      <c r="W201" s="38"/>
      <c r="X201" s="38"/>
      <c r="Y201" s="38"/>
      <c r="Z201" s="38"/>
      <c r="AA201" s="38"/>
      <c r="AB201" s="38"/>
      <c r="AC201" s="38"/>
      <c r="AD201" s="38"/>
      <c r="AE201" s="38"/>
      <c r="AT201" s="17" t="s">
        <v>172</v>
      </c>
      <c r="AU201" s="17" t="s">
        <v>88</v>
      </c>
    </row>
    <row r="202" s="12" customFormat="1" ht="22.8" customHeight="1">
      <c r="A202" s="12"/>
      <c r="B202" s="202"/>
      <c r="C202" s="203"/>
      <c r="D202" s="204" t="s">
        <v>77</v>
      </c>
      <c r="E202" s="216" t="s">
        <v>163</v>
      </c>
      <c r="F202" s="216" t="s">
        <v>164</v>
      </c>
      <c r="G202" s="203"/>
      <c r="H202" s="203"/>
      <c r="I202" s="206"/>
      <c r="J202" s="217">
        <f>BK202</f>
        <v>0</v>
      </c>
      <c r="K202" s="203"/>
      <c r="L202" s="208"/>
      <c r="M202" s="209"/>
      <c r="N202" s="210"/>
      <c r="O202" s="210"/>
      <c r="P202" s="211">
        <f>SUM(P203:P204)</f>
        <v>0</v>
      </c>
      <c r="Q202" s="210"/>
      <c r="R202" s="211">
        <f>SUM(R203:R204)</f>
        <v>0</v>
      </c>
      <c r="S202" s="210"/>
      <c r="T202" s="212">
        <f>SUM(T203:T204)</f>
        <v>0</v>
      </c>
      <c r="U202" s="12"/>
      <c r="V202" s="12"/>
      <c r="W202" s="12"/>
      <c r="X202" s="12"/>
      <c r="Y202" s="12"/>
      <c r="Z202" s="12"/>
      <c r="AA202" s="12"/>
      <c r="AB202" s="12"/>
      <c r="AC202" s="12"/>
      <c r="AD202" s="12"/>
      <c r="AE202" s="12"/>
      <c r="AR202" s="213" t="s">
        <v>88</v>
      </c>
      <c r="AT202" s="214" t="s">
        <v>77</v>
      </c>
      <c r="AU202" s="214" t="s">
        <v>86</v>
      </c>
      <c r="AY202" s="213" t="s">
        <v>162</v>
      </c>
      <c r="BK202" s="215">
        <f>SUM(BK203:BK204)</f>
        <v>0</v>
      </c>
    </row>
    <row r="203" s="2" customFormat="1" ht="24.15" customHeight="1">
      <c r="A203" s="38"/>
      <c r="B203" s="39"/>
      <c r="C203" s="218" t="s">
        <v>324</v>
      </c>
      <c r="D203" s="218" t="s">
        <v>165</v>
      </c>
      <c r="E203" s="219" t="s">
        <v>4075</v>
      </c>
      <c r="F203" s="220" t="s">
        <v>4076</v>
      </c>
      <c r="G203" s="221" t="s">
        <v>208</v>
      </c>
      <c r="H203" s="222">
        <v>0.20000000000000001</v>
      </c>
      <c r="I203" s="223"/>
      <c r="J203" s="224">
        <f>ROUND(I203*H203,2)</f>
        <v>0</v>
      </c>
      <c r="K203" s="220" t="s">
        <v>1</v>
      </c>
      <c r="L203" s="44"/>
      <c r="M203" s="225" t="s">
        <v>1</v>
      </c>
      <c r="N203" s="226" t="s">
        <v>43</v>
      </c>
      <c r="O203" s="91"/>
      <c r="P203" s="227">
        <f>O203*H203</f>
        <v>0</v>
      </c>
      <c r="Q203" s="227">
        <v>0</v>
      </c>
      <c r="R203" s="227">
        <f>Q203*H203</f>
        <v>0</v>
      </c>
      <c r="S203" s="227">
        <v>0</v>
      </c>
      <c r="T203" s="228">
        <f>S203*H203</f>
        <v>0</v>
      </c>
      <c r="U203" s="38"/>
      <c r="V203" s="38"/>
      <c r="W203" s="38"/>
      <c r="X203" s="38"/>
      <c r="Y203" s="38"/>
      <c r="Z203" s="38"/>
      <c r="AA203" s="38"/>
      <c r="AB203" s="38"/>
      <c r="AC203" s="38"/>
      <c r="AD203" s="38"/>
      <c r="AE203" s="38"/>
      <c r="AR203" s="229" t="s">
        <v>245</v>
      </c>
      <c r="AT203" s="229" t="s">
        <v>165</v>
      </c>
      <c r="AU203" s="229" t="s">
        <v>88</v>
      </c>
      <c r="AY203" s="17" t="s">
        <v>162</v>
      </c>
      <c r="BE203" s="230">
        <f>IF(N203="základní",J203,0)</f>
        <v>0</v>
      </c>
      <c r="BF203" s="230">
        <f>IF(N203="snížená",J203,0)</f>
        <v>0</v>
      </c>
      <c r="BG203" s="230">
        <f>IF(N203="zákl. přenesená",J203,0)</f>
        <v>0</v>
      </c>
      <c r="BH203" s="230">
        <f>IF(N203="sníž. přenesená",J203,0)</f>
        <v>0</v>
      </c>
      <c r="BI203" s="230">
        <f>IF(N203="nulová",J203,0)</f>
        <v>0</v>
      </c>
      <c r="BJ203" s="17" t="s">
        <v>86</v>
      </c>
      <c r="BK203" s="230">
        <f>ROUND(I203*H203,2)</f>
        <v>0</v>
      </c>
      <c r="BL203" s="17" t="s">
        <v>245</v>
      </c>
      <c r="BM203" s="229" t="s">
        <v>1175</v>
      </c>
    </row>
    <row r="204" s="2" customFormat="1">
      <c r="A204" s="38"/>
      <c r="B204" s="39"/>
      <c r="C204" s="40"/>
      <c r="D204" s="231" t="s">
        <v>172</v>
      </c>
      <c r="E204" s="40"/>
      <c r="F204" s="232" t="s">
        <v>3881</v>
      </c>
      <c r="G204" s="40"/>
      <c r="H204" s="40"/>
      <c r="I204" s="233"/>
      <c r="J204" s="40"/>
      <c r="K204" s="40"/>
      <c r="L204" s="44"/>
      <c r="M204" s="234"/>
      <c r="N204" s="235"/>
      <c r="O204" s="91"/>
      <c r="P204" s="91"/>
      <c r="Q204" s="91"/>
      <c r="R204" s="91"/>
      <c r="S204" s="91"/>
      <c r="T204" s="92"/>
      <c r="U204" s="38"/>
      <c r="V204" s="38"/>
      <c r="W204" s="38"/>
      <c r="X204" s="38"/>
      <c r="Y204" s="38"/>
      <c r="Z204" s="38"/>
      <c r="AA204" s="38"/>
      <c r="AB204" s="38"/>
      <c r="AC204" s="38"/>
      <c r="AD204" s="38"/>
      <c r="AE204" s="38"/>
      <c r="AT204" s="17" t="s">
        <v>172</v>
      </c>
      <c r="AU204" s="17" t="s">
        <v>88</v>
      </c>
    </row>
    <row r="205" s="12" customFormat="1" ht="22.8" customHeight="1">
      <c r="A205" s="12"/>
      <c r="B205" s="202"/>
      <c r="C205" s="203"/>
      <c r="D205" s="204" t="s">
        <v>77</v>
      </c>
      <c r="E205" s="216" t="s">
        <v>1348</v>
      </c>
      <c r="F205" s="216" t="s">
        <v>1349</v>
      </c>
      <c r="G205" s="203"/>
      <c r="H205" s="203"/>
      <c r="I205" s="206"/>
      <c r="J205" s="217">
        <f>BK205</f>
        <v>0</v>
      </c>
      <c r="K205" s="203"/>
      <c r="L205" s="208"/>
      <c r="M205" s="209"/>
      <c r="N205" s="210"/>
      <c r="O205" s="210"/>
      <c r="P205" s="211">
        <f>SUM(P206:P207)</f>
        <v>0</v>
      </c>
      <c r="Q205" s="210"/>
      <c r="R205" s="211">
        <f>SUM(R206:R207)</f>
        <v>0</v>
      </c>
      <c r="S205" s="210"/>
      <c r="T205" s="212">
        <f>SUM(T206:T207)</f>
        <v>0</v>
      </c>
      <c r="U205" s="12"/>
      <c r="V205" s="12"/>
      <c r="W205" s="12"/>
      <c r="X205" s="12"/>
      <c r="Y205" s="12"/>
      <c r="Z205" s="12"/>
      <c r="AA205" s="12"/>
      <c r="AB205" s="12"/>
      <c r="AC205" s="12"/>
      <c r="AD205" s="12"/>
      <c r="AE205" s="12"/>
      <c r="AR205" s="213" t="s">
        <v>88</v>
      </c>
      <c r="AT205" s="214" t="s">
        <v>77</v>
      </c>
      <c r="AU205" s="214" t="s">
        <v>86</v>
      </c>
      <c r="AY205" s="213" t="s">
        <v>162</v>
      </c>
      <c r="BK205" s="215">
        <f>SUM(BK206:BK207)</f>
        <v>0</v>
      </c>
    </row>
    <row r="206" s="2" customFormat="1" ht="24.15" customHeight="1">
      <c r="A206" s="38"/>
      <c r="B206" s="39"/>
      <c r="C206" s="218" t="s">
        <v>330</v>
      </c>
      <c r="D206" s="218" t="s">
        <v>165</v>
      </c>
      <c r="E206" s="219" t="s">
        <v>3949</v>
      </c>
      <c r="F206" s="220" t="s">
        <v>3950</v>
      </c>
      <c r="G206" s="221" t="s">
        <v>353</v>
      </c>
      <c r="H206" s="222">
        <v>20.542999999999999</v>
      </c>
      <c r="I206" s="223"/>
      <c r="J206" s="224">
        <f>ROUND(I206*H206,2)</f>
        <v>0</v>
      </c>
      <c r="K206" s="220" t="s">
        <v>1</v>
      </c>
      <c r="L206" s="44"/>
      <c r="M206" s="225" t="s">
        <v>1</v>
      </c>
      <c r="N206" s="226" t="s">
        <v>43</v>
      </c>
      <c r="O206" s="91"/>
      <c r="P206" s="227">
        <f>O206*H206</f>
        <v>0</v>
      </c>
      <c r="Q206" s="227">
        <v>0</v>
      </c>
      <c r="R206" s="227">
        <f>Q206*H206</f>
        <v>0</v>
      </c>
      <c r="S206" s="227">
        <v>0</v>
      </c>
      <c r="T206" s="228">
        <f>S206*H206</f>
        <v>0</v>
      </c>
      <c r="U206" s="38"/>
      <c r="V206" s="38"/>
      <c r="W206" s="38"/>
      <c r="X206" s="38"/>
      <c r="Y206" s="38"/>
      <c r="Z206" s="38"/>
      <c r="AA206" s="38"/>
      <c r="AB206" s="38"/>
      <c r="AC206" s="38"/>
      <c r="AD206" s="38"/>
      <c r="AE206" s="38"/>
      <c r="AR206" s="229" t="s">
        <v>245</v>
      </c>
      <c r="AT206" s="229" t="s">
        <v>165</v>
      </c>
      <c r="AU206" s="229" t="s">
        <v>88</v>
      </c>
      <c r="AY206" s="17" t="s">
        <v>162</v>
      </c>
      <c r="BE206" s="230">
        <f>IF(N206="základní",J206,0)</f>
        <v>0</v>
      </c>
      <c r="BF206" s="230">
        <f>IF(N206="snížená",J206,0)</f>
        <v>0</v>
      </c>
      <c r="BG206" s="230">
        <f>IF(N206="zákl. přenesená",J206,0)</f>
        <v>0</v>
      </c>
      <c r="BH206" s="230">
        <f>IF(N206="sníž. přenesená",J206,0)</f>
        <v>0</v>
      </c>
      <c r="BI206" s="230">
        <f>IF(N206="nulová",J206,0)</f>
        <v>0</v>
      </c>
      <c r="BJ206" s="17" t="s">
        <v>86</v>
      </c>
      <c r="BK206" s="230">
        <f>ROUND(I206*H206,2)</f>
        <v>0</v>
      </c>
      <c r="BL206" s="17" t="s">
        <v>245</v>
      </c>
      <c r="BM206" s="229" t="s">
        <v>1185</v>
      </c>
    </row>
    <row r="207" s="2" customFormat="1">
      <c r="A207" s="38"/>
      <c r="B207" s="39"/>
      <c r="C207" s="40"/>
      <c r="D207" s="231" t="s">
        <v>172</v>
      </c>
      <c r="E207" s="40"/>
      <c r="F207" s="232" t="s">
        <v>3881</v>
      </c>
      <c r="G207" s="40"/>
      <c r="H207" s="40"/>
      <c r="I207" s="233"/>
      <c r="J207" s="40"/>
      <c r="K207" s="40"/>
      <c r="L207" s="44"/>
      <c r="M207" s="234"/>
      <c r="N207" s="235"/>
      <c r="O207" s="91"/>
      <c r="P207" s="91"/>
      <c r="Q207" s="91"/>
      <c r="R207" s="91"/>
      <c r="S207" s="91"/>
      <c r="T207" s="92"/>
      <c r="U207" s="38"/>
      <c r="V207" s="38"/>
      <c r="W207" s="38"/>
      <c r="X207" s="38"/>
      <c r="Y207" s="38"/>
      <c r="Z207" s="38"/>
      <c r="AA207" s="38"/>
      <c r="AB207" s="38"/>
      <c r="AC207" s="38"/>
      <c r="AD207" s="38"/>
      <c r="AE207" s="38"/>
      <c r="AT207" s="17" t="s">
        <v>172</v>
      </c>
      <c r="AU207" s="17" t="s">
        <v>88</v>
      </c>
    </row>
    <row r="208" s="12" customFormat="1" ht="25.92" customHeight="1">
      <c r="A208" s="12"/>
      <c r="B208" s="202"/>
      <c r="C208" s="203"/>
      <c r="D208" s="204" t="s">
        <v>77</v>
      </c>
      <c r="E208" s="205" t="s">
        <v>125</v>
      </c>
      <c r="F208" s="205" t="s">
        <v>125</v>
      </c>
      <c r="G208" s="203"/>
      <c r="H208" s="203"/>
      <c r="I208" s="206"/>
      <c r="J208" s="207">
        <f>BK208</f>
        <v>0</v>
      </c>
      <c r="K208" s="203"/>
      <c r="L208" s="208"/>
      <c r="M208" s="209"/>
      <c r="N208" s="210"/>
      <c r="O208" s="210"/>
      <c r="P208" s="211">
        <f>P209+P212</f>
        <v>0</v>
      </c>
      <c r="Q208" s="210"/>
      <c r="R208" s="211">
        <f>R209+R212</f>
        <v>0</v>
      </c>
      <c r="S208" s="210"/>
      <c r="T208" s="212">
        <f>T209+T212</f>
        <v>0</v>
      </c>
      <c r="U208" s="12"/>
      <c r="V208" s="12"/>
      <c r="W208" s="12"/>
      <c r="X208" s="12"/>
      <c r="Y208" s="12"/>
      <c r="Z208" s="12"/>
      <c r="AA208" s="12"/>
      <c r="AB208" s="12"/>
      <c r="AC208" s="12"/>
      <c r="AD208" s="12"/>
      <c r="AE208" s="12"/>
      <c r="AR208" s="213" t="s">
        <v>170</v>
      </c>
      <c r="AT208" s="214" t="s">
        <v>77</v>
      </c>
      <c r="AU208" s="214" t="s">
        <v>78</v>
      </c>
      <c r="AY208" s="213" t="s">
        <v>162</v>
      </c>
      <c r="BK208" s="215">
        <f>BK209+BK212</f>
        <v>0</v>
      </c>
    </row>
    <row r="209" s="12" customFormat="1" ht="22.8" customHeight="1">
      <c r="A209" s="12"/>
      <c r="B209" s="202"/>
      <c r="C209" s="203"/>
      <c r="D209" s="204" t="s">
        <v>77</v>
      </c>
      <c r="E209" s="216" t="s">
        <v>3957</v>
      </c>
      <c r="F209" s="216" t="s">
        <v>3958</v>
      </c>
      <c r="G209" s="203"/>
      <c r="H209" s="203"/>
      <c r="I209" s="206"/>
      <c r="J209" s="217">
        <f>BK209</f>
        <v>0</v>
      </c>
      <c r="K209" s="203"/>
      <c r="L209" s="208"/>
      <c r="M209" s="209"/>
      <c r="N209" s="210"/>
      <c r="O209" s="210"/>
      <c r="P209" s="211">
        <f>SUM(P210:P211)</f>
        <v>0</v>
      </c>
      <c r="Q209" s="210"/>
      <c r="R209" s="211">
        <f>SUM(R210:R211)</f>
        <v>0</v>
      </c>
      <c r="S209" s="210"/>
      <c r="T209" s="212">
        <f>SUM(T210:T211)</f>
        <v>0</v>
      </c>
      <c r="U209" s="12"/>
      <c r="V209" s="12"/>
      <c r="W209" s="12"/>
      <c r="X209" s="12"/>
      <c r="Y209" s="12"/>
      <c r="Z209" s="12"/>
      <c r="AA209" s="12"/>
      <c r="AB209" s="12"/>
      <c r="AC209" s="12"/>
      <c r="AD209" s="12"/>
      <c r="AE209" s="12"/>
      <c r="AR209" s="213" t="s">
        <v>170</v>
      </c>
      <c r="AT209" s="214" t="s">
        <v>77</v>
      </c>
      <c r="AU209" s="214" t="s">
        <v>86</v>
      </c>
      <c r="AY209" s="213" t="s">
        <v>162</v>
      </c>
      <c r="BK209" s="215">
        <f>SUM(BK210:BK211)</f>
        <v>0</v>
      </c>
    </row>
    <row r="210" s="2" customFormat="1" ht="24.15" customHeight="1">
      <c r="A210" s="38"/>
      <c r="B210" s="39"/>
      <c r="C210" s="218" t="s">
        <v>338</v>
      </c>
      <c r="D210" s="218" t="s">
        <v>165</v>
      </c>
      <c r="E210" s="219" t="s">
        <v>3959</v>
      </c>
      <c r="F210" s="220" t="s">
        <v>3960</v>
      </c>
      <c r="G210" s="221" t="s">
        <v>3937</v>
      </c>
      <c r="H210" s="222">
        <v>1</v>
      </c>
      <c r="I210" s="223"/>
      <c r="J210" s="224">
        <f>ROUND(I210*H210,2)</f>
        <v>0</v>
      </c>
      <c r="K210" s="220" t="s">
        <v>1</v>
      </c>
      <c r="L210" s="44"/>
      <c r="M210" s="225" t="s">
        <v>1</v>
      </c>
      <c r="N210" s="226" t="s">
        <v>43</v>
      </c>
      <c r="O210" s="91"/>
      <c r="P210" s="227">
        <f>O210*H210</f>
        <v>0</v>
      </c>
      <c r="Q210" s="227">
        <v>0</v>
      </c>
      <c r="R210" s="227">
        <f>Q210*H210</f>
        <v>0</v>
      </c>
      <c r="S210" s="227">
        <v>0</v>
      </c>
      <c r="T210" s="228">
        <f>S210*H210</f>
        <v>0</v>
      </c>
      <c r="U210" s="38"/>
      <c r="V210" s="38"/>
      <c r="W210" s="38"/>
      <c r="X210" s="38"/>
      <c r="Y210" s="38"/>
      <c r="Z210" s="38"/>
      <c r="AA210" s="38"/>
      <c r="AB210" s="38"/>
      <c r="AC210" s="38"/>
      <c r="AD210" s="38"/>
      <c r="AE210" s="38"/>
      <c r="AR210" s="229" t="s">
        <v>2544</v>
      </c>
      <c r="AT210" s="229" t="s">
        <v>165</v>
      </c>
      <c r="AU210" s="229" t="s">
        <v>88</v>
      </c>
      <c r="AY210" s="17" t="s">
        <v>162</v>
      </c>
      <c r="BE210" s="230">
        <f>IF(N210="základní",J210,0)</f>
        <v>0</v>
      </c>
      <c r="BF210" s="230">
        <f>IF(N210="snížená",J210,0)</f>
        <v>0</v>
      </c>
      <c r="BG210" s="230">
        <f>IF(N210="zákl. přenesená",J210,0)</f>
        <v>0</v>
      </c>
      <c r="BH210" s="230">
        <f>IF(N210="sníž. přenesená",J210,0)</f>
        <v>0</v>
      </c>
      <c r="BI210" s="230">
        <f>IF(N210="nulová",J210,0)</f>
        <v>0</v>
      </c>
      <c r="BJ210" s="17" t="s">
        <v>86</v>
      </c>
      <c r="BK210" s="230">
        <f>ROUND(I210*H210,2)</f>
        <v>0</v>
      </c>
      <c r="BL210" s="17" t="s">
        <v>2544</v>
      </c>
      <c r="BM210" s="229" t="s">
        <v>1194</v>
      </c>
    </row>
    <row r="211" s="2" customFormat="1">
      <c r="A211" s="38"/>
      <c r="B211" s="39"/>
      <c r="C211" s="40"/>
      <c r="D211" s="231" t="s">
        <v>172</v>
      </c>
      <c r="E211" s="40"/>
      <c r="F211" s="232" t="s">
        <v>4083</v>
      </c>
      <c r="G211" s="40"/>
      <c r="H211" s="40"/>
      <c r="I211" s="233"/>
      <c r="J211" s="40"/>
      <c r="K211" s="40"/>
      <c r="L211" s="44"/>
      <c r="M211" s="234"/>
      <c r="N211" s="235"/>
      <c r="O211" s="91"/>
      <c r="P211" s="91"/>
      <c r="Q211" s="91"/>
      <c r="R211" s="91"/>
      <c r="S211" s="91"/>
      <c r="T211" s="92"/>
      <c r="U211" s="38"/>
      <c r="V211" s="38"/>
      <c r="W211" s="38"/>
      <c r="X211" s="38"/>
      <c r="Y211" s="38"/>
      <c r="Z211" s="38"/>
      <c r="AA211" s="38"/>
      <c r="AB211" s="38"/>
      <c r="AC211" s="38"/>
      <c r="AD211" s="38"/>
      <c r="AE211" s="38"/>
      <c r="AT211" s="17" t="s">
        <v>172</v>
      </c>
      <c r="AU211" s="17" t="s">
        <v>88</v>
      </c>
    </row>
    <row r="212" s="12" customFormat="1" ht="22.8" customHeight="1">
      <c r="A212" s="12"/>
      <c r="B212" s="202"/>
      <c r="C212" s="203"/>
      <c r="D212" s="204" t="s">
        <v>77</v>
      </c>
      <c r="E212" s="216" t="s">
        <v>4084</v>
      </c>
      <c r="F212" s="216" t="s">
        <v>4085</v>
      </c>
      <c r="G212" s="203"/>
      <c r="H212" s="203"/>
      <c r="I212" s="206"/>
      <c r="J212" s="217">
        <f>BK212</f>
        <v>0</v>
      </c>
      <c r="K212" s="203"/>
      <c r="L212" s="208"/>
      <c r="M212" s="209"/>
      <c r="N212" s="210"/>
      <c r="O212" s="210"/>
      <c r="P212" s="211">
        <f>SUM(P213:P214)</f>
        <v>0</v>
      </c>
      <c r="Q212" s="210"/>
      <c r="R212" s="211">
        <f>SUM(R213:R214)</f>
        <v>0</v>
      </c>
      <c r="S212" s="210"/>
      <c r="T212" s="212">
        <f>SUM(T213:T214)</f>
        <v>0</v>
      </c>
      <c r="U212" s="12"/>
      <c r="V212" s="12"/>
      <c r="W212" s="12"/>
      <c r="X212" s="12"/>
      <c r="Y212" s="12"/>
      <c r="Z212" s="12"/>
      <c r="AA212" s="12"/>
      <c r="AB212" s="12"/>
      <c r="AC212" s="12"/>
      <c r="AD212" s="12"/>
      <c r="AE212" s="12"/>
      <c r="AR212" s="213" t="s">
        <v>170</v>
      </c>
      <c r="AT212" s="214" t="s">
        <v>77</v>
      </c>
      <c r="AU212" s="214" t="s">
        <v>86</v>
      </c>
      <c r="AY212" s="213" t="s">
        <v>162</v>
      </c>
      <c r="BK212" s="215">
        <f>SUM(BK213:BK214)</f>
        <v>0</v>
      </c>
    </row>
    <row r="213" s="2" customFormat="1" ht="21.75" customHeight="1">
      <c r="A213" s="38"/>
      <c r="B213" s="39"/>
      <c r="C213" s="218" t="s">
        <v>344</v>
      </c>
      <c r="D213" s="218" t="s">
        <v>165</v>
      </c>
      <c r="E213" s="219" t="s">
        <v>4086</v>
      </c>
      <c r="F213" s="220" t="s">
        <v>4087</v>
      </c>
      <c r="G213" s="221" t="s">
        <v>3937</v>
      </c>
      <c r="H213" s="222">
        <v>1</v>
      </c>
      <c r="I213" s="223"/>
      <c r="J213" s="224">
        <f>ROUND(I213*H213,2)</f>
        <v>0</v>
      </c>
      <c r="K213" s="220" t="s">
        <v>1</v>
      </c>
      <c r="L213" s="44"/>
      <c r="M213" s="225" t="s">
        <v>1</v>
      </c>
      <c r="N213" s="226" t="s">
        <v>43</v>
      </c>
      <c r="O213" s="91"/>
      <c r="P213" s="227">
        <f>O213*H213</f>
        <v>0</v>
      </c>
      <c r="Q213" s="227">
        <v>0</v>
      </c>
      <c r="R213" s="227">
        <f>Q213*H213</f>
        <v>0</v>
      </c>
      <c r="S213" s="227">
        <v>0</v>
      </c>
      <c r="T213" s="228">
        <f>S213*H213</f>
        <v>0</v>
      </c>
      <c r="U213" s="38"/>
      <c r="V213" s="38"/>
      <c r="W213" s="38"/>
      <c r="X213" s="38"/>
      <c r="Y213" s="38"/>
      <c r="Z213" s="38"/>
      <c r="AA213" s="38"/>
      <c r="AB213" s="38"/>
      <c r="AC213" s="38"/>
      <c r="AD213" s="38"/>
      <c r="AE213" s="38"/>
      <c r="AR213" s="229" t="s">
        <v>2544</v>
      </c>
      <c r="AT213" s="229" t="s">
        <v>165</v>
      </c>
      <c r="AU213" s="229" t="s">
        <v>88</v>
      </c>
      <c r="AY213" s="17" t="s">
        <v>162</v>
      </c>
      <c r="BE213" s="230">
        <f>IF(N213="základní",J213,0)</f>
        <v>0</v>
      </c>
      <c r="BF213" s="230">
        <f>IF(N213="snížená",J213,0)</f>
        <v>0</v>
      </c>
      <c r="BG213" s="230">
        <f>IF(N213="zákl. přenesená",J213,0)</f>
        <v>0</v>
      </c>
      <c r="BH213" s="230">
        <f>IF(N213="sníž. přenesená",J213,0)</f>
        <v>0</v>
      </c>
      <c r="BI213" s="230">
        <f>IF(N213="nulová",J213,0)</f>
        <v>0</v>
      </c>
      <c r="BJ213" s="17" t="s">
        <v>86</v>
      </c>
      <c r="BK213" s="230">
        <f>ROUND(I213*H213,2)</f>
        <v>0</v>
      </c>
      <c r="BL213" s="17" t="s">
        <v>2544</v>
      </c>
      <c r="BM213" s="229" t="s">
        <v>1202</v>
      </c>
    </row>
    <row r="214" s="2" customFormat="1">
      <c r="A214" s="38"/>
      <c r="B214" s="39"/>
      <c r="C214" s="40"/>
      <c r="D214" s="231" t="s">
        <v>172</v>
      </c>
      <c r="E214" s="40"/>
      <c r="F214" s="232" t="s">
        <v>3881</v>
      </c>
      <c r="G214" s="40"/>
      <c r="H214" s="40"/>
      <c r="I214" s="233"/>
      <c r="J214" s="40"/>
      <c r="K214" s="40"/>
      <c r="L214" s="44"/>
      <c r="M214" s="288"/>
      <c r="N214" s="289"/>
      <c r="O214" s="270"/>
      <c r="P214" s="270"/>
      <c r="Q214" s="270"/>
      <c r="R214" s="270"/>
      <c r="S214" s="270"/>
      <c r="T214" s="290"/>
      <c r="U214" s="38"/>
      <c r="V214" s="38"/>
      <c r="W214" s="38"/>
      <c r="X214" s="38"/>
      <c r="Y214" s="38"/>
      <c r="Z214" s="38"/>
      <c r="AA214" s="38"/>
      <c r="AB214" s="38"/>
      <c r="AC214" s="38"/>
      <c r="AD214" s="38"/>
      <c r="AE214" s="38"/>
      <c r="AT214" s="17" t="s">
        <v>172</v>
      </c>
      <c r="AU214" s="17" t="s">
        <v>88</v>
      </c>
    </row>
    <row r="215" s="2" customFormat="1" ht="6.96" customHeight="1">
      <c r="A215" s="38"/>
      <c r="B215" s="66"/>
      <c r="C215" s="67"/>
      <c r="D215" s="67"/>
      <c r="E215" s="67"/>
      <c r="F215" s="67"/>
      <c r="G215" s="67"/>
      <c r="H215" s="67"/>
      <c r="I215" s="67"/>
      <c r="J215" s="67"/>
      <c r="K215" s="67"/>
      <c r="L215" s="44"/>
      <c r="M215" s="38"/>
      <c r="O215" s="38"/>
      <c r="P215" s="38"/>
      <c r="Q215" s="38"/>
      <c r="R215" s="38"/>
      <c r="S215" s="38"/>
      <c r="T215" s="38"/>
      <c r="U215" s="38"/>
      <c r="V215" s="38"/>
      <c r="W215" s="38"/>
      <c r="X215" s="38"/>
      <c r="Y215" s="38"/>
      <c r="Z215" s="38"/>
      <c r="AA215" s="38"/>
      <c r="AB215" s="38"/>
      <c r="AC215" s="38"/>
      <c r="AD215" s="38"/>
      <c r="AE215" s="38"/>
    </row>
  </sheetData>
  <sheetProtection sheet="1" autoFilter="0" formatColumns="0" formatRows="0" objects="1" scenarios="1" spinCount="100000" saltValue="JkFAhcuy55jyImLqCuC6tnK9q7eK+1GVGaor41QyZ1ggAby0i2PCCszWLloWnmv9mHrJ57bmh8NYqltC1KC8WA==" hashValue="paIpVUHSZEVLpwgjgJmac298+UdQhnMH/M00qawf/byp3OUK4ZRPL0eQicaIKPJZEJhEWcwsztD9rFpk7oNS5A==" algorithmName="SHA-512" password="CC35"/>
  <autoFilter ref="C128:K214"/>
  <mergeCells count="9">
    <mergeCell ref="E7:H7"/>
    <mergeCell ref="E9:H9"/>
    <mergeCell ref="E18:H18"/>
    <mergeCell ref="E27:H27"/>
    <mergeCell ref="E85:H85"/>
    <mergeCell ref="E87:H87"/>
    <mergeCell ref="E119:H119"/>
    <mergeCell ref="E121:H121"/>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127</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4147</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ROUND(J118,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ROUND((SUM(BE118:BE144)),  2)</f>
        <v>0</v>
      </c>
      <c r="G33" s="38"/>
      <c r="H33" s="38"/>
      <c r="I33" s="155">
        <v>0.20999999999999999</v>
      </c>
      <c r="J33" s="154">
        <f>ROUND(((SUM(BE118:BE144))*I33),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ROUND((SUM(BF118:BF144)),  2)</f>
        <v>0</v>
      </c>
      <c r="G34" s="38"/>
      <c r="H34" s="38"/>
      <c r="I34" s="155">
        <v>0.14999999999999999</v>
      </c>
      <c r="J34" s="154">
        <f>ROUND(((SUM(BF118:BF144))*I34),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ROUND((SUM(BG118:BG144)),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ROUND((SUM(BH118:BH144)),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ROUND((SUM(BI118:BI144)),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VRN - HZ HEŘMANICE</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J118</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4148</v>
      </c>
      <c r="E97" s="182"/>
      <c r="F97" s="182"/>
      <c r="G97" s="182"/>
      <c r="H97" s="182"/>
      <c r="I97" s="182"/>
      <c r="J97" s="183">
        <f>J119</f>
        <v>0</v>
      </c>
      <c r="K97" s="180"/>
      <c r="L97" s="184"/>
      <c r="S97" s="9"/>
      <c r="T97" s="9"/>
      <c r="U97" s="9"/>
      <c r="V97" s="9"/>
      <c r="W97" s="9"/>
      <c r="X97" s="9"/>
      <c r="Y97" s="9"/>
      <c r="Z97" s="9"/>
      <c r="AA97" s="9"/>
      <c r="AB97" s="9"/>
      <c r="AC97" s="9"/>
      <c r="AD97" s="9"/>
      <c r="AE97" s="9"/>
    </row>
    <row r="98" hidden="1" s="9" customFormat="1" ht="24.96" customHeight="1">
      <c r="A98" s="9"/>
      <c r="B98" s="179"/>
      <c r="C98" s="180"/>
      <c r="D98" s="181" t="s">
        <v>4149</v>
      </c>
      <c r="E98" s="182"/>
      <c r="F98" s="182"/>
      <c r="G98" s="182"/>
      <c r="H98" s="182"/>
      <c r="I98" s="182"/>
      <c r="J98" s="183">
        <f>J144</f>
        <v>0</v>
      </c>
      <c r="K98" s="180"/>
      <c r="L98" s="184"/>
      <c r="S98" s="9"/>
      <c r="T98" s="9"/>
      <c r="U98" s="9"/>
      <c r="V98" s="9"/>
      <c r="W98" s="9"/>
      <c r="X98" s="9"/>
      <c r="Y98" s="9"/>
      <c r="Z98" s="9"/>
      <c r="AA98" s="9"/>
      <c r="AB98" s="9"/>
      <c r="AC98" s="9"/>
      <c r="AD98" s="9"/>
      <c r="AE98" s="9"/>
    </row>
    <row r="99" hidden="1" s="2" customFormat="1" ht="21.84" customHeight="1">
      <c r="A99" s="38"/>
      <c r="B99" s="39"/>
      <c r="C99" s="40"/>
      <c r="D99" s="40"/>
      <c r="E99" s="40"/>
      <c r="F99" s="40"/>
      <c r="G99" s="40"/>
      <c r="H99" s="40"/>
      <c r="I99" s="40"/>
      <c r="J99" s="40"/>
      <c r="K99" s="40"/>
      <c r="L99" s="63"/>
      <c r="S99" s="38"/>
      <c r="T99" s="38"/>
      <c r="U99" s="38"/>
      <c r="V99" s="38"/>
      <c r="W99" s="38"/>
      <c r="X99" s="38"/>
      <c r="Y99" s="38"/>
      <c r="Z99" s="38"/>
      <c r="AA99" s="38"/>
      <c r="AB99" s="38"/>
      <c r="AC99" s="38"/>
      <c r="AD99" s="38"/>
      <c r="AE99" s="38"/>
    </row>
    <row r="100" hidden="1" s="2" customFormat="1" ht="6.96" customHeight="1">
      <c r="A100" s="38"/>
      <c r="B100" s="66"/>
      <c r="C100" s="67"/>
      <c r="D100" s="67"/>
      <c r="E100" s="67"/>
      <c r="F100" s="67"/>
      <c r="G100" s="67"/>
      <c r="H100" s="67"/>
      <c r="I100" s="67"/>
      <c r="J100" s="67"/>
      <c r="K100" s="67"/>
      <c r="L100" s="63"/>
      <c r="S100" s="38"/>
      <c r="T100" s="38"/>
      <c r="U100" s="38"/>
      <c r="V100" s="38"/>
      <c r="W100" s="38"/>
      <c r="X100" s="38"/>
      <c r="Y100" s="38"/>
      <c r="Z100" s="38"/>
      <c r="AA100" s="38"/>
      <c r="AB100" s="38"/>
      <c r="AC100" s="38"/>
      <c r="AD100" s="38"/>
      <c r="AE100" s="38"/>
    </row>
    <row r="101" hidden="1"/>
    <row r="102" hidden="1"/>
    <row r="103" hidden="1"/>
    <row r="104" s="2" customFormat="1" ht="6.96" customHeight="1">
      <c r="A104" s="38"/>
      <c r="B104" s="68"/>
      <c r="C104" s="69"/>
      <c r="D104" s="69"/>
      <c r="E104" s="69"/>
      <c r="F104" s="69"/>
      <c r="G104" s="69"/>
      <c r="H104" s="69"/>
      <c r="I104" s="69"/>
      <c r="J104" s="69"/>
      <c r="K104" s="69"/>
      <c r="L104" s="63"/>
      <c r="S104" s="38"/>
      <c r="T104" s="38"/>
      <c r="U104" s="38"/>
      <c r="V104" s="38"/>
      <c r="W104" s="38"/>
      <c r="X104" s="38"/>
      <c r="Y104" s="38"/>
      <c r="Z104" s="38"/>
      <c r="AA104" s="38"/>
      <c r="AB104" s="38"/>
      <c r="AC104" s="38"/>
      <c r="AD104" s="38"/>
      <c r="AE104" s="38"/>
    </row>
    <row r="105" s="2" customFormat="1" ht="24.96" customHeight="1">
      <c r="A105" s="38"/>
      <c r="B105" s="39"/>
      <c r="C105" s="23" t="s">
        <v>147</v>
      </c>
      <c r="D105" s="40"/>
      <c r="E105" s="40"/>
      <c r="F105" s="40"/>
      <c r="G105" s="40"/>
      <c r="H105" s="40"/>
      <c r="I105" s="40"/>
      <c r="J105" s="40"/>
      <c r="K105" s="40"/>
      <c r="L105" s="63"/>
      <c r="S105" s="38"/>
      <c r="T105" s="38"/>
      <c r="U105" s="38"/>
      <c r="V105" s="38"/>
      <c r="W105" s="38"/>
      <c r="X105" s="38"/>
      <c r="Y105" s="38"/>
      <c r="Z105" s="38"/>
      <c r="AA105" s="38"/>
      <c r="AB105" s="38"/>
      <c r="AC105" s="38"/>
      <c r="AD105" s="38"/>
      <c r="AE105" s="38"/>
    </row>
    <row r="106" s="2" customFormat="1" ht="6.96" customHeight="1">
      <c r="A106" s="38"/>
      <c r="B106" s="39"/>
      <c r="C106" s="40"/>
      <c r="D106" s="40"/>
      <c r="E106" s="40"/>
      <c r="F106" s="40"/>
      <c r="G106" s="40"/>
      <c r="H106" s="40"/>
      <c r="I106" s="40"/>
      <c r="J106" s="40"/>
      <c r="K106" s="40"/>
      <c r="L106" s="63"/>
      <c r="S106" s="38"/>
      <c r="T106" s="38"/>
      <c r="U106" s="38"/>
      <c r="V106" s="38"/>
      <c r="W106" s="38"/>
      <c r="X106" s="38"/>
      <c r="Y106" s="38"/>
      <c r="Z106" s="38"/>
      <c r="AA106" s="38"/>
      <c r="AB106" s="38"/>
      <c r="AC106" s="38"/>
      <c r="AD106" s="38"/>
      <c r="AE106" s="38"/>
    </row>
    <row r="107" s="2" customFormat="1" ht="12" customHeight="1">
      <c r="A107" s="38"/>
      <c r="B107" s="39"/>
      <c r="C107" s="32" t="s">
        <v>16</v>
      </c>
      <c r="D107" s="40"/>
      <c r="E107" s="40"/>
      <c r="F107" s="40"/>
      <c r="G107" s="40"/>
      <c r="H107" s="40"/>
      <c r="I107" s="40"/>
      <c r="J107" s="40"/>
      <c r="K107" s="40"/>
      <c r="L107" s="63"/>
      <c r="S107" s="38"/>
      <c r="T107" s="38"/>
      <c r="U107" s="38"/>
      <c r="V107" s="38"/>
      <c r="W107" s="38"/>
      <c r="X107" s="38"/>
      <c r="Y107" s="38"/>
      <c r="Z107" s="38"/>
      <c r="AA107" s="38"/>
      <c r="AB107" s="38"/>
      <c r="AC107" s="38"/>
      <c r="AD107" s="38"/>
      <c r="AE107" s="38"/>
    </row>
    <row r="108" s="2" customFormat="1" ht="26.25" customHeight="1">
      <c r="A108" s="38"/>
      <c r="B108" s="39"/>
      <c r="C108" s="40"/>
      <c r="D108" s="40"/>
      <c r="E108" s="174" t="str">
        <f>E7</f>
        <v>STAVEBNÍ ÚPRAVY HASIČSKÉ ZBROJNICE HEŘMANICE - SLEZSKÁ OSTRAVA</v>
      </c>
      <c r="F108" s="32"/>
      <c r="G108" s="32"/>
      <c r="H108" s="32"/>
      <c r="I108" s="40"/>
      <c r="J108" s="40"/>
      <c r="K108" s="40"/>
      <c r="L108" s="63"/>
      <c r="S108" s="38"/>
      <c r="T108" s="38"/>
      <c r="U108" s="38"/>
      <c r="V108" s="38"/>
      <c r="W108" s="38"/>
      <c r="X108" s="38"/>
      <c r="Y108" s="38"/>
      <c r="Z108" s="38"/>
      <c r="AA108" s="38"/>
      <c r="AB108" s="38"/>
      <c r="AC108" s="38"/>
      <c r="AD108" s="38"/>
      <c r="AE108" s="38"/>
    </row>
    <row r="109" s="2" customFormat="1" ht="12" customHeight="1">
      <c r="A109" s="38"/>
      <c r="B109" s="39"/>
      <c r="C109" s="32" t="s">
        <v>129</v>
      </c>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16.5" customHeight="1">
      <c r="A110" s="38"/>
      <c r="B110" s="39"/>
      <c r="C110" s="40"/>
      <c r="D110" s="40"/>
      <c r="E110" s="76" t="str">
        <f>E9</f>
        <v>VRN - HZ HEŘMANICE</v>
      </c>
      <c r="F110" s="40"/>
      <c r="G110" s="40"/>
      <c r="H110" s="40"/>
      <c r="I110" s="40"/>
      <c r="J110" s="40"/>
      <c r="K110" s="40"/>
      <c r="L110" s="63"/>
      <c r="S110" s="38"/>
      <c r="T110" s="38"/>
      <c r="U110" s="38"/>
      <c r="V110" s="38"/>
      <c r="W110" s="38"/>
      <c r="X110" s="38"/>
      <c r="Y110" s="38"/>
      <c r="Z110" s="38"/>
      <c r="AA110" s="38"/>
      <c r="AB110" s="38"/>
      <c r="AC110" s="38"/>
      <c r="AD110" s="38"/>
      <c r="AE110" s="38"/>
    </row>
    <row r="111" s="2" customFormat="1" ht="6.96" customHeight="1">
      <c r="A111" s="38"/>
      <c r="B111" s="39"/>
      <c r="C111" s="40"/>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20</v>
      </c>
      <c r="D112" s="40"/>
      <c r="E112" s="40"/>
      <c r="F112" s="27" t="str">
        <f>F12</f>
        <v>SLEZSKÁ OSTRAVA</v>
      </c>
      <c r="G112" s="40"/>
      <c r="H112" s="40"/>
      <c r="I112" s="32" t="s">
        <v>22</v>
      </c>
      <c r="J112" s="79" t="str">
        <f>IF(J12="","",J12)</f>
        <v>10. 8. 2023</v>
      </c>
      <c r="K112" s="40"/>
      <c r="L112" s="63"/>
      <c r="S112" s="38"/>
      <c r="T112" s="38"/>
      <c r="U112" s="38"/>
      <c r="V112" s="38"/>
      <c r="W112" s="38"/>
      <c r="X112" s="38"/>
      <c r="Y112" s="38"/>
      <c r="Z112" s="38"/>
      <c r="AA112" s="38"/>
      <c r="AB112" s="38"/>
      <c r="AC112" s="38"/>
      <c r="AD112" s="38"/>
      <c r="AE112" s="38"/>
    </row>
    <row r="113" s="2" customFormat="1" ht="6.96" customHeight="1">
      <c r="A113" s="38"/>
      <c r="B113" s="39"/>
      <c r="C113" s="40"/>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5.15" customHeight="1">
      <c r="A114" s="38"/>
      <c r="B114" s="39"/>
      <c r="C114" s="32" t="s">
        <v>24</v>
      </c>
      <c r="D114" s="40"/>
      <c r="E114" s="40"/>
      <c r="F114" s="27" t="str">
        <f>E15</f>
        <v>SMO - SLEZSKÁ OSTRAVA</v>
      </c>
      <c r="G114" s="40"/>
      <c r="H114" s="40"/>
      <c r="I114" s="32" t="s">
        <v>30</v>
      </c>
      <c r="J114" s="36" t="str">
        <f>E21</f>
        <v>SPAN s.r.o.</v>
      </c>
      <c r="K114" s="40"/>
      <c r="L114" s="63"/>
      <c r="S114" s="38"/>
      <c r="T114" s="38"/>
      <c r="U114" s="38"/>
      <c r="V114" s="38"/>
      <c r="W114" s="38"/>
      <c r="X114" s="38"/>
      <c r="Y114" s="38"/>
      <c r="Z114" s="38"/>
      <c r="AA114" s="38"/>
      <c r="AB114" s="38"/>
      <c r="AC114" s="38"/>
      <c r="AD114" s="38"/>
      <c r="AE114" s="38"/>
    </row>
    <row r="115" s="2" customFormat="1" ht="15.15" customHeight="1">
      <c r="A115" s="38"/>
      <c r="B115" s="39"/>
      <c r="C115" s="32" t="s">
        <v>28</v>
      </c>
      <c r="D115" s="40"/>
      <c r="E115" s="40"/>
      <c r="F115" s="27" t="str">
        <f>IF(E18="","",E18)</f>
        <v>Vyplň údaj</v>
      </c>
      <c r="G115" s="40"/>
      <c r="H115" s="40"/>
      <c r="I115" s="32" t="s">
        <v>35</v>
      </c>
      <c r="J115" s="36" t="str">
        <f>E24</f>
        <v>SPAN S.R.O.</v>
      </c>
      <c r="K115" s="40"/>
      <c r="L115" s="63"/>
      <c r="S115" s="38"/>
      <c r="T115" s="38"/>
      <c r="U115" s="38"/>
      <c r="V115" s="38"/>
      <c r="W115" s="38"/>
      <c r="X115" s="38"/>
      <c r="Y115" s="38"/>
      <c r="Z115" s="38"/>
      <c r="AA115" s="38"/>
      <c r="AB115" s="38"/>
      <c r="AC115" s="38"/>
      <c r="AD115" s="38"/>
      <c r="AE115" s="38"/>
    </row>
    <row r="116" s="2" customFormat="1" ht="10.32"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11" customFormat="1" ht="29.28" customHeight="1">
      <c r="A117" s="191"/>
      <c r="B117" s="192"/>
      <c r="C117" s="193" t="s">
        <v>148</v>
      </c>
      <c r="D117" s="194" t="s">
        <v>63</v>
      </c>
      <c r="E117" s="194" t="s">
        <v>59</v>
      </c>
      <c r="F117" s="194" t="s">
        <v>60</v>
      </c>
      <c r="G117" s="194" t="s">
        <v>149</v>
      </c>
      <c r="H117" s="194" t="s">
        <v>150</v>
      </c>
      <c r="I117" s="194" t="s">
        <v>151</v>
      </c>
      <c r="J117" s="194" t="s">
        <v>133</v>
      </c>
      <c r="K117" s="195" t="s">
        <v>152</v>
      </c>
      <c r="L117" s="196"/>
      <c r="M117" s="100" t="s">
        <v>1</v>
      </c>
      <c r="N117" s="101" t="s">
        <v>42</v>
      </c>
      <c r="O117" s="101" t="s">
        <v>153</v>
      </c>
      <c r="P117" s="101" t="s">
        <v>154</v>
      </c>
      <c r="Q117" s="101" t="s">
        <v>155</v>
      </c>
      <c r="R117" s="101" t="s">
        <v>156</v>
      </c>
      <c r="S117" s="101" t="s">
        <v>157</v>
      </c>
      <c r="T117" s="102" t="s">
        <v>158</v>
      </c>
      <c r="U117" s="191"/>
      <c r="V117" s="191"/>
      <c r="W117" s="191"/>
      <c r="X117" s="191"/>
      <c r="Y117" s="191"/>
      <c r="Z117" s="191"/>
      <c r="AA117" s="191"/>
      <c r="AB117" s="191"/>
      <c r="AC117" s="191"/>
      <c r="AD117" s="191"/>
      <c r="AE117" s="191"/>
    </row>
    <row r="118" s="2" customFormat="1" ht="22.8" customHeight="1">
      <c r="A118" s="38"/>
      <c r="B118" s="39"/>
      <c r="C118" s="107" t="s">
        <v>159</v>
      </c>
      <c r="D118" s="40"/>
      <c r="E118" s="40"/>
      <c r="F118" s="40"/>
      <c r="G118" s="40"/>
      <c r="H118" s="40"/>
      <c r="I118" s="40"/>
      <c r="J118" s="197">
        <f>BK118</f>
        <v>0</v>
      </c>
      <c r="K118" s="40"/>
      <c r="L118" s="44"/>
      <c r="M118" s="103"/>
      <c r="N118" s="198"/>
      <c r="O118" s="104"/>
      <c r="P118" s="199">
        <f>P119+P144</f>
        <v>0</v>
      </c>
      <c r="Q118" s="104"/>
      <c r="R118" s="199">
        <f>R119+R144</f>
        <v>0.00079000000000000001</v>
      </c>
      <c r="S118" s="104"/>
      <c r="T118" s="200">
        <f>T119+T144</f>
        <v>0</v>
      </c>
      <c r="U118" s="38"/>
      <c r="V118" s="38"/>
      <c r="W118" s="38"/>
      <c r="X118" s="38"/>
      <c r="Y118" s="38"/>
      <c r="Z118" s="38"/>
      <c r="AA118" s="38"/>
      <c r="AB118" s="38"/>
      <c r="AC118" s="38"/>
      <c r="AD118" s="38"/>
      <c r="AE118" s="38"/>
      <c r="AT118" s="17" t="s">
        <v>77</v>
      </c>
      <c r="AU118" s="17" t="s">
        <v>135</v>
      </c>
      <c r="BK118" s="201">
        <f>BK119+BK144</f>
        <v>0</v>
      </c>
    </row>
    <row r="119" s="12" customFormat="1" ht="25.92" customHeight="1">
      <c r="A119" s="12"/>
      <c r="B119" s="202"/>
      <c r="C119" s="203"/>
      <c r="D119" s="204" t="s">
        <v>77</v>
      </c>
      <c r="E119" s="205" t="s">
        <v>2074</v>
      </c>
      <c r="F119" s="205" t="s">
        <v>125</v>
      </c>
      <c r="G119" s="203"/>
      <c r="H119" s="203"/>
      <c r="I119" s="206"/>
      <c r="J119" s="207">
        <f>BK119</f>
        <v>0</v>
      </c>
      <c r="K119" s="203"/>
      <c r="L119" s="208"/>
      <c r="M119" s="209"/>
      <c r="N119" s="210"/>
      <c r="O119" s="210"/>
      <c r="P119" s="211">
        <f>SUM(P120:P143)</f>
        <v>0</v>
      </c>
      <c r="Q119" s="210"/>
      <c r="R119" s="211">
        <f>SUM(R120:R143)</f>
        <v>0.00079000000000000001</v>
      </c>
      <c r="S119" s="210"/>
      <c r="T119" s="212">
        <f>SUM(T120:T143)</f>
        <v>0</v>
      </c>
      <c r="U119" s="12"/>
      <c r="V119" s="12"/>
      <c r="W119" s="12"/>
      <c r="X119" s="12"/>
      <c r="Y119" s="12"/>
      <c r="Z119" s="12"/>
      <c r="AA119" s="12"/>
      <c r="AB119" s="12"/>
      <c r="AC119" s="12"/>
      <c r="AD119" s="12"/>
      <c r="AE119" s="12"/>
      <c r="AR119" s="213" t="s">
        <v>182</v>
      </c>
      <c r="AT119" s="214" t="s">
        <v>77</v>
      </c>
      <c r="AU119" s="214" t="s">
        <v>78</v>
      </c>
      <c r="AY119" s="213" t="s">
        <v>162</v>
      </c>
      <c r="BK119" s="215">
        <f>SUM(BK120:BK143)</f>
        <v>0</v>
      </c>
    </row>
    <row r="120" s="2" customFormat="1" ht="16.5" customHeight="1">
      <c r="A120" s="38"/>
      <c r="B120" s="39"/>
      <c r="C120" s="218" t="s">
        <v>86</v>
      </c>
      <c r="D120" s="218" t="s">
        <v>165</v>
      </c>
      <c r="E120" s="219" t="s">
        <v>4150</v>
      </c>
      <c r="F120" s="220" t="s">
        <v>4151</v>
      </c>
      <c r="G120" s="221" t="s">
        <v>4152</v>
      </c>
      <c r="H120" s="222">
        <v>1</v>
      </c>
      <c r="I120" s="223"/>
      <c r="J120" s="224">
        <f>ROUND(I120*H120,2)</f>
        <v>0</v>
      </c>
      <c r="K120" s="220" t="s">
        <v>1</v>
      </c>
      <c r="L120" s="44"/>
      <c r="M120" s="225" t="s">
        <v>1</v>
      </c>
      <c r="N120" s="226" t="s">
        <v>43</v>
      </c>
      <c r="O120" s="91"/>
      <c r="P120" s="227">
        <f>O120*H120</f>
        <v>0</v>
      </c>
      <c r="Q120" s="227">
        <v>0</v>
      </c>
      <c r="R120" s="227">
        <f>Q120*H120</f>
        <v>0</v>
      </c>
      <c r="S120" s="227">
        <v>0</v>
      </c>
      <c r="T120" s="228">
        <f>S120*H120</f>
        <v>0</v>
      </c>
      <c r="U120" s="38"/>
      <c r="V120" s="38"/>
      <c r="W120" s="38"/>
      <c r="X120" s="38"/>
      <c r="Y120" s="38"/>
      <c r="Z120" s="38"/>
      <c r="AA120" s="38"/>
      <c r="AB120" s="38"/>
      <c r="AC120" s="38"/>
      <c r="AD120" s="38"/>
      <c r="AE120" s="38"/>
      <c r="AR120" s="229" t="s">
        <v>767</v>
      </c>
      <c r="AT120" s="229" t="s">
        <v>165</v>
      </c>
      <c r="AU120" s="229" t="s">
        <v>86</v>
      </c>
      <c r="AY120" s="17" t="s">
        <v>162</v>
      </c>
      <c r="BE120" s="230">
        <f>IF(N120="základní",J120,0)</f>
        <v>0</v>
      </c>
      <c r="BF120" s="230">
        <f>IF(N120="snížená",J120,0)</f>
        <v>0</v>
      </c>
      <c r="BG120" s="230">
        <f>IF(N120="zákl. přenesená",J120,0)</f>
        <v>0</v>
      </c>
      <c r="BH120" s="230">
        <f>IF(N120="sníž. přenesená",J120,0)</f>
        <v>0</v>
      </c>
      <c r="BI120" s="230">
        <f>IF(N120="nulová",J120,0)</f>
        <v>0</v>
      </c>
      <c r="BJ120" s="17" t="s">
        <v>86</v>
      </c>
      <c r="BK120" s="230">
        <f>ROUND(I120*H120,2)</f>
        <v>0</v>
      </c>
      <c r="BL120" s="17" t="s">
        <v>767</v>
      </c>
      <c r="BM120" s="229" t="s">
        <v>88</v>
      </c>
    </row>
    <row r="121" s="2" customFormat="1" ht="24.15" customHeight="1">
      <c r="A121" s="38"/>
      <c r="B121" s="39"/>
      <c r="C121" s="218" t="s">
        <v>88</v>
      </c>
      <c r="D121" s="218" t="s">
        <v>165</v>
      </c>
      <c r="E121" s="219" t="s">
        <v>4153</v>
      </c>
      <c r="F121" s="220" t="s">
        <v>4154</v>
      </c>
      <c r="G121" s="221" t="s">
        <v>4152</v>
      </c>
      <c r="H121" s="222">
        <v>1</v>
      </c>
      <c r="I121" s="223"/>
      <c r="J121" s="224">
        <f>ROUND(I121*H121,2)</f>
        <v>0</v>
      </c>
      <c r="K121" s="220" t="s">
        <v>1</v>
      </c>
      <c r="L121" s="44"/>
      <c r="M121" s="225" t="s">
        <v>1</v>
      </c>
      <c r="N121" s="226" t="s">
        <v>43</v>
      </c>
      <c r="O121" s="91"/>
      <c r="P121" s="227">
        <f>O121*H121</f>
        <v>0</v>
      </c>
      <c r="Q121" s="227">
        <v>0</v>
      </c>
      <c r="R121" s="227">
        <f>Q121*H121</f>
        <v>0</v>
      </c>
      <c r="S121" s="227">
        <v>0</v>
      </c>
      <c r="T121" s="228">
        <f>S121*H121</f>
        <v>0</v>
      </c>
      <c r="U121" s="38"/>
      <c r="V121" s="38"/>
      <c r="W121" s="38"/>
      <c r="X121" s="38"/>
      <c r="Y121" s="38"/>
      <c r="Z121" s="38"/>
      <c r="AA121" s="38"/>
      <c r="AB121" s="38"/>
      <c r="AC121" s="38"/>
      <c r="AD121" s="38"/>
      <c r="AE121" s="38"/>
      <c r="AR121" s="229" t="s">
        <v>767</v>
      </c>
      <c r="AT121" s="229" t="s">
        <v>165</v>
      </c>
      <c r="AU121" s="229" t="s">
        <v>86</v>
      </c>
      <c r="AY121" s="17" t="s">
        <v>162</v>
      </c>
      <c r="BE121" s="230">
        <f>IF(N121="základní",J121,0)</f>
        <v>0</v>
      </c>
      <c r="BF121" s="230">
        <f>IF(N121="snížená",J121,0)</f>
        <v>0</v>
      </c>
      <c r="BG121" s="230">
        <f>IF(N121="zákl. přenesená",J121,0)</f>
        <v>0</v>
      </c>
      <c r="BH121" s="230">
        <f>IF(N121="sníž. přenesená",J121,0)</f>
        <v>0</v>
      </c>
      <c r="BI121" s="230">
        <f>IF(N121="nulová",J121,0)</f>
        <v>0</v>
      </c>
      <c r="BJ121" s="17" t="s">
        <v>86</v>
      </c>
      <c r="BK121" s="230">
        <f>ROUND(I121*H121,2)</f>
        <v>0</v>
      </c>
      <c r="BL121" s="17" t="s">
        <v>767</v>
      </c>
      <c r="BM121" s="229" t="s">
        <v>170</v>
      </c>
    </row>
    <row r="122" s="2" customFormat="1" ht="24.15" customHeight="1">
      <c r="A122" s="38"/>
      <c r="B122" s="39"/>
      <c r="C122" s="218" t="s">
        <v>182</v>
      </c>
      <c r="D122" s="218" t="s">
        <v>165</v>
      </c>
      <c r="E122" s="219" t="s">
        <v>4155</v>
      </c>
      <c r="F122" s="220" t="s">
        <v>4156</v>
      </c>
      <c r="G122" s="221" t="s">
        <v>4152</v>
      </c>
      <c r="H122" s="222">
        <v>1</v>
      </c>
      <c r="I122" s="223"/>
      <c r="J122" s="224">
        <f>ROUND(I122*H122,2)</f>
        <v>0</v>
      </c>
      <c r="K122" s="220" t="s">
        <v>1</v>
      </c>
      <c r="L122" s="44"/>
      <c r="M122" s="225" t="s">
        <v>1</v>
      </c>
      <c r="N122" s="226" t="s">
        <v>43</v>
      </c>
      <c r="O122" s="91"/>
      <c r="P122" s="227">
        <f>O122*H122</f>
        <v>0</v>
      </c>
      <c r="Q122" s="227">
        <v>0</v>
      </c>
      <c r="R122" s="227">
        <f>Q122*H122</f>
        <v>0</v>
      </c>
      <c r="S122" s="227">
        <v>0</v>
      </c>
      <c r="T122" s="228">
        <f>S122*H122</f>
        <v>0</v>
      </c>
      <c r="U122" s="38"/>
      <c r="V122" s="38"/>
      <c r="W122" s="38"/>
      <c r="X122" s="38"/>
      <c r="Y122" s="38"/>
      <c r="Z122" s="38"/>
      <c r="AA122" s="38"/>
      <c r="AB122" s="38"/>
      <c r="AC122" s="38"/>
      <c r="AD122" s="38"/>
      <c r="AE122" s="38"/>
      <c r="AR122" s="229" t="s">
        <v>767</v>
      </c>
      <c r="AT122" s="229" t="s">
        <v>165</v>
      </c>
      <c r="AU122" s="229" t="s">
        <v>86</v>
      </c>
      <c r="AY122" s="17" t="s">
        <v>162</v>
      </c>
      <c r="BE122" s="230">
        <f>IF(N122="základní",J122,0)</f>
        <v>0</v>
      </c>
      <c r="BF122" s="230">
        <f>IF(N122="snížená",J122,0)</f>
        <v>0</v>
      </c>
      <c r="BG122" s="230">
        <f>IF(N122="zákl. přenesená",J122,0)</f>
        <v>0</v>
      </c>
      <c r="BH122" s="230">
        <f>IF(N122="sníž. přenesená",J122,0)</f>
        <v>0</v>
      </c>
      <c r="BI122" s="230">
        <f>IF(N122="nulová",J122,0)</f>
        <v>0</v>
      </c>
      <c r="BJ122" s="17" t="s">
        <v>86</v>
      </c>
      <c r="BK122" s="230">
        <f>ROUND(I122*H122,2)</f>
        <v>0</v>
      </c>
      <c r="BL122" s="17" t="s">
        <v>767</v>
      </c>
      <c r="BM122" s="229" t="s">
        <v>196</v>
      </c>
    </row>
    <row r="123" s="2" customFormat="1" ht="37.8" customHeight="1">
      <c r="A123" s="38"/>
      <c r="B123" s="39"/>
      <c r="C123" s="218" t="s">
        <v>170</v>
      </c>
      <c r="D123" s="218" t="s">
        <v>165</v>
      </c>
      <c r="E123" s="219" t="s">
        <v>4157</v>
      </c>
      <c r="F123" s="220" t="s">
        <v>4158</v>
      </c>
      <c r="G123" s="221" t="s">
        <v>4152</v>
      </c>
      <c r="H123" s="222">
        <v>1</v>
      </c>
      <c r="I123" s="223"/>
      <c r="J123" s="224">
        <f>ROUND(I123*H123,2)</f>
        <v>0</v>
      </c>
      <c r="K123" s="220" t="s">
        <v>1</v>
      </c>
      <c r="L123" s="44"/>
      <c r="M123" s="225" t="s">
        <v>1</v>
      </c>
      <c r="N123" s="226" t="s">
        <v>43</v>
      </c>
      <c r="O123" s="91"/>
      <c r="P123" s="227">
        <f>O123*H123</f>
        <v>0</v>
      </c>
      <c r="Q123" s="227">
        <v>4.0000000000000003E-05</v>
      </c>
      <c r="R123" s="227">
        <f>Q123*H123</f>
        <v>4.0000000000000003E-05</v>
      </c>
      <c r="S123" s="227">
        <v>0</v>
      </c>
      <c r="T123" s="228">
        <f>S123*H123</f>
        <v>0</v>
      </c>
      <c r="U123" s="38"/>
      <c r="V123" s="38"/>
      <c r="W123" s="38"/>
      <c r="X123" s="38"/>
      <c r="Y123" s="38"/>
      <c r="Z123" s="38"/>
      <c r="AA123" s="38"/>
      <c r="AB123" s="38"/>
      <c r="AC123" s="38"/>
      <c r="AD123" s="38"/>
      <c r="AE123" s="38"/>
      <c r="AR123" s="229" t="s">
        <v>767</v>
      </c>
      <c r="AT123" s="229" t="s">
        <v>165</v>
      </c>
      <c r="AU123" s="229" t="s">
        <v>86</v>
      </c>
      <c r="AY123" s="17" t="s">
        <v>162</v>
      </c>
      <c r="BE123" s="230">
        <f>IF(N123="základní",J123,0)</f>
        <v>0</v>
      </c>
      <c r="BF123" s="230">
        <f>IF(N123="snížená",J123,0)</f>
        <v>0</v>
      </c>
      <c r="BG123" s="230">
        <f>IF(N123="zákl. přenesená",J123,0)</f>
        <v>0</v>
      </c>
      <c r="BH123" s="230">
        <f>IF(N123="sníž. přenesená",J123,0)</f>
        <v>0</v>
      </c>
      <c r="BI123" s="230">
        <f>IF(N123="nulová",J123,0)</f>
        <v>0</v>
      </c>
      <c r="BJ123" s="17" t="s">
        <v>86</v>
      </c>
      <c r="BK123" s="230">
        <f>ROUND(I123*H123,2)</f>
        <v>0</v>
      </c>
      <c r="BL123" s="17" t="s">
        <v>767</v>
      </c>
      <c r="BM123" s="229" t="s">
        <v>205</v>
      </c>
    </row>
    <row r="124" s="2" customFormat="1" ht="62.7" customHeight="1">
      <c r="A124" s="38"/>
      <c r="B124" s="39"/>
      <c r="C124" s="218" t="s">
        <v>191</v>
      </c>
      <c r="D124" s="218" t="s">
        <v>165</v>
      </c>
      <c r="E124" s="219" t="s">
        <v>4159</v>
      </c>
      <c r="F124" s="220" t="s">
        <v>4160</v>
      </c>
      <c r="G124" s="221" t="s">
        <v>4152</v>
      </c>
      <c r="H124" s="222">
        <v>1</v>
      </c>
      <c r="I124" s="223"/>
      <c r="J124" s="224">
        <f>ROUND(I124*H124,2)</f>
        <v>0</v>
      </c>
      <c r="K124" s="220" t="s">
        <v>1</v>
      </c>
      <c r="L124" s="44"/>
      <c r="M124" s="225" t="s">
        <v>1</v>
      </c>
      <c r="N124" s="226" t="s">
        <v>43</v>
      </c>
      <c r="O124" s="91"/>
      <c r="P124" s="227">
        <f>O124*H124</f>
        <v>0</v>
      </c>
      <c r="Q124" s="227">
        <v>0</v>
      </c>
      <c r="R124" s="227">
        <f>Q124*H124</f>
        <v>0</v>
      </c>
      <c r="S124" s="227">
        <v>0</v>
      </c>
      <c r="T124" s="228">
        <f>S124*H124</f>
        <v>0</v>
      </c>
      <c r="U124" s="38"/>
      <c r="V124" s="38"/>
      <c r="W124" s="38"/>
      <c r="X124" s="38"/>
      <c r="Y124" s="38"/>
      <c r="Z124" s="38"/>
      <c r="AA124" s="38"/>
      <c r="AB124" s="38"/>
      <c r="AC124" s="38"/>
      <c r="AD124" s="38"/>
      <c r="AE124" s="38"/>
      <c r="AR124" s="229" t="s">
        <v>767</v>
      </c>
      <c r="AT124" s="229" t="s">
        <v>165</v>
      </c>
      <c r="AU124" s="229" t="s">
        <v>86</v>
      </c>
      <c r="AY124" s="17" t="s">
        <v>162</v>
      </c>
      <c r="BE124" s="230">
        <f>IF(N124="základní",J124,0)</f>
        <v>0</v>
      </c>
      <c r="BF124" s="230">
        <f>IF(N124="snížená",J124,0)</f>
        <v>0</v>
      </c>
      <c r="BG124" s="230">
        <f>IF(N124="zákl. přenesená",J124,0)</f>
        <v>0</v>
      </c>
      <c r="BH124" s="230">
        <f>IF(N124="sníž. přenesená",J124,0)</f>
        <v>0</v>
      </c>
      <c r="BI124" s="230">
        <f>IF(N124="nulová",J124,0)</f>
        <v>0</v>
      </c>
      <c r="BJ124" s="17" t="s">
        <v>86</v>
      </c>
      <c r="BK124" s="230">
        <f>ROUND(I124*H124,2)</f>
        <v>0</v>
      </c>
      <c r="BL124" s="17" t="s">
        <v>767</v>
      </c>
      <c r="BM124" s="229" t="s">
        <v>214</v>
      </c>
    </row>
    <row r="125" s="2" customFormat="1" ht="44.25" customHeight="1">
      <c r="A125" s="38"/>
      <c r="B125" s="39"/>
      <c r="C125" s="218" t="s">
        <v>196</v>
      </c>
      <c r="D125" s="218" t="s">
        <v>165</v>
      </c>
      <c r="E125" s="219" t="s">
        <v>4161</v>
      </c>
      <c r="F125" s="220" t="s">
        <v>4162</v>
      </c>
      <c r="G125" s="221" t="s">
        <v>3365</v>
      </c>
      <c r="H125" s="222">
        <v>300</v>
      </c>
      <c r="I125" s="223"/>
      <c r="J125" s="224">
        <f>ROUND(I125*H125,2)</f>
        <v>0</v>
      </c>
      <c r="K125" s="220" t="s">
        <v>1</v>
      </c>
      <c r="L125" s="44"/>
      <c r="M125" s="225" t="s">
        <v>1</v>
      </c>
      <c r="N125" s="226" t="s">
        <v>43</v>
      </c>
      <c r="O125" s="91"/>
      <c r="P125" s="227">
        <f>O125*H125</f>
        <v>0</v>
      </c>
      <c r="Q125" s="227">
        <v>0</v>
      </c>
      <c r="R125" s="227">
        <f>Q125*H125</f>
        <v>0</v>
      </c>
      <c r="S125" s="227">
        <v>0</v>
      </c>
      <c r="T125" s="228">
        <f>S125*H125</f>
        <v>0</v>
      </c>
      <c r="U125" s="38"/>
      <c r="V125" s="38"/>
      <c r="W125" s="38"/>
      <c r="X125" s="38"/>
      <c r="Y125" s="38"/>
      <c r="Z125" s="38"/>
      <c r="AA125" s="38"/>
      <c r="AB125" s="38"/>
      <c r="AC125" s="38"/>
      <c r="AD125" s="38"/>
      <c r="AE125" s="38"/>
      <c r="AR125" s="229" t="s">
        <v>767</v>
      </c>
      <c r="AT125" s="229" t="s">
        <v>165</v>
      </c>
      <c r="AU125" s="229" t="s">
        <v>86</v>
      </c>
      <c r="AY125" s="17" t="s">
        <v>162</v>
      </c>
      <c r="BE125" s="230">
        <f>IF(N125="základní",J125,0)</f>
        <v>0</v>
      </c>
      <c r="BF125" s="230">
        <f>IF(N125="snížená",J125,0)</f>
        <v>0</v>
      </c>
      <c r="BG125" s="230">
        <f>IF(N125="zákl. přenesená",J125,0)</f>
        <v>0</v>
      </c>
      <c r="BH125" s="230">
        <f>IF(N125="sníž. přenesená",J125,0)</f>
        <v>0</v>
      </c>
      <c r="BI125" s="230">
        <f>IF(N125="nulová",J125,0)</f>
        <v>0</v>
      </c>
      <c r="BJ125" s="17" t="s">
        <v>86</v>
      </c>
      <c r="BK125" s="230">
        <f>ROUND(I125*H125,2)</f>
        <v>0</v>
      </c>
      <c r="BL125" s="17" t="s">
        <v>767</v>
      </c>
      <c r="BM125" s="229" t="s">
        <v>226</v>
      </c>
    </row>
    <row r="126" s="2" customFormat="1" ht="37.8" customHeight="1">
      <c r="A126" s="38"/>
      <c r="B126" s="39"/>
      <c r="C126" s="218" t="s">
        <v>201</v>
      </c>
      <c r="D126" s="218" t="s">
        <v>165</v>
      </c>
      <c r="E126" s="219" t="s">
        <v>4163</v>
      </c>
      <c r="F126" s="220" t="s">
        <v>4164</v>
      </c>
      <c r="G126" s="221" t="s">
        <v>4152</v>
      </c>
      <c r="H126" s="222">
        <v>1</v>
      </c>
      <c r="I126" s="223"/>
      <c r="J126" s="224">
        <f>ROUND(I126*H126,2)</f>
        <v>0</v>
      </c>
      <c r="K126" s="220" t="s">
        <v>1</v>
      </c>
      <c r="L126" s="44"/>
      <c r="M126" s="225" t="s">
        <v>1</v>
      </c>
      <c r="N126" s="226" t="s">
        <v>43</v>
      </c>
      <c r="O126" s="91"/>
      <c r="P126" s="227">
        <f>O126*H126</f>
        <v>0</v>
      </c>
      <c r="Q126" s="227">
        <v>0</v>
      </c>
      <c r="R126" s="227">
        <f>Q126*H126</f>
        <v>0</v>
      </c>
      <c r="S126" s="227">
        <v>0</v>
      </c>
      <c r="T126" s="228">
        <f>S126*H126</f>
        <v>0</v>
      </c>
      <c r="U126" s="38"/>
      <c r="V126" s="38"/>
      <c r="W126" s="38"/>
      <c r="X126" s="38"/>
      <c r="Y126" s="38"/>
      <c r="Z126" s="38"/>
      <c r="AA126" s="38"/>
      <c r="AB126" s="38"/>
      <c r="AC126" s="38"/>
      <c r="AD126" s="38"/>
      <c r="AE126" s="38"/>
      <c r="AR126" s="229" t="s">
        <v>767</v>
      </c>
      <c r="AT126" s="229" t="s">
        <v>165</v>
      </c>
      <c r="AU126" s="229" t="s">
        <v>86</v>
      </c>
      <c r="AY126" s="17" t="s">
        <v>162</v>
      </c>
      <c r="BE126" s="230">
        <f>IF(N126="základní",J126,0)</f>
        <v>0</v>
      </c>
      <c r="BF126" s="230">
        <f>IF(N126="snížená",J126,0)</f>
        <v>0</v>
      </c>
      <c r="BG126" s="230">
        <f>IF(N126="zákl. přenesená",J126,0)</f>
        <v>0</v>
      </c>
      <c r="BH126" s="230">
        <f>IF(N126="sníž. přenesená",J126,0)</f>
        <v>0</v>
      </c>
      <c r="BI126" s="230">
        <f>IF(N126="nulová",J126,0)</f>
        <v>0</v>
      </c>
      <c r="BJ126" s="17" t="s">
        <v>86</v>
      </c>
      <c r="BK126" s="230">
        <f>ROUND(I126*H126,2)</f>
        <v>0</v>
      </c>
      <c r="BL126" s="17" t="s">
        <v>767</v>
      </c>
      <c r="BM126" s="229" t="s">
        <v>235</v>
      </c>
    </row>
    <row r="127" s="2" customFormat="1" ht="49.05" customHeight="1">
      <c r="A127" s="38"/>
      <c r="B127" s="39"/>
      <c r="C127" s="218" t="s">
        <v>205</v>
      </c>
      <c r="D127" s="218" t="s">
        <v>165</v>
      </c>
      <c r="E127" s="219" t="s">
        <v>4165</v>
      </c>
      <c r="F127" s="220" t="s">
        <v>4166</v>
      </c>
      <c r="G127" s="221" t="s">
        <v>4152</v>
      </c>
      <c r="H127" s="222">
        <v>1</v>
      </c>
      <c r="I127" s="223"/>
      <c r="J127" s="224">
        <f>ROUND(I127*H127,2)</f>
        <v>0</v>
      </c>
      <c r="K127" s="220" t="s">
        <v>1</v>
      </c>
      <c r="L127" s="44"/>
      <c r="M127" s="225" t="s">
        <v>1</v>
      </c>
      <c r="N127" s="226" t="s">
        <v>43</v>
      </c>
      <c r="O127" s="91"/>
      <c r="P127" s="227">
        <f>O127*H127</f>
        <v>0</v>
      </c>
      <c r="Q127" s="227">
        <v>0</v>
      </c>
      <c r="R127" s="227">
        <f>Q127*H127</f>
        <v>0</v>
      </c>
      <c r="S127" s="227">
        <v>0</v>
      </c>
      <c r="T127" s="228">
        <f>S127*H127</f>
        <v>0</v>
      </c>
      <c r="U127" s="38"/>
      <c r="V127" s="38"/>
      <c r="W127" s="38"/>
      <c r="X127" s="38"/>
      <c r="Y127" s="38"/>
      <c r="Z127" s="38"/>
      <c r="AA127" s="38"/>
      <c r="AB127" s="38"/>
      <c r="AC127" s="38"/>
      <c r="AD127" s="38"/>
      <c r="AE127" s="38"/>
      <c r="AR127" s="229" t="s">
        <v>767</v>
      </c>
      <c r="AT127" s="229" t="s">
        <v>165</v>
      </c>
      <c r="AU127" s="229" t="s">
        <v>86</v>
      </c>
      <c r="AY127" s="17" t="s">
        <v>162</v>
      </c>
      <c r="BE127" s="230">
        <f>IF(N127="základní",J127,0)</f>
        <v>0</v>
      </c>
      <c r="BF127" s="230">
        <f>IF(N127="snížená",J127,0)</f>
        <v>0</v>
      </c>
      <c r="BG127" s="230">
        <f>IF(N127="zákl. přenesená",J127,0)</f>
        <v>0</v>
      </c>
      <c r="BH127" s="230">
        <f>IF(N127="sníž. přenesená",J127,0)</f>
        <v>0</v>
      </c>
      <c r="BI127" s="230">
        <f>IF(N127="nulová",J127,0)</f>
        <v>0</v>
      </c>
      <c r="BJ127" s="17" t="s">
        <v>86</v>
      </c>
      <c r="BK127" s="230">
        <f>ROUND(I127*H127,2)</f>
        <v>0</v>
      </c>
      <c r="BL127" s="17" t="s">
        <v>767</v>
      </c>
      <c r="BM127" s="229" t="s">
        <v>245</v>
      </c>
    </row>
    <row r="128" s="2" customFormat="1" ht="66.75" customHeight="1">
      <c r="A128" s="38"/>
      <c r="B128" s="39"/>
      <c r="C128" s="218" t="s">
        <v>163</v>
      </c>
      <c r="D128" s="218" t="s">
        <v>165</v>
      </c>
      <c r="E128" s="219" t="s">
        <v>4167</v>
      </c>
      <c r="F128" s="220" t="s">
        <v>4168</v>
      </c>
      <c r="G128" s="221" t="s">
        <v>4152</v>
      </c>
      <c r="H128" s="222">
        <v>1</v>
      </c>
      <c r="I128" s="223"/>
      <c r="J128" s="224">
        <f>ROUND(I128*H128,2)</f>
        <v>0</v>
      </c>
      <c r="K128" s="220" t="s">
        <v>1</v>
      </c>
      <c r="L128" s="44"/>
      <c r="M128" s="225" t="s">
        <v>1</v>
      </c>
      <c r="N128" s="226" t="s">
        <v>43</v>
      </c>
      <c r="O128" s="91"/>
      <c r="P128" s="227">
        <f>O128*H128</f>
        <v>0</v>
      </c>
      <c r="Q128" s="227">
        <v>0</v>
      </c>
      <c r="R128" s="227">
        <f>Q128*H128</f>
        <v>0</v>
      </c>
      <c r="S128" s="227">
        <v>0</v>
      </c>
      <c r="T128" s="228">
        <f>S128*H128</f>
        <v>0</v>
      </c>
      <c r="U128" s="38"/>
      <c r="V128" s="38"/>
      <c r="W128" s="38"/>
      <c r="X128" s="38"/>
      <c r="Y128" s="38"/>
      <c r="Z128" s="38"/>
      <c r="AA128" s="38"/>
      <c r="AB128" s="38"/>
      <c r="AC128" s="38"/>
      <c r="AD128" s="38"/>
      <c r="AE128" s="38"/>
      <c r="AR128" s="229" t="s">
        <v>767</v>
      </c>
      <c r="AT128" s="229" t="s">
        <v>165</v>
      </c>
      <c r="AU128" s="229" t="s">
        <v>86</v>
      </c>
      <c r="AY128" s="17" t="s">
        <v>162</v>
      </c>
      <c r="BE128" s="230">
        <f>IF(N128="základní",J128,0)</f>
        <v>0</v>
      </c>
      <c r="BF128" s="230">
        <f>IF(N128="snížená",J128,0)</f>
        <v>0</v>
      </c>
      <c r="BG128" s="230">
        <f>IF(N128="zákl. přenesená",J128,0)</f>
        <v>0</v>
      </c>
      <c r="BH128" s="230">
        <f>IF(N128="sníž. přenesená",J128,0)</f>
        <v>0</v>
      </c>
      <c r="BI128" s="230">
        <f>IF(N128="nulová",J128,0)</f>
        <v>0</v>
      </c>
      <c r="BJ128" s="17" t="s">
        <v>86</v>
      </c>
      <c r="BK128" s="230">
        <f>ROUND(I128*H128,2)</f>
        <v>0</v>
      </c>
      <c r="BL128" s="17" t="s">
        <v>767</v>
      </c>
      <c r="BM128" s="229" t="s">
        <v>256</v>
      </c>
    </row>
    <row r="129" s="2" customFormat="1" ht="16.5" customHeight="1">
      <c r="A129" s="38"/>
      <c r="B129" s="39"/>
      <c r="C129" s="218" t="s">
        <v>214</v>
      </c>
      <c r="D129" s="218" t="s">
        <v>165</v>
      </c>
      <c r="E129" s="219" t="s">
        <v>4169</v>
      </c>
      <c r="F129" s="220" t="s">
        <v>4170</v>
      </c>
      <c r="G129" s="221" t="s">
        <v>4152</v>
      </c>
      <c r="H129" s="222">
        <v>1</v>
      </c>
      <c r="I129" s="223"/>
      <c r="J129" s="224">
        <f>ROUND(I129*H129,2)</f>
        <v>0</v>
      </c>
      <c r="K129" s="220" t="s">
        <v>1</v>
      </c>
      <c r="L129" s="44"/>
      <c r="M129" s="225" t="s">
        <v>1</v>
      </c>
      <c r="N129" s="226" t="s">
        <v>43</v>
      </c>
      <c r="O129" s="91"/>
      <c r="P129" s="227">
        <f>O129*H129</f>
        <v>0</v>
      </c>
      <c r="Q129" s="227">
        <v>0</v>
      </c>
      <c r="R129" s="227">
        <f>Q129*H129</f>
        <v>0</v>
      </c>
      <c r="S129" s="227">
        <v>0</v>
      </c>
      <c r="T129" s="228">
        <f>S129*H129</f>
        <v>0</v>
      </c>
      <c r="U129" s="38"/>
      <c r="V129" s="38"/>
      <c r="W129" s="38"/>
      <c r="X129" s="38"/>
      <c r="Y129" s="38"/>
      <c r="Z129" s="38"/>
      <c r="AA129" s="38"/>
      <c r="AB129" s="38"/>
      <c r="AC129" s="38"/>
      <c r="AD129" s="38"/>
      <c r="AE129" s="38"/>
      <c r="AR129" s="229" t="s">
        <v>767</v>
      </c>
      <c r="AT129" s="229" t="s">
        <v>165</v>
      </c>
      <c r="AU129" s="229" t="s">
        <v>86</v>
      </c>
      <c r="AY129" s="17" t="s">
        <v>162</v>
      </c>
      <c r="BE129" s="230">
        <f>IF(N129="základní",J129,0)</f>
        <v>0</v>
      </c>
      <c r="BF129" s="230">
        <f>IF(N129="snížená",J129,0)</f>
        <v>0</v>
      </c>
      <c r="BG129" s="230">
        <f>IF(N129="zákl. přenesená",J129,0)</f>
        <v>0</v>
      </c>
      <c r="BH129" s="230">
        <f>IF(N129="sníž. přenesená",J129,0)</f>
        <v>0</v>
      </c>
      <c r="BI129" s="230">
        <f>IF(N129="nulová",J129,0)</f>
        <v>0</v>
      </c>
      <c r="BJ129" s="17" t="s">
        <v>86</v>
      </c>
      <c r="BK129" s="230">
        <f>ROUND(I129*H129,2)</f>
        <v>0</v>
      </c>
      <c r="BL129" s="17" t="s">
        <v>767</v>
      </c>
      <c r="BM129" s="229" t="s">
        <v>265</v>
      </c>
    </row>
    <row r="130" s="2" customFormat="1" ht="16.5" customHeight="1">
      <c r="A130" s="38"/>
      <c r="B130" s="39"/>
      <c r="C130" s="218" t="s">
        <v>221</v>
      </c>
      <c r="D130" s="218" t="s">
        <v>165</v>
      </c>
      <c r="E130" s="219" t="s">
        <v>4171</v>
      </c>
      <c r="F130" s="220" t="s">
        <v>4172</v>
      </c>
      <c r="G130" s="221" t="s">
        <v>4152</v>
      </c>
      <c r="H130" s="222">
        <v>1</v>
      </c>
      <c r="I130" s="223"/>
      <c r="J130" s="224">
        <f>ROUND(I130*H130,2)</f>
        <v>0</v>
      </c>
      <c r="K130" s="220" t="s">
        <v>1</v>
      </c>
      <c r="L130" s="44"/>
      <c r="M130" s="225" t="s">
        <v>1</v>
      </c>
      <c r="N130" s="226" t="s">
        <v>43</v>
      </c>
      <c r="O130" s="91"/>
      <c r="P130" s="227">
        <f>O130*H130</f>
        <v>0</v>
      </c>
      <c r="Q130" s="227">
        <v>0</v>
      </c>
      <c r="R130" s="227">
        <f>Q130*H130</f>
        <v>0</v>
      </c>
      <c r="S130" s="227">
        <v>0</v>
      </c>
      <c r="T130" s="228">
        <f>S130*H130</f>
        <v>0</v>
      </c>
      <c r="U130" s="38"/>
      <c r="V130" s="38"/>
      <c r="W130" s="38"/>
      <c r="X130" s="38"/>
      <c r="Y130" s="38"/>
      <c r="Z130" s="38"/>
      <c r="AA130" s="38"/>
      <c r="AB130" s="38"/>
      <c r="AC130" s="38"/>
      <c r="AD130" s="38"/>
      <c r="AE130" s="38"/>
      <c r="AR130" s="229" t="s">
        <v>767</v>
      </c>
      <c r="AT130" s="229" t="s">
        <v>165</v>
      </c>
      <c r="AU130" s="229" t="s">
        <v>86</v>
      </c>
      <c r="AY130" s="17" t="s">
        <v>162</v>
      </c>
      <c r="BE130" s="230">
        <f>IF(N130="základní",J130,0)</f>
        <v>0</v>
      </c>
      <c r="BF130" s="230">
        <f>IF(N130="snížená",J130,0)</f>
        <v>0</v>
      </c>
      <c r="BG130" s="230">
        <f>IF(N130="zákl. přenesená",J130,0)</f>
        <v>0</v>
      </c>
      <c r="BH130" s="230">
        <f>IF(N130="sníž. přenesená",J130,0)</f>
        <v>0</v>
      </c>
      <c r="BI130" s="230">
        <f>IF(N130="nulová",J130,0)</f>
        <v>0</v>
      </c>
      <c r="BJ130" s="17" t="s">
        <v>86</v>
      </c>
      <c r="BK130" s="230">
        <f>ROUND(I130*H130,2)</f>
        <v>0</v>
      </c>
      <c r="BL130" s="17" t="s">
        <v>767</v>
      </c>
      <c r="BM130" s="229" t="s">
        <v>275</v>
      </c>
    </row>
    <row r="131" s="2" customFormat="1" ht="16.5" customHeight="1">
      <c r="A131" s="38"/>
      <c r="B131" s="39"/>
      <c r="C131" s="218" t="s">
        <v>226</v>
      </c>
      <c r="D131" s="218" t="s">
        <v>165</v>
      </c>
      <c r="E131" s="219" t="s">
        <v>4173</v>
      </c>
      <c r="F131" s="220" t="s">
        <v>4174</v>
      </c>
      <c r="G131" s="221" t="s">
        <v>4152</v>
      </c>
      <c r="H131" s="222">
        <v>1</v>
      </c>
      <c r="I131" s="223"/>
      <c r="J131" s="224">
        <f>ROUND(I131*H131,2)</f>
        <v>0</v>
      </c>
      <c r="K131" s="220" t="s">
        <v>1</v>
      </c>
      <c r="L131" s="44"/>
      <c r="M131" s="225" t="s">
        <v>1</v>
      </c>
      <c r="N131" s="226" t="s">
        <v>43</v>
      </c>
      <c r="O131" s="91"/>
      <c r="P131" s="227">
        <f>O131*H131</f>
        <v>0</v>
      </c>
      <c r="Q131" s="227">
        <v>0</v>
      </c>
      <c r="R131" s="227">
        <f>Q131*H131</f>
        <v>0</v>
      </c>
      <c r="S131" s="227">
        <v>0</v>
      </c>
      <c r="T131" s="228">
        <f>S131*H131</f>
        <v>0</v>
      </c>
      <c r="U131" s="38"/>
      <c r="V131" s="38"/>
      <c r="W131" s="38"/>
      <c r="X131" s="38"/>
      <c r="Y131" s="38"/>
      <c r="Z131" s="38"/>
      <c r="AA131" s="38"/>
      <c r="AB131" s="38"/>
      <c r="AC131" s="38"/>
      <c r="AD131" s="38"/>
      <c r="AE131" s="38"/>
      <c r="AR131" s="229" t="s">
        <v>767</v>
      </c>
      <c r="AT131" s="229" t="s">
        <v>165</v>
      </c>
      <c r="AU131" s="229" t="s">
        <v>86</v>
      </c>
      <c r="AY131" s="17" t="s">
        <v>162</v>
      </c>
      <c r="BE131" s="230">
        <f>IF(N131="základní",J131,0)</f>
        <v>0</v>
      </c>
      <c r="BF131" s="230">
        <f>IF(N131="snížená",J131,0)</f>
        <v>0</v>
      </c>
      <c r="BG131" s="230">
        <f>IF(N131="zákl. přenesená",J131,0)</f>
        <v>0</v>
      </c>
      <c r="BH131" s="230">
        <f>IF(N131="sníž. přenesená",J131,0)</f>
        <v>0</v>
      </c>
      <c r="BI131" s="230">
        <f>IF(N131="nulová",J131,0)</f>
        <v>0</v>
      </c>
      <c r="BJ131" s="17" t="s">
        <v>86</v>
      </c>
      <c r="BK131" s="230">
        <f>ROUND(I131*H131,2)</f>
        <v>0</v>
      </c>
      <c r="BL131" s="17" t="s">
        <v>767</v>
      </c>
      <c r="BM131" s="229" t="s">
        <v>283</v>
      </c>
    </row>
    <row r="132" s="2" customFormat="1" ht="49.05" customHeight="1">
      <c r="A132" s="38"/>
      <c r="B132" s="39"/>
      <c r="C132" s="218" t="s">
        <v>230</v>
      </c>
      <c r="D132" s="218" t="s">
        <v>165</v>
      </c>
      <c r="E132" s="219" t="s">
        <v>4175</v>
      </c>
      <c r="F132" s="220" t="s">
        <v>4176</v>
      </c>
      <c r="G132" s="221" t="s">
        <v>4152</v>
      </c>
      <c r="H132" s="222">
        <v>1</v>
      </c>
      <c r="I132" s="223"/>
      <c r="J132" s="224">
        <f>ROUND(I132*H132,2)</f>
        <v>0</v>
      </c>
      <c r="K132" s="220" t="s">
        <v>1</v>
      </c>
      <c r="L132" s="44"/>
      <c r="M132" s="225" t="s">
        <v>1</v>
      </c>
      <c r="N132" s="226" t="s">
        <v>43</v>
      </c>
      <c r="O132" s="91"/>
      <c r="P132" s="227">
        <f>O132*H132</f>
        <v>0</v>
      </c>
      <c r="Q132" s="227">
        <v>0</v>
      </c>
      <c r="R132" s="227">
        <f>Q132*H132</f>
        <v>0</v>
      </c>
      <c r="S132" s="227">
        <v>0</v>
      </c>
      <c r="T132" s="228">
        <f>S132*H132</f>
        <v>0</v>
      </c>
      <c r="U132" s="38"/>
      <c r="V132" s="38"/>
      <c r="W132" s="38"/>
      <c r="X132" s="38"/>
      <c r="Y132" s="38"/>
      <c r="Z132" s="38"/>
      <c r="AA132" s="38"/>
      <c r="AB132" s="38"/>
      <c r="AC132" s="38"/>
      <c r="AD132" s="38"/>
      <c r="AE132" s="38"/>
      <c r="AR132" s="229" t="s">
        <v>767</v>
      </c>
      <c r="AT132" s="229" t="s">
        <v>165</v>
      </c>
      <c r="AU132" s="229" t="s">
        <v>86</v>
      </c>
      <c r="AY132" s="17" t="s">
        <v>162</v>
      </c>
      <c r="BE132" s="230">
        <f>IF(N132="základní",J132,0)</f>
        <v>0</v>
      </c>
      <c r="BF132" s="230">
        <f>IF(N132="snížená",J132,0)</f>
        <v>0</v>
      </c>
      <c r="BG132" s="230">
        <f>IF(N132="zákl. přenesená",J132,0)</f>
        <v>0</v>
      </c>
      <c r="BH132" s="230">
        <f>IF(N132="sníž. přenesená",J132,0)</f>
        <v>0</v>
      </c>
      <c r="BI132" s="230">
        <f>IF(N132="nulová",J132,0)</f>
        <v>0</v>
      </c>
      <c r="BJ132" s="17" t="s">
        <v>86</v>
      </c>
      <c r="BK132" s="230">
        <f>ROUND(I132*H132,2)</f>
        <v>0</v>
      </c>
      <c r="BL132" s="17" t="s">
        <v>767</v>
      </c>
      <c r="BM132" s="229" t="s">
        <v>291</v>
      </c>
    </row>
    <row r="133" s="2" customFormat="1" ht="33" customHeight="1">
      <c r="A133" s="38"/>
      <c r="B133" s="39"/>
      <c r="C133" s="218" t="s">
        <v>235</v>
      </c>
      <c r="D133" s="218" t="s">
        <v>165</v>
      </c>
      <c r="E133" s="219" t="s">
        <v>4177</v>
      </c>
      <c r="F133" s="220" t="s">
        <v>4178</v>
      </c>
      <c r="G133" s="221" t="s">
        <v>4152</v>
      </c>
      <c r="H133" s="222">
        <v>1</v>
      </c>
      <c r="I133" s="223"/>
      <c r="J133" s="224">
        <f>ROUND(I133*H133,2)</f>
        <v>0</v>
      </c>
      <c r="K133" s="220" t="s">
        <v>1</v>
      </c>
      <c r="L133" s="44"/>
      <c r="M133" s="225" t="s">
        <v>1</v>
      </c>
      <c r="N133" s="226" t="s">
        <v>43</v>
      </c>
      <c r="O133" s="91"/>
      <c r="P133" s="227">
        <f>O133*H133</f>
        <v>0</v>
      </c>
      <c r="Q133" s="227">
        <v>0</v>
      </c>
      <c r="R133" s="227">
        <f>Q133*H133</f>
        <v>0</v>
      </c>
      <c r="S133" s="227">
        <v>0</v>
      </c>
      <c r="T133" s="228">
        <f>S133*H133</f>
        <v>0</v>
      </c>
      <c r="U133" s="38"/>
      <c r="V133" s="38"/>
      <c r="W133" s="38"/>
      <c r="X133" s="38"/>
      <c r="Y133" s="38"/>
      <c r="Z133" s="38"/>
      <c r="AA133" s="38"/>
      <c r="AB133" s="38"/>
      <c r="AC133" s="38"/>
      <c r="AD133" s="38"/>
      <c r="AE133" s="38"/>
      <c r="AR133" s="229" t="s">
        <v>767</v>
      </c>
      <c r="AT133" s="229" t="s">
        <v>165</v>
      </c>
      <c r="AU133" s="229" t="s">
        <v>86</v>
      </c>
      <c r="AY133" s="17" t="s">
        <v>162</v>
      </c>
      <c r="BE133" s="230">
        <f>IF(N133="základní",J133,0)</f>
        <v>0</v>
      </c>
      <c r="BF133" s="230">
        <f>IF(N133="snížená",J133,0)</f>
        <v>0</v>
      </c>
      <c r="BG133" s="230">
        <f>IF(N133="zákl. přenesená",J133,0)</f>
        <v>0</v>
      </c>
      <c r="BH133" s="230">
        <f>IF(N133="sníž. přenesená",J133,0)</f>
        <v>0</v>
      </c>
      <c r="BI133" s="230">
        <f>IF(N133="nulová",J133,0)</f>
        <v>0</v>
      </c>
      <c r="BJ133" s="17" t="s">
        <v>86</v>
      </c>
      <c r="BK133" s="230">
        <f>ROUND(I133*H133,2)</f>
        <v>0</v>
      </c>
      <c r="BL133" s="17" t="s">
        <v>767</v>
      </c>
      <c r="BM133" s="229" t="s">
        <v>299</v>
      </c>
    </row>
    <row r="134" s="2" customFormat="1" ht="24.15" customHeight="1">
      <c r="A134" s="38"/>
      <c r="B134" s="39"/>
      <c r="C134" s="218" t="s">
        <v>8</v>
      </c>
      <c r="D134" s="218" t="s">
        <v>165</v>
      </c>
      <c r="E134" s="219" t="s">
        <v>4179</v>
      </c>
      <c r="F134" s="220" t="s">
        <v>4180</v>
      </c>
      <c r="G134" s="221" t="s">
        <v>4152</v>
      </c>
      <c r="H134" s="222">
        <v>1</v>
      </c>
      <c r="I134" s="223"/>
      <c r="J134" s="224">
        <f>ROUND(I134*H134,2)</f>
        <v>0</v>
      </c>
      <c r="K134" s="220" t="s">
        <v>1</v>
      </c>
      <c r="L134" s="44"/>
      <c r="M134" s="225" t="s">
        <v>1</v>
      </c>
      <c r="N134" s="226" t="s">
        <v>43</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767</v>
      </c>
      <c r="AT134" s="229" t="s">
        <v>165</v>
      </c>
      <c r="AU134" s="229" t="s">
        <v>86</v>
      </c>
      <c r="AY134" s="17" t="s">
        <v>162</v>
      </c>
      <c r="BE134" s="230">
        <f>IF(N134="základní",J134,0)</f>
        <v>0</v>
      </c>
      <c r="BF134" s="230">
        <f>IF(N134="snížená",J134,0)</f>
        <v>0</v>
      </c>
      <c r="BG134" s="230">
        <f>IF(N134="zákl. přenesená",J134,0)</f>
        <v>0</v>
      </c>
      <c r="BH134" s="230">
        <f>IF(N134="sníž. přenesená",J134,0)</f>
        <v>0</v>
      </c>
      <c r="BI134" s="230">
        <f>IF(N134="nulová",J134,0)</f>
        <v>0</v>
      </c>
      <c r="BJ134" s="17" t="s">
        <v>86</v>
      </c>
      <c r="BK134" s="230">
        <f>ROUND(I134*H134,2)</f>
        <v>0</v>
      </c>
      <c r="BL134" s="17" t="s">
        <v>767</v>
      </c>
      <c r="BM134" s="229" t="s">
        <v>308</v>
      </c>
    </row>
    <row r="135" s="2" customFormat="1" ht="78" customHeight="1">
      <c r="A135" s="38"/>
      <c r="B135" s="39"/>
      <c r="C135" s="218" t="s">
        <v>245</v>
      </c>
      <c r="D135" s="218" t="s">
        <v>165</v>
      </c>
      <c r="E135" s="219" t="s">
        <v>4181</v>
      </c>
      <c r="F135" s="220" t="s">
        <v>4182</v>
      </c>
      <c r="G135" s="221" t="s">
        <v>4152</v>
      </c>
      <c r="H135" s="222">
        <v>1</v>
      </c>
      <c r="I135" s="223"/>
      <c r="J135" s="224">
        <f>ROUND(I135*H135,2)</f>
        <v>0</v>
      </c>
      <c r="K135" s="220" t="s">
        <v>1</v>
      </c>
      <c r="L135" s="44"/>
      <c r="M135" s="225" t="s">
        <v>1</v>
      </c>
      <c r="N135" s="226" t="s">
        <v>43</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767</v>
      </c>
      <c r="AT135" s="229" t="s">
        <v>165</v>
      </c>
      <c r="AU135" s="229" t="s">
        <v>86</v>
      </c>
      <c r="AY135" s="17" t="s">
        <v>162</v>
      </c>
      <c r="BE135" s="230">
        <f>IF(N135="základní",J135,0)</f>
        <v>0</v>
      </c>
      <c r="BF135" s="230">
        <f>IF(N135="snížená",J135,0)</f>
        <v>0</v>
      </c>
      <c r="BG135" s="230">
        <f>IF(N135="zákl. přenesená",J135,0)</f>
        <v>0</v>
      </c>
      <c r="BH135" s="230">
        <f>IF(N135="sníž. přenesená",J135,0)</f>
        <v>0</v>
      </c>
      <c r="BI135" s="230">
        <f>IF(N135="nulová",J135,0)</f>
        <v>0</v>
      </c>
      <c r="BJ135" s="17" t="s">
        <v>86</v>
      </c>
      <c r="BK135" s="230">
        <f>ROUND(I135*H135,2)</f>
        <v>0</v>
      </c>
      <c r="BL135" s="17" t="s">
        <v>767</v>
      </c>
      <c r="BM135" s="229" t="s">
        <v>318</v>
      </c>
    </row>
    <row r="136" s="2" customFormat="1" ht="16.5" customHeight="1">
      <c r="A136" s="38"/>
      <c r="B136" s="39"/>
      <c r="C136" s="218" t="s">
        <v>250</v>
      </c>
      <c r="D136" s="218" t="s">
        <v>165</v>
      </c>
      <c r="E136" s="219" t="s">
        <v>4183</v>
      </c>
      <c r="F136" s="220" t="s">
        <v>4184</v>
      </c>
      <c r="G136" s="221" t="s">
        <v>4152</v>
      </c>
      <c r="H136" s="222">
        <v>1</v>
      </c>
      <c r="I136" s="223"/>
      <c r="J136" s="224">
        <f>ROUND(I136*H136,2)</f>
        <v>0</v>
      </c>
      <c r="K136" s="220" t="s">
        <v>1</v>
      </c>
      <c r="L136" s="44"/>
      <c r="M136" s="225" t="s">
        <v>1</v>
      </c>
      <c r="N136" s="226" t="s">
        <v>43</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767</v>
      </c>
      <c r="AT136" s="229" t="s">
        <v>165</v>
      </c>
      <c r="AU136" s="229" t="s">
        <v>86</v>
      </c>
      <c r="AY136" s="17" t="s">
        <v>162</v>
      </c>
      <c r="BE136" s="230">
        <f>IF(N136="základní",J136,0)</f>
        <v>0</v>
      </c>
      <c r="BF136" s="230">
        <f>IF(N136="snížená",J136,0)</f>
        <v>0</v>
      </c>
      <c r="BG136" s="230">
        <f>IF(N136="zákl. přenesená",J136,0)</f>
        <v>0</v>
      </c>
      <c r="BH136" s="230">
        <f>IF(N136="sníž. přenesená",J136,0)</f>
        <v>0</v>
      </c>
      <c r="BI136" s="230">
        <f>IF(N136="nulová",J136,0)</f>
        <v>0</v>
      </c>
      <c r="BJ136" s="17" t="s">
        <v>86</v>
      </c>
      <c r="BK136" s="230">
        <f>ROUND(I136*H136,2)</f>
        <v>0</v>
      </c>
      <c r="BL136" s="17" t="s">
        <v>767</v>
      </c>
      <c r="BM136" s="229" t="s">
        <v>330</v>
      </c>
    </row>
    <row r="137" s="2" customFormat="1" ht="24.15" customHeight="1">
      <c r="A137" s="38"/>
      <c r="B137" s="39"/>
      <c r="C137" s="218" t="s">
        <v>256</v>
      </c>
      <c r="D137" s="218" t="s">
        <v>165</v>
      </c>
      <c r="E137" s="219" t="s">
        <v>4185</v>
      </c>
      <c r="F137" s="220" t="s">
        <v>4186</v>
      </c>
      <c r="G137" s="221" t="s">
        <v>4152</v>
      </c>
      <c r="H137" s="222">
        <v>1</v>
      </c>
      <c r="I137" s="223"/>
      <c r="J137" s="224">
        <f>ROUND(I137*H137,2)</f>
        <v>0</v>
      </c>
      <c r="K137" s="220" t="s">
        <v>1</v>
      </c>
      <c r="L137" s="44"/>
      <c r="M137" s="225" t="s">
        <v>1</v>
      </c>
      <c r="N137" s="226" t="s">
        <v>43</v>
      </c>
      <c r="O137" s="91"/>
      <c r="P137" s="227">
        <f>O137*H137</f>
        <v>0</v>
      </c>
      <c r="Q137" s="227">
        <v>0</v>
      </c>
      <c r="R137" s="227">
        <f>Q137*H137</f>
        <v>0</v>
      </c>
      <c r="S137" s="227">
        <v>0</v>
      </c>
      <c r="T137" s="228">
        <f>S137*H137</f>
        <v>0</v>
      </c>
      <c r="U137" s="38"/>
      <c r="V137" s="38"/>
      <c r="W137" s="38"/>
      <c r="X137" s="38"/>
      <c r="Y137" s="38"/>
      <c r="Z137" s="38"/>
      <c r="AA137" s="38"/>
      <c r="AB137" s="38"/>
      <c r="AC137" s="38"/>
      <c r="AD137" s="38"/>
      <c r="AE137" s="38"/>
      <c r="AR137" s="229" t="s">
        <v>767</v>
      </c>
      <c r="AT137" s="229" t="s">
        <v>165</v>
      </c>
      <c r="AU137" s="229" t="s">
        <v>86</v>
      </c>
      <c r="AY137" s="17" t="s">
        <v>162</v>
      </c>
      <c r="BE137" s="230">
        <f>IF(N137="základní",J137,0)</f>
        <v>0</v>
      </c>
      <c r="BF137" s="230">
        <f>IF(N137="snížená",J137,0)</f>
        <v>0</v>
      </c>
      <c r="BG137" s="230">
        <f>IF(N137="zákl. přenesená",J137,0)</f>
        <v>0</v>
      </c>
      <c r="BH137" s="230">
        <f>IF(N137="sníž. přenesená",J137,0)</f>
        <v>0</v>
      </c>
      <c r="BI137" s="230">
        <f>IF(N137="nulová",J137,0)</f>
        <v>0</v>
      </c>
      <c r="BJ137" s="17" t="s">
        <v>86</v>
      </c>
      <c r="BK137" s="230">
        <f>ROUND(I137*H137,2)</f>
        <v>0</v>
      </c>
      <c r="BL137" s="17" t="s">
        <v>767</v>
      </c>
      <c r="BM137" s="229" t="s">
        <v>344</v>
      </c>
    </row>
    <row r="138" s="2" customFormat="1" ht="24.15" customHeight="1">
      <c r="A138" s="38"/>
      <c r="B138" s="39"/>
      <c r="C138" s="218" t="s">
        <v>261</v>
      </c>
      <c r="D138" s="218" t="s">
        <v>165</v>
      </c>
      <c r="E138" s="219" t="s">
        <v>4187</v>
      </c>
      <c r="F138" s="220" t="s">
        <v>4188</v>
      </c>
      <c r="G138" s="221" t="s">
        <v>4152</v>
      </c>
      <c r="H138" s="222">
        <v>1</v>
      </c>
      <c r="I138" s="223"/>
      <c r="J138" s="224">
        <f>ROUND(I138*H138,2)</f>
        <v>0</v>
      </c>
      <c r="K138" s="220" t="s">
        <v>1</v>
      </c>
      <c r="L138" s="44"/>
      <c r="M138" s="225" t="s">
        <v>1</v>
      </c>
      <c r="N138" s="226" t="s">
        <v>43</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767</v>
      </c>
      <c r="AT138" s="229" t="s">
        <v>165</v>
      </c>
      <c r="AU138" s="229" t="s">
        <v>86</v>
      </c>
      <c r="AY138" s="17" t="s">
        <v>162</v>
      </c>
      <c r="BE138" s="230">
        <f>IF(N138="základní",J138,0)</f>
        <v>0</v>
      </c>
      <c r="BF138" s="230">
        <f>IF(N138="snížená",J138,0)</f>
        <v>0</v>
      </c>
      <c r="BG138" s="230">
        <f>IF(N138="zákl. přenesená",J138,0)</f>
        <v>0</v>
      </c>
      <c r="BH138" s="230">
        <f>IF(N138="sníž. přenesená",J138,0)</f>
        <v>0</v>
      </c>
      <c r="BI138" s="230">
        <f>IF(N138="nulová",J138,0)</f>
        <v>0</v>
      </c>
      <c r="BJ138" s="17" t="s">
        <v>86</v>
      </c>
      <c r="BK138" s="230">
        <f>ROUND(I138*H138,2)</f>
        <v>0</v>
      </c>
      <c r="BL138" s="17" t="s">
        <v>767</v>
      </c>
      <c r="BM138" s="229" t="s">
        <v>355</v>
      </c>
    </row>
    <row r="139" s="2" customFormat="1" ht="37.8" customHeight="1">
      <c r="A139" s="38"/>
      <c r="B139" s="39"/>
      <c r="C139" s="218" t="s">
        <v>265</v>
      </c>
      <c r="D139" s="218" t="s">
        <v>165</v>
      </c>
      <c r="E139" s="219" t="s">
        <v>4189</v>
      </c>
      <c r="F139" s="220" t="s">
        <v>4190</v>
      </c>
      <c r="G139" s="221" t="s">
        <v>4152</v>
      </c>
      <c r="H139" s="222">
        <v>1</v>
      </c>
      <c r="I139" s="223"/>
      <c r="J139" s="224">
        <f>ROUND(I139*H139,2)</f>
        <v>0</v>
      </c>
      <c r="K139" s="220" t="s">
        <v>1</v>
      </c>
      <c r="L139" s="44"/>
      <c r="M139" s="225" t="s">
        <v>1</v>
      </c>
      <c r="N139" s="226" t="s">
        <v>43</v>
      </c>
      <c r="O139" s="91"/>
      <c r="P139" s="227">
        <f>O139*H139</f>
        <v>0</v>
      </c>
      <c r="Q139" s="227">
        <v>0</v>
      </c>
      <c r="R139" s="227">
        <f>Q139*H139</f>
        <v>0</v>
      </c>
      <c r="S139" s="227">
        <v>0</v>
      </c>
      <c r="T139" s="228">
        <f>S139*H139</f>
        <v>0</v>
      </c>
      <c r="U139" s="38"/>
      <c r="V139" s="38"/>
      <c r="W139" s="38"/>
      <c r="X139" s="38"/>
      <c r="Y139" s="38"/>
      <c r="Z139" s="38"/>
      <c r="AA139" s="38"/>
      <c r="AB139" s="38"/>
      <c r="AC139" s="38"/>
      <c r="AD139" s="38"/>
      <c r="AE139" s="38"/>
      <c r="AR139" s="229" t="s">
        <v>767</v>
      </c>
      <c r="AT139" s="229" t="s">
        <v>165</v>
      </c>
      <c r="AU139" s="229" t="s">
        <v>86</v>
      </c>
      <c r="AY139" s="17" t="s">
        <v>162</v>
      </c>
      <c r="BE139" s="230">
        <f>IF(N139="základní",J139,0)</f>
        <v>0</v>
      </c>
      <c r="BF139" s="230">
        <f>IF(N139="snížená",J139,0)</f>
        <v>0</v>
      </c>
      <c r="BG139" s="230">
        <f>IF(N139="zákl. přenesená",J139,0)</f>
        <v>0</v>
      </c>
      <c r="BH139" s="230">
        <f>IF(N139="sníž. přenesená",J139,0)</f>
        <v>0</v>
      </c>
      <c r="BI139" s="230">
        <f>IF(N139="nulová",J139,0)</f>
        <v>0</v>
      </c>
      <c r="BJ139" s="17" t="s">
        <v>86</v>
      </c>
      <c r="BK139" s="230">
        <f>ROUND(I139*H139,2)</f>
        <v>0</v>
      </c>
      <c r="BL139" s="17" t="s">
        <v>767</v>
      </c>
      <c r="BM139" s="229" t="s">
        <v>364</v>
      </c>
    </row>
    <row r="140" s="2" customFormat="1" ht="24.15" customHeight="1">
      <c r="A140" s="38"/>
      <c r="B140" s="39"/>
      <c r="C140" s="218" t="s">
        <v>7</v>
      </c>
      <c r="D140" s="218" t="s">
        <v>165</v>
      </c>
      <c r="E140" s="219" t="s">
        <v>4191</v>
      </c>
      <c r="F140" s="220" t="s">
        <v>4192</v>
      </c>
      <c r="G140" s="221" t="s">
        <v>4152</v>
      </c>
      <c r="H140" s="222">
        <v>1</v>
      </c>
      <c r="I140" s="223"/>
      <c r="J140" s="224">
        <f>ROUND(I140*H140,2)</f>
        <v>0</v>
      </c>
      <c r="K140" s="220" t="s">
        <v>1</v>
      </c>
      <c r="L140" s="44"/>
      <c r="M140" s="225" t="s">
        <v>1</v>
      </c>
      <c r="N140" s="226" t="s">
        <v>43</v>
      </c>
      <c r="O140" s="91"/>
      <c r="P140" s="227">
        <f>O140*H140</f>
        <v>0</v>
      </c>
      <c r="Q140" s="227">
        <v>0.00075000000000000002</v>
      </c>
      <c r="R140" s="227">
        <f>Q140*H140</f>
        <v>0.00075000000000000002</v>
      </c>
      <c r="S140" s="227">
        <v>0</v>
      </c>
      <c r="T140" s="228">
        <f>S140*H140</f>
        <v>0</v>
      </c>
      <c r="U140" s="38"/>
      <c r="V140" s="38"/>
      <c r="W140" s="38"/>
      <c r="X140" s="38"/>
      <c r="Y140" s="38"/>
      <c r="Z140" s="38"/>
      <c r="AA140" s="38"/>
      <c r="AB140" s="38"/>
      <c r="AC140" s="38"/>
      <c r="AD140" s="38"/>
      <c r="AE140" s="38"/>
      <c r="AR140" s="229" t="s">
        <v>767</v>
      </c>
      <c r="AT140" s="229" t="s">
        <v>165</v>
      </c>
      <c r="AU140" s="229" t="s">
        <v>86</v>
      </c>
      <c r="AY140" s="17" t="s">
        <v>162</v>
      </c>
      <c r="BE140" s="230">
        <f>IF(N140="základní",J140,0)</f>
        <v>0</v>
      </c>
      <c r="BF140" s="230">
        <f>IF(N140="snížená",J140,0)</f>
        <v>0</v>
      </c>
      <c r="BG140" s="230">
        <f>IF(N140="zákl. přenesená",J140,0)</f>
        <v>0</v>
      </c>
      <c r="BH140" s="230">
        <f>IF(N140="sníž. přenesená",J140,0)</f>
        <v>0</v>
      </c>
      <c r="BI140" s="230">
        <f>IF(N140="nulová",J140,0)</f>
        <v>0</v>
      </c>
      <c r="BJ140" s="17" t="s">
        <v>86</v>
      </c>
      <c r="BK140" s="230">
        <f>ROUND(I140*H140,2)</f>
        <v>0</v>
      </c>
      <c r="BL140" s="17" t="s">
        <v>767</v>
      </c>
      <c r="BM140" s="229" t="s">
        <v>379</v>
      </c>
    </row>
    <row r="141" s="2" customFormat="1" ht="24.15" customHeight="1">
      <c r="A141" s="38"/>
      <c r="B141" s="39"/>
      <c r="C141" s="218" t="s">
        <v>275</v>
      </c>
      <c r="D141" s="218" t="s">
        <v>165</v>
      </c>
      <c r="E141" s="219" t="s">
        <v>4193</v>
      </c>
      <c r="F141" s="220" t="s">
        <v>4194</v>
      </c>
      <c r="G141" s="221" t="s">
        <v>4152</v>
      </c>
      <c r="H141" s="222">
        <v>1</v>
      </c>
      <c r="I141" s="223"/>
      <c r="J141" s="224">
        <f>ROUND(I141*H141,2)</f>
        <v>0</v>
      </c>
      <c r="K141" s="220" t="s">
        <v>1</v>
      </c>
      <c r="L141" s="44"/>
      <c r="M141" s="225" t="s">
        <v>1</v>
      </c>
      <c r="N141" s="226" t="s">
        <v>43</v>
      </c>
      <c r="O141" s="91"/>
      <c r="P141" s="227">
        <f>O141*H141</f>
        <v>0</v>
      </c>
      <c r="Q141" s="227">
        <v>0</v>
      </c>
      <c r="R141" s="227">
        <f>Q141*H141</f>
        <v>0</v>
      </c>
      <c r="S141" s="227">
        <v>0</v>
      </c>
      <c r="T141" s="228">
        <f>S141*H141</f>
        <v>0</v>
      </c>
      <c r="U141" s="38"/>
      <c r="V141" s="38"/>
      <c r="W141" s="38"/>
      <c r="X141" s="38"/>
      <c r="Y141" s="38"/>
      <c r="Z141" s="38"/>
      <c r="AA141" s="38"/>
      <c r="AB141" s="38"/>
      <c r="AC141" s="38"/>
      <c r="AD141" s="38"/>
      <c r="AE141" s="38"/>
      <c r="AR141" s="229" t="s">
        <v>767</v>
      </c>
      <c r="AT141" s="229" t="s">
        <v>165</v>
      </c>
      <c r="AU141" s="229" t="s">
        <v>86</v>
      </c>
      <c r="AY141" s="17" t="s">
        <v>162</v>
      </c>
      <c r="BE141" s="230">
        <f>IF(N141="základní",J141,0)</f>
        <v>0</v>
      </c>
      <c r="BF141" s="230">
        <f>IF(N141="snížená",J141,0)</f>
        <v>0</v>
      </c>
      <c r="BG141" s="230">
        <f>IF(N141="zákl. přenesená",J141,0)</f>
        <v>0</v>
      </c>
      <c r="BH141" s="230">
        <f>IF(N141="sníž. přenesená",J141,0)</f>
        <v>0</v>
      </c>
      <c r="BI141" s="230">
        <f>IF(N141="nulová",J141,0)</f>
        <v>0</v>
      </c>
      <c r="BJ141" s="17" t="s">
        <v>86</v>
      </c>
      <c r="BK141" s="230">
        <f>ROUND(I141*H141,2)</f>
        <v>0</v>
      </c>
      <c r="BL141" s="17" t="s">
        <v>767</v>
      </c>
      <c r="BM141" s="229" t="s">
        <v>392</v>
      </c>
    </row>
    <row r="142" s="2" customFormat="1" ht="24.15" customHeight="1">
      <c r="A142" s="38"/>
      <c r="B142" s="39"/>
      <c r="C142" s="218" t="s">
        <v>279</v>
      </c>
      <c r="D142" s="218" t="s">
        <v>165</v>
      </c>
      <c r="E142" s="219" t="s">
        <v>4195</v>
      </c>
      <c r="F142" s="220" t="s">
        <v>4196</v>
      </c>
      <c r="G142" s="221" t="s">
        <v>4152</v>
      </c>
      <c r="H142" s="222">
        <v>1</v>
      </c>
      <c r="I142" s="223"/>
      <c r="J142" s="224">
        <f>ROUND(I142*H142,2)</f>
        <v>0</v>
      </c>
      <c r="K142" s="220" t="s">
        <v>1</v>
      </c>
      <c r="L142" s="44"/>
      <c r="M142" s="225" t="s">
        <v>1</v>
      </c>
      <c r="N142" s="226" t="s">
        <v>43</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767</v>
      </c>
      <c r="AT142" s="229" t="s">
        <v>165</v>
      </c>
      <c r="AU142" s="229" t="s">
        <v>86</v>
      </c>
      <c r="AY142" s="17" t="s">
        <v>162</v>
      </c>
      <c r="BE142" s="230">
        <f>IF(N142="základní",J142,0)</f>
        <v>0</v>
      </c>
      <c r="BF142" s="230">
        <f>IF(N142="snížená",J142,0)</f>
        <v>0</v>
      </c>
      <c r="BG142" s="230">
        <f>IF(N142="zákl. přenesená",J142,0)</f>
        <v>0</v>
      </c>
      <c r="BH142" s="230">
        <f>IF(N142="sníž. přenesená",J142,0)</f>
        <v>0</v>
      </c>
      <c r="BI142" s="230">
        <f>IF(N142="nulová",J142,0)</f>
        <v>0</v>
      </c>
      <c r="BJ142" s="17" t="s">
        <v>86</v>
      </c>
      <c r="BK142" s="230">
        <f>ROUND(I142*H142,2)</f>
        <v>0</v>
      </c>
      <c r="BL142" s="17" t="s">
        <v>767</v>
      </c>
      <c r="BM142" s="229" t="s">
        <v>404</v>
      </c>
    </row>
    <row r="143" s="2" customFormat="1" ht="16.5" customHeight="1">
      <c r="A143" s="38"/>
      <c r="B143" s="39"/>
      <c r="C143" s="218" t="s">
        <v>283</v>
      </c>
      <c r="D143" s="218" t="s">
        <v>165</v>
      </c>
      <c r="E143" s="219" t="s">
        <v>4197</v>
      </c>
      <c r="F143" s="220" t="s">
        <v>4198</v>
      </c>
      <c r="G143" s="221" t="s">
        <v>4152</v>
      </c>
      <c r="H143" s="222">
        <v>1</v>
      </c>
      <c r="I143" s="223"/>
      <c r="J143" s="224">
        <f>ROUND(I143*H143,2)</f>
        <v>0</v>
      </c>
      <c r="K143" s="220" t="s">
        <v>1</v>
      </c>
      <c r="L143" s="44"/>
      <c r="M143" s="225" t="s">
        <v>1</v>
      </c>
      <c r="N143" s="226" t="s">
        <v>43</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767</v>
      </c>
      <c r="AT143" s="229" t="s">
        <v>165</v>
      </c>
      <c r="AU143" s="229" t="s">
        <v>86</v>
      </c>
      <c r="AY143" s="17" t="s">
        <v>162</v>
      </c>
      <c r="BE143" s="230">
        <f>IF(N143="základní",J143,0)</f>
        <v>0</v>
      </c>
      <c r="BF143" s="230">
        <f>IF(N143="snížená",J143,0)</f>
        <v>0</v>
      </c>
      <c r="BG143" s="230">
        <f>IF(N143="zákl. přenesená",J143,0)</f>
        <v>0</v>
      </c>
      <c r="BH143" s="230">
        <f>IF(N143="sníž. přenesená",J143,0)</f>
        <v>0</v>
      </c>
      <c r="BI143" s="230">
        <f>IF(N143="nulová",J143,0)</f>
        <v>0</v>
      </c>
      <c r="BJ143" s="17" t="s">
        <v>86</v>
      </c>
      <c r="BK143" s="230">
        <f>ROUND(I143*H143,2)</f>
        <v>0</v>
      </c>
      <c r="BL143" s="17" t="s">
        <v>767</v>
      </c>
      <c r="BM143" s="229" t="s">
        <v>415</v>
      </c>
    </row>
    <row r="144" s="12" customFormat="1" ht="25.92" customHeight="1">
      <c r="A144" s="12"/>
      <c r="B144" s="202"/>
      <c r="C144" s="203"/>
      <c r="D144" s="204" t="s">
        <v>77</v>
      </c>
      <c r="E144" s="205" t="s">
        <v>86</v>
      </c>
      <c r="F144" s="205" t="s">
        <v>4199</v>
      </c>
      <c r="G144" s="203"/>
      <c r="H144" s="203"/>
      <c r="I144" s="206"/>
      <c r="J144" s="207">
        <f>BK144</f>
        <v>0</v>
      </c>
      <c r="K144" s="203"/>
      <c r="L144" s="208"/>
      <c r="M144" s="284"/>
      <c r="N144" s="285"/>
      <c r="O144" s="285"/>
      <c r="P144" s="286">
        <v>0</v>
      </c>
      <c r="Q144" s="285"/>
      <c r="R144" s="286">
        <v>0</v>
      </c>
      <c r="S144" s="285"/>
      <c r="T144" s="287">
        <v>0</v>
      </c>
      <c r="U144" s="12"/>
      <c r="V144" s="12"/>
      <c r="W144" s="12"/>
      <c r="X144" s="12"/>
      <c r="Y144" s="12"/>
      <c r="Z144" s="12"/>
      <c r="AA144" s="12"/>
      <c r="AB144" s="12"/>
      <c r="AC144" s="12"/>
      <c r="AD144" s="12"/>
      <c r="AE144" s="12"/>
      <c r="AR144" s="213" t="s">
        <v>182</v>
      </c>
      <c r="AT144" s="214" t="s">
        <v>77</v>
      </c>
      <c r="AU144" s="214" t="s">
        <v>78</v>
      </c>
      <c r="AY144" s="213" t="s">
        <v>162</v>
      </c>
      <c r="BK144" s="215">
        <v>0</v>
      </c>
    </row>
    <row r="145" s="2" customFormat="1" ht="6.96" customHeight="1">
      <c r="A145" s="38"/>
      <c r="B145" s="66"/>
      <c r="C145" s="67"/>
      <c r="D145" s="67"/>
      <c r="E145" s="67"/>
      <c r="F145" s="67"/>
      <c r="G145" s="67"/>
      <c r="H145" s="67"/>
      <c r="I145" s="67"/>
      <c r="J145" s="67"/>
      <c r="K145" s="67"/>
      <c r="L145" s="44"/>
      <c r="M145" s="38"/>
      <c r="O145" s="38"/>
      <c r="P145" s="38"/>
      <c r="Q145" s="38"/>
      <c r="R145" s="38"/>
      <c r="S145" s="38"/>
      <c r="T145" s="38"/>
      <c r="U145" s="38"/>
      <c r="V145" s="38"/>
      <c r="W145" s="38"/>
      <c r="X145" s="38"/>
      <c r="Y145" s="38"/>
      <c r="Z145" s="38"/>
      <c r="AA145" s="38"/>
      <c r="AB145" s="38"/>
      <c r="AC145" s="38"/>
      <c r="AD145" s="38"/>
      <c r="AE145" s="38"/>
    </row>
  </sheetData>
  <sheetProtection sheet="1" autoFilter="0" formatColumns="0" formatRows="0" objects="1" scenarios="1" spinCount="100000" saltValue="xmxytuIwFq578yZ7WrPOZtpNhtvEmfDesfFPJ73QSFEZnUR18kHU/JF9hWaFU9jWvhmU7xsQOFMuOMQd2DJN5A==" hashValue="pxJZhQjUdavqJ9oduMU7vkVsT45JK9FV4nY6Rt8FHyXgWMV18Mum4hHpwZvKnSzBAJU5DnfBw9F2KRZHVtGmpA==" algorithmName="SHA-512" password="CC35"/>
  <autoFilter ref="C117:K144"/>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87</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130</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ROUND(J127,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ROUND((SUM(BE127:BE311)),  2)</f>
        <v>0</v>
      </c>
      <c r="G33" s="38"/>
      <c r="H33" s="38"/>
      <c r="I33" s="155">
        <v>0.20999999999999999</v>
      </c>
      <c r="J33" s="154">
        <f>ROUND(((SUM(BE127:BE311))*I33),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ROUND((SUM(BF127:BF311)),  2)</f>
        <v>0</v>
      </c>
      <c r="G34" s="38"/>
      <c r="H34" s="38"/>
      <c r="I34" s="155">
        <v>0.14999999999999999</v>
      </c>
      <c r="J34" s="154">
        <f>ROUND(((SUM(BF127:BF311))*I34),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ROUND((SUM(BG127:BG311)),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ROUND((SUM(BH127:BH311)),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ROUND((SUM(BI127:BI311)),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SO 01 - 1 - Bourací práce a demolice</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J127</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136</v>
      </c>
      <c r="E97" s="182"/>
      <c r="F97" s="182"/>
      <c r="G97" s="182"/>
      <c r="H97" s="182"/>
      <c r="I97" s="182"/>
      <c r="J97" s="183">
        <f>J128</f>
        <v>0</v>
      </c>
      <c r="K97" s="180"/>
      <c r="L97" s="184"/>
      <c r="S97" s="9"/>
      <c r="T97" s="9"/>
      <c r="U97" s="9"/>
      <c r="V97" s="9"/>
      <c r="W97" s="9"/>
      <c r="X97" s="9"/>
      <c r="Y97" s="9"/>
      <c r="Z97" s="9"/>
      <c r="AA97" s="9"/>
      <c r="AB97" s="9"/>
      <c r="AC97" s="9"/>
      <c r="AD97" s="9"/>
      <c r="AE97" s="9"/>
    </row>
    <row r="98" hidden="1" s="10" customFormat="1" ht="19.92" customHeight="1">
      <c r="A98" s="10"/>
      <c r="B98" s="185"/>
      <c r="C98" s="186"/>
      <c r="D98" s="187" t="s">
        <v>137</v>
      </c>
      <c r="E98" s="188"/>
      <c r="F98" s="188"/>
      <c r="G98" s="188"/>
      <c r="H98" s="188"/>
      <c r="I98" s="188"/>
      <c r="J98" s="189">
        <f>J129</f>
        <v>0</v>
      </c>
      <c r="K98" s="186"/>
      <c r="L98" s="190"/>
      <c r="S98" s="10"/>
      <c r="T98" s="10"/>
      <c r="U98" s="10"/>
      <c r="V98" s="10"/>
      <c r="W98" s="10"/>
      <c r="X98" s="10"/>
      <c r="Y98" s="10"/>
      <c r="Z98" s="10"/>
      <c r="AA98" s="10"/>
      <c r="AB98" s="10"/>
      <c r="AC98" s="10"/>
      <c r="AD98" s="10"/>
      <c r="AE98" s="10"/>
    </row>
    <row r="99" hidden="1" s="10" customFormat="1" ht="19.92" customHeight="1">
      <c r="A99" s="10"/>
      <c r="B99" s="185"/>
      <c r="C99" s="186"/>
      <c r="D99" s="187" t="s">
        <v>138</v>
      </c>
      <c r="E99" s="188"/>
      <c r="F99" s="188"/>
      <c r="G99" s="188"/>
      <c r="H99" s="188"/>
      <c r="I99" s="188"/>
      <c r="J99" s="189">
        <f>J230</f>
        <v>0</v>
      </c>
      <c r="K99" s="186"/>
      <c r="L99" s="190"/>
      <c r="S99" s="10"/>
      <c r="T99" s="10"/>
      <c r="U99" s="10"/>
      <c r="V99" s="10"/>
      <c r="W99" s="10"/>
      <c r="X99" s="10"/>
      <c r="Y99" s="10"/>
      <c r="Z99" s="10"/>
      <c r="AA99" s="10"/>
      <c r="AB99" s="10"/>
      <c r="AC99" s="10"/>
      <c r="AD99" s="10"/>
      <c r="AE99" s="10"/>
    </row>
    <row r="100" hidden="1" s="9" customFormat="1" ht="24.96" customHeight="1">
      <c r="A100" s="9"/>
      <c r="B100" s="179"/>
      <c r="C100" s="180"/>
      <c r="D100" s="181" t="s">
        <v>139</v>
      </c>
      <c r="E100" s="182"/>
      <c r="F100" s="182"/>
      <c r="G100" s="182"/>
      <c r="H100" s="182"/>
      <c r="I100" s="182"/>
      <c r="J100" s="183">
        <f>J236</f>
        <v>0</v>
      </c>
      <c r="K100" s="180"/>
      <c r="L100" s="184"/>
      <c r="S100" s="9"/>
      <c r="T100" s="9"/>
      <c r="U100" s="9"/>
      <c r="V100" s="9"/>
      <c r="W100" s="9"/>
      <c r="X100" s="9"/>
      <c r="Y100" s="9"/>
      <c r="Z100" s="9"/>
      <c r="AA100" s="9"/>
      <c r="AB100" s="9"/>
      <c r="AC100" s="9"/>
      <c r="AD100" s="9"/>
      <c r="AE100" s="9"/>
    </row>
    <row r="101" hidden="1" s="10" customFormat="1" ht="19.92" customHeight="1">
      <c r="A101" s="10"/>
      <c r="B101" s="185"/>
      <c r="C101" s="186"/>
      <c r="D101" s="187" t="s">
        <v>140</v>
      </c>
      <c r="E101" s="188"/>
      <c r="F101" s="188"/>
      <c r="G101" s="188"/>
      <c r="H101" s="188"/>
      <c r="I101" s="188"/>
      <c r="J101" s="189">
        <f>J237</f>
        <v>0</v>
      </c>
      <c r="K101" s="186"/>
      <c r="L101" s="190"/>
      <c r="S101" s="10"/>
      <c r="T101" s="10"/>
      <c r="U101" s="10"/>
      <c r="V101" s="10"/>
      <c r="W101" s="10"/>
      <c r="X101" s="10"/>
      <c r="Y101" s="10"/>
      <c r="Z101" s="10"/>
      <c r="AA101" s="10"/>
      <c r="AB101" s="10"/>
      <c r="AC101" s="10"/>
      <c r="AD101" s="10"/>
      <c r="AE101" s="10"/>
    </row>
    <row r="102" hidden="1" s="10" customFormat="1" ht="19.92" customHeight="1">
      <c r="A102" s="10"/>
      <c r="B102" s="185"/>
      <c r="C102" s="186"/>
      <c r="D102" s="187" t="s">
        <v>141</v>
      </c>
      <c r="E102" s="188"/>
      <c r="F102" s="188"/>
      <c r="G102" s="188"/>
      <c r="H102" s="188"/>
      <c r="I102" s="188"/>
      <c r="J102" s="189">
        <f>J242</f>
        <v>0</v>
      </c>
      <c r="K102" s="186"/>
      <c r="L102" s="190"/>
      <c r="S102" s="10"/>
      <c r="T102" s="10"/>
      <c r="U102" s="10"/>
      <c r="V102" s="10"/>
      <c r="W102" s="10"/>
      <c r="X102" s="10"/>
      <c r="Y102" s="10"/>
      <c r="Z102" s="10"/>
      <c r="AA102" s="10"/>
      <c r="AB102" s="10"/>
      <c r="AC102" s="10"/>
      <c r="AD102" s="10"/>
      <c r="AE102" s="10"/>
    </row>
    <row r="103" hidden="1" s="10" customFormat="1" ht="19.92" customHeight="1">
      <c r="A103" s="10"/>
      <c r="B103" s="185"/>
      <c r="C103" s="186"/>
      <c r="D103" s="187" t="s">
        <v>142</v>
      </c>
      <c r="E103" s="188"/>
      <c r="F103" s="188"/>
      <c r="G103" s="188"/>
      <c r="H103" s="188"/>
      <c r="I103" s="188"/>
      <c r="J103" s="189">
        <f>J246</f>
        <v>0</v>
      </c>
      <c r="K103" s="186"/>
      <c r="L103" s="190"/>
      <c r="S103" s="10"/>
      <c r="T103" s="10"/>
      <c r="U103" s="10"/>
      <c r="V103" s="10"/>
      <c r="W103" s="10"/>
      <c r="X103" s="10"/>
      <c r="Y103" s="10"/>
      <c r="Z103" s="10"/>
      <c r="AA103" s="10"/>
      <c r="AB103" s="10"/>
      <c r="AC103" s="10"/>
      <c r="AD103" s="10"/>
      <c r="AE103" s="10"/>
    </row>
    <row r="104" hidden="1" s="10" customFormat="1" ht="19.92" customHeight="1">
      <c r="A104" s="10"/>
      <c r="B104" s="185"/>
      <c r="C104" s="186"/>
      <c r="D104" s="187" t="s">
        <v>143</v>
      </c>
      <c r="E104" s="188"/>
      <c r="F104" s="188"/>
      <c r="G104" s="188"/>
      <c r="H104" s="188"/>
      <c r="I104" s="188"/>
      <c r="J104" s="189">
        <f>J262</f>
        <v>0</v>
      </c>
      <c r="K104" s="186"/>
      <c r="L104" s="190"/>
      <c r="S104" s="10"/>
      <c r="T104" s="10"/>
      <c r="U104" s="10"/>
      <c r="V104" s="10"/>
      <c r="W104" s="10"/>
      <c r="X104" s="10"/>
      <c r="Y104" s="10"/>
      <c r="Z104" s="10"/>
      <c r="AA104" s="10"/>
      <c r="AB104" s="10"/>
      <c r="AC104" s="10"/>
      <c r="AD104" s="10"/>
      <c r="AE104" s="10"/>
    </row>
    <row r="105" hidden="1" s="10" customFormat="1" ht="19.92" customHeight="1">
      <c r="A105" s="10"/>
      <c r="B105" s="185"/>
      <c r="C105" s="186"/>
      <c r="D105" s="187" t="s">
        <v>144</v>
      </c>
      <c r="E105" s="188"/>
      <c r="F105" s="188"/>
      <c r="G105" s="188"/>
      <c r="H105" s="188"/>
      <c r="I105" s="188"/>
      <c r="J105" s="189">
        <f>J297</f>
        <v>0</v>
      </c>
      <c r="K105" s="186"/>
      <c r="L105" s="190"/>
      <c r="S105" s="10"/>
      <c r="T105" s="10"/>
      <c r="U105" s="10"/>
      <c r="V105" s="10"/>
      <c r="W105" s="10"/>
      <c r="X105" s="10"/>
      <c r="Y105" s="10"/>
      <c r="Z105" s="10"/>
      <c r="AA105" s="10"/>
      <c r="AB105" s="10"/>
      <c r="AC105" s="10"/>
      <c r="AD105" s="10"/>
      <c r="AE105" s="10"/>
    </row>
    <row r="106" hidden="1" s="10" customFormat="1" ht="19.92" customHeight="1">
      <c r="A106" s="10"/>
      <c r="B106" s="185"/>
      <c r="C106" s="186"/>
      <c r="D106" s="187" t="s">
        <v>145</v>
      </c>
      <c r="E106" s="188"/>
      <c r="F106" s="188"/>
      <c r="G106" s="188"/>
      <c r="H106" s="188"/>
      <c r="I106" s="188"/>
      <c r="J106" s="189">
        <f>J304</f>
        <v>0</v>
      </c>
      <c r="K106" s="186"/>
      <c r="L106" s="190"/>
      <c r="S106" s="10"/>
      <c r="T106" s="10"/>
      <c r="U106" s="10"/>
      <c r="V106" s="10"/>
      <c r="W106" s="10"/>
      <c r="X106" s="10"/>
      <c r="Y106" s="10"/>
      <c r="Z106" s="10"/>
      <c r="AA106" s="10"/>
      <c r="AB106" s="10"/>
      <c r="AC106" s="10"/>
      <c r="AD106" s="10"/>
      <c r="AE106" s="10"/>
    </row>
    <row r="107" hidden="1" s="10" customFormat="1" ht="19.92" customHeight="1">
      <c r="A107" s="10"/>
      <c r="B107" s="185"/>
      <c r="C107" s="186"/>
      <c r="D107" s="187" t="s">
        <v>146</v>
      </c>
      <c r="E107" s="188"/>
      <c r="F107" s="188"/>
      <c r="G107" s="188"/>
      <c r="H107" s="188"/>
      <c r="I107" s="188"/>
      <c r="J107" s="189">
        <f>J310</f>
        <v>0</v>
      </c>
      <c r="K107" s="186"/>
      <c r="L107" s="190"/>
      <c r="S107" s="10"/>
      <c r="T107" s="10"/>
      <c r="U107" s="10"/>
      <c r="V107" s="10"/>
      <c r="W107" s="10"/>
      <c r="X107" s="10"/>
      <c r="Y107" s="10"/>
      <c r="Z107" s="10"/>
      <c r="AA107" s="10"/>
      <c r="AB107" s="10"/>
      <c r="AC107" s="10"/>
      <c r="AD107" s="10"/>
      <c r="AE107" s="10"/>
    </row>
    <row r="108" hidden="1" s="2" customFormat="1" ht="21.84" customHeight="1">
      <c r="A108" s="38"/>
      <c r="B108" s="39"/>
      <c r="C108" s="40"/>
      <c r="D108" s="40"/>
      <c r="E108" s="40"/>
      <c r="F108" s="40"/>
      <c r="G108" s="40"/>
      <c r="H108" s="40"/>
      <c r="I108" s="40"/>
      <c r="J108" s="40"/>
      <c r="K108" s="40"/>
      <c r="L108" s="63"/>
      <c r="S108" s="38"/>
      <c r="T108" s="38"/>
      <c r="U108" s="38"/>
      <c r="V108" s="38"/>
      <c r="W108" s="38"/>
      <c r="X108" s="38"/>
      <c r="Y108" s="38"/>
      <c r="Z108" s="38"/>
      <c r="AA108" s="38"/>
      <c r="AB108" s="38"/>
      <c r="AC108" s="38"/>
      <c r="AD108" s="38"/>
      <c r="AE108" s="38"/>
    </row>
    <row r="109" hidden="1" s="2" customFormat="1" ht="6.96" customHeight="1">
      <c r="A109" s="38"/>
      <c r="B109" s="66"/>
      <c r="C109" s="67"/>
      <c r="D109" s="67"/>
      <c r="E109" s="67"/>
      <c r="F109" s="67"/>
      <c r="G109" s="67"/>
      <c r="H109" s="67"/>
      <c r="I109" s="67"/>
      <c r="J109" s="67"/>
      <c r="K109" s="67"/>
      <c r="L109" s="63"/>
      <c r="S109" s="38"/>
      <c r="T109" s="38"/>
      <c r="U109" s="38"/>
      <c r="V109" s="38"/>
      <c r="W109" s="38"/>
      <c r="X109" s="38"/>
      <c r="Y109" s="38"/>
      <c r="Z109" s="38"/>
      <c r="AA109" s="38"/>
      <c r="AB109" s="38"/>
      <c r="AC109" s="38"/>
      <c r="AD109" s="38"/>
      <c r="AE109" s="38"/>
    </row>
    <row r="110" hidden="1"/>
    <row r="111" hidden="1"/>
    <row r="112" hidden="1"/>
    <row r="113" s="2" customFormat="1" ht="6.96" customHeight="1">
      <c r="A113" s="38"/>
      <c r="B113" s="68"/>
      <c r="C113" s="69"/>
      <c r="D113" s="69"/>
      <c r="E113" s="69"/>
      <c r="F113" s="69"/>
      <c r="G113" s="69"/>
      <c r="H113" s="69"/>
      <c r="I113" s="69"/>
      <c r="J113" s="69"/>
      <c r="K113" s="69"/>
      <c r="L113" s="63"/>
      <c r="S113" s="38"/>
      <c r="T113" s="38"/>
      <c r="U113" s="38"/>
      <c r="V113" s="38"/>
      <c r="W113" s="38"/>
      <c r="X113" s="38"/>
      <c r="Y113" s="38"/>
      <c r="Z113" s="38"/>
      <c r="AA113" s="38"/>
      <c r="AB113" s="38"/>
      <c r="AC113" s="38"/>
      <c r="AD113" s="38"/>
      <c r="AE113" s="38"/>
    </row>
    <row r="114" s="2" customFormat="1" ht="24.96" customHeight="1">
      <c r="A114" s="38"/>
      <c r="B114" s="39"/>
      <c r="C114" s="23" t="s">
        <v>147</v>
      </c>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6.96" customHeight="1">
      <c r="A115" s="38"/>
      <c r="B115" s="39"/>
      <c r="C115" s="40"/>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16</v>
      </c>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26.25" customHeight="1">
      <c r="A117" s="38"/>
      <c r="B117" s="39"/>
      <c r="C117" s="40"/>
      <c r="D117" s="40"/>
      <c r="E117" s="174" t="str">
        <f>E7</f>
        <v>STAVEBNÍ ÚPRAVY HASIČSKÉ ZBROJNICE HEŘMANICE - SLEZSKÁ OSTRAVA</v>
      </c>
      <c r="F117" s="32"/>
      <c r="G117" s="32"/>
      <c r="H117" s="32"/>
      <c r="I117" s="40"/>
      <c r="J117" s="40"/>
      <c r="K117" s="40"/>
      <c r="L117" s="63"/>
      <c r="S117" s="38"/>
      <c r="T117" s="38"/>
      <c r="U117" s="38"/>
      <c r="V117" s="38"/>
      <c r="W117" s="38"/>
      <c r="X117" s="38"/>
      <c r="Y117" s="38"/>
      <c r="Z117" s="38"/>
      <c r="AA117" s="38"/>
      <c r="AB117" s="38"/>
      <c r="AC117" s="38"/>
      <c r="AD117" s="38"/>
      <c r="AE117" s="38"/>
    </row>
    <row r="118" s="2" customFormat="1" ht="12" customHeight="1">
      <c r="A118" s="38"/>
      <c r="B118" s="39"/>
      <c r="C118" s="32" t="s">
        <v>129</v>
      </c>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16.5" customHeight="1">
      <c r="A119" s="38"/>
      <c r="B119" s="39"/>
      <c r="C119" s="40"/>
      <c r="D119" s="40"/>
      <c r="E119" s="76" t="str">
        <f>E9</f>
        <v>SO 01 - 1 - Bourací práce a demolice</v>
      </c>
      <c r="F119" s="40"/>
      <c r="G119" s="40"/>
      <c r="H119" s="40"/>
      <c r="I119" s="40"/>
      <c r="J119" s="40"/>
      <c r="K119" s="40"/>
      <c r="L119" s="63"/>
      <c r="S119" s="38"/>
      <c r="T119" s="38"/>
      <c r="U119" s="38"/>
      <c r="V119" s="38"/>
      <c r="W119" s="38"/>
      <c r="X119" s="38"/>
      <c r="Y119" s="38"/>
      <c r="Z119" s="38"/>
      <c r="AA119" s="38"/>
      <c r="AB119" s="38"/>
      <c r="AC119" s="38"/>
      <c r="AD119" s="38"/>
      <c r="AE119" s="38"/>
    </row>
    <row r="120" s="2" customFormat="1" ht="6.96"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2" customFormat="1" ht="12" customHeight="1">
      <c r="A121" s="38"/>
      <c r="B121" s="39"/>
      <c r="C121" s="32" t="s">
        <v>20</v>
      </c>
      <c r="D121" s="40"/>
      <c r="E121" s="40"/>
      <c r="F121" s="27" t="str">
        <f>F12</f>
        <v>SLEZSKÁ OSTRAVA</v>
      </c>
      <c r="G121" s="40"/>
      <c r="H121" s="40"/>
      <c r="I121" s="32" t="s">
        <v>22</v>
      </c>
      <c r="J121" s="79" t="str">
        <f>IF(J12="","",J12)</f>
        <v>10. 8. 2023</v>
      </c>
      <c r="K121" s="40"/>
      <c r="L121" s="63"/>
      <c r="S121" s="38"/>
      <c r="T121" s="38"/>
      <c r="U121" s="38"/>
      <c r="V121" s="38"/>
      <c r="W121" s="38"/>
      <c r="X121" s="38"/>
      <c r="Y121" s="38"/>
      <c r="Z121" s="38"/>
      <c r="AA121" s="38"/>
      <c r="AB121" s="38"/>
      <c r="AC121" s="38"/>
      <c r="AD121" s="38"/>
      <c r="AE121" s="38"/>
    </row>
    <row r="122" s="2" customFormat="1" ht="6.96" customHeight="1">
      <c r="A122" s="38"/>
      <c r="B122" s="39"/>
      <c r="C122" s="40"/>
      <c r="D122" s="40"/>
      <c r="E122" s="40"/>
      <c r="F122" s="40"/>
      <c r="G122" s="40"/>
      <c r="H122" s="40"/>
      <c r="I122" s="40"/>
      <c r="J122" s="40"/>
      <c r="K122" s="40"/>
      <c r="L122" s="63"/>
      <c r="S122" s="38"/>
      <c r="T122" s="38"/>
      <c r="U122" s="38"/>
      <c r="V122" s="38"/>
      <c r="W122" s="38"/>
      <c r="X122" s="38"/>
      <c r="Y122" s="38"/>
      <c r="Z122" s="38"/>
      <c r="AA122" s="38"/>
      <c r="AB122" s="38"/>
      <c r="AC122" s="38"/>
      <c r="AD122" s="38"/>
      <c r="AE122" s="38"/>
    </row>
    <row r="123" s="2" customFormat="1" ht="15.15" customHeight="1">
      <c r="A123" s="38"/>
      <c r="B123" s="39"/>
      <c r="C123" s="32" t="s">
        <v>24</v>
      </c>
      <c r="D123" s="40"/>
      <c r="E123" s="40"/>
      <c r="F123" s="27" t="str">
        <f>E15</f>
        <v>SMO - SLEZSKÁ OSTRAVA</v>
      </c>
      <c r="G123" s="40"/>
      <c r="H123" s="40"/>
      <c r="I123" s="32" t="s">
        <v>30</v>
      </c>
      <c r="J123" s="36" t="str">
        <f>E21</f>
        <v>SPAN s.r.o.</v>
      </c>
      <c r="K123" s="40"/>
      <c r="L123" s="63"/>
      <c r="S123" s="38"/>
      <c r="T123" s="38"/>
      <c r="U123" s="38"/>
      <c r="V123" s="38"/>
      <c r="W123" s="38"/>
      <c r="X123" s="38"/>
      <c r="Y123" s="38"/>
      <c r="Z123" s="38"/>
      <c r="AA123" s="38"/>
      <c r="AB123" s="38"/>
      <c r="AC123" s="38"/>
      <c r="AD123" s="38"/>
      <c r="AE123" s="38"/>
    </row>
    <row r="124" s="2" customFormat="1" ht="15.15" customHeight="1">
      <c r="A124" s="38"/>
      <c r="B124" s="39"/>
      <c r="C124" s="32" t="s">
        <v>28</v>
      </c>
      <c r="D124" s="40"/>
      <c r="E124" s="40"/>
      <c r="F124" s="27" t="str">
        <f>IF(E18="","",E18)</f>
        <v>Vyplň údaj</v>
      </c>
      <c r="G124" s="40"/>
      <c r="H124" s="40"/>
      <c r="I124" s="32" t="s">
        <v>35</v>
      </c>
      <c r="J124" s="36" t="str">
        <f>E24</f>
        <v>SPAN S.R.O.</v>
      </c>
      <c r="K124" s="40"/>
      <c r="L124" s="63"/>
      <c r="S124" s="38"/>
      <c r="T124" s="38"/>
      <c r="U124" s="38"/>
      <c r="V124" s="38"/>
      <c r="W124" s="38"/>
      <c r="X124" s="38"/>
      <c r="Y124" s="38"/>
      <c r="Z124" s="38"/>
      <c r="AA124" s="38"/>
      <c r="AB124" s="38"/>
      <c r="AC124" s="38"/>
      <c r="AD124" s="38"/>
      <c r="AE124" s="38"/>
    </row>
    <row r="125" s="2" customFormat="1" ht="10.32" customHeight="1">
      <c r="A125" s="38"/>
      <c r="B125" s="39"/>
      <c r="C125" s="40"/>
      <c r="D125" s="40"/>
      <c r="E125" s="40"/>
      <c r="F125" s="40"/>
      <c r="G125" s="40"/>
      <c r="H125" s="40"/>
      <c r="I125" s="40"/>
      <c r="J125" s="40"/>
      <c r="K125" s="40"/>
      <c r="L125" s="63"/>
      <c r="S125" s="38"/>
      <c r="T125" s="38"/>
      <c r="U125" s="38"/>
      <c r="V125" s="38"/>
      <c r="W125" s="38"/>
      <c r="X125" s="38"/>
      <c r="Y125" s="38"/>
      <c r="Z125" s="38"/>
      <c r="AA125" s="38"/>
      <c r="AB125" s="38"/>
      <c r="AC125" s="38"/>
      <c r="AD125" s="38"/>
      <c r="AE125" s="38"/>
    </row>
    <row r="126" s="11" customFormat="1" ht="29.28" customHeight="1">
      <c r="A126" s="191"/>
      <c r="B126" s="192"/>
      <c r="C126" s="193" t="s">
        <v>148</v>
      </c>
      <c r="D126" s="194" t="s">
        <v>63</v>
      </c>
      <c r="E126" s="194" t="s">
        <v>59</v>
      </c>
      <c r="F126" s="194" t="s">
        <v>60</v>
      </c>
      <c r="G126" s="194" t="s">
        <v>149</v>
      </c>
      <c r="H126" s="194" t="s">
        <v>150</v>
      </c>
      <c r="I126" s="194" t="s">
        <v>151</v>
      </c>
      <c r="J126" s="194" t="s">
        <v>133</v>
      </c>
      <c r="K126" s="195" t="s">
        <v>152</v>
      </c>
      <c r="L126" s="196"/>
      <c r="M126" s="100" t="s">
        <v>1</v>
      </c>
      <c r="N126" s="101" t="s">
        <v>42</v>
      </c>
      <c r="O126" s="101" t="s">
        <v>153</v>
      </c>
      <c r="P126" s="101" t="s">
        <v>154</v>
      </c>
      <c r="Q126" s="101" t="s">
        <v>155</v>
      </c>
      <c r="R126" s="101" t="s">
        <v>156</v>
      </c>
      <c r="S126" s="101" t="s">
        <v>157</v>
      </c>
      <c r="T126" s="102" t="s">
        <v>158</v>
      </c>
      <c r="U126" s="191"/>
      <c r="V126" s="191"/>
      <c r="W126" s="191"/>
      <c r="X126" s="191"/>
      <c r="Y126" s="191"/>
      <c r="Z126" s="191"/>
      <c r="AA126" s="191"/>
      <c r="AB126" s="191"/>
      <c r="AC126" s="191"/>
      <c r="AD126" s="191"/>
      <c r="AE126" s="191"/>
    </row>
    <row r="127" s="2" customFormat="1" ht="22.8" customHeight="1">
      <c r="A127" s="38"/>
      <c r="B127" s="39"/>
      <c r="C127" s="107" t="s">
        <v>159</v>
      </c>
      <c r="D127" s="40"/>
      <c r="E127" s="40"/>
      <c r="F127" s="40"/>
      <c r="G127" s="40"/>
      <c r="H127" s="40"/>
      <c r="I127" s="40"/>
      <c r="J127" s="197">
        <f>BK127</f>
        <v>0</v>
      </c>
      <c r="K127" s="40"/>
      <c r="L127" s="44"/>
      <c r="M127" s="103"/>
      <c r="N127" s="198"/>
      <c r="O127" s="104"/>
      <c r="P127" s="199">
        <f>P128+P236</f>
        <v>0</v>
      </c>
      <c r="Q127" s="104"/>
      <c r="R127" s="199">
        <f>R128+R236</f>
        <v>0.6637904</v>
      </c>
      <c r="S127" s="104"/>
      <c r="T127" s="200">
        <f>T128+T236</f>
        <v>481.02243000000004</v>
      </c>
      <c r="U127" s="38"/>
      <c r="V127" s="38"/>
      <c r="W127" s="38"/>
      <c r="X127" s="38"/>
      <c r="Y127" s="38"/>
      <c r="Z127" s="38"/>
      <c r="AA127" s="38"/>
      <c r="AB127" s="38"/>
      <c r="AC127" s="38"/>
      <c r="AD127" s="38"/>
      <c r="AE127" s="38"/>
      <c r="AT127" s="17" t="s">
        <v>77</v>
      </c>
      <c r="AU127" s="17" t="s">
        <v>135</v>
      </c>
      <c r="BK127" s="201">
        <f>BK128+BK236</f>
        <v>0</v>
      </c>
    </row>
    <row r="128" s="12" customFormat="1" ht="25.92" customHeight="1">
      <c r="A128" s="12"/>
      <c r="B128" s="202"/>
      <c r="C128" s="203"/>
      <c r="D128" s="204" t="s">
        <v>77</v>
      </c>
      <c r="E128" s="205" t="s">
        <v>160</v>
      </c>
      <c r="F128" s="205" t="s">
        <v>161</v>
      </c>
      <c r="G128" s="203"/>
      <c r="H128" s="203"/>
      <c r="I128" s="206"/>
      <c r="J128" s="207">
        <f>BK128</f>
        <v>0</v>
      </c>
      <c r="K128" s="203"/>
      <c r="L128" s="208"/>
      <c r="M128" s="209"/>
      <c r="N128" s="210"/>
      <c r="O128" s="210"/>
      <c r="P128" s="211">
        <f>P129+P230</f>
        <v>0</v>
      </c>
      <c r="Q128" s="210"/>
      <c r="R128" s="211">
        <f>R129+R230</f>
        <v>0.6637904</v>
      </c>
      <c r="S128" s="210"/>
      <c r="T128" s="212">
        <f>T129+T230</f>
        <v>460.71179900000004</v>
      </c>
      <c r="U128" s="12"/>
      <c r="V128" s="12"/>
      <c r="W128" s="12"/>
      <c r="X128" s="12"/>
      <c r="Y128" s="12"/>
      <c r="Z128" s="12"/>
      <c r="AA128" s="12"/>
      <c r="AB128" s="12"/>
      <c r="AC128" s="12"/>
      <c r="AD128" s="12"/>
      <c r="AE128" s="12"/>
      <c r="AR128" s="213" t="s">
        <v>86</v>
      </c>
      <c r="AT128" s="214" t="s">
        <v>77</v>
      </c>
      <c r="AU128" s="214" t="s">
        <v>78</v>
      </c>
      <c r="AY128" s="213" t="s">
        <v>162</v>
      </c>
      <c r="BK128" s="215">
        <f>BK129+BK230</f>
        <v>0</v>
      </c>
    </row>
    <row r="129" s="12" customFormat="1" ht="22.8" customHeight="1">
      <c r="A129" s="12"/>
      <c r="B129" s="202"/>
      <c r="C129" s="203"/>
      <c r="D129" s="204" t="s">
        <v>77</v>
      </c>
      <c r="E129" s="216" t="s">
        <v>163</v>
      </c>
      <c r="F129" s="216" t="s">
        <v>164</v>
      </c>
      <c r="G129" s="203"/>
      <c r="H129" s="203"/>
      <c r="I129" s="206"/>
      <c r="J129" s="217">
        <f>BK129</f>
        <v>0</v>
      </c>
      <c r="K129" s="203"/>
      <c r="L129" s="208"/>
      <c r="M129" s="209"/>
      <c r="N129" s="210"/>
      <c r="O129" s="210"/>
      <c r="P129" s="211">
        <f>SUM(P130:P229)</f>
        <v>0</v>
      </c>
      <c r="Q129" s="210"/>
      <c r="R129" s="211">
        <f>SUM(R130:R229)</f>
        <v>0.6637904</v>
      </c>
      <c r="S129" s="210"/>
      <c r="T129" s="212">
        <f>SUM(T130:T229)</f>
        <v>460.71179900000004</v>
      </c>
      <c r="U129" s="12"/>
      <c r="V129" s="12"/>
      <c r="W129" s="12"/>
      <c r="X129" s="12"/>
      <c r="Y129" s="12"/>
      <c r="Z129" s="12"/>
      <c r="AA129" s="12"/>
      <c r="AB129" s="12"/>
      <c r="AC129" s="12"/>
      <c r="AD129" s="12"/>
      <c r="AE129" s="12"/>
      <c r="AR129" s="213" t="s">
        <v>86</v>
      </c>
      <c r="AT129" s="214" t="s">
        <v>77</v>
      </c>
      <c r="AU129" s="214" t="s">
        <v>86</v>
      </c>
      <c r="AY129" s="213" t="s">
        <v>162</v>
      </c>
      <c r="BK129" s="215">
        <f>SUM(BK130:BK229)</f>
        <v>0</v>
      </c>
    </row>
    <row r="130" s="2" customFormat="1" ht="16.5" customHeight="1">
      <c r="A130" s="38"/>
      <c r="B130" s="39"/>
      <c r="C130" s="218" t="s">
        <v>86</v>
      </c>
      <c r="D130" s="218" t="s">
        <v>165</v>
      </c>
      <c r="E130" s="219" t="s">
        <v>166</v>
      </c>
      <c r="F130" s="220" t="s">
        <v>167</v>
      </c>
      <c r="G130" s="221" t="s">
        <v>168</v>
      </c>
      <c r="H130" s="222">
        <v>2.0800000000000001</v>
      </c>
      <c r="I130" s="223"/>
      <c r="J130" s="224">
        <f>ROUND(I130*H130,2)</f>
        <v>0</v>
      </c>
      <c r="K130" s="220" t="s">
        <v>169</v>
      </c>
      <c r="L130" s="44"/>
      <c r="M130" s="225" t="s">
        <v>1</v>
      </c>
      <c r="N130" s="226" t="s">
        <v>43</v>
      </c>
      <c r="O130" s="91"/>
      <c r="P130" s="227">
        <f>O130*H130</f>
        <v>0</v>
      </c>
      <c r="Q130" s="227">
        <v>0</v>
      </c>
      <c r="R130" s="227">
        <f>Q130*H130</f>
        <v>0</v>
      </c>
      <c r="S130" s="227">
        <v>2</v>
      </c>
      <c r="T130" s="228">
        <f>S130*H130</f>
        <v>4.1600000000000001</v>
      </c>
      <c r="U130" s="38"/>
      <c r="V130" s="38"/>
      <c r="W130" s="38"/>
      <c r="X130" s="38"/>
      <c r="Y130" s="38"/>
      <c r="Z130" s="38"/>
      <c r="AA130" s="38"/>
      <c r="AB130" s="38"/>
      <c r="AC130" s="38"/>
      <c r="AD130" s="38"/>
      <c r="AE130" s="38"/>
      <c r="AR130" s="229" t="s">
        <v>170</v>
      </c>
      <c r="AT130" s="229" t="s">
        <v>165</v>
      </c>
      <c r="AU130" s="229" t="s">
        <v>88</v>
      </c>
      <c r="AY130" s="17" t="s">
        <v>162</v>
      </c>
      <c r="BE130" s="230">
        <f>IF(N130="základní",J130,0)</f>
        <v>0</v>
      </c>
      <c r="BF130" s="230">
        <f>IF(N130="snížená",J130,0)</f>
        <v>0</v>
      </c>
      <c r="BG130" s="230">
        <f>IF(N130="zákl. přenesená",J130,0)</f>
        <v>0</v>
      </c>
      <c r="BH130" s="230">
        <f>IF(N130="sníž. přenesená",J130,0)</f>
        <v>0</v>
      </c>
      <c r="BI130" s="230">
        <f>IF(N130="nulová",J130,0)</f>
        <v>0</v>
      </c>
      <c r="BJ130" s="17" t="s">
        <v>86</v>
      </c>
      <c r="BK130" s="230">
        <f>ROUND(I130*H130,2)</f>
        <v>0</v>
      </c>
      <c r="BL130" s="17" t="s">
        <v>170</v>
      </c>
      <c r="BM130" s="229" t="s">
        <v>171</v>
      </c>
    </row>
    <row r="131" s="2" customFormat="1">
      <c r="A131" s="38"/>
      <c r="B131" s="39"/>
      <c r="C131" s="40"/>
      <c r="D131" s="231" t="s">
        <v>172</v>
      </c>
      <c r="E131" s="40"/>
      <c r="F131" s="232" t="s">
        <v>173</v>
      </c>
      <c r="G131" s="40"/>
      <c r="H131" s="40"/>
      <c r="I131" s="233"/>
      <c r="J131" s="40"/>
      <c r="K131" s="40"/>
      <c r="L131" s="44"/>
      <c r="M131" s="234"/>
      <c r="N131" s="235"/>
      <c r="O131" s="91"/>
      <c r="P131" s="91"/>
      <c r="Q131" s="91"/>
      <c r="R131" s="91"/>
      <c r="S131" s="91"/>
      <c r="T131" s="92"/>
      <c r="U131" s="38"/>
      <c r="V131" s="38"/>
      <c r="W131" s="38"/>
      <c r="X131" s="38"/>
      <c r="Y131" s="38"/>
      <c r="Z131" s="38"/>
      <c r="AA131" s="38"/>
      <c r="AB131" s="38"/>
      <c r="AC131" s="38"/>
      <c r="AD131" s="38"/>
      <c r="AE131" s="38"/>
      <c r="AT131" s="17" t="s">
        <v>172</v>
      </c>
      <c r="AU131" s="17" t="s">
        <v>88</v>
      </c>
    </row>
    <row r="132" s="2" customFormat="1" ht="21.75" customHeight="1">
      <c r="A132" s="38"/>
      <c r="B132" s="39"/>
      <c r="C132" s="218" t="s">
        <v>88</v>
      </c>
      <c r="D132" s="218" t="s">
        <v>165</v>
      </c>
      <c r="E132" s="219" t="s">
        <v>174</v>
      </c>
      <c r="F132" s="220" t="s">
        <v>175</v>
      </c>
      <c r="G132" s="221" t="s">
        <v>176</v>
      </c>
      <c r="H132" s="222">
        <v>87.013000000000005</v>
      </c>
      <c r="I132" s="223"/>
      <c r="J132" s="224">
        <f>ROUND(I132*H132,2)</f>
        <v>0</v>
      </c>
      <c r="K132" s="220" t="s">
        <v>169</v>
      </c>
      <c r="L132" s="44"/>
      <c r="M132" s="225" t="s">
        <v>1</v>
      </c>
      <c r="N132" s="226" t="s">
        <v>43</v>
      </c>
      <c r="O132" s="91"/>
      <c r="P132" s="227">
        <f>O132*H132</f>
        <v>0</v>
      </c>
      <c r="Q132" s="227">
        <v>0</v>
      </c>
      <c r="R132" s="227">
        <f>Q132*H132</f>
        <v>0</v>
      </c>
      <c r="S132" s="227">
        <v>0.13100000000000001</v>
      </c>
      <c r="T132" s="228">
        <f>S132*H132</f>
        <v>11.398703000000001</v>
      </c>
      <c r="U132" s="38"/>
      <c r="V132" s="38"/>
      <c r="W132" s="38"/>
      <c r="X132" s="38"/>
      <c r="Y132" s="38"/>
      <c r="Z132" s="38"/>
      <c r="AA132" s="38"/>
      <c r="AB132" s="38"/>
      <c r="AC132" s="38"/>
      <c r="AD132" s="38"/>
      <c r="AE132" s="38"/>
      <c r="AR132" s="229" t="s">
        <v>170</v>
      </c>
      <c r="AT132" s="229" t="s">
        <v>165</v>
      </c>
      <c r="AU132" s="229" t="s">
        <v>88</v>
      </c>
      <c r="AY132" s="17" t="s">
        <v>162</v>
      </c>
      <c r="BE132" s="230">
        <f>IF(N132="základní",J132,0)</f>
        <v>0</v>
      </c>
      <c r="BF132" s="230">
        <f>IF(N132="snížená",J132,0)</f>
        <v>0</v>
      </c>
      <c r="BG132" s="230">
        <f>IF(N132="zákl. přenesená",J132,0)</f>
        <v>0</v>
      </c>
      <c r="BH132" s="230">
        <f>IF(N132="sníž. přenesená",J132,0)</f>
        <v>0</v>
      </c>
      <c r="BI132" s="230">
        <f>IF(N132="nulová",J132,0)</f>
        <v>0</v>
      </c>
      <c r="BJ132" s="17" t="s">
        <v>86</v>
      </c>
      <c r="BK132" s="230">
        <f>ROUND(I132*H132,2)</f>
        <v>0</v>
      </c>
      <c r="BL132" s="17" t="s">
        <v>170</v>
      </c>
      <c r="BM132" s="229" t="s">
        <v>177</v>
      </c>
    </row>
    <row r="133" s="2" customFormat="1">
      <c r="A133" s="38"/>
      <c r="B133" s="39"/>
      <c r="C133" s="40"/>
      <c r="D133" s="231" t="s">
        <v>172</v>
      </c>
      <c r="E133" s="40"/>
      <c r="F133" s="232" t="s">
        <v>178</v>
      </c>
      <c r="G133" s="40"/>
      <c r="H133" s="40"/>
      <c r="I133" s="233"/>
      <c r="J133" s="40"/>
      <c r="K133" s="40"/>
      <c r="L133" s="44"/>
      <c r="M133" s="234"/>
      <c r="N133" s="235"/>
      <c r="O133" s="91"/>
      <c r="P133" s="91"/>
      <c r="Q133" s="91"/>
      <c r="R133" s="91"/>
      <c r="S133" s="91"/>
      <c r="T133" s="92"/>
      <c r="U133" s="38"/>
      <c r="V133" s="38"/>
      <c r="W133" s="38"/>
      <c r="X133" s="38"/>
      <c r="Y133" s="38"/>
      <c r="Z133" s="38"/>
      <c r="AA133" s="38"/>
      <c r="AB133" s="38"/>
      <c r="AC133" s="38"/>
      <c r="AD133" s="38"/>
      <c r="AE133" s="38"/>
      <c r="AT133" s="17" t="s">
        <v>172</v>
      </c>
      <c r="AU133" s="17" t="s">
        <v>88</v>
      </c>
    </row>
    <row r="134" s="13" customFormat="1">
      <c r="A134" s="13"/>
      <c r="B134" s="236"/>
      <c r="C134" s="237"/>
      <c r="D134" s="231" t="s">
        <v>179</v>
      </c>
      <c r="E134" s="238" t="s">
        <v>1</v>
      </c>
      <c r="F134" s="239" t="s">
        <v>180</v>
      </c>
      <c r="G134" s="237"/>
      <c r="H134" s="240">
        <v>87.013000000000005</v>
      </c>
      <c r="I134" s="241"/>
      <c r="J134" s="237"/>
      <c r="K134" s="237"/>
      <c r="L134" s="242"/>
      <c r="M134" s="243"/>
      <c r="N134" s="244"/>
      <c r="O134" s="244"/>
      <c r="P134" s="244"/>
      <c r="Q134" s="244"/>
      <c r="R134" s="244"/>
      <c r="S134" s="244"/>
      <c r="T134" s="245"/>
      <c r="U134" s="13"/>
      <c r="V134" s="13"/>
      <c r="W134" s="13"/>
      <c r="X134" s="13"/>
      <c r="Y134" s="13"/>
      <c r="Z134" s="13"/>
      <c r="AA134" s="13"/>
      <c r="AB134" s="13"/>
      <c r="AC134" s="13"/>
      <c r="AD134" s="13"/>
      <c r="AE134" s="13"/>
      <c r="AT134" s="246" t="s">
        <v>179</v>
      </c>
      <c r="AU134" s="246" t="s">
        <v>88</v>
      </c>
      <c r="AV134" s="13" t="s">
        <v>88</v>
      </c>
      <c r="AW134" s="13" t="s">
        <v>34</v>
      </c>
      <c r="AX134" s="13" t="s">
        <v>78</v>
      </c>
      <c r="AY134" s="246" t="s">
        <v>162</v>
      </c>
    </row>
    <row r="135" s="14" customFormat="1">
      <c r="A135" s="14"/>
      <c r="B135" s="247"/>
      <c r="C135" s="248"/>
      <c r="D135" s="231" t="s">
        <v>179</v>
      </c>
      <c r="E135" s="249" t="s">
        <v>1</v>
      </c>
      <c r="F135" s="250" t="s">
        <v>181</v>
      </c>
      <c r="G135" s="248"/>
      <c r="H135" s="251">
        <v>87.013000000000005</v>
      </c>
      <c r="I135" s="252"/>
      <c r="J135" s="248"/>
      <c r="K135" s="248"/>
      <c r="L135" s="253"/>
      <c r="M135" s="254"/>
      <c r="N135" s="255"/>
      <c r="O135" s="255"/>
      <c r="P135" s="255"/>
      <c r="Q135" s="255"/>
      <c r="R135" s="255"/>
      <c r="S135" s="255"/>
      <c r="T135" s="256"/>
      <c r="U135" s="14"/>
      <c r="V135" s="14"/>
      <c r="W135" s="14"/>
      <c r="X135" s="14"/>
      <c r="Y135" s="14"/>
      <c r="Z135" s="14"/>
      <c r="AA135" s="14"/>
      <c r="AB135" s="14"/>
      <c r="AC135" s="14"/>
      <c r="AD135" s="14"/>
      <c r="AE135" s="14"/>
      <c r="AT135" s="257" t="s">
        <v>179</v>
      </c>
      <c r="AU135" s="257" t="s">
        <v>88</v>
      </c>
      <c r="AV135" s="14" t="s">
        <v>170</v>
      </c>
      <c r="AW135" s="14" t="s">
        <v>34</v>
      </c>
      <c r="AX135" s="14" t="s">
        <v>86</v>
      </c>
      <c r="AY135" s="257" t="s">
        <v>162</v>
      </c>
    </row>
    <row r="136" s="2" customFormat="1" ht="21.75" customHeight="1">
      <c r="A136" s="38"/>
      <c r="B136" s="39"/>
      <c r="C136" s="218" t="s">
        <v>182</v>
      </c>
      <c r="D136" s="218" t="s">
        <v>165</v>
      </c>
      <c r="E136" s="219" t="s">
        <v>183</v>
      </c>
      <c r="F136" s="220" t="s">
        <v>184</v>
      </c>
      <c r="G136" s="221" t="s">
        <v>176</v>
      </c>
      <c r="H136" s="222">
        <v>11.028000000000001</v>
      </c>
      <c r="I136" s="223"/>
      <c r="J136" s="224">
        <f>ROUND(I136*H136,2)</f>
        <v>0</v>
      </c>
      <c r="K136" s="220" t="s">
        <v>169</v>
      </c>
      <c r="L136" s="44"/>
      <c r="M136" s="225" t="s">
        <v>1</v>
      </c>
      <c r="N136" s="226" t="s">
        <v>43</v>
      </c>
      <c r="O136" s="91"/>
      <c r="P136" s="227">
        <f>O136*H136</f>
        <v>0</v>
      </c>
      <c r="Q136" s="227">
        <v>0</v>
      </c>
      <c r="R136" s="227">
        <f>Q136*H136</f>
        <v>0</v>
      </c>
      <c r="S136" s="227">
        <v>0.26100000000000001</v>
      </c>
      <c r="T136" s="228">
        <f>S136*H136</f>
        <v>2.8783080000000001</v>
      </c>
      <c r="U136" s="38"/>
      <c r="V136" s="38"/>
      <c r="W136" s="38"/>
      <c r="X136" s="38"/>
      <c r="Y136" s="38"/>
      <c r="Z136" s="38"/>
      <c r="AA136" s="38"/>
      <c r="AB136" s="38"/>
      <c r="AC136" s="38"/>
      <c r="AD136" s="38"/>
      <c r="AE136" s="38"/>
      <c r="AR136" s="229" t="s">
        <v>170</v>
      </c>
      <c r="AT136" s="229" t="s">
        <v>165</v>
      </c>
      <c r="AU136" s="229" t="s">
        <v>88</v>
      </c>
      <c r="AY136" s="17" t="s">
        <v>162</v>
      </c>
      <c r="BE136" s="230">
        <f>IF(N136="základní",J136,0)</f>
        <v>0</v>
      </c>
      <c r="BF136" s="230">
        <f>IF(N136="snížená",J136,0)</f>
        <v>0</v>
      </c>
      <c r="BG136" s="230">
        <f>IF(N136="zákl. přenesená",J136,0)</f>
        <v>0</v>
      </c>
      <c r="BH136" s="230">
        <f>IF(N136="sníž. přenesená",J136,0)</f>
        <v>0</v>
      </c>
      <c r="BI136" s="230">
        <f>IF(N136="nulová",J136,0)</f>
        <v>0</v>
      </c>
      <c r="BJ136" s="17" t="s">
        <v>86</v>
      </c>
      <c r="BK136" s="230">
        <f>ROUND(I136*H136,2)</f>
        <v>0</v>
      </c>
      <c r="BL136" s="17" t="s">
        <v>170</v>
      </c>
      <c r="BM136" s="229" t="s">
        <v>185</v>
      </c>
    </row>
    <row r="137" s="2" customFormat="1">
      <c r="A137" s="38"/>
      <c r="B137" s="39"/>
      <c r="C137" s="40"/>
      <c r="D137" s="231" t="s">
        <v>172</v>
      </c>
      <c r="E137" s="40"/>
      <c r="F137" s="232" t="s">
        <v>178</v>
      </c>
      <c r="G137" s="40"/>
      <c r="H137" s="40"/>
      <c r="I137" s="233"/>
      <c r="J137" s="40"/>
      <c r="K137" s="40"/>
      <c r="L137" s="44"/>
      <c r="M137" s="234"/>
      <c r="N137" s="235"/>
      <c r="O137" s="91"/>
      <c r="P137" s="91"/>
      <c r="Q137" s="91"/>
      <c r="R137" s="91"/>
      <c r="S137" s="91"/>
      <c r="T137" s="92"/>
      <c r="U137" s="38"/>
      <c r="V137" s="38"/>
      <c r="W137" s="38"/>
      <c r="X137" s="38"/>
      <c r="Y137" s="38"/>
      <c r="Z137" s="38"/>
      <c r="AA137" s="38"/>
      <c r="AB137" s="38"/>
      <c r="AC137" s="38"/>
      <c r="AD137" s="38"/>
      <c r="AE137" s="38"/>
      <c r="AT137" s="17" t="s">
        <v>172</v>
      </c>
      <c r="AU137" s="17" t="s">
        <v>88</v>
      </c>
    </row>
    <row r="138" s="13" customFormat="1">
      <c r="A138" s="13"/>
      <c r="B138" s="236"/>
      <c r="C138" s="237"/>
      <c r="D138" s="231" t="s">
        <v>179</v>
      </c>
      <c r="E138" s="238" t="s">
        <v>1</v>
      </c>
      <c r="F138" s="239" t="s">
        <v>186</v>
      </c>
      <c r="G138" s="237"/>
      <c r="H138" s="240">
        <v>11.028000000000001</v>
      </c>
      <c r="I138" s="241"/>
      <c r="J138" s="237"/>
      <c r="K138" s="237"/>
      <c r="L138" s="242"/>
      <c r="M138" s="243"/>
      <c r="N138" s="244"/>
      <c r="O138" s="244"/>
      <c r="P138" s="244"/>
      <c r="Q138" s="244"/>
      <c r="R138" s="244"/>
      <c r="S138" s="244"/>
      <c r="T138" s="245"/>
      <c r="U138" s="13"/>
      <c r="V138" s="13"/>
      <c r="W138" s="13"/>
      <c r="X138" s="13"/>
      <c r="Y138" s="13"/>
      <c r="Z138" s="13"/>
      <c r="AA138" s="13"/>
      <c r="AB138" s="13"/>
      <c r="AC138" s="13"/>
      <c r="AD138" s="13"/>
      <c r="AE138" s="13"/>
      <c r="AT138" s="246" t="s">
        <v>179</v>
      </c>
      <c r="AU138" s="246" t="s">
        <v>88</v>
      </c>
      <c r="AV138" s="13" t="s">
        <v>88</v>
      </c>
      <c r="AW138" s="13" t="s">
        <v>34</v>
      </c>
      <c r="AX138" s="13" t="s">
        <v>78</v>
      </c>
      <c r="AY138" s="246" t="s">
        <v>162</v>
      </c>
    </row>
    <row r="139" s="14" customFormat="1">
      <c r="A139" s="14"/>
      <c r="B139" s="247"/>
      <c r="C139" s="248"/>
      <c r="D139" s="231" t="s">
        <v>179</v>
      </c>
      <c r="E139" s="249" t="s">
        <v>1</v>
      </c>
      <c r="F139" s="250" t="s">
        <v>181</v>
      </c>
      <c r="G139" s="248"/>
      <c r="H139" s="251">
        <v>11.028000000000001</v>
      </c>
      <c r="I139" s="252"/>
      <c r="J139" s="248"/>
      <c r="K139" s="248"/>
      <c r="L139" s="253"/>
      <c r="M139" s="254"/>
      <c r="N139" s="255"/>
      <c r="O139" s="255"/>
      <c r="P139" s="255"/>
      <c r="Q139" s="255"/>
      <c r="R139" s="255"/>
      <c r="S139" s="255"/>
      <c r="T139" s="256"/>
      <c r="U139" s="14"/>
      <c r="V139" s="14"/>
      <c r="W139" s="14"/>
      <c r="X139" s="14"/>
      <c r="Y139" s="14"/>
      <c r="Z139" s="14"/>
      <c r="AA139" s="14"/>
      <c r="AB139" s="14"/>
      <c r="AC139" s="14"/>
      <c r="AD139" s="14"/>
      <c r="AE139" s="14"/>
      <c r="AT139" s="257" t="s">
        <v>179</v>
      </c>
      <c r="AU139" s="257" t="s">
        <v>88</v>
      </c>
      <c r="AV139" s="14" t="s">
        <v>170</v>
      </c>
      <c r="AW139" s="14" t="s">
        <v>34</v>
      </c>
      <c r="AX139" s="14" t="s">
        <v>86</v>
      </c>
      <c r="AY139" s="257" t="s">
        <v>162</v>
      </c>
    </row>
    <row r="140" s="2" customFormat="1" ht="24.15" customHeight="1">
      <c r="A140" s="38"/>
      <c r="B140" s="39"/>
      <c r="C140" s="218" t="s">
        <v>170</v>
      </c>
      <c r="D140" s="218" t="s">
        <v>165</v>
      </c>
      <c r="E140" s="219" t="s">
        <v>187</v>
      </c>
      <c r="F140" s="220" t="s">
        <v>188</v>
      </c>
      <c r="G140" s="221" t="s">
        <v>168</v>
      </c>
      <c r="H140" s="222">
        <v>60.137999999999998</v>
      </c>
      <c r="I140" s="223"/>
      <c r="J140" s="224">
        <f>ROUND(I140*H140,2)</f>
        <v>0</v>
      </c>
      <c r="K140" s="220" t="s">
        <v>169</v>
      </c>
      <c r="L140" s="44"/>
      <c r="M140" s="225" t="s">
        <v>1</v>
      </c>
      <c r="N140" s="226" t="s">
        <v>43</v>
      </c>
      <c r="O140" s="91"/>
      <c r="P140" s="227">
        <f>O140*H140</f>
        <v>0</v>
      </c>
      <c r="Q140" s="227">
        <v>0</v>
      </c>
      <c r="R140" s="227">
        <f>Q140*H140</f>
        <v>0</v>
      </c>
      <c r="S140" s="227">
        <v>1.8</v>
      </c>
      <c r="T140" s="228">
        <f>S140*H140</f>
        <v>108.2484</v>
      </c>
      <c r="U140" s="38"/>
      <c r="V140" s="38"/>
      <c r="W140" s="38"/>
      <c r="X140" s="38"/>
      <c r="Y140" s="38"/>
      <c r="Z140" s="38"/>
      <c r="AA140" s="38"/>
      <c r="AB140" s="38"/>
      <c r="AC140" s="38"/>
      <c r="AD140" s="38"/>
      <c r="AE140" s="38"/>
      <c r="AR140" s="229" t="s">
        <v>170</v>
      </c>
      <c r="AT140" s="229" t="s">
        <v>165</v>
      </c>
      <c r="AU140" s="229" t="s">
        <v>88</v>
      </c>
      <c r="AY140" s="17" t="s">
        <v>162</v>
      </c>
      <c r="BE140" s="230">
        <f>IF(N140="základní",J140,0)</f>
        <v>0</v>
      </c>
      <c r="BF140" s="230">
        <f>IF(N140="snížená",J140,0)</f>
        <v>0</v>
      </c>
      <c r="BG140" s="230">
        <f>IF(N140="zákl. přenesená",J140,0)</f>
        <v>0</v>
      </c>
      <c r="BH140" s="230">
        <f>IF(N140="sníž. přenesená",J140,0)</f>
        <v>0</v>
      </c>
      <c r="BI140" s="230">
        <f>IF(N140="nulová",J140,0)</f>
        <v>0</v>
      </c>
      <c r="BJ140" s="17" t="s">
        <v>86</v>
      </c>
      <c r="BK140" s="230">
        <f>ROUND(I140*H140,2)</f>
        <v>0</v>
      </c>
      <c r="BL140" s="17" t="s">
        <v>170</v>
      </c>
      <c r="BM140" s="229" t="s">
        <v>189</v>
      </c>
    </row>
    <row r="141" s="2" customFormat="1">
      <c r="A141" s="38"/>
      <c r="B141" s="39"/>
      <c r="C141" s="40"/>
      <c r="D141" s="231" t="s">
        <v>172</v>
      </c>
      <c r="E141" s="40"/>
      <c r="F141" s="232" t="s">
        <v>178</v>
      </c>
      <c r="G141" s="40"/>
      <c r="H141" s="40"/>
      <c r="I141" s="233"/>
      <c r="J141" s="40"/>
      <c r="K141" s="40"/>
      <c r="L141" s="44"/>
      <c r="M141" s="234"/>
      <c r="N141" s="235"/>
      <c r="O141" s="91"/>
      <c r="P141" s="91"/>
      <c r="Q141" s="91"/>
      <c r="R141" s="91"/>
      <c r="S141" s="91"/>
      <c r="T141" s="92"/>
      <c r="U141" s="38"/>
      <c r="V141" s="38"/>
      <c r="W141" s="38"/>
      <c r="X141" s="38"/>
      <c r="Y141" s="38"/>
      <c r="Z141" s="38"/>
      <c r="AA141" s="38"/>
      <c r="AB141" s="38"/>
      <c r="AC141" s="38"/>
      <c r="AD141" s="38"/>
      <c r="AE141" s="38"/>
      <c r="AT141" s="17" t="s">
        <v>172</v>
      </c>
      <c r="AU141" s="17" t="s">
        <v>88</v>
      </c>
    </row>
    <row r="142" s="13" customFormat="1">
      <c r="A142" s="13"/>
      <c r="B142" s="236"/>
      <c r="C142" s="237"/>
      <c r="D142" s="231" t="s">
        <v>179</v>
      </c>
      <c r="E142" s="238" t="s">
        <v>1</v>
      </c>
      <c r="F142" s="239" t="s">
        <v>190</v>
      </c>
      <c r="G142" s="237"/>
      <c r="H142" s="240">
        <v>60.137999999999998</v>
      </c>
      <c r="I142" s="241"/>
      <c r="J142" s="237"/>
      <c r="K142" s="237"/>
      <c r="L142" s="242"/>
      <c r="M142" s="243"/>
      <c r="N142" s="244"/>
      <c r="O142" s="244"/>
      <c r="P142" s="244"/>
      <c r="Q142" s="244"/>
      <c r="R142" s="244"/>
      <c r="S142" s="244"/>
      <c r="T142" s="245"/>
      <c r="U142" s="13"/>
      <c r="V142" s="13"/>
      <c r="W142" s="13"/>
      <c r="X142" s="13"/>
      <c r="Y142" s="13"/>
      <c r="Z142" s="13"/>
      <c r="AA142" s="13"/>
      <c r="AB142" s="13"/>
      <c r="AC142" s="13"/>
      <c r="AD142" s="13"/>
      <c r="AE142" s="13"/>
      <c r="AT142" s="246" t="s">
        <v>179</v>
      </c>
      <c r="AU142" s="246" t="s">
        <v>88</v>
      </c>
      <c r="AV142" s="13" t="s">
        <v>88</v>
      </c>
      <c r="AW142" s="13" t="s">
        <v>34</v>
      </c>
      <c r="AX142" s="13" t="s">
        <v>78</v>
      </c>
      <c r="AY142" s="246" t="s">
        <v>162</v>
      </c>
    </row>
    <row r="143" s="14" customFormat="1">
      <c r="A143" s="14"/>
      <c r="B143" s="247"/>
      <c r="C143" s="248"/>
      <c r="D143" s="231" t="s">
        <v>179</v>
      </c>
      <c r="E143" s="249" t="s">
        <v>1</v>
      </c>
      <c r="F143" s="250" t="s">
        <v>181</v>
      </c>
      <c r="G143" s="248"/>
      <c r="H143" s="251">
        <v>60.137999999999998</v>
      </c>
      <c r="I143" s="252"/>
      <c r="J143" s="248"/>
      <c r="K143" s="248"/>
      <c r="L143" s="253"/>
      <c r="M143" s="254"/>
      <c r="N143" s="255"/>
      <c r="O143" s="255"/>
      <c r="P143" s="255"/>
      <c r="Q143" s="255"/>
      <c r="R143" s="255"/>
      <c r="S143" s="255"/>
      <c r="T143" s="256"/>
      <c r="U143" s="14"/>
      <c r="V143" s="14"/>
      <c r="W143" s="14"/>
      <c r="X143" s="14"/>
      <c r="Y143" s="14"/>
      <c r="Z143" s="14"/>
      <c r="AA143" s="14"/>
      <c r="AB143" s="14"/>
      <c r="AC143" s="14"/>
      <c r="AD143" s="14"/>
      <c r="AE143" s="14"/>
      <c r="AT143" s="257" t="s">
        <v>179</v>
      </c>
      <c r="AU143" s="257" t="s">
        <v>88</v>
      </c>
      <c r="AV143" s="14" t="s">
        <v>170</v>
      </c>
      <c r="AW143" s="14" t="s">
        <v>34</v>
      </c>
      <c r="AX143" s="14" t="s">
        <v>86</v>
      </c>
      <c r="AY143" s="257" t="s">
        <v>162</v>
      </c>
    </row>
    <row r="144" s="2" customFormat="1" ht="21.75" customHeight="1">
      <c r="A144" s="38"/>
      <c r="B144" s="39"/>
      <c r="C144" s="218" t="s">
        <v>191</v>
      </c>
      <c r="D144" s="218" t="s">
        <v>165</v>
      </c>
      <c r="E144" s="219" t="s">
        <v>192</v>
      </c>
      <c r="F144" s="220" t="s">
        <v>193</v>
      </c>
      <c r="G144" s="221" t="s">
        <v>168</v>
      </c>
      <c r="H144" s="222">
        <v>1.04</v>
      </c>
      <c r="I144" s="223"/>
      <c r="J144" s="224">
        <f>ROUND(I144*H144,2)</f>
        <v>0</v>
      </c>
      <c r="K144" s="220" t="s">
        <v>169</v>
      </c>
      <c r="L144" s="44"/>
      <c r="M144" s="225" t="s">
        <v>1</v>
      </c>
      <c r="N144" s="226" t="s">
        <v>43</v>
      </c>
      <c r="O144" s="91"/>
      <c r="P144" s="227">
        <f>O144*H144</f>
        <v>0</v>
      </c>
      <c r="Q144" s="227">
        <v>0</v>
      </c>
      <c r="R144" s="227">
        <f>Q144*H144</f>
        <v>0</v>
      </c>
      <c r="S144" s="227">
        <v>1.671</v>
      </c>
      <c r="T144" s="228">
        <f>S144*H144</f>
        <v>1.7378400000000001</v>
      </c>
      <c r="U144" s="38"/>
      <c r="V144" s="38"/>
      <c r="W144" s="38"/>
      <c r="X144" s="38"/>
      <c r="Y144" s="38"/>
      <c r="Z144" s="38"/>
      <c r="AA144" s="38"/>
      <c r="AB144" s="38"/>
      <c r="AC144" s="38"/>
      <c r="AD144" s="38"/>
      <c r="AE144" s="38"/>
      <c r="AR144" s="229" t="s">
        <v>170</v>
      </c>
      <c r="AT144" s="229" t="s">
        <v>165</v>
      </c>
      <c r="AU144" s="229" t="s">
        <v>88</v>
      </c>
      <c r="AY144" s="17" t="s">
        <v>162</v>
      </c>
      <c r="BE144" s="230">
        <f>IF(N144="základní",J144,0)</f>
        <v>0</v>
      </c>
      <c r="BF144" s="230">
        <f>IF(N144="snížená",J144,0)</f>
        <v>0</v>
      </c>
      <c r="BG144" s="230">
        <f>IF(N144="zákl. přenesená",J144,0)</f>
        <v>0</v>
      </c>
      <c r="BH144" s="230">
        <f>IF(N144="sníž. přenesená",J144,0)</f>
        <v>0</v>
      </c>
      <c r="BI144" s="230">
        <f>IF(N144="nulová",J144,0)</f>
        <v>0</v>
      </c>
      <c r="BJ144" s="17" t="s">
        <v>86</v>
      </c>
      <c r="BK144" s="230">
        <f>ROUND(I144*H144,2)</f>
        <v>0</v>
      </c>
      <c r="BL144" s="17" t="s">
        <v>170</v>
      </c>
      <c r="BM144" s="229" t="s">
        <v>194</v>
      </c>
    </row>
    <row r="145" s="2" customFormat="1">
      <c r="A145" s="38"/>
      <c r="B145" s="39"/>
      <c r="C145" s="40"/>
      <c r="D145" s="231" t="s">
        <v>172</v>
      </c>
      <c r="E145" s="40"/>
      <c r="F145" s="232" t="s">
        <v>195</v>
      </c>
      <c r="G145" s="40"/>
      <c r="H145" s="40"/>
      <c r="I145" s="233"/>
      <c r="J145" s="40"/>
      <c r="K145" s="40"/>
      <c r="L145" s="44"/>
      <c r="M145" s="234"/>
      <c r="N145" s="235"/>
      <c r="O145" s="91"/>
      <c r="P145" s="91"/>
      <c r="Q145" s="91"/>
      <c r="R145" s="91"/>
      <c r="S145" s="91"/>
      <c r="T145" s="92"/>
      <c r="U145" s="38"/>
      <c r="V145" s="38"/>
      <c r="W145" s="38"/>
      <c r="X145" s="38"/>
      <c r="Y145" s="38"/>
      <c r="Z145" s="38"/>
      <c r="AA145" s="38"/>
      <c r="AB145" s="38"/>
      <c r="AC145" s="38"/>
      <c r="AD145" s="38"/>
      <c r="AE145" s="38"/>
      <c r="AT145" s="17" t="s">
        <v>172</v>
      </c>
      <c r="AU145" s="17" t="s">
        <v>88</v>
      </c>
    </row>
    <row r="146" s="2" customFormat="1" ht="24.15" customHeight="1">
      <c r="A146" s="38"/>
      <c r="B146" s="39"/>
      <c r="C146" s="218" t="s">
        <v>196</v>
      </c>
      <c r="D146" s="218" t="s">
        <v>165</v>
      </c>
      <c r="E146" s="219" t="s">
        <v>197</v>
      </c>
      <c r="F146" s="220" t="s">
        <v>198</v>
      </c>
      <c r="G146" s="221" t="s">
        <v>176</v>
      </c>
      <c r="H146" s="222">
        <v>44.200000000000003</v>
      </c>
      <c r="I146" s="223"/>
      <c r="J146" s="224">
        <f>ROUND(I146*H146,2)</f>
        <v>0</v>
      </c>
      <c r="K146" s="220" t="s">
        <v>1</v>
      </c>
      <c r="L146" s="44"/>
      <c r="M146" s="225" t="s">
        <v>1</v>
      </c>
      <c r="N146" s="226" t="s">
        <v>43</v>
      </c>
      <c r="O146" s="91"/>
      <c r="P146" s="227">
        <f>O146*H146</f>
        <v>0</v>
      </c>
      <c r="Q146" s="227">
        <v>0</v>
      </c>
      <c r="R146" s="227">
        <f>Q146*H146</f>
        <v>0</v>
      </c>
      <c r="S146" s="227">
        <v>0.16500000000000001</v>
      </c>
      <c r="T146" s="228">
        <f>S146*H146</f>
        <v>7.293000000000001</v>
      </c>
      <c r="U146" s="38"/>
      <c r="V146" s="38"/>
      <c r="W146" s="38"/>
      <c r="X146" s="38"/>
      <c r="Y146" s="38"/>
      <c r="Z146" s="38"/>
      <c r="AA146" s="38"/>
      <c r="AB146" s="38"/>
      <c r="AC146" s="38"/>
      <c r="AD146" s="38"/>
      <c r="AE146" s="38"/>
      <c r="AR146" s="229" t="s">
        <v>170</v>
      </c>
      <c r="AT146" s="229" t="s">
        <v>165</v>
      </c>
      <c r="AU146" s="229" t="s">
        <v>88</v>
      </c>
      <c r="AY146" s="17" t="s">
        <v>162</v>
      </c>
      <c r="BE146" s="230">
        <f>IF(N146="základní",J146,0)</f>
        <v>0</v>
      </c>
      <c r="BF146" s="230">
        <f>IF(N146="snížená",J146,0)</f>
        <v>0</v>
      </c>
      <c r="BG146" s="230">
        <f>IF(N146="zákl. přenesená",J146,0)</f>
        <v>0</v>
      </c>
      <c r="BH146" s="230">
        <f>IF(N146="sníž. přenesená",J146,0)</f>
        <v>0</v>
      </c>
      <c r="BI146" s="230">
        <f>IF(N146="nulová",J146,0)</f>
        <v>0</v>
      </c>
      <c r="BJ146" s="17" t="s">
        <v>86</v>
      </c>
      <c r="BK146" s="230">
        <f>ROUND(I146*H146,2)</f>
        <v>0</v>
      </c>
      <c r="BL146" s="17" t="s">
        <v>170</v>
      </c>
      <c r="BM146" s="229" t="s">
        <v>199</v>
      </c>
    </row>
    <row r="147" s="2" customFormat="1">
      <c r="A147" s="38"/>
      <c r="B147" s="39"/>
      <c r="C147" s="40"/>
      <c r="D147" s="231" t="s">
        <v>172</v>
      </c>
      <c r="E147" s="40"/>
      <c r="F147" s="232" t="s">
        <v>200</v>
      </c>
      <c r="G147" s="40"/>
      <c r="H147" s="40"/>
      <c r="I147" s="233"/>
      <c r="J147" s="40"/>
      <c r="K147" s="40"/>
      <c r="L147" s="44"/>
      <c r="M147" s="234"/>
      <c r="N147" s="235"/>
      <c r="O147" s="91"/>
      <c r="P147" s="91"/>
      <c r="Q147" s="91"/>
      <c r="R147" s="91"/>
      <c r="S147" s="91"/>
      <c r="T147" s="92"/>
      <c r="U147" s="38"/>
      <c r="V147" s="38"/>
      <c r="W147" s="38"/>
      <c r="X147" s="38"/>
      <c r="Y147" s="38"/>
      <c r="Z147" s="38"/>
      <c r="AA147" s="38"/>
      <c r="AB147" s="38"/>
      <c r="AC147" s="38"/>
      <c r="AD147" s="38"/>
      <c r="AE147" s="38"/>
      <c r="AT147" s="17" t="s">
        <v>172</v>
      </c>
      <c r="AU147" s="17" t="s">
        <v>88</v>
      </c>
    </row>
    <row r="148" s="2" customFormat="1" ht="24.15" customHeight="1">
      <c r="A148" s="38"/>
      <c r="B148" s="39"/>
      <c r="C148" s="218" t="s">
        <v>201</v>
      </c>
      <c r="D148" s="218" t="s">
        <v>165</v>
      </c>
      <c r="E148" s="219" t="s">
        <v>202</v>
      </c>
      <c r="F148" s="220" t="s">
        <v>203</v>
      </c>
      <c r="G148" s="221" t="s">
        <v>176</v>
      </c>
      <c r="H148" s="222">
        <v>2.3399999999999999</v>
      </c>
      <c r="I148" s="223"/>
      <c r="J148" s="224">
        <f>ROUND(I148*H148,2)</f>
        <v>0</v>
      </c>
      <c r="K148" s="220" t="s">
        <v>169</v>
      </c>
      <c r="L148" s="44"/>
      <c r="M148" s="225" t="s">
        <v>1</v>
      </c>
      <c r="N148" s="226" t="s">
        <v>43</v>
      </c>
      <c r="O148" s="91"/>
      <c r="P148" s="227">
        <f>O148*H148</f>
        <v>0</v>
      </c>
      <c r="Q148" s="227">
        <v>0</v>
      </c>
      <c r="R148" s="227">
        <f>Q148*H148</f>
        <v>0</v>
      </c>
      <c r="S148" s="227">
        <v>0.432</v>
      </c>
      <c r="T148" s="228">
        <f>S148*H148</f>
        <v>1.01088</v>
      </c>
      <c r="U148" s="38"/>
      <c r="V148" s="38"/>
      <c r="W148" s="38"/>
      <c r="X148" s="38"/>
      <c r="Y148" s="38"/>
      <c r="Z148" s="38"/>
      <c r="AA148" s="38"/>
      <c r="AB148" s="38"/>
      <c r="AC148" s="38"/>
      <c r="AD148" s="38"/>
      <c r="AE148" s="38"/>
      <c r="AR148" s="229" t="s">
        <v>170</v>
      </c>
      <c r="AT148" s="229" t="s">
        <v>165</v>
      </c>
      <c r="AU148" s="229" t="s">
        <v>88</v>
      </c>
      <c r="AY148" s="17" t="s">
        <v>162</v>
      </c>
      <c r="BE148" s="230">
        <f>IF(N148="základní",J148,0)</f>
        <v>0</v>
      </c>
      <c r="BF148" s="230">
        <f>IF(N148="snížená",J148,0)</f>
        <v>0</v>
      </c>
      <c r="BG148" s="230">
        <f>IF(N148="zákl. přenesená",J148,0)</f>
        <v>0</v>
      </c>
      <c r="BH148" s="230">
        <f>IF(N148="sníž. přenesená",J148,0)</f>
        <v>0</v>
      </c>
      <c r="BI148" s="230">
        <f>IF(N148="nulová",J148,0)</f>
        <v>0</v>
      </c>
      <c r="BJ148" s="17" t="s">
        <v>86</v>
      </c>
      <c r="BK148" s="230">
        <f>ROUND(I148*H148,2)</f>
        <v>0</v>
      </c>
      <c r="BL148" s="17" t="s">
        <v>170</v>
      </c>
      <c r="BM148" s="229" t="s">
        <v>204</v>
      </c>
    </row>
    <row r="149" s="2" customFormat="1">
      <c r="A149" s="38"/>
      <c r="B149" s="39"/>
      <c r="C149" s="40"/>
      <c r="D149" s="231" t="s">
        <v>172</v>
      </c>
      <c r="E149" s="40"/>
      <c r="F149" s="232" t="s">
        <v>178</v>
      </c>
      <c r="G149" s="40"/>
      <c r="H149" s="40"/>
      <c r="I149" s="233"/>
      <c r="J149" s="40"/>
      <c r="K149" s="40"/>
      <c r="L149" s="44"/>
      <c r="M149" s="234"/>
      <c r="N149" s="235"/>
      <c r="O149" s="91"/>
      <c r="P149" s="91"/>
      <c r="Q149" s="91"/>
      <c r="R149" s="91"/>
      <c r="S149" s="91"/>
      <c r="T149" s="92"/>
      <c r="U149" s="38"/>
      <c r="V149" s="38"/>
      <c r="W149" s="38"/>
      <c r="X149" s="38"/>
      <c r="Y149" s="38"/>
      <c r="Z149" s="38"/>
      <c r="AA149" s="38"/>
      <c r="AB149" s="38"/>
      <c r="AC149" s="38"/>
      <c r="AD149" s="38"/>
      <c r="AE149" s="38"/>
      <c r="AT149" s="17" t="s">
        <v>172</v>
      </c>
      <c r="AU149" s="17" t="s">
        <v>88</v>
      </c>
    </row>
    <row r="150" s="2" customFormat="1" ht="16.5" customHeight="1">
      <c r="A150" s="38"/>
      <c r="B150" s="39"/>
      <c r="C150" s="218" t="s">
        <v>205</v>
      </c>
      <c r="D150" s="218" t="s">
        <v>165</v>
      </c>
      <c r="E150" s="219" t="s">
        <v>206</v>
      </c>
      <c r="F150" s="220" t="s">
        <v>207</v>
      </c>
      <c r="G150" s="221" t="s">
        <v>208</v>
      </c>
      <c r="H150" s="222">
        <v>7.2800000000000002</v>
      </c>
      <c r="I150" s="223"/>
      <c r="J150" s="224">
        <f>ROUND(I150*H150,2)</f>
        <v>0</v>
      </c>
      <c r="K150" s="220" t="s">
        <v>169</v>
      </c>
      <c r="L150" s="44"/>
      <c r="M150" s="225" t="s">
        <v>1</v>
      </c>
      <c r="N150" s="226" t="s">
        <v>43</v>
      </c>
      <c r="O150" s="91"/>
      <c r="P150" s="227">
        <f>O150*H150</f>
        <v>0</v>
      </c>
      <c r="Q150" s="227">
        <v>0</v>
      </c>
      <c r="R150" s="227">
        <f>Q150*H150</f>
        <v>0</v>
      </c>
      <c r="S150" s="227">
        <v>0.14399999999999999</v>
      </c>
      <c r="T150" s="228">
        <f>S150*H150</f>
        <v>1.0483199999999999</v>
      </c>
      <c r="U150" s="38"/>
      <c r="V150" s="38"/>
      <c r="W150" s="38"/>
      <c r="X150" s="38"/>
      <c r="Y150" s="38"/>
      <c r="Z150" s="38"/>
      <c r="AA150" s="38"/>
      <c r="AB150" s="38"/>
      <c r="AC150" s="38"/>
      <c r="AD150" s="38"/>
      <c r="AE150" s="38"/>
      <c r="AR150" s="229" t="s">
        <v>170</v>
      </c>
      <c r="AT150" s="229" t="s">
        <v>165</v>
      </c>
      <c r="AU150" s="229" t="s">
        <v>88</v>
      </c>
      <c r="AY150" s="17" t="s">
        <v>162</v>
      </c>
      <c r="BE150" s="230">
        <f>IF(N150="základní",J150,0)</f>
        <v>0</v>
      </c>
      <c r="BF150" s="230">
        <f>IF(N150="snížená",J150,0)</f>
        <v>0</v>
      </c>
      <c r="BG150" s="230">
        <f>IF(N150="zákl. přenesená",J150,0)</f>
        <v>0</v>
      </c>
      <c r="BH150" s="230">
        <f>IF(N150="sníž. přenesená",J150,0)</f>
        <v>0</v>
      </c>
      <c r="BI150" s="230">
        <f>IF(N150="nulová",J150,0)</f>
        <v>0</v>
      </c>
      <c r="BJ150" s="17" t="s">
        <v>86</v>
      </c>
      <c r="BK150" s="230">
        <f>ROUND(I150*H150,2)</f>
        <v>0</v>
      </c>
      <c r="BL150" s="17" t="s">
        <v>170</v>
      </c>
      <c r="BM150" s="229" t="s">
        <v>209</v>
      </c>
    </row>
    <row r="151" s="2" customFormat="1">
      <c r="A151" s="38"/>
      <c r="B151" s="39"/>
      <c r="C151" s="40"/>
      <c r="D151" s="231" t="s">
        <v>172</v>
      </c>
      <c r="E151" s="40"/>
      <c r="F151" s="232" t="s">
        <v>178</v>
      </c>
      <c r="G151" s="40"/>
      <c r="H151" s="40"/>
      <c r="I151" s="233"/>
      <c r="J151" s="40"/>
      <c r="K151" s="40"/>
      <c r="L151" s="44"/>
      <c r="M151" s="234"/>
      <c r="N151" s="235"/>
      <c r="O151" s="91"/>
      <c r="P151" s="91"/>
      <c r="Q151" s="91"/>
      <c r="R151" s="91"/>
      <c r="S151" s="91"/>
      <c r="T151" s="92"/>
      <c r="U151" s="38"/>
      <c r="V151" s="38"/>
      <c r="W151" s="38"/>
      <c r="X151" s="38"/>
      <c r="Y151" s="38"/>
      <c r="Z151" s="38"/>
      <c r="AA151" s="38"/>
      <c r="AB151" s="38"/>
      <c r="AC151" s="38"/>
      <c r="AD151" s="38"/>
      <c r="AE151" s="38"/>
      <c r="AT151" s="17" t="s">
        <v>172</v>
      </c>
      <c r="AU151" s="17" t="s">
        <v>88</v>
      </c>
    </row>
    <row r="152" s="2" customFormat="1" ht="24.15" customHeight="1">
      <c r="A152" s="38"/>
      <c r="B152" s="39"/>
      <c r="C152" s="218" t="s">
        <v>163</v>
      </c>
      <c r="D152" s="218" t="s">
        <v>165</v>
      </c>
      <c r="E152" s="219" t="s">
        <v>210</v>
      </c>
      <c r="F152" s="220" t="s">
        <v>211</v>
      </c>
      <c r="G152" s="221" t="s">
        <v>168</v>
      </c>
      <c r="H152" s="222">
        <v>1.79</v>
      </c>
      <c r="I152" s="223"/>
      <c r="J152" s="224">
        <f>ROUND(I152*H152,2)</f>
        <v>0</v>
      </c>
      <c r="K152" s="220" t="s">
        <v>169</v>
      </c>
      <c r="L152" s="44"/>
      <c r="M152" s="225" t="s">
        <v>1</v>
      </c>
      <c r="N152" s="226" t="s">
        <v>43</v>
      </c>
      <c r="O152" s="91"/>
      <c r="P152" s="227">
        <f>O152*H152</f>
        <v>0</v>
      </c>
      <c r="Q152" s="227">
        <v>0</v>
      </c>
      <c r="R152" s="227">
        <f>Q152*H152</f>
        <v>0</v>
      </c>
      <c r="S152" s="227">
        <v>2.3999999999999999</v>
      </c>
      <c r="T152" s="228">
        <f>S152*H152</f>
        <v>4.2960000000000003</v>
      </c>
      <c r="U152" s="38"/>
      <c r="V152" s="38"/>
      <c r="W152" s="38"/>
      <c r="X152" s="38"/>
      <c r="Y152" s="38"/>
      <c r="Z152" s="38"/>
      <c r="AA152" s="38"/>
      <c r="AB152" s="38"/>
      <c r="AC152" s="38"/>
      <c r="AD152" s="38"/>
      <c r="AE152" s="38"/>
      <c r="AR152" s="229" t="s">
        <v>170</v>
      </c>
      <c r="AT152" s="229" t="s">
        <v>165</v>
      </c>
      <c r="AU152" s="229" t="s">
        <v>88</v>
      </c>
      <c r="AY152" s="17" t="s">
        <v>162</v>
      </c>
      <c r="BE152" s="230">
        <f>IF(N152="základní",J152,0)</f>
        <v>0</v>
      </c>
      <c r="BF152" s="230">
        <f>IF(N152="snížená",J152,0)</f>
        <v>0</v>
      </c>
      <c r="BG152" s="230">
        <f>IF(N152="zákl. přenesená",J152,0)</f>
        <v>0</v>
      </c>
      <c r="BH152" s="230">
        <f>IF(N152="sníž. přenesená",J152,0)</f>
        <v>0</v>
      </c>
      <c r="BI152" s="230">
        <f>IF(N152="nulová",J152,0)</f>
        <v>0</v>
      </c>
      <c r="BJ152" s="17" t="s">
        <v>86</v>
      </c>
      <c r="BK152" s="230">
        <f>ROUND(I152*H152,2)</f>
        <v>0</v>
      </c>
      <c r="BL152" s="17" t="s">
        <v>170</v>
      </c>
      <c r="BM152" s="229" t="s">
        <v>212</v>
      </c>
    </row>
    <row r="153" s="2" customFormat="1">
      <c r="A153" s="38"/>
      <c r="B153" s="39"/>
      <c r="C153" s="40"/>
      <c r="D153" s="231" t="s">
        <v>172</v>
      </c>
      <c r="E153" s="40"/>
      <c r="F153" s="232" t="s">
        <v>213</v>
      </c>
      <c r="G153" s="40"/>
      <c r="H153" s="40"/>
      <c r="I153" s="233"/>
      <c r="J153" s="40"/>
      <c r="K153" s="40"/>
      <c r="L153" s="44"/>
      <c r="M153" s="234"/>
      <c r="N153" s="235"/>
      <c r="O153" s="91"/>
      <c r="P153" s="91"/>
      <c r="Q153" s="91"/>
      <c r="R153" s="91"/>
      <c r="S153" s="91"/>
      <c r="T153" s="92"/>
      <c r="U153" s="38"/>
      <c r="V153" s="38"/>
      <c r="W153" s="38"/>
      <c r="X153" s="38"/>
      <c r="Y153" s="38"/>
      <c r="Z153" s="38"/>
      <c r="AA153" s="38"/>
      <c r="AB153" s="38"/>
      <c r="AC153" s="38"/>
      <c r="AD153" s="38"/>
      <c r="AE153" s="38"/>
      <c r="AT153" s="17" t="s">
        <v>172</v>
      </c>
      <c r="AU153" s="17" t="s">
        <v>88</v>
      </c>
    </row>
    <row r="154" s="2" customFormat="1" ht="33" customHeight="1">
      <c r="A154" s="38"/>
      <c r="B154" s="39"/>
      <c r="C154" s="218" t="s">
        <v>214</v>
      </c>
      <c r="D154" s="218" t="s">
        <v>165</v>
      </c>
      <c r="E154" s="219" t="s">
        <v>215</v>
      </c>
      <c r="F154" s="220" t="s">
        <v>216</v>
      </c>
      <c r="G154" s="221" t="s">
        <v>168</v>
      </c>
      <c r="H154" s="222">
        <v>53.118000000000002</v>
      </c>
      <c r="I154" s="223"/>
      <c r="J154" s="224">
        <f>ROUND(I154*H154,2)</f>
        <v>0</v>
      </c>
      <c r="K154" s="220" t="s">
        <v>169</v>
      </c>
      <c r="L154" s="44"/>
      <c r="M154" s="225" t="s">
        <v>1</v>
      </c>
      <c r="N154" s="226" t="s">
        <v>43</v>
      </c>
      <c r="O154" s="91"/>
      <c r="P154" s="227">
        <f>O154*H154</f>
        <v>0</v>
      </c>
      <c r="Q154" s="227">
        <v>0</v>
      </c>
      <c r="R154" s="227">
        <f>Q154*H154</f>
        <v>0</v>
      </c>
      <c r="S154" s="227">
        <v>2.2000000000000002</v>
      </c>
      <c r="T154" s="228">
        <f>S154*H154</f>
        <v>116.85960000000002</v>
      </c>
      <c r="U154" s="38"/>
      <c r="V154" s="38"/>
      <c r="W154" s="38"/>
      <c r="X154" s="38"/>
      <c r="Y154" s="38"/>
      <c r="Z154" s="38"/>
      <c r="AA154" s="38"/>
      <c r="AB154" s="38"/>
      <c r="AC154" s="38"/>
      <c r="AD154" s="38"/>
      <c r="AE154" s="38"/>
      <c r="AR154" s="229" t="s">
        <v>170</v>
      </c>
      <c r="AT154" s="229" t="s">
        <v>165</v>
      </c>
      <c r="AU154" s="229" t="s">
        <v>88</v>
      </c>
      <c r="AY154" s="17" t="s">
        <v>162</v>
      </c>
      <c r="BE154" s="230">
        <f>IF(N154="základní",J154,0)</f>
        <v>0</v>
      </c>
      <c r="BF154" s="230">
        <f>IF(N154="snížená",J154,0)</f>
        <v>0</v>
      </c>
      <c r="BG154" s="230">
        <f>IF(N154="zákl. přenesená",J154,0)</f>
        <v>0</v>
      </c>
      <c r="BH154" s="230">
        <f>IF(N154="sníž. přenesená",J154,0)</f>
        <v>0</v>
      </c>
      <c r="BI154" s="230">
        <f>IF(N154="nulová",J154,0)</f>
        <v>0</v>
      </c>
      <c r="BJ154" s="17" t="s">
        <v>86</v>
      </c>
      <c r="BK154" s="230">
        <f>ROUND(I154*H154,2)</f>
        <v>0</v>
      </c>
      <c r="BL154" s="17" t="s">
        <v>170</v>
      </c>
      <c r="BM154" s="229" t="s">
        <v>217</v>
      </c>
    </row>
    <row r="155" s="2" customFormat="1">
      <c r="A155" s="38"/>
      <c r="B155" s="39"/>
      <c r="C155" s="40"/>
      <c r="D155" s="231" t="s">
        <v>172</v>
      </c>
      <c r="E155" s="40"/>
      <c r="F155" s="232" t="s">
        <v>218</v>
      </c>
      <c r="G155" s="40"/>
      <c r="H155" s="40"/>
      <c r="I155" s="233"/>
      <c r="J155" s="40"/>
      <c r="K155" s="40"/>
      <c r="L155" s="44"/>
      <c r="M155" s="234"/>
      <c r="N155" s="235"/>
      <c r="O155" s="91"/>
      <c r="P155" s="91"/>
      <c r="Q155" s="91"/>
      <c r="R155" s="91"/>
      <c r="S155" s="91"/>
      <c r="T155" s="92"/>
      <c r="U155" s="38"/>
      <c r="V155" s="38"/>
      <c r="W155" s="38"/>
      <c r="X155" s="38"/>
      <c r="Y155" s="38"/>
      <c r="Z155" s="38"/>
      <c r="AA155" s="38"/>
      <c r="AB155" s="38"/>
      <c r="AC155" s="38"/>
      <c r="AD155" s="38"/>
      <c r="AE155" s="38"/>
      <c r="AT155" s="17" t="s">
        <v>172</v>
      </c>
      <c r="AU155" s="17" t="s">
        <v>88</v>
      </c>
    </row>
    <row r="156" s="13" customFormat="1">
      <c r="A156" s="13"/>
      <c r="B156" s="236"/>
      <c r="C156" s="237"/>
      <c r="D156" s="231" t="s">
        <v>179</v>
      </c>
      <c r="E156" s="238" t="s">
        <v>1</v>
      </c>
      <c r="F156" s="239" t="s">
        <v>219</v>
      </c>
      <c r="G156" s="237"/>
      <c r="H156" s="240">
        <v>33.299999999999997</v>
      </c>
      <c r="I156" s="241"/>
      <c r="J156" s="237"/>
      <c r="K156" s="237"/>
      <c r="L156" s="242"/>
      <c r="M156" s="243"/>
      <c r="N156" s="244"/>
      <c r="O156" s="244"/>
      <c r="P156" s="244"/>
      <c r="Q156" s="244"/>
      <c r="R156" s="244"/>
      <c r="S156" s="244"/>
      <c r="T156" s="245"/>
      <c r="U156" s="13"/>
      <c r="V156" s="13"/>
      <c r="W156" s="13"/>
      <c r="X156" s="13"/>
      <c r="Y156" s="13"/>
      <c r="Z156" s="13"/>
      <c r="AA156" s="13"/>
      <c r="AB156" s="13"/>
      <c r="AC156" s="13"/>
      <c r="AD156" s="13"/>
      <c r="AE156" s="13"/>
      <c r="AT156" s="246" t="s">
        <v>179</v>
      </c>
      <c r="AU156" s="246" t="s">
        <v>88</v>
      </c>
      <c r="AV156" s="13" t="s">
        <v>88</v>
      </c>
      <c r="AW156" s="13" t="s">
        <v>34</v>
      </c>
      <c r="AX156" s="13" t="s">
        <v>78</v>
      </c>
      <c r="AY156" s="246" t="s">
        <v>162</v>
      </c>
    </row>
    <row r="157" s="13" customFormat="1">
      <c r="A157" s="13"/>
      <c r="B157" s="236"/>
      <c r="C157" s="237"/>
      <c r="D157" s="231" t="s">
        <v>179</v>
      </c>
      <c r="E157" s="238" t="s">
        <v>1</v>
      </c>
      <c r="F157" s="239" t="s">
        <v>220</v>
      </c>
      <c r="G157" s="237"/>
      <c r="H157" s="240">
        <v>19.818000000000001</v>
      </c>
      <c r="I157" s="241"/>
      <c r="J157" s="237"/>
      <c r="K157" s="237"/>
      <c r="L157" s="242"/>
      <c r="M157" s="243"/>
      <c r="N157" s="244"/>
      <c r="O157" s="244"/>
      <c r="P157" s="244"/>
      <c r="Q157" s="244"/>
      <c r="R157" s="244"/>
      <c r="S157" s="244"/>
      <c r="T157" s="245"/>
      <c r="U157" s="13"/>
      <c r="V157" s="13"/>
      <c r="W157" s="13"/>
      <c r="X157" s="13"/>
      <c r="Y157" s="13"/>
      <c r="Z157" s="13"/>
      <c r="AA157" s="13"/>
      <c r="AB157" s="13"/>
      <c r="AC157" s="13"/>
      <c r="AD157" s="13"/>
      <c r="AE157" s="13"/>
      <c r="AT157" s="246" t="s">
        <v>179</v>
      </c>
      <c r="AU157" s="246" t="s">
        <v>88</v>
      </c>
      <c r="AV157" s="13" t="s">
        <v>88</v>
      </c>
      <c r="AW157" s="13" t="s">
        <v>34</v>
      </c>
      <c r="AX157" s="13" t="s">
        <v>78</v>
      </c>
      <c r="AY157" s="246" t="s">
        <v>162</v>
      </c>
    </row>
    <row r="158" s="14" customFormat="1">
      <c r="A158" s="14"/>
      <c r="B158" s="247"/>
      <c r="C158" s="248"/>
      <c r="D158" s="231" t="s">
        <v>179</v>
      </c>
      <c r="E158" s="249" t="s">
        <v>1</v>
      </c>
      <c r="F158" s="250" t="s">
        <v>181</v>
      </c>
      <c r="G158" s="248"/>
      <c r="H158" s="251">
        <v>53.118000000000002</v>
      </c>
      <c r="I158" s="252"/>
      <c r="J158" s="248"/>
      <c r="K158" s="248"/>
      <c r="L158" s="253"/>
      <c r="M158" s="254"/>
      <c r="N158" s="255"/>
      <c r="O158" s="255"/>
      <c r="P158" s="255"/>
      <c r="Q158" s="255"/>
      <c r="R158" s="255"/>
      <c r="S158" s="255"/>
      <c r="T158" s="256"/>
      <c r="U158" s="14"/>
      <c r="V158" s="14"/>
      <c r="W158" s="14"/>
      <c r="X158" s="14"/>
      <c r="Y158" s="14"/>
      <c r="Z158" s="14"/>
      <c r="AA158" s="14"/>
      <c r="AB158" s="14"/>
      <c r="AC158" s="14"/>
      <c r="AD158" s="14"/>
      <c r="AE158" s="14"/>
      <c r="AT158" s="257" t="s">
        <v>179</v>
      </c>
      <c r="AU158" s="257" t="s">
        <v>88</v>
      </c>
      <c r="AV158" s="14" t="s">
        <v>170</v>
      </c>
      <c r="AW158" s="14" t="s">
        <v>34</v>
      </c>
      <c r="AX158" s="14" t="s">
        <v>86</v>
      </c>
      <c r="AY158" s="257" t="s">
        <v>162</v>
      </c>
    </row>
    <row r="159" s="2" customFormat="1" ht="33" customHeight="1">
      <c r="A159" s="38"/>
      <c r="B159" s="39"/>
      <c r="C159" s="218" t="s">
        <v>221</v>
      </c>
      <c r="D159" s="218" t="s">
        <v>165</v>
      </c>
      <c r="E159" s="219" t="s">
        <v>215</v>
      </c>
      <c r="F159" s="220" t="s">
        <v>216</v>
      </c>
      <c r="G159" s="221" t="s">
        <v>168</v>
      </c>
      <c r="H159" s="222">
        <v>27.431000000000001</v>
      </c>
      <c r="I159" s="223"/>
      <c r="J159" s="224">
        <f>ROUND(I159*H159,2)</f>
        <v>0</v>
      </c>
      <c r="K159" s="220" t="s">
        <v>169</v>
      </c>
      <c r="L159" s="44"/>
      <c r="M159" s="225" t="s">
        <v>1</v>
      </c>
      <c r="N159" s="226" t="s">
        <v>43</v>
      </c>
      <c r="O159" s="91"/>
      <c r="P159" s="227">
        <f>O159*H159</f>
        <v>0</v>
      </c>
      <c r="Q159" s="227">
        <v>0</v>
      </c>
      <c r="R159" s="227">
        <f>Q159*H159</f>
        <v>0</v>
      </c>
      <c r="S159" s="227">
        <v>2.2000000000000002</v>
      </c>
      <c r="T159" s="228">
        <f>S159*H159</f>
        <v>60.348200000000006</v>
      </c>
      <c r="U159" s="38"/>
      <c r="V159" s="38"/>
      <c r="W159" s="38"/>
      <c r="X159" s="38"/>
      <c r="Y159" s="38"/>
      <c r="Z159" s="38"/>
      <c r="AA159" s="38"/>
      <c r="AB159" s="38"/>
      <c r="AC159" s="38"/>
      <c r="AD159" s="38"/>
      <c r="AE159" s="38"/>
      <c r="AR159" s="229" t="s">
        <v>170</v>
      </c>
      <c r="AT159" s="229" t="s">
        <v>165</v>
      </c>
      <c r="AU159" s="229" t="s">
        <v>88</v>
      </c>
      <c r="AY159" s="17" t="s">
        <v>162</v>
      </c>
      <c r="BE159" s="230">
        <f>IF(N159="základní",J159,0)</f>
        <v>0</v>
      </c>
      <c r="BF159" s="230">
        <f>IF(N159="snížená",J159,0)</f>
        <v>0</v>
      </c>
      <c r="BG159" s="230">
        <f>IF(N159="zákl. přenesená",J159,0)</f>
        <v>0</v>
      </c>
      <c r="BH159" s="230">
        <f>IF(N159="sníž. přenesená",J159,0)</f>
        <v>0</v>
      </c>
      <c r="BI159" s="230">
        <f>IF(N159="nulová",J159,0)</f>
        <v>0</v>
      </c>
      <c r="BJ159" s="17" t="s">
        <v>86</v>
      </c>
      <c r="BK159" s="230">
        <f>ROUND(I159*H159,2)</f>
        <v>0</v>
      </c>
      <c r="BL159" s="17" t="s">
        <v>170</v>
      </c>
      <c r="BM159" s="229" t="s">
        <v>222</v>
      </c>
    </row>
    <row r="160" s="2" customFormat="1">
      <c r="A160" s="38"/>
      <c r="B160" s="39"/>
      <c r="C160" s="40"/>
      <c r="D160" s="231" t="s">
        <v>172</v>
      </c>
      <c r="E160" s="40"/>
      <c r="F160" s="232" t="s">
        <v>223</v>
      </c>
      <c r="G160" s="40"/>
      <c r="H160" s="40"/>
      <c r="I160" s="233"/>
      <c r="J160" s="40"/>
      <c r="K160" s="40"/>
      <c r="L160" s="44"/>
      <c r="M160" s="234"/>
      <c r="N160" s="235"/>
      <c r="O160" s="91"/>
      <c r="P160" s="91"/>
      <c r="Q160" s="91"/>
      <c r="R160" s="91"/>
      <c r="S160" s="91"/>
      <c r="T160" s="92"/>
      <c r="U160" s="38"/>
      <c r="V160" s="38"/>
      <c r="W160" s="38"/>
      <c r="X160" s="38"/>
      <c r="Y160" s="38"/>
      <c r="Z160" s="38"/>
      <c r="AA160" s="38"/>
      <c r="AB160" s="38"/>
      <c r="AC160" s="38"/>
      <c r="AD160" s="38"/>
      <c r="AE160" s="38"/>
      <c r="AT160" s="17" t="s">
        <v>172</v>
      </c>
      <c r="AU160" s="17" t="s">
        <v>88</v>
      </c>
    </row>
    <row r="161" s="13" customFormat="1">
      <c r="A161" s="13"/>
      <c r="B161" s="236"/>
      <c r="C161" s="237"/>
      <c r="D161" s="231" t="s">
        <v>179</v>
      </c>
      <c r="E161" s="238" t="s">
        <v>1</v>
      </c>
      <c r="F161" s="239" t="s">
        <v>224</v>
      </c>
      <c r="G161" s="237"/>
      <c r="H161" s="240">
        <v>15.539999999999999</v>
      </c>
      <c r="I161" s="241"/>
      <c r="J161" s="237"/>
      <c r="K161" s="237"/>
      <c r="L161" s="242"/>
      <c r="M161" s="243"/>
      <c r="N161" s="244"/>
      <c r="O161" s="244"/>
      <c r="P161" s="244"/>
      <c r="Q161" s="244"/>
      <c r="R161" s="244"/>
      <c r="S161" s="244"/>
      <c r="T161" s="245"/>
      <c r="U161" s="13"/>
      <c r="V161" s="13"/>
      <c r="W161" s="13"/>
      <c r="X161" s="13"/>
      <c r="Y161" s="13"/>
      <c r="Z161" s="13"/>
      <c r="AA161" s="13"/>
      <c r="AB161" s="13"/>
      <c r="AC161" s="13"/>
      <c r="AD161" s="13"/>
      <c r="AE161" s="13"/>
      <c r="AT161" s="246" t="s">
        <v>179</v>
      </c>
      <c r="AU161" s="246" t="s">
        <v>88</v>
      </c>
      <c r="AV161" s="13" t="s">
        <v>88</v>
      </c>
      <c r="AW161" s="13" t="s">
        <v>34</v>
      </c>
      <c r="AX161" s="13" t="s">
        <v>78</v>
      </c>
      <c r="AY161" s="246" t="s">
        <v>162</v>
      </c>
    </row>
    <row r="162" s="13" customFormat="1">
      <c r="A162" s="13"/>
      <c r="B162" s="236"/>
      <c r="C162" s="237"/>
      <c r="D162" s="231" t="s">
        <v>179</v>
      </c>
      <c r="E162" s="238" t="s">
        <v>1</v>
      </c>
      <c r="F162" s="239" t="s">
        <v>225</v>
      </c>
      <c r="G162" s="237"/>
      <c r="H162" s="240">
        <v>11.891</v>
      </c>
      <c r="I162" s="241"/>
      <c r="J162" s="237"/>
      <c r="K162" s="237"/>
      <c r="L162" s="242"/>
      <c r="M162" s="243"/>
      <c r="N162" s="244"/>
      <c r="O162" s="244"/>
      <c r="P162" s="244"/>
      <c r="Q162" s="244"/>
      <c r="R162" s="244"/>
      <c r="S162" s="244"/>
      <c r="T162" s="245"/>
      <c r="U162" s="13"/>
      <c r="V162" s="13"/>
      <c r="W162" s="13"/>
      <c r="X162" s="13"/>
      <c r="Y162" s="13"/>
      <c r="Z162" s="13"/>
      <c r="AA162" s="13"/>
      <c r="AB162" s="13"/>
      <c r="AC162" s="13"/>
      <c r="AD162" s="13"/>
      <c r="AE162" s="13"/>
      <c r="AT162" s="246" t="s">
        <v>179</v>
      </c>
      <c r="AU162" s="246" t="s">
        <v>88</v>
      </c>
      <c r="AV162" s="13" t="s">
        <v>88</v>
      </c>
      <c r="AW162" s="13" t="s">
        <v>34</v>
      </c>
      <c r="AX162" s="13" t="s">
        <v>78</v>
      </c>
      <c r="AY162" s="246" t="s">
        <v>162</v>
      </c>
    </row>
    <row r="163" s="14" customFormat="1">
      <c r="A163" s="14"/>
      <c r="B163" s="247"/>
      <c r="C163" s="248"/>
      <c r="D163" s="231" t="s">
        <v>179</v>
      </c>
      <c r="E163" s="249" t="s">
        <v>1</v>
      </c>
      <c r="F163" s="250" t="s">
        <v>181</v>
      </c>
      <c r="G163" s="248"/>
      <c r="H163" s="251">
        <v>27.431000000000001</v>
      </c>
      <c r="I163" s="252"/>
      <c r="J163" s="248"/>
      <c r="K163" s="248"/>
      <c r="L163" s="253"/>
      <c r="M163" s="254"/>
      <c r="N163" s="255"/>
      <c r="O163" s="255"/>
      <c r="P163" s="255"/>
      <c r="Q163" s="255"/>
      <c r="R163" s="255"/>
      <c r="S163" s="255"/>
      <c r="T163" s="256"/>
      <c r="U163" s="14"/>
      <c r="V163" s="14"/>
      <c r="W163" s="14"/>
      <c r="X163" s="14"/>
      <c r="Y163" s="14"/>
      <c r="Z163" s="14"/>
      <c r="AA163" s="14"/>
      <c r="AB163" s="14"/>
      <c r="AC163" s="14"/>
      <c r="AD163" s="14"/>
      <c r="AE163" s="14"/>
      <c r="AT163" s="257" t="s">
        <v>179</v>
      </c>
      <c r="AU163" s="257" t="s">
        <v>88</v>
      </c>
      <c r="AV163" s="14" t="s">
        <v>170</v>
      </c>
      <c r="AW163" s="14" t="s">
        <v>34</v>
      </c>
      <c r="AX163" s="14" t="s">
        <v>86</v>
      </c>
      <c r="AY163" s="257" t="s">
        <v>162</v>
      </c>
    </row>
    <row r="164" s="2" customFormat="1" ht="33" customHeight="1">
      <c r="A164" s="38"/>
      <c r="B164" s="39"/>
      <c r="C164" s="218" t="s">
        <v>226</v>
      </c>
      <c r="D164" s="218" t="s">
        <v>165</v>
      </c>
      <c r="E164" s="219" t="s">
        <v>227</v>
      </c>
      <c r="F164" s="220" t="s">
        <v>228</v>
      </c>
      <c r="G164" s="221" t="s">
        <v>168</v>
      </c>
      <c r="H164" s="222">
        <v>53.118000000000002</v>
      </c>
      <c r="I164" s="223"/>
      <c r="J164" s="224">
        <f>ROUND(I164*H164,2)</f>
        <v>0</v>
      </c>
      <c r="K164" s="220" t="s">
        <v>169</v>
      </c>
      <c r="L164" s="44"/>
      <c r="M164" s="225" t="s">
        <v>1</v>
      </c>
      <c r="N164" s="226" t="s">
        <v>43</v>
      </c>
      <c r="O164" s="91"/>
      <c r="P164" s="227">
        <f>O164*H164</f>
        <v>0</v>
      </c>
      <c r="Q164" s="227">
        <v>0</v>
      </c>
      <c r="R164" s="227">
        <f>Q164*H164</f>
        <v>0</v>
      </c>
      <c r="S164" s="227">
        <v>0.043999999999999997</v>
      </c>
      <c r="T164" s="228">
        <f>S164*H164</f>
        <v>2.3371919999999999</v>
      </c>
      <c r="U164" s="38"/>
      <c r="V164" s="38"/>
      <c r="W164" s="38"/>
      <c r="X164" s="38"/>
      <c r="Y164" s="38"/>
      <c r="Z164" s="38"/>
      <c r="AA164" s="38"/>
      <c r="AB164" s="38"/>
      <c r="AC164" s="38"/>
      <c r="AD164" s="38"/>
      <c r="AE164" s="38"/>
      <c r="AR164" s="229" t="s">
        <v>170</v>
      </c>
      <c r="AT164" s="229" t="s">
        <v>165</v>
      </c>
      <c r="AU164" s="229" t="s">
        <v>88</v>
      </c>
      <c r="AY164" s="17" t="s">
        <v>162</v>
      </c>
      <c r="BE164" s="230">
        <f>IF(N164="základní",J164,0)</f>
        <v>0</v>
      </c>
      <c r="BF164" s="230">
        <f>IF(N164="snížená",J164,0)</f>
        <v>0</v>
      </c>
      <c r="BG164" s="230">
        <f>IF(N164="zákl. přenesená",J164,0)</f>
        <v>0</v>
      </c>
      <c r="BH164" s="230">
        <f>IF(N164="sníž. přenesená",J164,0)</f>
        <v>0</v>
      </c>
      <c r="BI164" s="230">
        <f>IF(N164="nulová",J164,0)</f>
        <v>0</v>
      </c>
      <c r="BJ164" s="17" t="s">
        <v>86</v>
      </c>
      <c r="BK164" s="230">
        <f>ROUND(I164*H164,2)</f>
        <v>0</v>
      </c>
      <c r="BL164" s="17" t="s">
        <v>170</v>
      </c>
      <c r="BM164" s="229" t="s">
        <v>229</v>
      </c>
    </row>
    <row r="165" s="2" customFormat="1" ht="24.15" customHeight="1">
      <c r="A165" s="38"/>
      <c r="B165" s="39"/>
      <c r="C165" s="218" t="s">
        <v>230</v>
      </c>
      <c r="D165" s="218" t="s">
        <v>165</v>
      </c>
      <c r="E165" s="219" t="s">
        <v>231</v>
      </c>
      <c r="F165" s="220" t="s">
        <v>232</v>
      </c>
      <c r="G165" s="221" t="s">
        <v>176</v>
      </c>
      <c r="H165" s="222">
        <v>151.46000000000001</v>
      </c>
      <c r="I165" s="223"/>
      <c r="J165" s="224">
        <f>ROUND(I165*H165,2)</f>
        <v>0</v>
      </c>
      <c r="K165" s="220" t="s">
        <v>169</v>
      </c>
      <c r="L165" s="44"/>
      <c r="M165" s="225" t="s">
        <v>1</v>
      </c>
      <c r="N165" s="226" t="s">
        <v>43</v>
      </c>
      <c r="O165" s="91"/>
      <c r="P165" s="227">
        <f>O165*H165</f>
        <v>0</v>
      </c>
      <c r="Q165" s="227">
        <v>0</v>
      </c>
      <c r="R165" s="227">
        <f>Q165*H165</f>
        <v>0</v>
      </c>
      <c r="S165" s="227">
        <v>0.035000000000000003</v>
      </c>
      <c r="T165" s="228">
        <f>S165*H165</f>
        <v>5.3011000000000008</v>
      </c>
      <c r="U165" s="38"/>
      <c r="V165" s="38"/>
      <c r="W165" s="38"/>
      <c r="X165" s="38"/>
      <c r="Y165" s="38"/>
      <c r="Z165" s="38"/>
      <c r="AA165" s="38"/>
      <c r="AB165" s="38"/>
      <c r="AC165" s="38"/>
      <c r="AD165" s="38"/>
      <c r="AE165" s="38"/>
      <c r="AR165" s="229" t="s">
        <v>170</v>
      </c>
      <c r="AT165" s="229" t="s">
        <v>165</v>
      </c>
      <c r="AU165" s="229" t="s">
        <v>88</v>
      </c>
      <c r="AY165" s="17" t="s">
        <v>162</v>
      </c>
      <c r="BE165" s="230">
        <f>IF(N165="základní",J165,0)</f>
        <v>0</v>
      </c>
      <c r="BF165" s="230">
        <f>IF(N165="snížená",J165,0)</f>
        <v>0</v>
      </c>
      <c r="BG165" s="230">
        <f>IF(N165="zákl. přenesená",J165,0)</f>
        <v>0</v>
      </c>
      <c r="BH165" s="230">
        <f>IF(N165="sníž. přenesená",J165,0)</f>
        <v>0</v>
      </c>
      <c r="BI165" s="230">
        <f>IF(N165="nulová",J165,0)</f>
        <v>0</v>
      </c>
      <c r="BJ165" s="17" t="s">
        <v>86</v>
      </c>
      <c r="BK165" s="230">
        <f>ROUND(I165*H165,2)</f>
        <v>0</v>
      </c>
      <c r="BL165" s="17" t="s">
        <v>170</v>
      </c>
      <c r="BM165" s="229" t="s">
        <v>233</v>
      </c>
    </row>
    <row r="166" s="2" customFormat="1">
      <c r="A166" s="38"/>
      <c r="B166" s="39"/>
      <c r="C166" s="40"/>
      <c r="D166" s="231" t="s">
        <v>172</v>
      </c>
      <c r="E166" s="40"/>
      <c r="F166" s="232" t="s">
        <v>178</v>
      </c>
      <c r="G166" s="40"/>
      <c r="H166" s="40"/>
      <c r="I166" s="233"/>
      <c r="J166" s="40"/>
      <c r="K166" s="40"/>
      <c r="L166" s="44"/>
      <c r="M166" s="234"/>
      <c r="N166" s="235"/>
      <c r="O166" s="91"/>
      <c r="P166" s="91"/>
      <c r="Q166" s="91"/>
      <c r="R166" s="91"/>
      <c r="S166" s="91"/>
      <c r="T166" s="92"/>
      <c r="U166" s="38"/>
      <c r="V166" s="38"/>
      <c r="W166" s="38"/>
      <c r="X166" s="38"/>
      <c r="Y166" s="38"/>
      <c r="Z166" s="38"/>
      <c r="AA166" s="38"/>
      <c r="AB166" s="38"/>
      <c r="AC166" s="38"/>
      <c r="AD166" s="38"/>
      <c r="AE166" s="38"/>
      <c r="AT166" s="17" t="s">
        <v>172</v>
      </c>
      <c r="AU166" s="17" t="s">
        <v>88</v>
      </c>
    </row>
    <row r="167" s="13" customFormat="1">
      <c r="A167" s="13"/>
      <c r="B167" s="236"/>
      <c r="C167" s="237"/>
      <c r="D167" s="231" t="s">
        <v>179</v>
      </c>
      <c r="E167" s="238" t="s">
        <v>1</v>
      </c>
      <c r="F167" s="239" t="s">
        <v>234</v>
      </c>
      <c r="G167" s="237"/>
      <c r="H167" s="240">
        <v>151.46000000000001</v>
      </c>
      <c r="I167" s="241"/>
      <c r="J167" s="237"/>
      <c r="K167" s="237"/>
      <c r="L167" s="242"/>
      <c r="M167" s="243"/>
      <c r="N167" s="244"/>
      <c r="O167" s="244"/>
      <c r="P167" s="244"/>
      <c r="Q167" s="244"/>
      <c r="R167" s="244"/>
      <c r="S167" s="244"/>
      <c r="T167" s="245"/>
      <c r="U167" s="13"/>
      <c r="V167" s="13"/>
      <c r="W167" s="13"/>
      <c r="X167" s="13"/>
      <c r="Y167" s="13"/>
      <c r="Z167" s="13"/>
      <c r="AA167" s="13"/>
      <c r="AB167" s="13"/>
      <c r="AC167" s="13"/>
      <c r="AD167" s="13"/>
      <c r="AE167" s="13"/>
      <c r="AT167" s="246" t="s">
        <v>179</v>
      </c>
      <c r="AU167" s="246" t="s">
        <v>88</v>
      </c>
      <c r="AV167" s="13" t="s">
        <v>88</v>
      </c>
      <c r="AW167" s="13" t="s">
        <v>34</v>
      </c>
      <c r="AX167" s="13" t="s">
        <v>78</v>
      </c>
      <c r="AY167" s="246" t="s">
        <v>162</v>
      </c>
    </row>
    <row r="168" s="14" customFormat="1">
      <c r="A168" s="14"/>
      <c r="B168" s="247"/>
      <c r="C168" s="248"/>
      <c r="D168" s="231" t="s">
        <v>179</v>
      </c>
      <c r="E168" s="249" t="s">
        <v>1</v>
      </c>
      <c r="F168" s="250" t="s">
        <v>181</v>
      </c>
      <c r="G168" s="248"/>
      <c r="H168" s="251">
        <v>151.46000000000001</v>
      </c>
      <c r="I168" s="252"/>
      <c r="J168" s="248"/>
      <c r="K168" s="248"/>
      <c r="L168" s="253"/>
      <c r="M168" s="254"/>
      <c r="N168" s="255"/>
      <c r="O168" s="255"/>
      <c r="P168" s="255"/>
      <c r="Q168" s="255"/>
      <c r="R168" s="255"/>
      <c r="S168" s="255"/>
      <c r="T168" s="256"/>
      <c r="U168" s="14"/>
      <c r="V168" s="14"/>
      <c r="W168" s="14"/>
      <c r="X168" s="14"/>
      <c r="Y168" s="14"/>
      <c r="Z168" s="14"/>
      <c r="AA168" s="14"/>
      <c r="AB168" s="14"/>
      <c r="AC168" s="14"/>
      <c r="AD168" s="14"/>
      <c r="AE168" s="14"/>
      <c r="AT168" s="257" t="s">
        <v>179</v>
      </c>
      <c r="AU168" s="257" t="s">
        <v>88</v>
      </c>
      <c r="AV168" s="14" t="s">
        <v>170</v>
      </c>
      <c r="AW168" s="14" t="s">
        <v>34</v>
      </c>
      <c r="AX168" s="14" t="s">
        <v>86</v>
      </c>
      <c r="AY168" s="257" t="s">
        <v>162</v>
      </c>
    </row>
    <row r="169" s="2" customFormat="1" ht="24.15" customHeight="1">
      <c r="A169" s="38"/>
      <c r="B169" s="39"/>
      <c r="C169" s="218" t="s">
        <v>235</v>
      </c>
      <c r="D169" s="218" t="s">
        <v>165</v>
      </c>
      <c r="E169" s="219" t="s">
        <v>236</v>
      </c>
      <c r="F169" s="220" t="s">
        <v>237</v>
      </c>
      <c r="G169" s="221" t="s">
        <v>168</v>
      </c>
      <c r="H169" s="222">
        <v>33.299999999999997</v>
      </c>
      <c r="I169" s="223"/>
      <c r="J169" s="224">
        <f>ROUND(I169*H169,2)</f>
        <v>0</v>
      </c>
      <c r="K169" s="220" t="s">
        <v>169</v>
      </c>
      <c r="L169" s="44"/>
      <c r="M169" s="225" t="s">
        <v>1</v>
      </c>
      <c r="N169" s="226" t="s">
        <v>43</v>
      </c>
      <c r="O169" s="91"/>
      <c r="P169" s="227">
        <f>O169*H169</f>
        <v>0</v>
      </c>
      <c r="Q169" s="227">
        <v>0</v>
      </c>
      <c r="R169" s="227">
        <f>Q169*H169</f>
        <v>0</v>
      </c>
      <c r="S169" s="227">
        <v>1.3999999999999999</v>
      </c>
      <c r="T169" s="228">
        <f>S169*H169</f>
        <v>46.61999999999999</v>
      </c>
      <c r="U169" s="38"/>
      <c r="V169" s="38"/>
      <c r="W169" s="38"/>
      <c r="X169" s="38"/>
      <c r="Y169" s="38"/>
      <c r="Z169" s="38"/>
      <c r="AA169" s="38"/>
      <c r="AB169" s="38"/>
      <c r="AC169" s="38"/>
      <c r="AD169" s="38"/>
      <c r="AE169" s="38"/>
      <c r="AR169" s="229" t="s">
        <v>170</v>
      </c>
      <c r="AT169" s="229" t="s">
        <v>165</v>
      </c>
      <c r="AU169" s="229" t="s">
        <v>88</v>
      </c>
      <c r="AY169" s="17" t="s">
        <v>162</v>
      </c>
      <c r="BE169" s="230">
        <f>IF(N169="základní",J169,0)</f>
        <v>0</v>
      </c>
      <c r="BF169" s="230">
        <f>IF(N169="snížená",J169,0)</f>
        <v>0</v>
      </c>
      <c r="BG169" s="230">
        <f>IF(N169="zákl. přenesená",J169,0)</f>
        <v>0</v>
      </c>
      <c r="BH169" s="230">
        <f>IF(N169="sníž. přenesená",J169,0)</f>
        <v>0</v>
      </c>
      <c r="BI169" s="230">
        <f>IF(N169="nulová",J169,0)</f>
        <v>0</v>
      </c>
      <c r="BJ169" s="17" t="s">
        <v>86</v>
      </c>
      <c r="BK169" s="230">
        <f>ROUND(I169*H169,2)</f>
        <v>0</v>
      </c>
      <c r="BL169" s="17" t="s">
        <v>170</v>
      </c>
      <c r="BM169" s="229" t="s">
        <v>238</v>
      </c>
    </row>
    <row r="170" s="2" customFormat="1">
      <c r="A170" s="38"/>
      <c r="B170" s="39"/>
      <c r="C170" s="40"/>
      <c r="D170" s="231" t="s">
        <v>172</v>
      </c>
      <c r="E170" s="40"/>
      <c r="F170" s="232" t="s">
        <v>239</v>
      </c>
      <c r="G170" s="40"/>
      <c r="H170" s="40"/>
      <c r="I170" s="233"/>
      <c r="J170" s="40"/>
      <c r="K170" s="40"/>
      <c r="L170" s="44"/>
      <c r="M170" s="234"/>
      <c r="N170" s="235"/>
      <c r="O170" s="91"/>
      <c r="P170" s="91"/>
      <c r="Q170" s="91"/>
      <c r="R170" s="91"/>
      <c r="S170" s="91"/>
      <c r="T170" s="92"/>
      <c r="U170" s="38"/>
      <c r="V170" s="38"/>
      <c r="W170" s="38"/>
      <c r="X170" s="38"/>
      <c r="Y170" s="38"/>
      <c r="Z170" s="38"/>
      <c r="AA170" s="38"/>
      <c r="AB170" s="38"/>
      <c r="AC170" s="38"/>
      <c r="AD170" s="38"/>
      <c r="AE170" s="38"/>
      <c r="AT170" s="17" t="s">
        <v>172</v>
      </c>
      <c r="AU170" s="17" t="s">
        <v>88</v>
      </c>
    </row>
    <row r="171" s="13" customFormat="1">
      <c r="A171" s="13"/>
      <c r="B171" s="236"/>
      <c r="C171" s="237"/>
      <c r="D171" s="231" t="s">
        <v>179</v>
      </c>
      <c r="E171" s="238" t="s">
        <v>1</v>
      </c>
      <c r="F171" s="239" t="s">
        <v>240</v>
      </c>
      <c r="G171" s="237"/>
      <c r="H171" s="240">
        <v>33.299999999999997</v>
      </c>
      <c r="I171" s="241"/>
      <c r="J171" s="237"/>
      <c r="K171" s="237"/>
      <c r="L171" s="242"/>
      <c r="M171" s="243"/>
      <c r="N171" s="244"/>
      <c r="O171" s="244"/>
      <c r="P171" s="244"/>
      <c r="Q171" s="244"/>
      <c r="R171" s="244"/>
      <c r="S171" s="244"/>
      <c r="T171" s="245"/>
      <c r="U171" s="13"/>
      <c r="V171" s="13"/>
      <c r="W171" s="13"/>
      <c r="X171" s="13"/>
      <c r="Y171" s="13"/>
      <c r="Z171" s="13"/>
      <c r="AA171" s="13"/>
      <c r="AB171" s="13"/>
      <c r="AC171" s="13"/>
      <c r="AD171" s="13"/>
      <c r="AE171" s="13"/>
      <c r="AT171" s="246" t="s">
        <v>179</v>
      </c>
      <c r="AU171" s="246" t="s">
        <v>88</v>
      </c>
      <c r="AV171" s="13" t="s">
        <v>88</v>
      </c>
      <c r="AW171" s="13" t="s">
        <v>34</v>
      </c>
      <c r="AX171" s="13" t="s">
        <v>78</v>
      </c>
      <c r="AY171" s="246" t="s">
        <v>162</v>
      </c>
    </row>
    <row r="172" s="14" customFormat="1">
      <c r="A172" s="14"/>
      <c r="B172" s="247"/>
      <c r="C172" s="248"/>
      <c r="D172" s="231" t="s">
        <v>179</v>
      </c>
      <c r="E172" s="249" t="s">
        <v>1</v>
      </c>
      <c r="F172" s="250" t="s">
        <v>181</v>
      </c>
      <c r="G172" s="248"/>
      <c r="H172" s="251">
        <v>33.299999999999997</v>
      </c>
      <c r="I172" s="252"/>
      <c r="J172" s="248"/>
      <c r="K172" s="248"/>
      <c r="L172" s="253"/>
      <c r="M172" s="254"/>
      <c r="N172" s="255"/>
      <c r="O172" s="255"/>
      <c r="P172" s="255"/>
      <c r="Q172" s="255"/>
      <c r="R172" s="255"/>
      <c r="S172" s="255"/>
      <c r="T172" s="256"/>
      <c r="U172" s="14"/>
      <c r="V172" s="14"/>
      <c r="W172" s="14"/>
      <c r="X172" s="14"/>
      <c r="Y172" s="14"/>
      <c r="Z172" s="14"/>
      <c r="AA172" s="14"/>
      <c r="AB172" s="14"/>
      <c r="AC172" s="14"/>
      <c r="AD172" s="14"/>
      <c r="AE172" s="14"/>
      <c r="AT172" s="257" t="s">
        <v>179</v>
      </c>
      <c r="AU172" s="257" t="s">
        <v>88</v>
      </c>
      <c r="AV172" s="14" t="s">
        <v>170</v>
      </c>
      <c r="AW172" s="14" t="s">
        <v>34</v>
      </c>
      <c r="AX172" s="14" t="s">
        <v>86</v>
      </c>
      <c r="AY172" s="257" t="s">
        <v>162</v>
      </c>
    </row>
    <row r="173" s="2" customFormat="1" ht="21.75" customHeight="1">
      <c r="A173" s="38"/>
      <c r="B173" s="39"/>
      <c r="C173" s="218" t="s">
        <v>8</v>
      </c>
      <c r="D173" s="218" t="s">
        <v>165</v>
      </c>
      <c r="E173" s="219" t="s">
        <v>241</v>
      </c>
      <c r="F173" s="220" t="s">
        <v>242</v>
      </c>
      <c r="G173" s="221" t="s">
        <v>176</v>
      </c>
      <c r="H173" s="222">
        <v>14.976000000000001</v>
      </c>
      <c r="I173" s="223"/>
      <c r="J173" s="224">
        <f>ROUND(I173*H173,2)</f>
        <v>0</v>
      </c>
      <c r="K173" s="220" t="s">
        <v>169</v>
      </c>
      <c r="L173" s="44"/>
      <c r="M173" s="225" t="s">
        <v>1</v>
      </c>
      <c r="N173" s="226" t="s">
        <v>43</v>
      </c>
      <c r="O173" s="91"/>
      <c r="P173" s="227">
        <f>O173*H173</f>
        <v>0</v>
      </c>
      <c r="Q173" s="227">
        <v>0</v>
      </c>
      <c r="R173" s="227">
        <f>Q173*H173</f>
        <v>0</v>
      </c>
      <c r="S173" s="227">
        <v>0.058999999999999997</v>
      </c>
      <c r="T173" s="228">
        <f>S173*H173</f>
        <v>0.88358400000000004</v>
      </c>
      <c r="U173" s="38"/>
      <c r="V173" s="38"/>
      <c r="W173" s="38"/>
      <c r="X173" s="38"/>
      <c r="Y173" s="38"/>
      <c r="Z173" s="38"/>
      <c r="AA173" s="38"/>
      <c r="AB173" s="38"/>
      <c r="AC173" s="38"/>
      <c r="AD173" s="38"/>
      <c r="AE173" s="38"/>
      <c r="AR173" s="229" t="s">
        <v>170</v>
      </c>
      <c r="AT173" s="229" t="s">
        <v>165</v>
      </c>
      <c r="AU173" s="229" t="s">
        <v>88</v>
      </c>
      <c r="AY173" s="17" t="s">
        <v>162</v>
      </c>
      <c r="BE173" s="230">
        <f>IF(N173="základní",J173,0)</f>
        <v>0</v>
      </c>
      <c r="BF173" s="230">
        <f>IF(N173="snížená",J173,0)</f>
        <v>0</v>
      </c>
      <c r="BG173" s="230">
        <f>IF(N173="zákl. přenesená",J173,0)</f>
        <v>0</v>
      </c>
      <c r="BH173" s="230">
        <f>IF(N173="sníž. přenesená",J173,0)</f>
        <v>0</v>
      </c>
      <c r="BI173" s="230">
        <f>IF(N173="nulová",J173,0)</f>
        <v>0</v>
      </c>
      <c r="BJ173" s="17" t="s">
        <v>86</v>
      </c>
      <c r="BK173" s="230">
        <f>ROUND(I173*H173,2)</f>
        <v>0</v>
      </c>
      <c r="BL173" s="17" t="s">
        <v>170</v>
      </c>
      <c r="BM173" s="229" t="s">
        <v>243</v>
      </c>
    </row>
    <row r="174" s="2" customFormat="1">
      <c r="A174" s="38"/>
      <c r="B174" s="39"/>
      <c r="C174" s="40"/>
      <c r="D174" s="231" t="s">
        <v>172</v>
      </c>
      <c r="E174" s="40"/>
      <c r="F174" s="232" t="s">
        <v>244</v>
      </c>
      <c r="G174" s="40"/>
      <c r="H174" s="40"/>
      <c r="I174" s="233"/>
      <c r="J174" s="40"/>
      <c r="K174" s="40"/>
      <c r="L174" s="44"/>
      <c r="M174" s="234"/>
      <c r="N174" s="235"/>
      <c r="O174" s="91"/>
      <c r="P174" s="91"/>
      <c r="Q174" s="91"/>
      <c r="R174" s="91"/>
      <c r="S174" s="91"/>
      <c r="T174" s="92"/>
      <c r="U174" s="38"/>
      <c r="V174" s="38"/>
      <c r="W174" s="38"/>
      <c r="X174" s="38"/>
      <c r="Y174" s="38"/>
      <c r="Z174" s="38"/>
      <c r="AA174" s="38"/>
      <c r="AB174" s="38"/>
      <c r="AC174" s="38"/>
      <c r="AD174" s="38"/>
      <c r="AE174" s="38"/>
      <c r="AT174" s="17" t="s">
        <v>172</v>
      </c>
      <c r="AU174" s="17" t="s">
        <v>88</v>
      </c>
    </row>
    <row r="175" s="2" customFormat="1" ht="24.15" customHeight="1">
      <c r="A175" s="38"/>
      <c r="B175" s="39"/>
      <c r="C175" s="218" t="s">
        <v>245</v>
      </c>
      <c r="D175" s="218" t="s">
        <v>165</v>
      </c>
      <c r="E175" s="219" t="s">
        <v>246</v>
      </c>
      <c r="F175" s="220" t="s">
        <v>247</v>
      </c>
      <c r="G175" s="221" t="s">
        <v>176</v>
      </c>
      <c r="H175" s="222">
        <v>19.5</v>
      </c>
      <c r="I175" s="223"/>
      <c r="J175" s="224">
        <f>ROUND(I175*H175,2)</f>
        <v>0</v>
      </c>
      <c r="K175" s="220" t="s">
        <v>169</v>
      </c>
      <c r="L175" s="44"/>
      <c r="M175" s="225" t="s">
        <v>1</v>
      </c>
      <c r="N175" s="226" t="s">
        <v>43</v>
      </c>
      <c r="O175" s="91"/>
      <c r="P175" s="227">
        <f>O175*H175</f>
        <v>0</v>
      </c>
      <c r="Q175" s="227">
        <v>0</v>
      </c>
      <c r="R175" s="227">
        <f>Q175*H175</f>
        <v>0</v>
      </c>
      <c r="S175" s="227">
        <v>0.034000000000000002</v>
      </c>
      <c r="T175" s="228">
        <f>S175*H175</f>
        <v>0.66300000000000003</v>
      </c>
      <c r="U175" s="38"/>
      <c r="V175" s="38"/>
      <c r="W175" s="38"/>
      <c r="X175" s="38"/>
      <c r="Y175" s="38"/>
      <c r="Z175" s="38"/>
      <c r="AA175" s="38"/>
      <c r="AB175" s="38"/>
      <c r="AC175" s="38"/>
      <c r="AD175" s="38"/>
      <c r="AE175" s="38"/>
      <c r="AR175" s="229" t="s">
        <v>170</v>
      </c>
      <c r="AT175" s="229" t="s">
        <v>165</v>
      </c>
      <c r="AU175" s="229" t="s">
        <v>88</v>
      </c>
      <c r="AY175" s="17" t="s">
        <v>162</v>
      </c>
      <c r="BE175" s="230">
        <f>IF(N175="základní",J175,0)</f>
        <v>0</v>
      </c>
      <c r="BF175" s="230">
        <f>IF(N175="snížená",J175,0)</f>
        <v>0</v>
      </c>
      <c r="BG175" s="230">
        <f>IF(N175="zákl. přenesená",J175,0)</f>
        <v>0</v>
      </c>
      <c r="BH175" s="230">
        <f>IF(N175="sníž. přenesená",J175,0)</f>
        <v>0</v>
      </c>
      <c r="BI175" s="230">
        <f>IF(N175="nulová",J175,0)</f>
        <v>0</v>
      </c>
      <c r="BJ175" s="17" t="s">
        <v>86</v>
      </c>
      <c r="BK175" s="230">
        <f>ROUND(I175*H175,2)</f>
        <v>0</v>
      </c>
      <c r="BL175" s="17" t="s">
        <v>170</v>
      </c>
      <c r="BM175" s="229" t="s">
        <v>248</v>
      </c>
    </row>
    <row r="176" s="2" customFormat="1">
      <c r="A176" s="38"/>
      <c r="B176" s="39"/>
      <c r="C176" s="40"/>
      <c r="D176" s="231" t="s">
        <v>172</v>
      </c>
      <c r="E176" s="40"/>
      <c r="F176" s="232" t="s">
        <v>239</v>
      </c>
      <c r="G176" s="40"/>
      <c r="H176" s="40"/>
      <c r="I176" s="233"/>
      <c r="J176" s="40"/>
      <c r="K176" s="40"/>
      <c r="L176" s="44"/>
      <c r="M176" s="234"/>
      <c r="N176" s="235"/>
      <c r="O176" s="91"/>
      <c r="P176" s="91"/>
      <c r="Q176" s="91"/>
      <c r="R176" s="91"/>
      <c r="S176" s="91"/>
      <c r="T176" s="92"/>
      <c r="U176" s="38"/>
      <c r="V176" s="38"/>
      <c r="W176" s="38"/>
      <c r="X176" s="38"/>
      <c r="Y176" s="38"/>
      <c r="Z176" s="38"/>
      <c r="AA176" s="38"/>
      <c r="AB176" s="38"/>
      <c r="AC176" s="38"/>
      <c r="AD176" s="38"/>
      <c r="AE176" s="38"/>
      <c r="AT176" s="17" t="s">
        <v>172</v>
      </c>
      <c r="AU176" s="17" t="s">
        <v>88</v>
      </c>
    </row>
    <row r="177" s="13" customFormat="1">
      <c r="A177" s="13"/>
      <c r="B177" s="236"/>
      <c r="C177" s="237"/>
      <c r="D177" s="231" t="s">
        <v>179</v>
      </c>
      <c r="E177" s="238" t="s">
        <v>1</v>
      </c>
      <c r="F177" s="239" t="s">
        <v>249</v>
      </c>
      <c r="G177" s="237"/>
      <c r="H177" s="240">
        <v>19.5</v>
      </c>
      <c r="I177" s="241"/>
      <c r="J177" s="237"/>
      <c r="K177" s="237"/>
      <c r="L177" s="242"/>
      <c r="M177" s="243"/>
      <c r="N177" s="244"/>
      <c r="O177" s="244"/>
      <c r="P177" s="244"/>
      <c r="Q177" s="244"/>
      <c r="R177" s="244"/>
      <c r="S177" s="244"/>
      <c r="T177" s="245"/>
      <c r="U177" s="13"/>
      <c r="V177" s="13"/>
      <c r="W177" s="13"/>
      <c r="X177" s="13"/>
      <c r="Y177" s="13"/>
      <c r="Z177" s="13"/>
      <c r="AA177" s="13"/>
      <c r="AB177" s="13"/>
      <c r="AC177" s="13"/>
      <c r="AD177" s="13"/>
      <c r="AE177" s="13"/>
      <c r="AT177" s="246" t="s">
        <v>179</v>
      </c>
      <c r="AU177" s="246" t="s">
        <v>88</v>
      </c>
      <c r="AV177" s="13" t="s">
        <v>88</v>
      </c>
      <c r="AW177" s="13" t="s">
        <v>34</v>
      </c>
      <c r="AX177" s="13" t="s">
        <v>78</v>
      </c>
      <c r="AY177" s="246" t="s">
        <v>162</v>
      </c>
    </row>
    <row r="178" s="14" customFormat="1">
      <c r="A178" s="14"/>
      <c r="B178" s="247"/>
      <c r="C178" s="248"/>
      <c r="D178" s="231" t="s">
        <v>179</v>
      </c>
      <c r="E178" s="249" t="s">
        <v>1</v>
      </c>
      <c r="F178" s="250" t="s">
        <v>181</v>
      </c>
      <c r="G178" s="248"/>
      <c r="H178" s="251">
        <v>19.5</v>
      </c>
      <c r="I178" s="252"/>
      <c r="J178" s="248"/>
      <c r="K178" s="248"/>
      <c r="L178" s="253"/>
      <c r="M178" s="254"/>
      <c r="N178" s="255"/>
      <c r="O178" s="255"/>
      <c r="P178" s="255"/>
      <c r="Q178" s="255"/>
      <c r="R178" s="255"/>
      <c r="S178" s="255"/>
      <c r="T178" s="256"/>
      <c r="U178" s="14"/>
      <c r="V178" s="14"/>
      <c r="W178" s="14"/>
      <c r="X178" s="14"/>
      <c r="Y178" s="14"/>
      <c r="Z178" s="14"/>
      <c r="AA178" s="14"/>
      <c r="AB178" s="14"/>
      <c r="AC178" s="14"/>
      <c r="AD178" s="14"/>
      <c r="AE178" s="14"/>
      <c r="AT178" s="257" t="s">
        <v>179</v>
      </c>
      <c r="AU178" s="257" t="s">
        <v>88</v>
      </c>
      <c r="AV178" s="14" t="s">
        <v>170</v>
      </c>
      <c r="AW178" s="14" t="s">
        <v>34</v>
      </c>
      <c r="AX178" s="14" t="s">
        <v>86</v>
      </c>
      <c r="AY178" s="257" t="s">
        <v>162</v>
      </c>
    </row>
    <row r="179" s="2" customFormat="1" ht="16.5" customHeight="1">
      <c r="A179" s="38"/>
      <c r="B179" s="39"/>
      <c r="C179" s="218" t="s">
        <v>250</v>
      </c>
      <c r="D179" s="218" t="s">
        <v>165</v>
      </c>
      <c r="E179" s="219" t="s">
        <v>251</v>
      </c>
      <c r="F179" s="220" t="s">
        <v>252</v>
      </c>
      <c r="G179" s="221" t="s">
        <v>176</v>
      </c>
      <c r="H179" s="222">
        <v>33.979999999999997</v>
      </c>
      <c r="I179" s="223"/>
      <c r="J179" s="224">
        <f>ROUND(I179*H179,2)</f>
        <v>0</v>
      </c>
      <c r="K179" s="220" t="s">
        <v>169</v>
      </c>
      <c r="L179" s="44"/>
      <c r="M179" s="225" t="s">
        <v>1</v>
      </c>
      <c r="N179" s="226" t="s">
        <v>43</v>
      </c>
      <c r="O179" s="91"/>
      <c r="P179" s="227">
        <f>O179*H179</f>
        <v>0</v>
      </c>
      <c r="Q179" s="227">
        <v>0</v>
      </c>
      <c r="R179" s="227">
        <f>Q179*H179</f>
        <v>0</v>
      </c>
      <c r="S179" s="227">
        <v>0.059999999999999998</v>
      </c>
      <c r="T179" s="228">
        <f>S179*H179</f>
        <v>2.0387999999999997</v>
      </c>
      <c r="U179" s="38"/>
      <c r="V179" s="38"/>
      <c r="W179" s="38"/>
      <c r="X179" s="38"/>
      <c r="Y179" s="38"/>
      <c r="Z179" s="38"/>
      <c r="AA179" s="38"/>
      <c r="AB179" s="38"/>
      <c r="AC179" s="38"/>
      <c r="AD179" s="38"/>
      <c r="AE179" s="38"/>
      <c r="AR179" s="229" t="s">
        <v>170</v>
      </c>
      <c r="AT179" s="229" t="s">
        <v>165</v>
      </c>
      <c r="AU179" s="229" t="s">
        <v>88</v>
      </c>
      <c r="AY179" s="17" t="s">
        <v>162</v>
      </c>
      <c r="BE179" s="230">
        <f>IF(N179="základní",J179,0)</f>
        <v>0</v>
      </c>
      <c r="BF179" s="230">
        <f>IF(N179="snížená",J179,0)</f>
        <v>0</v>
      </c>
      <c r="BG179" s="230">
        <f>IF(N179="zákl. přenesená",J179,0)</f>
        <v>0</v>
      </c>
      <c r="BH179" s="230">
        <f>IF(N179="sníž. přenesená",J179,0)</f>
        <v>0</v>
      </c>
      <c r="BI179" s="230">
        <f>IF(N179="nulová",J179,0)</f>
        <v>0</v>
      </c>
      <c r="BJ179" s="17" t="s">
        <v>86</v>
      </c>
      <c r="BK179" s="230">
        <f>ROUND(I179*H179,2)</f>
        <v>0</v>
      </c>
      <c r="BL179" s="17" t="s">
        <v>170</v>
      </c>
      <c r="BM179" s="229" t="s">
        <v>253</v>
      </c>
    </row>
    <row r="180" s="2" customFormat="1">
      <c r="A180" s="38"/>
      <c r="B180" s="39"/>
      <c r="C180" s="40"/>
      <c r="D180" s="231" t="s">
        <v>172</v>
      </c>
      <c r="E180" s="40"/>
      <c r="F180" s="232" t="s">
        <v>254</v>
      </c>
      <c r="G180" s="40"/>
      <c r="H180" s="40"/>
      <c r="I180" s="233"/>
      <c r="J180" s="40"/>
      <c r="K180" s="40"/>
      <c r="L180" s="44"/>
      <c r="M180" s="234"/>
      <c r="N180" s="235"/>
      <c r="O180" s="91"/>
      <c r="P180" s="91"/>
      <c r="Q180" s="91"/>
      <c r="R180" s="91"/>
      <c r="S180" s="91"/>
      <c r="T180" s="92"/>
      <c r="U180" s="38"/>
      <c r="V180" s="38"/>
      <c r="W180" s="38"/>
      <c r="X180" s="38"/>
      <c r="Y180" s="38"/>
      <c r="Z180" s="38"/>
      <c r="AA180" s="38"/>
      <c r="AB180" s="38"/>
      <c r="AC180" s="38"/>
      <c r="AD180" s="38"/>
      <c r="AE180" s="38"/>
      <c r="AT180" s="17" t="s">
        <v>172</v>
      </c>
      <c r="AU180" s="17" t="s">
        <v>88</v>
      </c>
    </row>
    <row r="181" s="13" customFormat="1">
      <c r="A181" s="13"/>
      <c r="B181" s="236"/>
      <c r="C181" s="237"/>
      <c r="D181" s="231" t="s">
        <v>179</v>
      </c>
      <c r="E181" s="238" t="s">
        <v>1</v>
      </c>
      <c r="F181" s="239" t="s">
        <v>255</v>
      </c>
      <c r="G181" s="237"/>
      <c r="H181" s="240">
        <v>33.979999999999997</v>
      </c>
      <c r="I181" s="241"/>
      <c r="J181" s="237"/>
      <c r="K181" s="237"/>
      <c r="L181" s="242"/>
      <c r="M181" s="243"/>
      <c r="N181" s="244"/>
      <c r="O181" s="244"/>
      <c r="P181" s="244"/>
      <c r="Q181" s="244"/>
      <c r="R181" s="244"/>
      <c r="S181" s="244"/>
      <c r="T181" s="245"/>
      <c r="U181" s="13"/>
      <c r="V181" s="13"/>
      <c r="W181" s="13"/>
      <c r="X181" s="13"/>
      <c r="Y181" s="13"/>
      <c r="Z181" s="13"/>
      <c r="AA181" s="13"/>
      <c r="AB181" s="13"/>
      <c r="AC181" s="13"/>
      <c r="AD181" s="13"/>
      <c r="AE181" s="13"/>
      <c r="AT181" s="246" t="s">
        <v>179</v>
      </c>
      <c r="AU181" s="246" t="s">
        <v>88</v>
      </c>
      <c r="AV181" s="13" t="s">
        <v>88</v>
      </c>
      <c r="AW181" s="13" t="s">
        <v>34</v>
      </c>
      <c r="AX181" s="13" t="s">
        <v>78</v>
      </c>
      <c r="AY181" s="246" t="s">
        <v>162</v>
      </c>
    </row>
    <row r="182" s="14" customFormat="1">
      <c r="A182" s="14"/>
      <c r="B182" s="247"/>
      <c r="C182" s="248"/>
      <c r="D182" s="231" t="s">
        <v>179</v>
      </c>
      <c r="E182" s="249" t="s">
        <v>1</v>
      </c>
      <c r="F182" s="250" t="s">
        <v>181</v>
      </c>
      <c r="G182" s="248"/>
      <c r="H182" s="251">
        <v>33.979999999999997</v>
      </c>
      <c r="I182" s="252"/>
      <c r="J182" s="248"/>
      <c r="K182" s="248"/>
      <c r="L182" s="253"/>
      <c r="M182" s="254"/>
      <c r="N182" s="255"/>
      <c r="O182" s="255"/>
      <c r="P182" s="255"/>
      <c r="Q182" s="255"/>
      <c r="R182" s="255"/>
      <c r="S182" s="255"/>
      <c r="T182" s="256"/>
      <c r="U182" s="14"/>
      <c r="V182" s="14"/>
      <c r="W182" s="14"/>
      <c r="X182" s="14"/>
      <c r="Y182" s="14"/>
      <c r="Z182" s="14"/>
      <c r="AA182" s="14"/>
      <c r="AB182" s="14"/>
      <c r="AC182" s="14"/>
      <c r="AD182" s="14"/>
      <c r="AE182" s="14"/>
      <c r="AT182" s="257" t="s">
        <v>179</v>
      </c>
      <c r="AU182" s="257" t="s">
        <v>88</v>
      </c>
      <c r="AV182" s="14" t="s">
        <v>170</v>
      </c>
      <c r="AW182" s="14" t="s">
        <v>34</v>
      </c>
      <c r="AX182" s="14" t="s">
        <v>86</v>
      </c>
      <c r="AY182" s="257" t="s">
        <v>162</v>
      </c>
    </row>
    <row r="183" s="2" customFormat="1" ht="16.5" customHeight="1">
      <c r="A183" s="38"/>
      <c r="B183" s="39"/>
      <c r="C183" s="218" t="s">
        <v>256</v>
      </c>
      <c r="D183" s="218" t="s">
        <v>165</v>
      </c>
      <c r="E183" s="219" t="s">
        <v>257</v>
      </c>
      <c r="F183" s="220" t="s">
        <v>258</v>
      </c>
      <c r="G183" s="221" t="s">
        <v>208</v>
      </c>
      <c r="H183" s="222">
        <v>23.399999999999999</v>
      </c>
      <c r="I183" s="223"/>
      <c r="J183" s="224">
        <f>ROUND(I183*H183,2)</f>
        <v>0</v>
      </c>
      <c r="K183" s="220" t="s">
        <v>169</v>
      </c>
      <c r="L183" s="44"/>
      <c r="M183" s="225" t="s">
        <v>1</v>
      </c>
      <c r="N183" s="226" t="s">
        <v>43</v>
      </c>
      <c r="O183" s="91"/>
      <c r="P183" s="227">
        <f>O183*H183</f>
        <v>0</v>
      </c>
      <c r="Q183" s="227">
        <v>0</v>
      </c>
      <c r="R183" s="227">
        <f>Q183*H183</f>
        <v>0</v>
      </c>
      <c r="S183" s="227">
        <v>0.068000000000000005</v>
      </c>
      <c r="T183" s="228">
        <f>S183*H183</f>
        <v>1.5912</v>
      </c>
      <c r="U183" s="38"/>
      <c r="V183" s="38"/>
      <c r="W183" s="38"/>
      <c r="X183" s="38"/>
      <c r="Y183" s="38"/>
      <c r="Z183" s="38"/>
      <c r="AA183" s="38"/>
      <c r="AB183" s="38"/>
      <c r="AC183" s="38"/>
      <c r="AD183" s="38"/>
      <c r="AE183" s="38"/>
      <c r="AR183" s="229" t="s">
        <v>170</v>
      </c>
      <c r="AT183" s="229" t="s">
        <v>165</v>
      </c>
      <c r="AU183" s="229" t="s">
        <v>88</v>
      </c>
      <c r="AY183" s="17" t="s">
        <v>162</v>
      </c>
      <c r="BE183" s="230">
        <f>IF(N183="základní",J183,0)</f>
        <v>0</v>
      </c>
      <c r="BF183" s="230">
        <f>IF(N183="snížená",J183,0)</f>
        <v>0</v>
      </c>
      <c r="BG183" s="230">
        <f>IF(N183="zákl. přenesená",J183,0)</f>
        <v>0</v>
      </c>
      <c r="BH183" s="230">
        <f>IF(N183="sníž. přenesená",J183,0)</f>
        <v>0</v>
      </c>
      <c r="BI183" s="230">
        <f>IF(N183="nulová",J183,0)</f>
        <v>0</v>
      </c>
      <c r="BJ183" s="17" t="s">
        <v>86</v>
      </c>
      <c r="BK183" s="230">
        <f>ROUND(I183*H183,2)</f>
        <v>0</v>
      </c>
      <c r="BL183" s="17" t="s">
        <v>170</v>
      </c>
      <c r="BM183" s="229" t="s">
        <v>259</v>
      </c>
    </row>
    <row r="184" s="2" customFormat="1">
      <c r="A184" s="38"/>
      <c r="B184" s="39"/>
      <c r="C184" s="40"/>
      <c r="D184" s="231" t="s">
        <v>172</v>
      </c>
      <c r="E184" s="40"/>
      <c r="F184" s="232" t="s">
        <v>260</v>
      </c>
      <c r="G184" s="40"/>
      <c r="H184" s="40"/>
      <c r="I184" s="233"/>
      <c r="J184" s="40"/>
      <c r="K184" s="40"/>
      <c r="L184" s="44"/>
      <c r="M184" s="234"/>
      <c r="N184" s="235"/>
      <c r="O184" s="91"/>
      <c r="P184" s="91"/>
      <c r="Q184" s="91"/>
      <c r="R184" s="91"/>
      <c r="S184" s="91"/>
      <c r="T184" s="92"/>
      <c r="U184" s="38"/>
      <c r="V184" s="38"/>
      <c r="W184" s="38"/>
      <c r="X184" s="38"/>
      <c r="Y184" s="38"/>
      <c r="Z184" s="38"/>
      <c r="AA184" s="38"/>
      <c r="AB184" s="38"/>
      <c r="AC184" s="38"/>
      <c r="AD184" s="38"/>
      <c r="AE184" s="38"/>
      <c r="AT184" s="17" t="s">
        <v>172</v>
      </c>
      <c r="AU184" s="17" t="s">
        <v>88</v>
      </c>
    </row>
    <row r="185" s="2" customFormat="1" ht="16.5" customHeight="1">
      <c r="A185" s="38"/>
      <c r="B185" s="39"/>
      <c r="C185" s="218" t="s">
        <v>261</v>
      </c>
      <c r="D185" s="218" t="s">
        <v>165</v>
      </c>
      <c r="E185" s="219" t="s">
        <v>262</v>
      </c>
      <c r="F185" s="220" t="s">
        <v>263</v>
      </c>
      <c r="G185" s="221" t="s">
        <v>208</v>
      </c>
      <c r="H185" s="222">
        <v>44.200000000000003</v>
      </c>
      <c r="I185" s="223"/>
      <c r="J185" s="224">
        <f>ROUND(I185*H185,2)</f>
        <v>0</v>
      </c>
      <c r="K185" s="220" t="s">
        <v>169</v>
      </c>
      <c r="L185" s="44"/>
      <c r="M185" s="225" t="s">
        <v>1</v>
      </c>
      <c r="N185" s="226" t="s">
        <v>43</v>
      </c>
      <c r="O185" s="91"/>
      <c r="P185" s="227">
        <f>O185*H185</f>
        <v>0</v>
      </c>
      <c r="Q185" s="227">
        <v>0</v>
      </c>
      <c r="R185" s="227">
        <f>Q185*H185</f>
        <v>0</v>
      </c>
      <c r="S185" s="227">
        <v>0.0070000000000000001</v>
      </c>
      <c r="T185" s="228">
        <f>S185*H185</f>
        <v>0.30940000000000001</v>
      </c>
      <c r="U185" s="38"/>
      <c r="V185" s="38"/>
      <c r="W185" s="38"/>
      <c r="X185" s="38"/>
      <c r="Y185" s="38"/>
      <c r="Z185" s="38"/>
      <c r="AA185" s="38"/>
      <c r="AB185" s="38"/>
      <c r="AC185" s="38"/>
      <c r="AD185" s="38"/>
      <c r="AE185" s="38"/>
      <c r="AR185" s="229" t="s">
        <v>170</v>
      </c>
      <c r="AT185" s="229" t="s">
        <v>165</v>
      </c>
      <c r="AU185" s="229" t="s">
        <v>88</v>
      </c>
      <c r="AY185" s="17" t="s">
        <v>162</v>
      </c>
      <c r="BE185" s="230">
        <f>IF(N185="základní",J185,0)</f>
        <v>0</v>
      </c>
      <c r="BF185" s="230">
        <f>IF(N185="snížená",J185,0)</f>
        <v>0</v>
      </c>
      <c r="BG185" s="230">
        <f>IF(N185="zákl. přenesená",J185,0)</f>
        <v>0</v>
      </c>
      <c r="BH185" s="230">
        <f>IF(N185="sníž. přenesená",J185,0)</f>
        <v>0</v>
      </c>
      <c r="BI185" s="230">
        <f>IF(N185="nulová",J185,0)</f>
        <v>0</v>
      </c>
      <c r="BJ185" s="17" t="s">
        <v>86</v>
      </c>
      <c r="BK185" s="230">
        <f>ROUND(I185*H185,2)</f>
        <v>0</v>
      </c>
      <c r="BL185" s="17" t="s">
        <v>170</v>
      </c>
      <c r="BM185" s="229" t="s">
        <v>264</v>
      </c>
    </row>
    <row r="186" s="2" customFormat="1">
      <c r="A186" s="38"/>
      <c r="B186" s="39"/>
      <c r="C186" s="40"/>
      <c r="D186" s="231" t="s">
        <v>172</v>
      </c>
      <c r="E186" s="40"/>
      <c r="F186" s="232" t="s">
        <v>260</v>
      </c>
      <c r="G186" s="40"/>
      <c r="H186" s="40"/>
      <c r="I186" s="233"/>
      <c r="J186" s="40"/>
      <c r="K186" s="40"/>
      <c r="L186" s="44"/>
      <c r="M186" s="234"/>
      <c r="N186" s="235"/>
      <c r="O186" s="91"/>
      <c r="P186" s="91"/>
      <c r="Q186" s="91"/>
      <c r="R186" s="91"/>
      <c r="S186" s="91"/>
      <c r="T186" s="92"/>
      <c r="U186" s="38"/>
      <c r="V186" s="38"/>
      <c r="W186" s="38"/>
      <c r="X186" s="38"/>
      <c r="Y186" s="38"/>
      <c r="Z186" s="38"/>
      <c r="AA186" s="38"/>
      <c r="AB186" s="38"/>
      <c r="AC186" s="38"/>
      <c r="AD186" s="38"/>
      <c r="AE186" s="38"/>
      <c r="AT186" s="17" t="s">
        <v>172</v>
      </c>
      <c r="AU186" s="17" t="s">
        <v>88</v>
      </c>
    </row>
    <row r="187" s="2" customFormat="1" ht="24.15" customHeight="1">
      <c r="A187" s="38"/>
      <c r="B187" s="39"/>
      <c r="C187" s="218" t="s">
        <v>265</v>
      </c>
      <c r="D187" s="218" t="s">
        <v>165</v>
      </c>
      <c r="E187" s="219" t="s">
        <v>266</v>
      </c>
      <c r="F187" s="220" t="s">
        <v>267</v>
      </c>
      <c r="G187" s="221" t="s">
        <v>268</v>
      </c>
      <c r="H187" s="222">
        <v>23</v>
      </c>
      <c r="I187" s="223"/>
      <c r="J187" s="224">
        <f>ROUND(I187*H187,2)</f>
        <v>0</v>
      </c>
      <c r="K187" s="220" t="s">
        <v>169</v>
      </c>
      <c r="L187" s="44"/>
      <c r="M187" s="225" t="s">
        <v>1</v>
      </c>
      <c r="N187" s="226" t="s">
        <v>43</v>
      </c>
      <c r="O187" s="91"/>
      <c r="P187" s="227">
        <f>O187*H187</f>
        <v>0</v>
      </c>
      <c r="Q187" s="227">
        <v>0</v>
      </c>
      <c r="R187" s="227">
        <f>Q187*H187</f>
        <v>0</v>
      </c>
      <c r="S187" s="227">
        <v>0.001</v>
      </c>
      <c r="T187" s="228">
        <f>S187*H187</f>
        <v>0.023</v>
      </c>
      <c r="U187" s="38"/>
      <c r="V187" s="38"/>
      <c r="W187" s="38"/>
      <c r="X187" s="38"/>
      <c r="Y187" s="38"/>
      <c r="Z187" s="38"/>
      <c r="AA187" s="38"/>
      <c r="AB187" s="38"/>
      <c r="AC187" s="38"/>
      <c r="AD187" s="38"/>
      <c r="AE187" s="38"/>
      <c r="AR187" s="229" t="s">
        <v>170</v>
      </c>
      <c r="AT187" s="229" t="s">
        <v>165</v>
      </c>
      <c r="AU187" s="229" t="s">
        <v>88</v>
      </c>
      <c r="AY187" s="17" t="s">
        <v>162</v>
      </c>
      <c r="BE187" s="230">
        <f>IF(N187="základní",J187,0)</f>
        <v>0</v>
      </c>
      <c r="BF187" s="230">
        <f>IF(N187="snížená",J187,0)</f>
        <v>0</v>
      </c>
      <c r="BG187" s="230">
        <f>IF(N187="zákl. přenesená",J187,0)</f>
        <v>0</v>
      </c>
      <c r="BH187" s="230">
        <f>IF(N187="sníž. přenesená",J187,0)</f>
        <v>0</v>
      </c>
      <c r="BI187" s="230">
        <f>IF(N187="nulová",J187,0)</f>
        <v>0</v>
      </c>
      <c r="BJ187" s="17" t="s">
        <v>86</v>
      </c>
      <c r="BK187" s="230">
        <f>ROUND(I187*H187,2)</f>
        <v>0</v>
      </c>
      <c r="BL187" s="17" t="s">
        <v>170</v>
      </c>
      <c r="BM187" s="229" t="s">
        <v>269</v>
      </c>
    </row>
    <row r="188" s="2" customFormat="1">
      <c r="A188" s="38"/>
      <c r="B188" s="39"/>
      <c r="C188" s="40"/>
      <c r="D188" s="231" t="s">
        <v>172</v>
      </c>
      <c r="E188" s="40"/>
      <c r="F188" s="232" t="s">
        <v>270</v>
      </c>
      <c r="G188" s="40"/>
      <c r="H188" s="40"/>
      <c r="I188" s="233"/>
      <c r="J188" s="40"/>
      <c r="K188" s="40"/>
      <c r="L188" s="44"/>
      <c r="M188" s="234"/>
      <c r="N188" s="235"/>
      <c r="O188" s="91"/>
      <c r="P188" s="91"/>
      <c r="Q188" s="91"/>
      <c r="R188" s="91"/>
      <c r="S188" s="91"/>
      <c r="T188" s="92"/>
      <c r="U188" s="38"/>
      <c r="V188" s="38"/>
      <c r="W188" s="38"/>
      <c r="X188" s="38"/>
      <c r="Y188" s="38"/>
      <c r="Z188" s="38"/>
      <c r="AA188" s="38"/>
      <c r="AB188" s="38"/>
      <c r="AC188" s="38"/>
      <c r="AD188" s="38"/>
      <c r="AE188" s="38"/>
      <c r="AT188" s="17" t="s">
        <v>172</v>
      </c>
      <c r="AU188" s="17" t="s">
        <v>88</v>
      </c>
    </row>
    <row r="189" s="2" customFormat="1" ht="24.15" customHeight="1">
      <c r="A189" s="38"/>
      <c r="B189" s="39"/>
      <c r="C189" s="218" t="s">
        <v>7</v>
      </c>
      <c r="D189" s="218" t="s">
        <v>165</v>
      </c>
      <c r="E189" s="219" t="s">
        <v>271</v>
      </c>
      <c r="F189" s="220" t="s">
        <v>272</v>
      </c>
      <c r="G189" s="221" t="s">
        <v>268</v>
      </c>
      <c r="H189" s="222">
        <v>18</v>
      </c>
      <c r="I189" s="223"/>
      <c r="J189" s="224">
        <f>ROUND(I189*H189,2)</f>
        <v>0</v>
      </c>
      <c r="K189" s="220" t="s">
        <v>169</v>
      </c>
      <c r="L189" s="44"/>
      <c r="M189" s="225" t="s">
        <v>1</v>
      </c>
      <c r="N189" s="226" t="s">
        <v>43</v>
      </c>
      <c r="O189" s="91"/>
      <c r="P189" s="227">
        <f>O189*H189</f>
        <v>0</v>
      </c>
      <c r="Q189" s="227">
        <v>0</v>
      </c>
      <c r="R189" s="227">
        <f>Q189*H189</f>
        <v>0</v>
      </c>
      <c r="S189" s="227">
        <v>0.0080000000000000002</v>
      </c>
      <c r="T189" s="228">
        <f>S189*H189</f>
        <v>0.14400000000000002</v>
      </c>
      <c r="U189" s="38"/>
      <c r="V189" s="38"/>
      <c r="W189" s="38"/>
      <c r="X189" s="38"/>
      <c r="Y189" s="38"/>
      <c r="Z189" s="38"/>
      <c r="AA189" s="38"/>
      <c r="AB189" s="38"/>
      <c r="AC189" s="38"/>
      <c r="AD189" s="38"/>
      <c r="AE189" s="38"/>
      <c r="AR189" s="229" t="s">
        <v>170</v>
      </c>
      <c r="AT189" s="229" t="s">
        <v>165</v>
      </c>
      <c r="AU189" s="229" t="s">
        <v>88</v>
      </c>
      <c r="AY189" s="17" t="s">
        <v>162</v>
      </c>
      <c r="BE189" s="230">
        <f>IF(N189="základní",J189,0)</f>
        <v>0</v>
      </c>
      <c r="BF189" s="230">
        <f>IF(N189="snížená",J189,0)</f>
        <v>0</v>
      </c>
      <c r="BG189" s="230">
        <f>IF(N189="zákl. přenesená",J189,0)</f>
        <v>0</v>
      </c>
      <c r="BH189" s="230">
        <f>IF(N189="sníž. přenesená",J189,0)</f>
        <v>0</v>
      </c>
      <c r="BI189" s="230">
        <f>IF(N189="nulová",J189,0)</f>
        <v>0</v>
      </c>
      <c r="BJ189" s="17" t="s">
        <v>86</v>
      </c>
      <c r="BK189" s="230">
        <f>ROUND(I189*H189,2)</f>
        <v>0</v>
      </c>
      <c r="BL189" s="17" t="s">
        <v>170</v>
      </c>
      <c r="BM189" s="229" t="s">
        <v>273</v>
      </c>
    </row>
    <row r="190" s="2" customFormat="1">
      <c r="A190" s="38"/>
      <c r="B190" s="39"/>
      <c r="C190" s="40"/>
      <c r="D190" s="231" t="s">
        <v>172</v>
      </c>
      <c r="E190" s="40"/>
      <c r="F190" s="232" t="s">
        <v>274</v>
      </c>
      <c r="G190" s="40"/>
      <c r="H190" s="40"/>
      <c r="I190" s="233"/>
      <c r="J190" s="40"/>
      <c r="K190" s="40"/>
      <c r="L190" s="44"/>
      <c r="M190" s="234"/>
      <c r="N190" s="235"/>
      <c r="O190" s="91"/>
      <c r="P190" s="91"/>
      <c r="Q190" s="91"/>
      <c r="R190" s="91"/>
      <c r="S190" s="91"/>
      <c r="T190" s="92"/>
      <c r="U190" s="38"/>
      <c r="V190" s="38"/>
      <c r="W190" s="38"/>
      <c r="X190" s="38"/>
      <c r="Y190" s="38"/>
      <c r="Z190" s="38"/>
      <c r="AA190" s="38"/>
      <c r="AB190" s="38"/>
      <c r="AC190" s="38"/>
      <c r="AD190" s="38"/>
      <c r="AE190" s="38"/>
      <c r="AT190" s="17" t="s">
        <v>172</v>
      </c>
      <c r="AU190" s="17" t="s">
        <v>88</v>
      </c>
    </row>
    <row r="191" s="2" customFormat="1" ht="24.15" customHeight="1">
      <c r="A191" s="38"/>
      <c r="B191" s="39"/>
      <c r="C191" s="218" t="s">
        <v>275</v>
      </c>
      <c r="D191" s="218" t="s">
        <v>165</v>
      </c>
      <c r="E191" s="219" t="s">
        <v>276</v>
      </c>
      <c r="F191" s="220" t="s">
        <v>277</v>
      </c>
      <c r="G191" s="221" t="s">
        <v>168</v>
      </c>
      <c r="H191" s="222">
        <v>11.962999999999999</v>
      </c>
      <c r="I191" s="223"/>
      <c r="J191" s="224">
        <f>ROUND(I191*H191,2)</f>
        <v>0</v>
      </c>
      <c r="K191" s="220" t="s">
        <v>169</v>
      </c>
      <c r="L191" s="44"/>
      <c r="M191" s="225" t="s">
        <v>1</v>
      </c>
      <c r="N191" s="226" t="s">
        <v>43</v>
      </c>
      <c r="O191" s="91"/>
      <c r="P191" s="227">
        <f>O191*H191</f>
        <v>0</v>
      </c>
      <c r="Q191" s="227">
        <v>0</v>
      </c>
      <c r="R191" s="227">
        <f>Q191*H191</f>
        <v>0</v>
      </c>
      <c r="S191" s="227">
        <v>1.8</v>
      </c>
      <c r="T191" s="228">
        <f>S191*H191</f>
        <v>21.5334</v>
      </c>
      <c r="U191" s="38"/>
      <c r="V191" s="38"/>
      <c r="W191" s="38"/>
      <c r="X191" s="38"/>
      <c r="Y191" s="38"/>
      <c r="Z191" s="38"/>
      <c r="AA191" s="38"/>
      <c r="AB191" s="38"/>
      <c r="AC191" s="38"/>
      <c r="AD191" s="38"/>
      <c r="AE191" s="38"/>
      <c r="AR191" s="229" t="s">
        <v>170</v>
      </c>
      <c r="AT191" s="229" t="s">
        <v>165</v>
      </c>
      <c r="AU191" s="229" t="s">
        <v>88</v>
      </c>
      <c r="AY191" s="17" t="s">
        <v>162</v>
      </c>
      <c r="BE191" s="230">
        <f>IF(N191="základní",J191,0)</f>
        <v>0</v>
      </c>
      <c r="BF191" s="230">
        <f>IF(N191="snížená",J191,0)</f>
        <v>0</v>
      </c>
      <c r="BG191" s="230">
        <f>IF(N191="zákl. přenesená",J191,0)</f>
        <v>0</v>
      </c>
      <c r="BH191" s="230">
        <f>IF(N191="sníž. přenesená",J191,0)</f>
        <v>0</v>
      </c>
      <c r="BI191" s="230">
        <f>IF(N191="nulová",J191,0)</f>
        <v>0</v>
      </c>
      <c r="BJ191" s="17" t="s">
        <v>86</v>
      </c>
      <c r="BK191" s="230">
        <f>ROUND(I191*H191,2)</f>
        <v>0</v>
      </c>
      <c r="BL191" s="17" t="s">
        <v>170</v>
      </c>
      <c r="BM191" s="229" t="s">
        <v>278</v>
      </c>
    </row>
    <row r="192" s="2" customFormat="1">
      <c r="A192" s="38"/>
      <c r="B192" s="39"/>
      <c r="C192" s="40"/>
      <c r="D192" s="231" t="s">
        <v>172</v>
      </c>
      <c r="E192" s="40"/>
      <c r="F192" s="232" t="s">
        <v>274</v>
      </c>
      <c r="G192" s="40"/>
      <c r="H192" s="40"/>
      <c r="I192" s="233"/>
      <c r="J192" s="40"/>
      <c r="K192" s="40"/>
      <c r="L192" s="44"/>
      <c r="M192" s="234"/>
      <c r="N192" s="235"/>
      <c r="O192" s="91"/>
      <c r="P192" s="91"/>
      <c r="Q192" s="91"/>
      <c r="R192" s="91"/>
      <c r="S192" s="91"/>
      <c r="T192" s="92"/>
      <c r="U192" s="38"/>
      <c r="V192" s="38"/>
      <c r="W192" s="38"/>
      <c r="X192" s="38"/>
      <c r="Y192" s="38"/>
      <c r="Z192" s="38"/>
      <c r="AA192" s="38"/>
      <c r="AB192" s="38"/>
      <c r="AC192" s="38"/>
      <c r="AD192" s="38"/>
      <c r="AE192" s="38"/>
      <c r="AT192" s="17" t="s">
        <v>172</v>
      </c>
      <c r="AU192" s="17" t="s">
        <v>88</v>
      </c>
    </row>
    <row r="193" s="2" customFormat="1" ht="33" customHeight="1">
      <c r="A193" s="38"/>
      <c r="B193" s="39"/>
      <c r="C193" s="218" t="s">
        <v>279</v>
      </c>
      <c r="D193" s="218" t="s">
        <v>165</v>
      </c>
      <c r="E193" s="219" t="s">
        <v>280</v>
      </c>
      <c r="F193" s="220" t="s">
        <v>281</v>
      </c>
      <c r="G193" s="221" t="s">
        <v>268</v>
      </c>
      <c r="H193" s="222">
        <v>13</v>
      </c>
      <c r="I193" s="223"/>
      <c r="J193" s="224">
        <f>ROUND(I193*H193,2)</f>
        <v>0</v>
      </c>
      <c r="K193" s="220" t="s">
        <v>169</v>
      </c>
      <c r="L193" s="44"/>
      <c r="M193" s="225" t="s">
        <v>1</v>
      </c>
      <c r="N193" s="226" t="s">
        <v>43</v>
      </c>
      <c r="O193" s="91"/>
      <c r="P193" s="227">
        <f>O193*H193</f>
        <v>0</v>
      </c>
      <c r="Q193" s="227">
        <v>0</v>
      </c>
      <c r="R193" s="227">
        <f>Q193*H193</f>
        <v>0</v>
      </c>
      <c r="S193" s="227">
        <v>0.001</v>
      </c>
      <c r="T193" s="228">
        <f>S193*H193</f>
        <v>0.013000000000000001</v>
      </c>
      <c r="U193" s="38"/>
      <c r="V193" s="38"/>
      <c r="W193" s="38"/>
      <c r="X193" s="38"/>
      <c r="Y193" s="38"/>
      <c r="Z193" s="38"/>
      <c r="AA193" s="38"/>
      <c r="AB193" s="38"/>
      <c r="AC193" s="38"/>
      <c r="AD193" s="38"/>
      <c r="AE193" s="38"/>
      <c r="AR193" s="229" t="s">
        <v>170</v>
      </c>
      <c r="AT193" s="229" t="s">
        <v>165</v>
      </c>
      <c r="AU193" s="229" t="s">
        <v>88</v>
      </c>
      <c r="AY193" s="17" t="s">
        <v>162</v>
      </c>
      <c r="BE193" s="230">
        <f>IF(N193="základní",J193,0)</f>
        <v>0</v>
      </c>
      <c r="BF193" s="230">
        <f>IF(N193="snížená",J193,0)</f>
        <v>0</v>
      </c>
      <c r="BG193" s="230">
        <f>IF(N193="zákl. přenesená",J193,0)</f>
        <v>0</v>
      </c>
      <c r="BH193" s="230">
        <f>IF(N193="sníž. přenesená",J193,0)</f>
        <v>0</v>
      </c>
      <c r="BI193" s="230">
        <f>IF(N193="nulová",J193,0)</f>
        <v>0</v>
      </c>
      <c r="BJ193" s="17" t="s">
        <v>86</v>
      </c>
      <c r="BK193" s="230">
        <f>ROUND(I193*H193,2)</f>
        <v>0</v>
      </c>
      <c r="BL193" s="17" t="s">
        <v>170</v>
      </c>
      <c r="BM193" s="229" t="s">
        <v>282</v>
      </c>
    </row>
    <row r="194" s="2" customFormat="1">
      <c r="A194" s="38"/>
      <c r="B194" s="39"/>
      <c r="C194" s="40"/>
      <c r="D194" s="231" t="s">
        <v>172</v>
      </c>
      <c r="E194" s="40"/>
      <c r="F194" s="232" t="s">
        <v>274</v>
      </c>
      <c r="G194" s="40"/>
      <c r="H194" s="40"/>
      <c r="I194" s="233"/>
      <c r="J194" s="40"/>
      <c r="K194" s="40"/>
      <c r="L194" s="44"/>
      <c r="M194" s="234"/>
      <c r="N194" s="235"/>
      <c r="O194" s="91"/>
      <c r="P194" s="91"/>
      <c r="Q194" s="91"/>
      <c r="R194" s="91"/>
      <c r="S194" s="91"/>
      <c r="T194" s="92"/>
      <c r="U194" s="38"/>
      <c r="V194" s="38"/>
      <c r="W194" s="38"/>
      <c r="X194" s="38"/>
      <c r="Y194" s="38"/>
      <c r="Z194" s="38"/>
      <c r="AA194" s="38"/>
      <c r="AB194" s="38"/>
      <c r="AC194" s="38"/>
      <c r="AD194" s="38"/>
      <c r="AE194" s="38"/>
      <c r="AT194" s="17" t="s">
        <v>172</v>
      </c>
      <c r="AU194" s="17" t="s">
        <v>88</v>
      </c>
    </row>
    <row r="195" s="2" customFormat="1" ht="33" customHeight="1">
      <c r="A195" s="38"/>
      <c r="B195" s="39"/>
      <c r="C195" s="218" t="s">
        <v>283</v>
      </c>
      <c r="D195" s="218" t="s">
        <v>165</v>
      </c>
      <c r="E195" s="219" t="s">
        <v>284</v>
      </c>
      <c r="F195" s="220" t="s">
        <v>285</v>
      </c>
      <c r="G195" s="221" t="s">
        <v>268</v>
      </c>
      <c r="H195" s="222">
        <v>5</v>
      </c>
      <c r="I195" s="223"/>
      <c r="J195" s="224">
        <f>ROUND(I195*H195,2)</f>
        <v>0</v>
      </c>
      <c r="K195" s="220" t="s">
        <v>169</v>
      </c>
      <c r="L195" s="44"/>
      <c r="M195" s="225" t="s">
        <v>1</v>
      </c>
      <c r="N195" s="226" t="s">
        <v>43</v>
      </c>
      <c r="O195" s="91"/>
      <c r="P195" s="227">
        <f>O195*H195</f>
        <v>0</v>
      </c>
      <c r="Q195" s="227">
        <v>0</v>
      </c>
      <c r="R195" s="227">
        <f>Q195*H195</f>
        <v>0</v>
      </c>
      <c r="S195" s="227">
        <v>0.017999999999999999</v>
      </c>
      <c r="T195" s="228">
        <f>S195*H195</f>
        <v>0.089999999999999997</v>
      </c>
      <c r="U195" s="38"/>
      <c r="V195" s="38"/>
      <c r="W195" s="38"/>
      <c r="X195" s="38"/>
      <c r="Y195" s="38"/>
      <c r="Z195" s="38"/>
      <c r="AA195" s="38"/>
      <c r="AB195" s="38"/>
      <c r="AC195" s="38"/>
      <c r="AD195" s="38"/>
      <c r="AE195" s="38"/>
      <c r="AR195" s="229" t="s">
        <v>170</v>
      </c>
      <c r="AT195" s="229" t="s">
        <v>165</v>
      </c>
      <c r="AU195" s="229" t="s">
        <v>88</v>
      </c>
      <c r="AY195" s="17" t="s">
        <v>162</v>
      </c>
      <c r="BE195" s="230">
        <f>IF(N195="základní",J195,0)</f>
        <v>0</v>
      </c>
      <c r="BF195" s="230">
        <f>IF(N195="snížená",J195,0)</f>
        <v>0</v>
      </c>
      <c r="BG195" s="230">
        <f>IF(N195="zákl. přenesená",J195,0)</f>
        <v>0</v>
      </c>
      <c r="BH195" s="230">
        <f>IF(N195="sníž. přenesená",J195,0)</f>
        <v>0</v>
      </c>
      <c r="BI195" s="230">
        <f>IF(N195="nulová",J195,0)</f>
        <v>0</v>
      </c>
      <c r="BJ195" s="17" t="s">
        <v>86</v>
      </c>
      <c r="BK195" s="230">
        <f>ROUND(I195*H195,2)</f>
        <v>0</v>
      </c>
      <c r="BL195" s="17" t="s">
        <v>170</v>
      </c>
      <c r="BM195" s="229" t="s">
        <v>286</v>
      </c>
    </row>
    <row r="196" s="2" customFormat="1" ht="24.15" customHeight="1">
      <c r="A196" s="38"/>
      <c r="B196" s="39"/>
      <c r="C196" s="218" t="s">
        <v>287</v>
      </c>
      <c r="D196" s="218" t="s">
        <v>165</v>
      </c>
      <c r="E196" s="219" t="s">
        <v>288</v>
      </c>
      <c r="F196" s="220" t="s">
        <v>289</v>
      </c>
      <c r="G196" s="221" t="s">
        <v>268</v>
      </c>
      <c r="H196" s="222">
        <v>34</v>
      </c>
      <c r="I196" s="223"/>
      <c r="J196" s="224">
        <f>ROUND(I196*H196,2)</f>
        <v>0</v>
      </c>
      <c r="K196" s="220" t="s">
        <v>169</v>
      </c>
      <c r="L196" s="44"/>
      <c r="M196" s="225" t="s">
        <v>1</v>
      </c>
      <c r="N196" s="226" t="s">
        <v>43</v>
      </c>
      <c r="O196" s="91"/>
      <c r="P196" s="227">
        <f>O196*H196</f>
        <v>0</v>
      </c>
      <c r="Q196" s="227">
        <v>0</v>
      </c>
      <c r="R196" s="227">
        <f>Q196*H196</f>
        <v>0</v>
      </c>
      <c r="S196" s="227">
        <v>0.031</v>
      </c>
      <c r="T196" s="228">
        <f>S196*H196</f>
        <v>1.0540000000000001</v>
      </c>
      <c r="U196" s="38"/>
      <c r="V196" s="38"/>
      <c r="W196" s="38"/>
      <c r="X196" s="38"/>
      <c r="Y196" s="38"/>
      <c r="Z196" s="38"/>
      <c r="AA196" s="38"/>
      <c r="AB196" s="38"/>
      <c r="AC196" s="38"/>
      <c r="AD196" s="38"/>
      <c r="AE196" s="38"/>
      <c r="AR196" s="229" t="s">
        <v>170</v>
      </c>
      <c r="AT196" s="229" t="s">
        <v>165</v>
      </c>
      <c r="AU196" s="229" t="s">
        <v>88</v>
      </c>
      <c r="AY196" s="17" t="s">
        <v>162</v>
      </c>
      <c r="BE196" s="230">
        <f>IF(N196="základní",J196,0)</f>
        <v>0</v>
      </c>
      <c r="BF196" s="230">
        <f>IF(N196="snížená",J196,0)</f>
        <v>0</v>
      </c>
      <c r="BG196" s="230">
        <f>IF(N196="zákl. přenesená",J196,0)</f>
        <v>0</v>
      </c>
      <c r="BH196" s="230">
        <f>IF(N196="sníž. přenesená",J196,0)</f>
        <v>0</v>
      </c>
      <c r="BI196" s="230">
        <f>IF(N196="nulová",J196,0)</f>
        <v>0</v>
      </c>
      <c r="BJ196" s="17" t="s">
        <v>86</v>
      </c>
      <c r="BK196" s="230">
        <f>ROUND(I196*H196,2)</f>
        <v>0</v>
      </c>
      <c r="BL196" s="17" t="s">
        <v>170</v>
      </c>
      <c r="BM196" s="229" t="s">
        <v>290</v>
      </c>
    </row>
    <row r="197" s="2" customFormat="1">
      <c r="A197" s="38"/>
      <c r="B197" s="39"/>
      <c r="C197" s="40"/>
      <c r="D197" s="231" t="s">
        <v>172</v>
      </c>
      <c r="E197" s="40"/>
      <c r="F197" s="232" t="s">
        <v>274</v>
      </c>
      <c r="G197" s="40"/>
      <c r="H197" s="40"/>
      <c r="I197" s="233"/>
      <c r="J197" s="40"/>
      <c r="K197" s="40"/>
      <c r="L197" s="44"/>
      <c r="M197" s="234"/>
      <c r="N197" s="235"/>
      <c r="O197" s="91"/>
      <c r="P197" s="91"/>
      <c r="Q197" s="91"/>
      <c r="R197" s="91"/>
      <c r="S197" s="91"/>
      <c r="T197" s="92"/>
      <c r="U197" s="38"/>
      <c r="V197" s="38"/>
      <c r="W197" s="38"/>
      <c r="X197" s="38"/>
      <c r="Y197" s="38"/>
      <c r="Z197" s="38"/>
      <c r="AA197" s="38"/>
      <c r="AB197" s="38"/>
      <c r="AC197" s="38"/>
      <c r="AD197" s="38"/>
      <c r="AE197" s="38"/>
      <c r="AT197" s="17" t="s">
        <v>172</v>
      </c>
      <c r="AU197" s="17" t="s">
        <v>88</v>
      </c>
    </row>
    <row r="198" s="2" customFormat="1" ht="24.15" customHeight="1">
      <c r="A198" s="38"/>
      <c r="B198" s="39"/>
      <c r="C198" s="218" t="s">
        <v>291</v>
      </c>
      <c r="D198" s="218" t="s">
        <v>165</v>
      </c>
      <c r="E198" s="219" t="s">
        <v>292</v>
      </c>
      <c r="F198" s="220" t="s">
        <v>293</v>
      </c>
      <c r="G198" s="221" t="s">
        <v>268</v>
      </c>
      <c r="H198" s="222">
        <v>86</v>
      </c>
      <c r="I198" s="223"/>
      <c r="J198" s="224">
        <f>ROUND(I198*H198,2)</f>
        <v>0</v>
      </c>
      <c r="K198" s="220" t="s">
        <v>169</v>
      </c>
      <c r="L198" s="44"/>
      <c r="M198" s="225" t="s">
        <v>1</v>
      </c>
      <c r="N198" s="226" t="s">
        <v>43</v>
      </c>
      <c r="O198" s="91"/>
      <c r="P198" s="227">
        <f>O198*H198</f>
        <v>0</v>
      </c>
      <c r="Q198" s="227">
        <v>0</v>
      </c>
      <c r="R198" s="227">
        <f>Q198*H198</f>
        <v>0</v>
      </c>
      <c r="S198" s="227">
        <v>0</v>
      </c>
      <c r="T198" s="228">
        <f>S198*H198</f>
        <v>0</v>
      </c>
      <c r="U198" s="38"/>
      <c r="V198" s="38"/>
      <c r="W198" s="38"/>
      <c r="X198" s="38"/>
      <c r="Y198" s="38"/>
      <c r="Z198" s="38"/>
      <c r="AA198" s="38"/>
      <c r="AB198" s="38"/>
      <c r="AC198" s="38"/>
      <c r="AD198" s="38"/>
      <c r="AE198" s="38"/>
      <c r="AR198" s="229" t="s">
        <v>170</v>
      </c>
      <c r="AT198" s="229" t="s">
        <v>165</v>
      </c>
      <c r="AU198" s="229" t="s">
        <v>88</v>
      </c>
      <c r="AY198" s="17" t="s">
        <v>162</v>
      </c>
      <c r="BE198" s="230">
        <f>IF(N198="základní",J198,0)</f>
        <v>0</v>
      </c>
      <c r="BF198" s="230">
        <f>IF(N198="snížená",J198,0)</f>
        <v>0</v>
      </c>
      <c r="BG198" s="230">
        <f>IF(N198="zákl. přenesená",J198,0)</f>
        <v>0</v>
      </c>
      <c r="BH198" s="230">
        <f>IF(N198="sníž. přenesená",J198,0)</f>
        <v>0</v>
      </c>
      <c r="BI198" s="230">
        <f>IF(N198="nulová",J198,0)</f>
        <v>0</v>
      </c>
      <c r="BJ198" s="17" t="s">
        <v>86</v>
      </c>
      <c r="BK198" s="230">
        <f>ROUND(I198*H198,2)</f>
        <v>0</v>
      </c>
      <c r="BL198" s="17" t="s">
        <v>170</v>
      </c>
      <c r="BM198" s="229" t="s">
        <v>294</v>
      </c>
    </row>
    <row r="199" s="2" customFormat="1">
      <c r="A199" s="38"/>
      <c r="B199" s="39"/>
      <c r="C199" s="40"/>
      <c r="D199" s="231" t="s">
        <v>172</v>
      </c>
      <c r="E199" s="40"/>
      <c r="F199" s="232" t="s">
        <v>274</v>
      </c>
      <c r="G199" s="40"/>
      <c r="H199" s="40"/>
      <c r="I199" s="233"/>
      <c r="J199" s="40"/>
      <c r="K199" s="40"/>
      <c r="L199" s="44"/>
      <c r="M199" s="234"/>
      <c r="N199" s="235"/>
      <c r="O199" s="91"/>
      <c r="P199" s="91"/>
      <c r="Q199" s="91"/>
      <c r="R199" s="91"/>
      <c r="S199" s="91"/>
      <c r="T199" s="92"/>
      <c r="U199" s="38"/>
      <c r="V199" s="38"/>
      <c r="W199" s="38"/>
      <c r="X199" s="38"/>
      <c r="Y199" s="38"/>
      <c r="Z199" s="38"/>
      <c r="AA199" s="38"/>
      <c r="AB199" s="38"/>
      <c r="AC199" s="38"/>
      <c r="AD199" s="38"/>
      <c r="AE199" s="38"/>
      <c r="AT199" s="17" t="s">
        <v>172</v>
      </c>
      <c r="AU199" s="17" t="s">
        <v>88</v>
      </c>
    </row>
    <row r="200" s="2" customFormat="1" ht="24.15" customHeight="1">
      <c r="A200" s="38"/>
      <c r="B200" s="39"/>
      <c r="C200" s="218" t="s">
        <v>295</v>
      </c>
      <c r="D200" s="218" t="s">
        <v>165</v>
      </c>
      <c r="E200" s="219" t="s">
        <v>296</v>
      </c>
      <c r="F200" s="220" t="s">
        <v>297</v>
      </c>
      <c r="G200" s="221" t="s">
        <v>208</v>
      </c>
      <c r="H200" s="222">
        <v>28.600000000000001</v>
      </c>
      <c r="I200" s="223"/>
      <c r="J200" s="224">
        <f>ROUND(I200*H200,2)</f>
        <v>0</v>
      </c>
      <c r="K200" s="220" t="s">
        <v>169</v>
      </c>
      <c r="L200" s="44"/>
      <c r="M200" s="225" t="s">
        <v>1</v>
      </c>
      <c r="N200" s="226" t="s">
        <v>43</v>
      </c>
      <c r="O200" s="91"/>
      <c r="P200" s="227">
        <f>O200*H200</f>
        <v>0</v>
      </c>
      <c r="Q200" s="227">
        <v>0</v>
      </c>
      <c r="R200" s="227">
        <f>Q200*H200</f>
        <v>0</v>
      </c>
      <c r="S200" s="227">
        <v>0.01</v>
      </c>
      <c r="T200" s="228">
        <f>S200*H200</f>
        <v>0.28600000000000003</v>
      </c>
      <c r="U200" s="38"/>
      <c r="V200" s="38"/>
      <c r="W200" s="38"/>
      <c r="X200" s="38"/>
      <c r="Y200" s="38"/>
      <c r="Z200" s="38"/>
      <c r="AA200" s="38"/>
      <c r="AB200" s="38"/>
      <c r="AC200" s="38"/>
      <c r="AD200" s="38"/>
      <c r="AE200" s="38"/>
      <c r="AR200" s="229" t="s">
        <v>170</v>
      </c>
      <c r="AT200" s="229" t="s">
        <v>165</v>
      </c>
      <c r="AU200" s="229" t="s">
        <v>88</v>
      </c>
      <c r="AY200" s="17" t="s">
        <v>162</v>
      </c>
      <c r="BE200" s="230">
        <f>IF(N200="základní",J200,0)</f>
        <v>0</v>
      </c>
      <c r="BF200" s="230">
        <f>IF(N200="snížená",J200,0)</f>
        <v>0</v>
      </c>
      <c r="BG200" s="230">
        <f>IF(N200="zákl. přenesená",J200,0)</f>
        <v>0</v>
      </c>
      <c r="BH200" s="230">
        <f>IF(N200="sníž. přenesená",J200,0)</f>
        <v>0</v>
      </c>
      <c r="BI200" s="230">
        <f>IF(N200="nulová",J200,0)</f>
        <v>0</v>
      </c>
      <c r="BJ200" s="17" t="s">
        <v>86</v>
      </c>
      <c r="BK200" s="230">
        <f>ROUND(I200*H200,2)</f>
        <v>0</v>
      </c>
      <c r="BL200" s="17" t="s">
        <v>170</v>
      </c>
      <c r="BM200" s="229" t="s">
        <v>298</v>
      </c>
    </row>
    <row r="201" s="2" customFormat="1">
      <c r="A201" s="38"/>
      <c r="B201" s="39"/>
      <c r="C201" s="40"/>
      <c r="D201" s="231" t="s">
        <v>172</v>
      </c>
      <c r="E201" s="40"/>
      <c r="F201" s="232" t="s">
        <v>274</v>
      </c>
      <c r="G201" s="40"/>
      <c r="H201" s="40"/>
      <c r="I201" s="233"/>
      <c r="J201" s="40"/>
      <c r="K201" s="40"/>
      <c r="L201" s="44"/>
      <c r="M201" s="234"/>
      <c r="N201" s="235"/>
      <c r="O201" s="91"/>
      <c r="P201" s="91"/>
      <c r="Q201" s="91"/>
      <c r="R201" s="91"/>
      <c r="S201" s="91"/>
      <c r="T201" s="92"/>
      <c r="U201" s="38"/>
      <c r="V201" s="38"/>
      <c r="W201" s="38"/>
      <c r="X201" s="38"/>
      <c r="Y201" s="38"/>
      <c r="Z201" s="38"/>
      <c r="AA201" s="38"/>
      <c r="AB201" s="38"/>
      <c r="AC201" s="38"/>
      <c r="AD201" s="38"/>
      <c r="AE201" s="38"/>
      <c r="AT201" s="17" t="s">
        <v>172</v>
      </c>
      <c r="AU201" s="17" t="s">
        <v>88</v>
      </c>
    </row>
    <row r="202" s="2" customFormat="1" ht="24.15" customHeight="1">
      <c r="A202" s="38"/>
      <c r="B202" s="39"/>
      <c r="C202" s="218" t="s">
        <v>299</v>
      </c>
      <c r="D202" s="218" t="s">
        <v>165</v>
      </c>
      <c r="E202" s="219" t="s">
        <v>300</v>
      </c>
      <c r="F202" s="220" t="s">
        <v>301</v>
      </c>
      <c r="G202" s="221" t="s">
        <v>208</v>
      </c>
      <c r="H202" s="222">
        <v>187.19999999999999</v>
      </c>
      <c r="I202" s="223"/>
      <c r="J202" s="224">
        <f>ROUND(I202*H202,2)</f>
        <v>0</v>
      </c>
      <c r="K202" s="220" t="s">
        <v>169</v>
      </c>
      <c r="L202" s="44"/>
      <c r="M202" s="225" t="s">
        <v>1</v>
      </c>
      <c r="N202" s="226" t="s">
        <v>43</v>
      </c>
      <c r="O202" s="91"/>
      <c r="P202" s="227">
        <f>O202*H202</f>
        <v>0</v>
      </c>
      <c r="Q202" s="227">
        <v>0</v>
      </c>
      <c r="R202" s="227">
        <f>Q202*H202</f>
        <v>0</v>
      </c>
      <c r="S202" s="227">
        <v>0.002</v>
      </c>
      <c r="T202" s="228">
        <f>S202*H202</f>
        <v>0.37440000000000001</v>
      </c>
      <c r="U202" s="38"/>
      <c r="V202" s="38"/>
      <c r="W202" s="38"/>
      <c r="X202" s="38"/>
      <c r="Y202" s="38"/>
      <c r="Z202" s="38"/>
      <c r="AA202" s="38"/>
      <c r="AB202" s="38"/>
      <c r="AC202" s="38"/>
      <c r="AD202" s="38"/>
      <c r="AE202" s="38"/>
      <c r="AR202" s="229" t="s">
        <v>170</v>
      </c>
      <c r="AT202" s="229" t="s">
        <v>165</v>
      </c>
      <c r="AU202" s="229" t="s">
        <v>88</v>
      </c>
      <c r="AY202" s="17" t="s">
        <v>162</v>
      </c>
      <c r="BE202" s="230">
        <f>IF(N202="základní",J202,0)</f>
        <v>0</v>
      </c>
      <c r="BF202" s="230">
        <f>IF(N202="snížená",J202,0)</f>
        <v>0</v>
      </c>
      <c r="BG202" s="230">
        <f>IF(N202="zákl. přenesená",J202,0)</f>
        <v>0</v>
      </c>
      <c r="BH202" s="230">
        <f>IF(N202="sníž. přenesená",J202,0)</f>
        <v>0</v>
      </c>
      <c r="BI202" s="230">
        <f>IF(N202="nulová",J202,0)</f>
        <v>0</v>
      </c>
      <c r="BJ202" s="17" t="s">
        <v>86</v>
      </c>
      <c r="BK202" s="230">
        <f>ROUND(I202*H202,2)</f>
        <v>0</v>
      </c>
      <c r="BL202" s="17" t="s">
        <v>170</v>
      </c>
      <c r="BM202" s="229" t="s">
        <v>302</v>
      </c>
    </row>
    <row r="203" s="2" customFormat="1">
      <c r="A203" s="38"/>
      <c r="B203" s="39"/>
      <c r="C203" s="40"/>
      <c r="D203" s="231" t="s">
        <v>172</v>
      </c>
      <c r="E203" s="40"/>
      <c r="F203" s="232" t="s">
        <v>303</v>
      </c>
      <c r="G203" s="40"/>
      <c r="H203" s="40"/>
      <c r="I203" s="233"/>
      <c r="J203" s="40"/>
      <c r="K203" s="40"/>
      <c r="L203" s="44"/>
      <c r="M203" s="234"/>
      <c r="N203" s="235"/>
      <c r="O203" s="91"/>
      <c r="P203" s="91"/>
      <c r="Q203" s="91"/>
      <c r="R203" s="91"/>
      <c r="S203" s="91"/>
      <c r="T203" s="92"/>
      <c r="U203" s="38"/>
      <c r="V203" s="38"/>
      <c r="W203" s="38"/>
      <c r="X203" s="38"/>
      <c r="Y203" s="38"/>
      <c r="Z203" s="38"/>
      <c r="AA203" s="38"/>
      <c r="AB203" s="38"/>
      <c r="AC203" s="38"/>
      <c r="AD203" s="38"/>
      <c r="AE203" s="38"/>
      <c r="AT203" s="17" t="s">
        <v>172</v>
      </c>
      <c r="AU203" s="17" t="s">
        <v>88</v>
      </c>
    </row>
    <row r="204" s="2" customFormat="1" ht="24.15" customHeight="1">
      <c r="A204" s="38"/>
      <c r="B204" s="39"/>
      <c r="C204" s="218" t="s">
        <v>304</v>
      </c>
      <c r="D204" s="218" t="s">
        <v>165</v>
      </c>
      <c r="E204" s="219" t="s">
        <v>305</v>
      </c>
      <c r="F204" s="220" t="s">
        <v>306</v>
      </c>
      <c r="G204" s="221" t="s">
        <v>208</v>
      </c>
      <c r="H204" s="222">
        <v>49.399999999999999</v>
      </c>
      <c r="I204" s="223"/>
      <c r="J204" s="224">
        <f>ROUND(I204*H204,2)</f>
        <v>0</v>
      </c>
      <c r="K204" s="220" t="s">
        <v>169</v>
      </c>
      <c r="L204" s="44"/>
      <c r="M204" s="225" t="s">
        <v>1</v>
      </c>
      <c r="N204" s="226" t="s">
        <v>43</v>
      </c>
      <c r="O204" s="91"/>
      <c r="P204" s="227">
        <f>O204*H204</f>
        <v>0</v>
      </c>
      <c r="Q204" s="227">
        <v>0</v>
      </c>
      <c r="R204" s="227">
        <f>Q204*H204</f>
        <v>0</v>
      </c>
      <c r="S204" s="227">
        <v>0.0089999999999999993</v>
      </c>
      <c r="T204" s="228">
        <f>S204*H204</f>
        <v>0.44459999999999994</v>
      </c>
      <c r="U204" s="38"/>
      <c r="V204" s="38"/>
      <c r="W204" s="38"/>
      <c r="X204" s="38"/>
      <c r="Y204" s="38"/>
      <c r="Z204" s="38"/>
      <c r="AA204" s="38"/>
      <c r="AB204" s="38"/>
      <c r="AC204" s="38"/>
      <c r="AD204" s="38"/>
      <c r="AE204" s="38"/>
      <c r="AR204" s="229" t="s">
        <v>170</v>
      </c>
      <c r="AT204" s="229" t="s">
        <v>165</v>
      </c>
      <c r="AU204" s="229" t="s">
        <v>88</v>
      </c>
      <c r="AY204" s="17" t="s">
        <v>162</v>
      </c>
      <c r="BE204" s="230">
        <f>IF(N204="základní",J204,0)</f>
        <v>0</v>
      </c>
      <c r="BF204" s="230">
        <f>IF(N204="snížená",J204,0)</f>
        <v>0</v>
      </c>
      <c r="BG204" s="230">
        <f>IF(N204="zákl. přenesená",J204,0)</f>
        <v>0</v>
      </c>
      <c r="BH204" s="230">
        <f>IF(N204="sníž. přenesená",J204,0)</f>
        <v>0</v>
      </c>
      <c r="BI204" s="230">
        <f>IF(N204="nulová",J204,0)</f>
        <v>0</v>
      </c>
      <c r="BJ204" s="17" t="s">
        <v>86</v>
      </c>
      <c r="BK204" s="230">
        <f>ROUND(I204*H204,2)</f>
        <v>0</v>
      </c>
      <c r="BL204" s="17" t="s">
        <v>170</v>
      </c>
      <c r="BM204" s="229" t="s">
        <v>307</v>
      </c>
    </row>
    <row r="205" s="2" customFormat="1">
      <c r="A205" s="38"/>
      <c r="B205" s="39"/>
      <c r="C205" s="40"/>
      <c r="D205" s="231" t="s">
        <v>172</v>
      </c>
      <c r="E205" s="40"/>
      <c r="F205" s="232" t="s">
        <v>303</v>
      </c>
      <c r="G205" s="40"/>
      <c r="H205" s="40"/>
      <c r="I205" s="233"/>
      <c r="J205" s="40"/>
      <c r="K205" s="40"/>
      <c r="L205" s="44"/>
      <c r="M205" s="234"/>
      <c r="N205" s="235"/>
      <c r="O205" s="91"/>
      <c r="P205" s="91"/>
      <c r="Q205" s="91"/>
      <c r="R205" s="91"/>
      <c r="S205" s="91"/>
      <c r="T205" s="92"/>
      <c r="U205" s="38"/>
      <c r="V205" s="38"/>
      <c r="W205" s="38"/>
      <c r="X205" s="38"/>
      <c r="Y205" s="38"/>
      <c r="Z205" s="38"/>
      <c r="AA205" s="38"/>
      <c r="AB205" s="38"/>
      <c r="AC205" s="38"/>
      <c r="AD205" s="38"/>
      <c r="AE205" s="38"/>
      <c r="AT205" s="17" t="s">
        <v>172</v>
      </c>
      <c r="AU205" s="17" t="s">
        <v>88</v>
      </c>
    </row>
    <row r="206" s="2" customFormat="1" ht="33" customHeight="1">
      <c r="A206" s="38"/>
      <c r="B206" s="39"/>
      <c r="C206" s="218" t="s">
        <v>308</v>
      </c>
      <c r="D206" s="218" t="s">
        <v>165</v>
      </c>
      <c r="E206" s="219" t="s">
        <v>309</v>
      </c>
      <c r="F206" s="220" t="s">
        <v>310</v>
      </c>
      <c r="G206" s="221" t="s">
        <v>208</v>
      </c>
      <c r="H206" s="222">
        <v>23.399999999999999</v>
      </c>
      <c r="I206" s="223"/>
      <c r="J206" s="224">
        <f>ROUND(I206*H206,2)</f>
        <v>0</v>
      </c>
      <c r="K206" s="220" t="s">
        <v>169</v>
      </c>
      <c r="L206" s="44"/>
      <c r="M206" s="225" t="s">
        <v>1</v>
      </c>
      <c r="N206" s="226" t="s">
        <v>43</v>
      </c>
      <c r="O206" s="91"/>
      <c r="P206" s="227">
        <f>O206*H206</f>
        <v>0</v>
      </c>
      <c r="Q206" s="227">
        <v>0</v>
      </c>
      <c r="R206" s="227">
        <f>Q206*H206</f>
        <v>0</v>
      </c>
      <c r="S206" s="227">
        <v>0.042000000000000003</v>
      </c>
      <c r="T206" s="228">
        <f>S206*H206</f>
        <v>0.98280000000000001</v>
      </c>
      <c r="U206" s="38"/>
      <c r="V206" s="38"/>
      <c r="W206" s="38"/>
      <c r="X206" s="38"/>
      <c r="Y206" s="38"/>
      <c r="Z206" s="38"/>
      <c r="AA206" s="38"/>
      <c r="AB206" s="38"/>
      <c r="AC206" s="38"/>
      <c r="AD206" s="38"/>
      <c r="AE206" s="38"/>
      <c r="AR206" s="229" t="s">
        <v>170</v>
      </c>
      <c r="AT206" s="229" t="s">
        <v>165</v>
      </c>
      <c r="AU206" s="229" t="s">
        <v>88</v>
      </c>
      <c r="AY206" s="17" t="s">
        <v>162</v>
      </c>
      <c r="BE206" s="230">
        <f>IF(N206="základní",J206,0)</f>
        <v>0</v>
      </c>
      <c r="BF206" s="230">
        <f>IF(N206="snížená",J206,0)</f>
        <v>0</v>
      </c>
      <c r="BG206" s="230">
        <f>IF(N206="zákl. přenesená",J206,0)</f>
        <v>0</v>
      </c>
      <c r="BH206" s="230">
        <f>IF(N206="sníž. přenesená",J206,0)</f>
        <v>0</v>
      </c>
      <c r="BI206" s="230">
        <f>IF(N206="nulová",J206,0)</f>
        <v>0</v>
      </c>
      <c r="BJ206" s="17" t="s">
        <v>86</v>
      </c>
      <c r="BK206" s="230">
        <f>ROUND(I206*H206,2)</f>
        <v>0</v>
      </c>
      <c r="BL206" s="17" t="s">
        <v>170</v>
      </c>
      <c r="BM206" s="229" t="s">
        <v>311</v>
      </c>
    </row>
    <row r="207" s="2" customFormat="1">
      <c r="A207" s="38"/>
      <c r="B207" s="39"/>
      <c r="C207" s="40"/>
      <c r="D207" s="231" t="s">
        <v>172</v>
      </c>
      <c r="E207" s="40"/>
      <c r="F207" s="232" t="s">
        <v>312</v>
      </c>
      <c r="G207" s="40"/>
      <c r="H207" s="40"/>
      <c r="I207" s="233"/>
      <c r="J207" s="40"/>
      <c r="K207" s="40"/>
      <c r="L207" s="44"/>
      <c r="M207" s="234"/>
      <c r="N207" s="235"/>
      <c r="O207" s="91"/>
      <c r="P207" s="91"/>
      <c r="Q207" s="91"/>
      <c r="R207" s="91"/>
      <c r="S207" s="91"/>
      <c r="T207" s="92"/>
      <c r="U207" s="38"/>
      <c r="V207" s="38"/>
      <c r="W207" s="38"/>
      <c r="X207" s="38"/>
      <c r="Y207" s="38"/>
      <c r="Z207" s="38"/>
      <c r="AA207" s="38"/>
      <c r="AB207" s="38"/>
      <c r="AC207" s="38"/>
      <c r="AD207" s="38"/>
      <c r="AE207" s="38"/>
      <c r="AT207" s="17" t="s">
        <v>172</v>
      </c>
      <c r="AU207" s="17" t="s">
        <v>88</v>
      </c>
    </row>
    <row r="208" s="2" customFormat="1" ht="37.8" customHeight="1">
      <c r="A208" s="38"/>
      <c r="B208" s="39"/>
      <c r="C208" s="218" t="s">
        <v>313</v>
      </c>
      <c r="D208" s="218" t="s">
        <v>165</v>
      </c>
      <c r="E208" s="219" t="s">
        <v>314</v>
      </c>
      <c r="F208" s="220" t="s">
        <v>315</v>
      </c>
      <c r="G208" s="221" t="s">
        <v>208</v>
      </c>
      <c r="H208" s="222">
        <v>14.560000000000001</v>
      </c>
      <c r="I208" s="223"/>
      <c r="J208" s="224">
        <f>ROUND(I208*H208,2)</f>
        <v>0</v>
      </c>
      <c r="K208" s="220" t="s">
        <v>169</v>
      </c>
      <c r="L208" s="44"/>
      <c r="M208" s="225" t="s">
        <v>1</v>
      </c>
      <c r="N208" s="226" t="s">
        <v>43</v>
      </c>
      <c r="O208" s="91"/>
      <c r="P208" s="227">
        <f>O208*H208</f>
        <v>0</v>
      </c>
      <c r="Q208" s="227">
        <v>0.045589999999999999</v>
      </c>
      <c r="R208" s="227">
        <f>Q208*H208</f>
        <v>0.6637904</v>
      </c>
      <c r="S208" s="227">
        <v>0</v>
      </c>
      <c r="T208" s="228">
        <f>S208*H208</f>
        <v>0</v>
      </c>
      <c r="U208" s="38"/>
      <c r="V208" s="38"/>
      <c r="W208" s="38"/>
      <c r="X208" s="38"/>
      <c r="Y208" s="38"/>
      <c r="Z208" s="38"/>
      <c r="AA208" s="38"/>
      <c r="AB208" s="38"/>
      <c r="AC208" s="38"/>
      <c r="AD208" s="38"/>
      <c r="AE208" s="38"/>
      <c r="AR208" s="229" t="s">
        <v>170</v>
      </c>
      <c r="AT208" s="229" t="s">
        <v>165</v>
      </c>
      <c r="AU208" s="229" t="s">
        <v>88</v>
      </c>
      <c r="AY208" s="17" t="s">
        <v>162</v>
      </c>
      <c r="BE208" s="230">
        <f>IF(N208="základní",J208,0)</f>
        <v>0</v>
      </c>
      <c r="BF208" s="230">
        <f>IF(N208="snížená",J208,0)</f>
        <v>0</v>
      </c>
      <c r="BG208" s="230">
        <f>IF(N208="zákl. přenesená",J208,0)</f>
        <v>0</v>
      </c>
      <c r="BH208" s="230">
        <f>IF(N208="sníž. přenesená",J208,0)</f>
        <v>0</v>
      </c>
      <c r="BI208" s="230">
        <f>IF(N208="nulová",J208,0)</f>
        <v>0</v>
      </c>
      <c r="BJ208" s="17" t="s">
        <v>86</v>
      </c>
      <c r="BK208" s="230">
        <f>ROUND(I208*H208,2)</f>
        <v>0</v>
      </c>
      <c r="BL208" s="17" t="s">
        <v>170</v>
      </c>
      <c r="BM208" s="229" t="s">
        <v>316</v>
      </c>
    </row>
    <row r="209" s="2" customFormat="1">
      <c r="A209" s="38"/>
      <c r="B209" s="39"/>
      <c r="C209" s="40"/>
      <c r="D209" s="231" t="s">
        <v>172</v>
      </c>
      <c r="E209" s="40"/>
      <c r="F209" s="232" t="s">
        <v>317</v>
      </c>
      <c r="G209" s="40"/>
      <c r="H209" s="40"/>
      <c r="I209" s="233"/>
      <c r="J209" s="40"/>
      <c r="K209" s="40"/>
      <c r="L209" s="44"/>
      <c r="M209" s="234"/>
      <c r="N209" s="235"/>
      <c r="O209" s="91"/>
      <c r="P209" s="91"/>
      <c r="Q209" s="91"/>
      <c r="R209" s="91"/>
      <c r="S209" s="91"/>
      <c r="T209" s="92"/>
      <c r="U209" s="38"/>
      <c r="V209" s="38"/>
      <c r="W209" s="38"/>
      <c r="X209" s="38"/>
      <c r="Y209" s="38"/>
      <c r="Z209" s="38"/>
      <c r="AA209" s="38"/>
      <c r="AB209" s="38"/>
      <c r="AC209" s="38"/>
      <c r="AD209" s="38"/>
      <c r="AE209" s="38"/>
      <c r="AT209" s="17" t="s">
        <v>172</v>
      </c>
      <c r="AU209" s="17" t="s">
        <v>88</v>
      </c>
    </row>
    <row r="210" s="2" customFormat="1" ht="37.8" customHeight="1">
      <c r="A210" s="38"/>
      <c r="B210" s="39"/>
      <c r="C210" s="218" t="s">
        <v>318</v>
      </c>
      <c r="D210" s="218" t="s">
        <v>165</v>
      </c>
      <c r="E210" s="219" t="s">
        <v>319</v>
      </c>
      <c r="F210" s="220" t="s">
        <v>320</v>
      </c>
      <c r="G210" s="221" t="s">
        <v>176</v>
      </c>
      <c r="H210" s="222">
        <v>222.16999999999999</v>
      </c>
      <c r="I210" s="223"/>
      <c r="J210" s="224">
        <f>ROUND(I210*H210,2)</f>
        <v>0</v>
      </c>
      <c r="K210" s="220" t="s">
        <v>169</v>
      </c>
      <c r="L210" s="44"/>
      <c r="M210" s="225" t="s">
        <v>1</v>
      </c>
      <c r="N210" s="226" t="s">
        <v>43</v>
      </c>
      <c r="O210" s="91"/>
      <c r="P210" s="227">
        <f>O210*H210</f>
        <v>0</v>
      </c>
      <c r="Q210" s="227">
        <v>0</v>
      </c>
      <c r="R210" s="227">
        <f>Q210*H210</f>
        <v>0</v>
      </c>
      <c r="S210" s="227">
        <v>0.050000000000000003</v>
      </c>
      <c r="T210" s="228">
        <f>S210*H210</f>
        <v>11.108499999999999</v>
      </c>
      <c r="U210" s="38"/>
      <c r="V210" s="38"/>
      <c r="W210" s="38"/>
      <c r="X210" s="38"/>
      <c r="Y210" s="38"/>
      <c r="Z210" s="38"/>
      <c r="AA210" s="38"/>
      <c r="AB210" s="38"/>
      <c r="AC210" s="38"/>
      <c r="AD210" s="38"/>
      <c r="AE210" s="38"/>
      <c r="AR210" s="229" t="s">
        <v>170</v>
      </c>
      <c r="AT210" s="229" t="s">
        <v>165</v>
      </c>
      <c r="AU210" s="229" t="s">
        <v>88</v>
      </c>
      <c r="AY210" s="17" t="s">
        <v>162</v>
      </c>
      <c r="BE210" s="230">
        <f>IF(N210="základní",J210,0)</f>
        <v>0</v>
      </c>
      <c r="BF210" s="230">
        <f>IF(N210="snížená",J210,0)</f>
        <v>0</v>
      </c>
      <c r="BG210" s="230">
        <f>IF(N210="zákl. přenesená",J210,0)</f>
        <v>0</v>
      </c>
      <c r="BH210" s="230">
        <f>IF(N210="sníž. přenesená",J210,0)</f>
        <v>0</v>
      </c>
      <c r="BI210" s="230">
        <f>IF(N210="nulová",J210,0)</f>
        <v>0</v>
      </c>
      <c r="BJ210" s="17" t="s">
        <v>86</v>
      </c>
      <c r="BK210" s="230">
        <f>ROUND(I210*H210,2)</f>
        <v>0</v>
      </c>
      <c r="BL210" s="17" t="s">
        <v>170</v>
      </c>
      <c r="BM210" s="229" t="s">
        <v>321</v>
      </c>
    </row>
    <row r="211" s="2" customFormat="1">
      <c r="A211" s="38"/>
      <c r="B211" s="39"/>
      <c r="C211" s="40"/>
      <c r="D211" s="231" t="s">
        <v>172</v>
      </c>
      <c r="E211" s="40"/>
      <c r="F211" s="232" t="s">
        <v>322</v>
      </c>
      <c r="G211" s="40"/>
      <c r="H211" s="40"/>
      <c r="I211" s="233"/>
      <c r="J211" s="40"/>
      <c r="K211" s="40"/>
      <c r="L211" s="44"/>
      <c r="M211" s="234"/>
      <c r="N211" s="235"/>
      <c r="O211" s="91"/>
      <c r="P211" s="91"/>
      <c r="Q211" s="91"/>
      <c r="R211" s="91"/>
      <c r="S211" s="91"/>
      <c r="T211" s="92"/>
      <c r="U211" s="38"/>
      <c r="V211" s="38"/>
      <c r="W211" s="38"/>
      <c r="X211" s="38"/>
      <c r="Y211" s="38"/>
      <c r="Z211" s="38"/>
      <c r="AA211" s="38"/>
      <c r="AB211" s="38"/>
      <c r="AC211" s="38"/>
      <c r="AD211" s="38"/>
      <c r="AE211" s="38"/>
      <c r="AT211" s="17" t="s">
        <v>172</v>
      </c>
      <c r="AU211" s="17" t="s">
        <v>88</v>
      </c>
    </row>
    <row r="212" s="13" customFormat="1">
      <c r="A212" s="13"/>
      <c r="B212" s="236"/>
      <c r="C212" s="237"/>
      <c r="D212" s="231" t="s">
        <v>179</v>
      </c>
      <c r="E212" s="238" t="s">
        <v>1</v>
      </c>
      <c r="F212" s="239" t="s">
        <v>323</v>
      </c>
      <c r="G212" s="237"/>
      <c r="H212" s="240">
        <v>222.16999999999999</v>
      </c>
      <c r="I212" s="241"/>
      <c r="J212" s="237"/>
      <c r="K212" s="237"/>
      <c r="L212" s="242"/>
      <c r="M212" s="243"/>
      <c r="N212" s="244"/>
      <c r="O212" s="244"/>
      <c r="P212" s="244"/>
      <c r="Q212" s="244"/>
      <c r="R212" s="244"/>
      <c r="S212" s="244"/>
      <c r="T212" s="245"/>
      <c r="U212" s="13"/>
      <c r="V212" s="13"/>
      <c r="W212" s="13"/>
      <c r="X212" s="13"/>
      <c r="Y212" s="13"/>
      <c r="Z212" s="13"/>
      <c r="AA212" s="13"/>
      <c r="AB212" s="13"/>
      <c r="AC212" s="13"/>
      <c r="AD212" s="13"/>
      <c r="AE212" s="13"/>
      <c r="AT212" s="246" t="s">
        <v>179</v>
      </c>
      <c r="AU212" s="246" t="s">
        <v>88</v>
      </c>
      <c r="AV212" s="13" t="s">
        <v>88</v>
      </c>
      <c r="AW212" s="13" t="s">
        <v>34</v>
      </c>
      <c r="AX212" s="13" t="s">
        <v>86</v>
      </c>
      <c r="AY212" s="246" t="s">
        <v>162</v>
      </c>
    </row>
    <row r="213" s="2" customFormat="1" ht="37.8" customHeight="1">
      <c r="A213" s="38"/>
      <c r="B213" s="39"/>
      <c r="C213" s="218" t="s">
        <v>324</v>
      </c>
      <c r="D213" s="218" t="s">
        <v>165</v>
      </c>
      <c r="E213" s="219" t="s">
        <v>325</v>
      </c>
      <c r="F213" s="220" t="s">
        <v>326</v>
      </c>
      <c r="G213" s="221" t="s">
        <v>176</v>
      </c>
      <c r="H213" s="222">
        <v>118.18000000000001</v>
      </c>
      <c r="I213" s="223"/>
      <c r="J213" s="224">
        <f>ROUND(I213*H213,2)</f>
        <v>0</v>
      </c>
      <c r="K213" s="220" t="s">
        <v>169</v>
      </c>
      <c r="L213" s="44"/>
      <c r="M213" s="225" t="s">
        <v>1</v>
      </c>
      <c r="N213" s="226" t="s">
        <v>43</v>
      </c>
      <c r="O213" s="91"/>
      <c r="P213" s="227">
        <f>O213*H213</f>
        <v>0</v>
      </c>
      <c r="Q213" s="227">
        <v>0</v>
      </c>
      <c r="R213" s="227">
        <f>Q213*H213</f>
        <v>0</v>
      </c>
      <c r="S213" s="227">
        <v>0.050000000000000003</v>
      </c>
      <c r="T213" s="228">
        <f>S213*H213</f>
        <v>5.9090000000000007</v>
      </c>
      <c r="U213" s="38"/>
      <c r="V213" s="38"/>
      <c r="W213" s="38"/>
      <c r="X213" s="38"/>
      <c r="Y213" s="38"/>
      <c r="Z213" s="38"/>
      <c r="AA213" s="38"/>
      <c r="AB213" s="38"/>
      <c r="AC213" s="38"/>
      <c r="AD213" s="38"/>
      <c r="AE213" s="38"/>
      <c r="AR213" s="229" t="s">
        <v>170</v>
      </c>
      <c r="AT213" s="229" t="s">
        <v>165</v>
      </c>
      <c r="AU213" s="229" t="s">
        <v>88</v>
      </c>
      <c r="AY213" s="17" t="s">
        <v>162</v>
      </c>
      <c r="BE213" s="230">
        <f>IF(N213="základní",J213,0)</f>
        <v>0</v>
      </c>
      <c r="BF213" s="230">
        <f>IF(N213="snížená",J213,0)</f>
        <v>0</v>
      </c>
      <c r="BG213" s="230">
        <f>IF(N213="zákl. přenesená",J213,0)</f>
        <v>0</v>
      </c>
      <c r="BH213" s="230">
        <f>IF(N213="sníž. přenesená",J213,0)</f>
        <v>0</v>
      </c>
      <c r="BI213" s="230">
        <f>IF(N213="nulová",J213,0)</f>
        <v>0</v>
      </c>
      <c r="BJ213" s="17" t="s">
        <v>86</v>
      </c>
      <c r="BK213" s="230">
        <f>ROUND(I213*H213,2)</f>
        <v>0</v>
      </c>
      <c r="BL213" s="17" t="s">
        <v>170</v>
      </c>
      <c r="BM213" s="229" t="s">
        <v>327</v>
      </c>
    </row>
    <row r="214" s="2" customFormat="1">
      <c r="A214" s="38"/>
      <c r="B214" s="39"/>
      <c r="C214" s="40"/>
      <c r="D214" s="231" t="s">
        <v>172</v>
      </c>
      <c r="E214" s="40"/>
      <c r="F214" s="232" t="s">
        <v>328</v>
      </c>
      <c r="G214" s="40"/>
      <c r="H214" s="40"/>
      <c r="I214" s="233"/>
      <c r="J214" s="40"/>
      <c r="K214" s="40"/>
      <c r="L214" s="44"/>
      <c r="M214" s="234"/>
      <c r="N214" s="235"/>
      <c r="O214" s="91"/>
      <c r="P214" s="91"/>
      <c r="Q214" s="91"/>
      <c r="R214" s="91"/>
      <c r="S214" s="91"/>
      <c r="T214" s="92"/>
      <c r="U214" s="38"/>
      <c r="V214" s="38"/>
      <c r="W214" s="38"/>
      <c r="X214" s="38"/>
      <c r="Y214" s="38"/>
      <c r="Z214" s="38"/>
      <c r="AA214" s="38"/>
      <c r="AB214" s="38"/>
      <c r="AC214" s="38"/>
      <c r="AD214" s="38"/>
      <c r="AE214" s="38"/>
      <c r="AT214" s="17" t="s">
        <v>172</v>
      </c>
      <c r="AU214" s="17" t="s">
        <v>88</v>
      </c>
    </row>
    <row r="215" s="13" customFormat="1">
      <c r="A215" s="13"/>
      <c r="B215" s="236"/>
      <c r="C215" s="237"/>
      <c r="D215" s="231" t="s">
        <v>179</v>
      </c>
      <c r="E215" s="238" t="s">
        <v>1</v>
      </c>
      <c r="F215" s="239" t="s">
        <v>329</v>
      </c>
      <c r="G215" s="237"/>
      <c r="H215" s="240">
        <v>118.18000000000001</v>
      </c>
      <c r="I215" s="241"/>
      <c r="J215" s="237"/>
      <c r="K215" s="237"/>
      <c r="L215" s="242"/>
      <c r="M215" s="243"/>
      <c r="N215" s="244"/>
      <c r="O215" s="244"/>
      <c r="P215" s="244"/>
      <c r="Q215" s="244"/>
      <c r="R215" s="244"/>
      <c r="S215" s="244"/>
      <c r="T215" s="245"/>
      <c r="U215" s="13"/>
      <c r="V215" s="13"/>
      <c r="W215" s="13"/>
      <c r="X215" s="13"/>
      <c r="Y215" s="13"/>
      <c r="Z215" s="13"/>
      <c r="AA215" s="13"/>
      <c r="AB215" s="13"/>
      <c r="AC215" s="13"/>
      <c r="AD215" s="13"/>
      <c r="AE215" s="13"/>
      <c r="AT215" s="246" t="s">
        <v>179</v>
      </c>
      <c r="AU215" s="246" t="s">
        <v>88</v>
      </c>
      <c r="AV215" s="13" t="s">
        <v>88</v>
      </c>
      <c r="AW215" s="13" t="s">
        <v>34</v>
      </c>
      <c r="AX215" s="13" t="s">
        <v>78</v>
      </c>
      <c r="AY215" s="246" t="s">
        <v>162</v>
      </c>
    </row>
    <row r="216" s="14" customFormat="1">
      <c r="A216" s="14"/>
      <c r="B216" s="247"/>
      <c r="C216" s="248"/>
      <c r="D216" s="231" t="s">
        <v>179</v>
      </c>
      <c r="E216" s="249" t="s">
        <v>1</v>
      </c>
      <c r="F216" s="250" t="s">
        <v>181</v>
      </c>
      <c r="G216" s="248"/>
      <c r="H216" s="251">
        <v>118.18000000000001</v>
      </c>
      <c r="I216" s="252"/>
      <c r="J216" s="248"/>
      <c r="K216" s="248"/>
      <c r="L216" s="253"/>
      <c r="M216" s="254"/>
      <c r="N216" s="255"/>
      <c r="O216" s="255"/>
      <c r="P216" s="255"/>
      <c r="Q216" s="255"/>
      <c r="R216" s="255"/>
      <c r="S216" s="255"/>
      <c r="T216" s="256"/>
      <c r="U216" s="14"/>
      <c r="V216" s="14"/>
      <c r="W216" s="14"/>
      <c r="X216" s="14"/>
      <c r="Y216" s="14"/>
      <c r="Z216" s="14"/>
      <c r="AA216" s="14"/>
      <c r="AB216" s="14"/>
      <c r="AC216" s="14"/>
      <c r="AD216" s="14"/>
      <c r="AE216" s="14"/>
      <c r="AT216" s="257" t="s">
        <v>179</v>
      </c>
      <c r="AU216" s="257" t="s">
        <v>88</v>
      </c>
      <c r="AV216" s="14" t="s">
        <v>170</v>
      </c>
      <c r="AW216" s="14" t="s">
        <v>34</v>
      </c>
      <c r="AX216" s="14" t="s">
        <v>86</v>
      </c>
      <c r="AY216" s="257" t="s">
        <v>162</v>
      </c>
    </row>
    <row r="217" s="2" customFormat="1" ht="37.8" customHeight="1">
      <c r="A217" s="38"/>
      <c r="B217" s="39"/>
      <c r="C217" s="218" t="s">
        <v>330</v>
      </c>
      <c r="D217" s="218" t="s">
        <v>165</v>
      </c>
      <c r="E217" s="219" t="s">
        <v>331</v>
      </c>
      <c r="F217" s="220" t="s">
        <v>332</v>
      </c>
      <c r="G217" s="221" t="s">
        <v>176</v>
      </c>
      <c r="H217" s="222">
        <v>656.33199999999999</v>
      </c>
      <c r="I217" s="223"/>
      <c r="J217" s="224">
        <f>ROUND(I217*H217,2)</f>
        <v>0</v>
      </c>
      <c r="K217" s="220" t="s">
        <v>169</v>
      </c>
      <c r="L217" s="44"/>
      <c r="M217" s="225" t="s">
        <v>1</v>
      </c>
      <c r="N217" s="226" t="s">
        <v>43</v>
      </c>
      <c r="O217" s="91"/>
      <c r="P217" s="227">
        <f>O217*H217</f>
        <v>0</v>
      </c>
      <c r="Q217" s="227">
        <v>0</v>
      </c>
      <c r="R217" s="227">
        <f>Q217*H217</f>
        <v>0</v>
      </c>
      <c r="S217" s="227">
        <v>0.045999999999999999</v>
      </c>
      <c r="T217" s="228">
        <f>S217*H217</f>
        <v>30.191271999999998</v>
      </c>
      <c r="U217" s="38"/>
      <c r="V217" s="38"/>
      <c r="W217" s="38"/>
      <c r="X217" s="38"/>
      <c r="Y217" s="38"/>
      <c r="Z217" s="38"/>
      <c r="AA217" s="38"/>
      <c r="AB217" s="38"/>
      <c r="AC217" s="38"/>
      <c r="AD217" s="38"/>
      <c r="AE217" s="38"/>
      <c r="AR217" s="229" t="s">
        <v>170</v>
      </c>
      <c r="AT217" s="229" t="s">
        <v>165</v>
      </c>
      <c r="AU217" s="229" t="s">
        <v>88</v>
      </c>
      <c r="AY217" s="17" t="s">
        <v>162</v>
      </c>
      <c r="BE217" s="230">
        <f>IF(N217="základní",J217,0)</f>
        <v>0</v>
      </c>
      <c r="BF217" s="230">
        <f>IF(N217="snížená",J217,0)</f>
        <v>0</v>
      </c>
      <c r="BG217" s="230">
        <f>IF(N217="zákl. přenesená",J217,0)</f>
        <v>0</v>
      </c>
      <c r="BH217" s="230">
        <f>IF(N217="sníž. přenesená",J217,0)</f>
        <v>0</v>
      </c>
      <c r="BI217" s="230">
        <f>IF(N217="nulová",J217,0)</f>
        <v>0</v>
      </c>
      <c r="BJ217" s="17" t="s">
        <v>86</v>
      </c>
      <c r="BK217" s="230">
        <f>ROUND(I217*H217,2)</f>
        <v>0</v>
      </c>
      <c r="BL217" s="17" t="s">
        <v>170</v>
      </c>
      <c r="BM217" s="229" t="s">
        <v>333</v>
      </c>
    </row>
    <row r="218" s="2" customFormat="1">
      <c r="A218" s="38"/>
      <c r="B218" s="39"/>
      <c r="C218" s="40"/>
      <c r="D218" s="231" t="s">
        <v>172</v>
      </c>
      <c r="E218" s="40"/>
      <c r="F218" s="232" t="s">
        <v>254</v>
      </c>
      <c r="G218" s="40"/>
      <c r="H218" s="40"/>
      <c r="I218" s="233"/>
      <c r="J218" s="40"/>
      <c r="K218" s="40"/>
      <c r="L218" s="44"/>
      <c r="M218" s="234"/>
      <c r="N218" s="235"/>
      <c r="O218" s="91"/>
      <c r="P218" s="91"/>
      <c r="Q218" s="91"/>
      <c r="R218" s="91"/>
      <c r="S218" s="91"/>
      <c r="T218" s="92"/>
      <c r="U218" s="38"/>
      <c r="V218" s="38"/>
      <c r="W218" s="38"/>
      <c r="X218" s="38"/>
      <c r="Y218" s="38"/>
      <c r="Z218" s="38"/>
      <c r="AA218" s="38"/>
      <c r="AB218" s="38"/>
      <c r="AC218" s="38"/>
      <c r="AD218" s="38"/>
      <c r="AE218" s="38"/>
      <c r="AT218" s="17" t="s">
        <v>172</v>
      </c>
      <c r="AU218" s="17" t="s">
        <v>88</v>
      </c>
    </row>
    <row r="219" s="15" customFormat="1">
      <c r="A219" s="15"/>
      <c r="B219" s="258"/>
      <c r="C219" s="259"/>
      <c r="D219" s="231" t="s">
        <v>179</v>
      </c>
      <c r="E219" s="260" t="s">
        <v>1</v>
      </c>
      <c r="F219" s="261" t="s">
        <v>334</v>
      </c>
      <c r="G219" s="259"/>
      <c r="H219" s="260" t="s">
        <v>1</v>
      </c>
      <c r="I219" s="262"/>
      <c r="J219" s="259"/>
      <c r="K219" s="259"/>
      <c r="L219" s="263"/>
      <c r="M219" s="264"/>
      <c r="N219" s="265"/>
      <c r="O219" s="265"/>
      <c r="P219" s="265"/>
      <c r="Q219" s="265"/>
      <c r="R219" s="265"/>
      <c r="S219" s="265"/>
      <c r="T219" s="266"/>
      <c r="U219" s="15"/>
      <c r="V219" s="15"/>
      <c r="W219" s="15"/>
      <c r="X219" s="15"/>
      <c r="Y219" s="15"/>
      <c r="Z219" s="15"/>
      <c r="AA219" s="15"/>
      <c r="AB219" s="15"/>
      <c r="AC219" s="15"/>
      <c r="AD219" s="15"/>
      <c r="AE219" s="15"/>
      <c r="AT219" s="267" t="s">
        <v>179</v>
      </c>
      <c r="AU219" s="267" t="s">
        <v>88</v>
      </c>
      <c r="AV219" s="15" t="s">
        <v>86</v>
      </c>
      <c r="AW219" s="15" t="s">
        <v>34</v>
      </c>
      <c r="AX219" s="15" t="s">
        <v>78</v>
      </c>
      <c r="AY219" s="267" t="s">
        <v>162</v>
      </c>
    </row>
    <row r="220" s="13" customFormat="1">
      <c r="A220" s="13"/>
      <c r="B220" s="236"/>
      <c r="C220" s="237"/>
      <c r="D220" s="231" t="s">
        <v>179</v>
      </c>
      <c r="E220" s="238" t="s">
        <v>1</v>
      </c>
      <c r="F220" s="239" t="s">
        <v>335</v>
      </c>
      <c r="G220" s="237"/>
      <c r="H220" s="240">
        <v>437.10000000000002</v>
      </c>
      <c r="I220" s="241"/>
      <c r="J220" s="237"/>
      <c r="K220" s="237"/>
      <c r="L220" s="242"/>
      <c r="M220" s="243"/>
      <c r="N220" s="244"/>
      <c r="O220" s="244"/>
      <c r="P220" s="244"/>
      <c r="Q220" s="244"/>
      <c r="R220" s="244"/>
      <c r="S220" s="244"/>
      <c r="T220" s="245"/>
      <c r="U220" s="13"/>
      <c r="V220" s="13"/>
      <c r="W220" s="13"/>
      <c r="X220" s="13"/>
      <c r="Y220" s="13"/>
      <c r="Z220" s="13"/>
      <c r="AA220" s="13"/>
      <c r="AB220" s="13"/>
      <c r="AC220" s="13"/>
      <c r="AD220" s="13"/>
      <c r="AE220" s="13"/>
      <c r="AT220" s="246" t="s">
        <v>179</v>
      </c>
      <c r="AU220" s="246" t="s">
        <v>88</v>
      </c>
      <c r="AV220" s="13" t="s">
        <v>88</v>
      </c>
      <c r="AW220" s="13" t="s">
        <v>34</v>
      </c>
      <c r="AX220" s="13" t="s">
        <v>78</v>
      </c>
      <c r="AY220" s="246" t="s">
        <v>162</v>
      </c>
    </row>
    <row r="221" s="15" customFormat="1">
      <c r="A221" s="15"/>
      <c r="B221" s="258"/>
      <c r="C221" s="259"/>
      <c r="D221" s="231" t="s">
        <v>179</v>
      </c>
      <c r="E221" s="260" t="s">
        <v>1</v>
      </c>
      <c r="F221" s="261" t="s">
        <v>336</v>
      </c>
      <c r="G221" s="259"/>
      <c r="H221" s="260" t="s">
        <v>1</v>
      </c>
      <c r="I221" s="262"/>
      <c r="J221" s="259"/>
      <c r="K221" s="259"/>
      <c r="L221" s="263"/>
      <c r="M221" s="264"/>
      <c r="N221" s="265"/>
      <c r="O221" s="265"/>
      <c r="P221" s="265"/>
      <c r="Q221" s="265"/>
      <c r="R221" s="265"/>
      <c r="S221" s="265"/>
      <c r="T221" s="266"/>
      <c r="U221" s="15"/>
      <c r="V221" s="15"/>
      <c r="W221" s="15"/>
      <c r="X221" s="15"/>
      <c r="Y221" s="15"/>
      <c r="Z221" s="15"/>
      <c r="AA221" s="15"/>
      <c r="AB221" s="15"/>
      <c r="AC221" s="15"/>
      <c r="AD221" s="15"/>
      <c r="AE221" s="15"/>
      <c r="AT221" s="267" t="s">
        <v>179</v>
      </c>
      <c r="AU221" s="267" t="s">
        <v>88</v>
      </c>
      <c r="AV221" s="15" t="s">
        <v>86</v>
      </c>
      <c r="AW221" s="15" t="s">
        <v>34</v>
      </c>
      <c r="AX221" s="15" t="s">
        <v>78</v>
      </c>
      <c r="AY221" s="267" t="s">
        <v>162</v>
      </c>
    </row>
    <row r="222" s="13" customFormat="1">
      <c r="A222" s="13"/>
      <c r="B222" s="236"/>
      <c r="C222" s="237"/>
      <c r="D222" s="231" t="s">
        <v>179</v>
      </c>
      <c r="E222" s="238" t="s">
        <v>1</v>
      </c>
      <c r="F222" s="239" t="s">
        <v>337</v>
      </c>
      <c r="G222" s="237"/>
      <c r="H222" s="240">
        <v>219.232</v>
      </c>
      <c r="I222" s="241"/>
      <c r="J222" s="237"/>
      <c r="K222" s="237"/>
      <c r="L222" s="242"/>
      <c r="M222" s="243"/>
      <c r="N222" s="244"/>
      <c r="O222" s="244"/>
      <c r="P222" s="244"/>
      <c r="Q222" s="244"/>
      <c r="R222" s="244"/>
      <c r="S222" s="244"/>
      <c r="T222" s="245"/>
      <c r="U222" s="13"/>
      <c r="V222" s="13"/>
      <c r="W222" s="13"/>
      <c r="X222" s="13"/>
      <c r="Y222" s="13"/>
      <c r="Z222" s="13"/>
      <c r="AA222" s="13"/>
      <c r="AB222" s="13"/>
      <c r="AC222" s="13"/>
      <c r="AD222" s="13"/>
      <c r="AE222" s="13"/>
      <c r="AT222" s="246" t="s">
        <v>179</v>
      </c>
      <c r="AU222" s="246" t="s">
        <v>88</v>
      </c>
      <c r="AV222" s="13" t="s">
        <v>88</v>
      </c>
      <c r="AW222" s="13" t="s">
        <v>34</v>
      </c>
      <c r="AX222" s="13" t="s">
        <v>78</v>
      </c>
      <c r="AY222" s="246" t="s">
        <v>162</v>
      </c>
    </row>
    <row r="223" s="14" customFormat="1">
      <c r="A223" s="14"/>
      <c r="B223" s="247"/>
      <c r="C223" s="248"/>
      <c r="D223" s="231" t="s">
        <v>179</v>
      </c>
      <c r="E223" s="249" t="s">
        <v>1</v>
      </c>
      <c r="F223" s="250" t="s">
        <v>181</v>
      </c>
      <c r="G223" s="248"/>
      <c r="H223" s="251">
        <v>656.33199999999999</v>
      </c>
      <c r="I223" s="252"/>
      <c r="J223" s="248"/>
      <c r="K223" s="248"/>
      <c r="L223" s="253"/>
      <c r="M223" s="254"/>
      <c r="N223" s="255"/>
      <c r="O223" s="255"/>
      <c r="P223" s="255"/>
      <c r="Q223" s="255"/>
      <c r="R223" s="255"/>
      <c r="S223" s="255"/>
      <c r="T223" s="256"/>
      <c r="U223" s="14"/>
      <c r="V223" s="14"/>
      <c r="W223" s="14"/>
      <c r="X223" s="14"/>
      <c r="Y223" s="14"/>
      <c r="Z223" s="14"/>
      <c r="AA223" s="14"/>
      <c r="AB223" s="14"/>
      <c r="AC223" s="14"/>
      <c r="AD223" s="14"/>
      <c r="AE223" s="14"/>
      <c r="AT223" s="257" t="s">
        <v>179</v>
      </c>
      <c r="AU223" s="257" t="s">
        <v>88</v>
      </c>
      <c r="AV223" s="14" t="s">
        <v>170</v>
      </c>
      <c r="AW223" s="14" t="s">
        <v>34</v>
      </c>
      <c r="AX223" s="14" t="s">
        <v>86</v>
      </c>
      <c r="AY223" s="257" t="s">
        <v>162</v>
      </c>
    </row>
    <row r="224" s="2" customFormat="1" ht="37.8" customHeight="1">
      <c r="A224" s="38"/>
      <c r="B224" s="39"/>
      <c r="C224" s="218" t="s">
        <v>338</v>
      </c>
      <c r="D224" s="218" t="s">
        <v>165</v>
      </c>
      <c r="E224" s="219" t="s">
        <v>339</v>
      </c>
      <c r="F224" s="220" t="s">
        <v>340</v>
      </c>
      <c r="G224" s="221" t="s">
        <v>176</v>
      </c>
      <c r="H224" s="222">
        <v>240.09999999999999</v>
      </c>
      <c r="I224" s="223"/>
      <c r="J224" s="224">
        <f>ROUND(I224*H224,2)</f>
        <v>0</v>
      </c>
      <c r="K224" s="220" t="s">
        <v>169</v>
      </c>
      <c r="L224" s="44"/>
      <c r="M224" s="225" t="s">
        <v>1</v>
      </c>
      <c r="N224" s="226" t="s">
        <v>43</v>
      </c>
      <c r="O224" s="91"/>
      <c r="P224" s="227">
        <f>O224*H224</f>
        <v>0</v>
      </c>
      <c r="Q224" s="227">
        <v>0</v>
      </c>
      <c r="R224" s="227">
        <f>Q224*H224</f>
        <v>0</v>
      </c>
      <c r="S224" s="227">
        <v>0.023</v>
      </c>
      <c r="T224" s="228">
        <f>S224*H224</f>
        <v>5.5222999999999995</v>
      </c>
      <c r="U224" s="38"/>
      <c r="V224" s="38"/>
      <c r="W224" s="38"/>
      <c r="X224" s="38"/>
      <c r="Y224" s="38"/>
      <c r="Z224" s="38"/>
      <c r="AA224" s="38"/>
      <c r="AB224" s="38"/>
      <c r="AC224" s="38"/>
      <c r="AD224" s="38"/>
      <c r="AE224" s="38"/>
      <c r="AR224" s="229" t="s">
        <v>170</v>
      </c>
      <c r="AT224" s="229" t="s">
        <v>165</v>
      </c>
      <c r="AU224" s="229" t="s">
        <v>88</v>
      </c>
      <c r="AY224" s="17" t="s">
        <v>162</v>
      </c>
      <c r="BE224" s="230">
        <f>IF(N224="základní",J224,0)</f>
        <v>0</v>
      </c>
      <c r="BF224" s="230">
        <f>IF(N224="snížená",J224,0)</f>
        <v>0</v>
      </c>
      <c r="BG224" s="230">
        <f>IF(N224="zákl. přenesená",J224,0)</f>
        <v>0</v>
      </c>
      <c r="BH224" s="230">
        <f>IF(N224="sníž. přenesená",J224,0)</f>
        <v>0</v>
      </c>
      <c r="BI224" s="230">
        <f>IF(N224="nulová",J224,0)</f>
        <v>0</v>
      </c>
      <c r="BJ224" s="17" t="s">
        <v>86</v>
      </c>
      <c r="BK224" s="230">
        <f>ROUND(I224*H224,2)</f>
        <v>0</v>
      </c>
      <c r="BL224" s="17" t="s">
        <v>170</v>
      </c>
      <c r="BM224" s="229" t="s">
        <v>341</v>
      </c>
    </row>
    <row r="225" s="2" customFormat="1">
      <c r="A225" s="38"/>
      <c r="B225" s="39"/>
      <c r="C225" s="40"/>
      <c r="D225" s="231" t="s">
        <v>172</v>
      </c>
      <c r="E225" s="40"/>
      <c r="F225" s="232" t="s">
        <v>342</v>
      </c>
      <c r="G225" s="40"/>
      <c r="H225" s="40"/>
      <c r="I225" s="233"/>
      <c r="J225" s="40"/>
      <c r="K225" s="40"/>
      <c r="L225" s="44"/>
      <c r="M225" s="234"/>
      <c r="N225" s="235"/>
      <c r="O225" s="91"/>
      <c r="P225" s="91"/>
      <c r="Q225" s="91"/>
      <c r="R225" s="91"/>
      <c r="S225" s="91"/>
      <c r="T225" s="92"/>
      <c r="U225" s="38"/>
      <c r="V225" s="38"/>
      <c r="W225" s="38"/>
      <c r="X225" s="38"/>
      <c r="Y225" s="38"/>
      <c r="Z225" s="38"/>
      <c r="AA225" s="38"/>
      <c r="AB225" s="38"/>
      <c r="AC225" s="38"/>
      <c r="AD225" s="38"/>
      <c r="AE225" s="38"/>
      <c r="AT225" s="17" t="s">
        <v>172</v>
      </c>
      <c r="AU225" s="17" t="s">
        <v>88</v>
      </c>
    </row>
    <row r="226" s="13" customFormat="1">
      <c r="A226" s="13"/>
      <c r="B226" s="236"/>
      <c r="C226" s="237"/>
      <c r="D226" s="231" t="s">
        <v>179</v>
      </c>
      <c r="E226" s="238" t="s">
        <v>1</v>
      </c>
      <c r="F226" s="239" t="s">
        <v>343</v>
      </c>
      <c r="G226" s="237"/>
      <c r="H226" s="240">
        <v>240.09999999999999</v>
      </c>
      <c r="I226" s="241"/>
      <c r="J226" s="237"/>
      <c r="K226" s="237"/>
      <c r="L226" s="242"/>
      <c r="M226" s="243"/>
      <c r="N226" s="244"/>
      <c r="O226" s="244"/>
      <c r="P226" s="244"/>
      <c r="Q226" s="244"/>
      <c r="R226" s="244"/>
      <c r="S226" s="244"/>
      <c r="T226" s="245"/>
      <c r="U226" s="13"/>
      <c r="V226" s="13"/>
      <c r="W226" s="13"/>
      <c r="X226" s="13"/>
      <c r="Y226" s="13"/>
      <c r="Z226" s="13"/>
      <c r="AA226" s="13"/>
      <c r="AB226" s="13"/>
      <c r="AC226" s="13"/>
      <c r="AD226" s="13"/>
      <c r="AE226" s="13"/>
      <c r="AT226" s="246" t="s">
        <v>179</v>
      </c>
      <c r="AU226" s="246" t="s">
        <v>88</v>
      </c>
      <c r="AV226" s="13" t="s">
        <v>88</v>
      </c>
      <c r="AW226" s="13" t="s">
        <v>34</v>
      </c>
      <c r="AX226" s="13" t="s">
        <v>78</v>
      </c>
      <c r="AY226" s="246" t="s">
        <v>162</v>
      </c>
    </row>
    <row r="227" s="14" customFormat="1">
      <c r="A227" s="14"/>
      <c r="B227" s="247"/>
      <c r="C227" s="248"/>
      <c r="D227" s="231" t="s">
        <v>179</v>
      </c>
      <c r="E227" s="249" t="s">
        <v>1</v>
      </c>
      <c r="F227" s="250" t="s">
        <v>181</v>
      </c>
      <c r="G227" s="248"/>
      <c r="H227" s="251">
        <v>240.09999999999999</v>
      </c>
      <c r="I227" s="252"/>
      <c r="J227" s="248"/>
      <c r="K227" s="248"/>
      <c r="L227" s="253"/>
      <c r="M227" s="254"/>
      <c r="N227" s="255"/>
      <c r="O227" s="255"/>
      <c r="P227" s="255"/>
      <c r="Q227" s="255"/>
      <c r="R227" s="255"/>
      <c r="S227" s="255"/>
      <c r="T227" s="256"/>
      <c r="U227" s="14"/>
      <c r="V227" s="14"/>
      <c r="W227" s="14"/>
      <c r="X227" s="14"/>
      <c r="Y227" s="14"/>
      <c r="Z227" s="14"/>
      <c r="AA227" s="14"/>
      <c r="AB227" s="14"/>
      <c r="AC227" s="14"/>
      <c r="AD227" s="14"/>
      <c r="AE227" s="14"/>
      <c r="AT227" s="257" t="s">
        <v>179</v>
      </c>
      <c r="AU227" s="257" t="s">
        <v>88</v>
      </c>
      <c r="AV227" s="14" t="s">
        <v>170</v>
      </c>
      <c r="AW227" s="14" t="s">
        <v>34</v>
      </c>
      <c r="AX227" s="14" t="s">
        <v>86</v>
      </c>
      <c r="AY227" s="257" t="s">
        <v>162</v>
      </c>
    </row>
    <row r="228" s="2" customFormat="1" ht="24.15" customHeight="1">
      <c r="A228" s="38"/>
      <c r="B228" s="39"/>
      <c r="C228" s="218" t="s">
        <v>344</v>
      </c>
      <c r="D228" s="218" t="s">
        <v>165</v>
      </c>
      <c r="E228" s="219" t="s">
        <v>345</v>
      </c>
      <c r="F228" s="220" t="s">
        <v>346</v>
      </c>
      <c r="G228" s="221" t="s">
        <v>176</v>
      </c>
      <c r="H228" s="222">
        <v>59</v>
      </c>
      <c r="I228" s="223"/>
      <c r="J228" s="224">
        <f>ROUND(I228*H228,2)</f>
        <v>0</v>
      </c>
      <c r="K228" s="220" t="s">
        <v>169</v>
      </c>
      <c r="L228" s="44"/>
      <c r="M228" s="225" t="s">
        <v>1</v>
      </c>
      <c r="N228" s="226" t="s">
        <v>43</v>
      </c>
      <c r="O228" s="91"/>
      <c r="P228" s="227">
        <f>O228*H228</f>
        <v>0</v>
      </c>
      <c r="Q228" s="227">
        <v>0</v>
      </c>
      <c r="R228" s="227">
        <f>Q228*H228</f>
        <v>0</v>
      </c>
      <c r="S228" s="227">
        <v>0.068000000000000005</v>
      </c>
      <c r="T228" s="228">
        <f>S228*H228</f>
        <v>4.0120000000000005</v>
      </c>
      <c r="U228" s="38"/>
      <c r="V228" s="38"/>
      <c r="W228" s="38"/>
      <c r="X228" s="38"/>
      <c r="Y228" s="38"/>
      <c r="Z228" s="38"/>
      <c r="AA228" s="38"/>
      <c r="AB228" s="38"/>
      <c r="AC228" s="38"/>
      <c r="AD228" s="38"/>
      <c r="AE228" s="38"/>
      <c r="AR228" s="229" t="s">
        <v>170</v>
      </c>
      <c r="AT228" s="229" t="s">
        <v>165</v>
      </c>
      <c r="AU228" s="229" t="s">
        <v>88</v>
      </c>
      <c r="AY228" s="17" t="s">
        <v>162</v>
      </c>
      <c r="BE228" s="230">
        <f>IF(N228="základní",J228,0)</f>
        <v>0</v>
      </c>
      <c r="BF228" s="230">
        <f>IF(N228="snížená",J228,0)</f>
        <v>0</v>
      </c>
      <c r="BG228" s="230">
        <f>IF(N228="zákl. přenesená",J228,0)</f>
        <v>0</v>
      </c>
      <c r="BH228" s="230">
        <f>IF(N228="sníž. přenesená",J228,0)</f>
        <v>0</v>
      </c>
      <c r="BI228" s="230">
        <f>IF(N228="nulová",J228,0)</f>
        <v>0</v>
      </c>
      <c r="BJ228" s="17" t="s">
        <v>86</v>
      </c>
      <c r="BK228" s="230">
        <f>ROUND(I228*H228,2)</f>
        <v>0</v>
      </c>
      <c r="BL228" s="17" t="s">
        <v>170</v>
      </c>
      <c r="BM228" s="229" t="s">
        <v>347</v>
      </c>
    </row>
    <row r="229" s="2" customFormat="1">
      <c r="A229" s="38"/>
      <c r="B229" s="39"/>
      <c r="C229" s="40"/>
      <c r="D229" s="231" t="s">
        <v>172</v>
      </c>
      <c r="E229" s="40"/>
      <c r="F229" s="232" t="s">
        <v>178</v>
      </c>
      <c r="G229" s="40"/>
      <c r="H229" s="40"/>
      <c r="I229" s="233"/>
      <c r="J229" s="40"/>
      <c r="K229" s="40"/>
      <c r="L229" s="44"/>
      <c r="M229" s="234"/>
      <c r="N229" s="235"/>
      <c r="O229" s="91"/>
      <c r="P229" s="91"/>
      <c r="Q229" s="91"/>
      <c r="R229" s="91"/>
      <c r="S229" s="91"/>
      <c r="T229" s="92"/>
      <c r="U229" s="38"/>
      <c r="V229" s="38"/>
      <c r="W229" s="38"/>
      <c r="X229" s="38"/>
      <c r="Y229" s="38"/>
      <c r="Z229" s="38"/>
      <c r="AA229" s="38"/>
      <c r="AB229" s="38"/>
      <c r="AC229" s="38"/>
      <c r="AD229" s="38"/>
      <c r="AE229" s="38"/>
      <c r="AT229" s="17" t="s">
        <v>172</v>
      </c>
      <c r="AU229" s="17" t="s">
        <v>88</v>
      </c>
    </row>
    <row r="230" s="12" customFormat="1" ht="22.8" customHeight="1">
      <c r="A230" s="12"/>
      <c r="B230" s="202"/>
      <c r="C230" s="203"/>
      <c r="D230" s="204" t="s">
        <v>77</v>
      </c>
      <c r="E230" s="216" t="s">
        <v>348</v>
      </c>
      <c r="F230" s="216" t="s">
        <v>349</v>
      </c>
      <c r="G230" s="203"/>
      <c r="H230" s="203"/>
      <c r="I230" s="206"/>
      <c r="J230" s="217">
        <f>BK230</f>
        <v>0</v>
      </c>
      <c r="K230" s="203"/>
      <c r="L230" s="208"/>
      <c r="M230" s="209"/>
      <c r="N230" s="210"/>
      <c r="O230" s="210"/>
      <c r="P230" s="211">
        <f>SUM(P231:P235)</f>
        <v>0</v>
      </c>
      <c r="Q230" s="210"/>
      <c r="R230" s="211">
        <f>SUM(R231:R235)</f>
        <v>0</v>
      </c>
      <c r="S230" s="210"/>
      <c r="T230" s="212">
        <f>SUM(T231:T235)</f>
        <v>0</v>
      </c>
      <c r="U230" s="12"/>
      <c r="V230" s="12"/>
      <c r="W230" s="12"/>
      <c r="X230" s="12"/>
      <c r="Y230" s="12"/>
      <c r="Z230" s="12"/>
      <c r="AA230" s="12"/>
      <c r="AB230" s="12"/>
      <c r="AC230" s="12"/>
      <c r="AD230" s="12"/>
      <c r="AE230" s="12"/>
      <c r="AR230" s="213" t="s">
        <v>86</v>
      </c>
      <c r="AT230" s="214" t="s">
        <v>77</v>
      </c>
      <c r="AU230" s="214" t="s">
        <v>86</v>
      </c>
      <c r="AY230" s="213" t="s">
        <v>162</v>
      </c>
      <c r="BK230" s="215">
        <f>SUM(BK231:BK235)</f>
        <v>0</v>
      </c>
    </row>
    <row r="231" s="2" customFormat="1" ht="24.15" customHeight="1">
      <c r="A231" s="38"/>
      <c r="B231" s="39"/>
      <c r="C231" s="218" t="s">
        <v>350</v>
      </c>
      <c r="D231" s="218" t="s">
        <v>165</v>
      </c>
      <c r="E231" s="219" t="s">
        <v>351</v>
      </c>
      <c r="F231" s="220" t="s">
        <v>352</v>
      </c>
      <c r="G231" s="221" t="s">
        <v>353</v>
      </c>
      <c r="H231" s="222">
        <v>481.02199999999999</v>
      </c>
      <c r="I231" s="223"/>
      <c r="J231" s="224">
        <f>ROUND(I231*H231,2)</f>
        <v>0</v>
      </c>
      <c r="K231" s="220" t="s">
        <v>169</v>
      </c>
      <c r="L231" s="44"/>
      <c r="M231" s="225" t="s">
        <v>1</v>
      </c>
      <c r="N231" s="226" t="s">
        <v>43</v>
      </c>
      <c r="O231" s="91"/>
      <c r="P231" s="227">
        <f>O231*H231</f>
        <v>0</v>
      </c>
      <c r="Q231" s="227">
        <v>0</v>
      </c>
      <c r="R231" s="227">
        <f>Q231*H231</f>
        <v>0</v>
      </c>
      <c r="S231" s="227">
        <v>0</v>
      </c>
      <c r="T231" s="228">
        <f>S231*H231</f>
        <v>0</v>
      </c>
      <c r="U231" s="38"/>
      <c r="V231" s="38"/>
      <c r="W231" s="38"/>
      <c r="X231" s="38"/>
      <c r="Y231" s="38"/>
      <c r="Z231" s="38"/>
      <c r="AA231" s="38"/>
      <c r="AB231" s="38"/>
      <c r="AC231" s="38"/>
      <c r="AD231" s="38"/>
      <c r="AE231" s="38"/>
      <c r="AR231" s="229" t="s">
        <v>170</v>
      </c>
      <c r="AT231" s="229" t="s">
        <v>165</v>
      </c>
      <c r="AU231" s="229" t="s">
        <v>88</v>
      </c>
      <c r="AY231" s="17" t="s">
        <v>162</v>
      </c>
      <c r="BE231" s="230">
        <f>IF(N231="základní",J231,0)</f>
        <v>0</v>
      </c>
      <c r="BF231" s="230">
        <f>IF(N231="snížená",J231,0)</f>
        <v>0</v>
      </c>
      <c r="BG231" s="230">
        <f>IF(N231="zákl. přenesená",J231,0)</f>
        <v>0</v>
      </c>
      <c r="BH231" s="230">
        <f>IF(N231="sníž. přenesená",J231,0)</f>
        <v>0</v>
      </c>
      <c r="BI231" s="230">
        <f>IF(N231="nulová",J231,0)</f>
        <v>0</v>
      </c>
      <c r="BJ231" s="17" t="s">
        <v>86</v>
      </c>
      <c r="BK231" s="230">
        <f>ROUND(I231*H231,2)</f>
        <v>0</v>
      </c>
      <c r="BL231" s="17" t="s">
        <v>170</v>
      </c>
      <c r="BM231" s="229" t="s">
        <v>354</v>
      </c>
    </row>
    <row r="232" s="2" customFormat="1" ht="24.15" customHeight="1">
      <c r="A232" s="38"/>
      <c r="B232" s="39"/>
      <c r="C232" s="218" t="s">
        <v>355</v>
      </c>
      <c r="D232" s="218" t="s">
        <v>165</v>
      </c>
      <c r="E232" s="219" t="s">
        <v>356</v>
      </c>
      <c r="F232" s="220" t="s">
        <v>357</v>
      </c>
      <c r="G232" s="221" t="s">
        <v>353</v>
      </c>
      <c r="H232" s="222">
        <v>481.02199999999999</v>
      </c>
      <c r="I232" s="223"/>
      <c r="J232" s="224">
        <f>ROUND(I232*H232,2)</f>
        <v>0</v>
      </c>
      <c r="K232" s="220" t="s">
        <v>169</v>
      </c>
      <c r="L232" s="44"/>
      <c r="M232" s="225" t="s">
        <v>1</v>
      </c>
      <c r="N232" s="226" t="s">
        <v>43</v>
      </c>
      <c r="O232" s="91"/>
      <c r="P232" s="227">
        <f>O232*H232</f>
        <v>0</v>
      </c>
      <c r="Q232" s="227">
        <v>0</v>
      </c>
      <c r="R232" s="227">
        <f>Q232*H232</f>
        <v>0</v>
      </c>
      <c r="S232" s="227">
        <v>0</v>
      </c>
      <c r="T232" s="228">
        <f>S232*H232</f>
        <v>0</v>
      </c>
      <c r="U232" s="38"/>
      <c r="V232" s="38"/>
      <c r="W232" s="38"/>
      <c r="X232" s="38"/>
      <c r="Y232" s="38"/>
      <c r="Z232" s="38"/>
      <c r="AA232" s="38"/>
      <c r="AB232" s="38"/>
      <c r="AC232" s="38"/>
      <c r="AD232" s="38"/>
      <c r="AE232" s="38"/>
      <c r="AR232" s="229" t="s">
        <v>170</v>
      </c>
      <c r="AT232" s="229" t="s">
        <v>165</v>
      </c>
      <c r="AU232" s="229" t="s">
        <v>88</v>
      </c>
      <c r="AY232" s="17" t="s">
        <v>162</v>
      </c>
      <c r="BE232" s="230">
        <f>IF(N232="základní",J232,0)</f>
        <v>0</v>
      </c>
      <c r="BF232" s="230">
        <f>IF(N232="snížená",J232,0)</f>
        <v>0</v>
      </c>
      <c r="BG232" s="230">
        <f>IF(N232="zákl. přenesená",J232,0)</f>
        <v>0</v>
      </c>
      <c r="BH232" s="230">
        <f>IF(N232="sníž. přenesená",J232,0)</f>
        <v>0</v>
      </c>
      <c r="BI232" s="230">
        <f>IF(N232="nulová",J232,0)</f>
        <v>0</v>
      </c>
      <c r="BJ232" s="17" t="s">
        <v>86</v>
      </c>
      <c r="BK232" s="230">
        <f>ROUND(I232*H232,2)</f>
        <v>0</v>
      </c>
      <c r="BL232" s="17" t="s">
        <v>170</v>
      </c>
      <c r="BM232" s="229" t="s">
        <v>358</v>
      </c>
    </row>
    <row r="233" s="2" customFormat="1" ht="24.15" customHeight="1">
      <c r="A233" s="38"/>
      <c r="B233" s="39"/>
      <c r="C233" s="218" t="s">
        <v>359</v>
      </c>
      <c r="D233" s="218" t="s">
        <v>165</v>
      </c>
      <c r="E233" s="219" t="s">
        <v>360</v>
      </c>
      <c r="F233" s="220" t="s">
        <v>361</v>
      </c>
      <c r="G233" s="221" t="s">
        <v>353</v>
      </c>
      <c r="H233" s="222">
        <v>4329.1980000000003</v>
      </c>
      <c r="I233" s="223"/>
      <c r="J233" s="224">
        <f>ROUND(I233*H233,2)</f>
        <v>0</v>
      </c>
      <c r="K233" s="220" t="s">
        <v>169</v>
      </c>
      <c r="L233" s="44"/>
      <c r="M233" s="225" t="s">
        <v>1</v>
      </c>
      <c r="N233" s="226" t="s">
        <v>43</v>
      </c>
      <c r="O233" s="91"/>
      <c r="P233" s="227">
        <f>O233*H233</f>
        <v>0</v>
      </c>
      <c r="Q233" s="227">
        <v>0</v>
      </c>
      <c r="R233" s="227">
        <f>Q233*H233</f>
        <v>0</v>
      </c>
      <c r="S233" s="227">
        <v>0</v>
      </c>
      <c r="T233" s="228">
        <f>S233*H233</f>
        <v>0</v>
      </c>
      <c r="U233" s="38"/>
      <c r="V233" s="38"/>
      <c r="W233" s="38"/>
      <c r="X233" s="38"/>
      <c r="Y233" s="38"/>
      <c r="Z233" s="38"/>
      <c r="AA233" s="38"/>
      <c r="AB233" s="38"/>
      <c r="AC233" s="38"/>
      <c r="AD233" s="38"/>
      <c r="AE233" s="38"/>
      <c r="AR233" s="229" t="s">
        <v>170</v>
      </c>
      <c r="AT233" s="229" t="s">
        <v>165</v>
      </c>
      <c r="AU233" s="229" t="s">
        <v>88</v>
      </c>
      <c r="AY233" s="17" t="s">
        <v>162</v>
      </c>
      <c r="BE233" s="230">
        <f>IF(N233="základní",J233,0)</f>
        <v>0</v>
      </c>
      <c r="BF233" s="230">
        <f>IF(N233="snížená",J233,0)</f>
        <v>0</v>
      </c>
      <c r="BG233" s="230">
        <f>IF(N233="zákl. přenesená",J233,0)</f>
        <v>0</v>
      </c>
      <c r="BH233" s="230">
        <f>IF(N233="sníž. přenesená",J233,0)</f>
        <v>0</v>
      </c>
      <c r="BI233" s="230">
        <f>IF(N233="nulová",J233,0)</f>
        <v>0</v>
      </c>
      <c r="BJ233" s="17" t="s">
        <v>86</v>
      </c>
      <c r="BK233" s="230">
        <f>ROUND(I233*H233,2)</f>
        <v>0</v>
      </c>
      <c r="BL233" s="17" t="s">
        <v>170</v>
      </c>
      <c r="BM233" s="229" t="s">
        <v>362</v>
      </c>
    </row>
    <row r="234" s="13" customFormat="1">
      <c r="A234" s="13"/>
      <c r="B234" s="236"/>
      <c r="C234" s="237"/>
      <c r="D234" s="231" t="s">
        <v>179</v>
      </c>
      <c r="E234" s="237"/>
      <c r="F234" s="239" t="s">
        <v>363</v>
      </c>
      <c r="G234" s="237"/>
      <c r="H234" s="240">
        <v>4329.1980000000003</v>
      </c>
      <c r="I234" s="241"/>
      <c r="J234" s="237"/>
      <c r="K234" s="237"/>
      <c r="L234" s="242"/>
      <c r="M234" s="243"/>
      <c r="N234" s="244"/>
      <c r="O234" s="244"/>
      <c r="P234" s="244"/>
      <c r="Q234" s="244"/>
      <c r="R234" s="244"/>
      <c r="S234" s="244"/>
      <c r="T234" s="245"/>
      <c r="U234" s="13"/>
      <c r="V234" s="13"/>
      <c r="W234" s="13"/>
      <c r="X234" s="13"/>
      <c r="Y234" s="13"/>
      <c r="Z234" s="13"/>
      <c r="AA234" s="13"/>
      <c r="AB234" s="13"/>
      <c r="AC234" s="13"/>
      <c r="AD234" s="13"/>
      <c r="AE234" s="13"/>
      <c r="AT234" s="246" t="s">
        <v>179</v>
      </c>
      <c r="AU234" s="246" t="s">
        <v>88</v>
      </c>
      <c r="AV234" s="13" t="s">
        <v>88</v>
      </c>
      <c r="AW234" s="13" t="s">
        <v>4</v>
      </c>
      <c r="AX234" s="13" t="s">
        <v>86</v>
      </c>
      <c r="AY234" s="246" t="s">
        <v>162</v>
      </c>
    </row>
    <row r="235" s="2" customFormat="1" ht="33" customHeight="1">
      <c r="A235" s="38"/>
      <c r="B235" s="39"/>
      <c r="C235" s="218" t="s">
        <v>364</v>
      </c>
      <c r="D235" s="218" t="s">
        <v>165</v>
      </c>
      <c r="E235" s="219" t="s">
        <v>365</v>
      </c>
      <c r="F235" s="220" t="s">
        <v>366</v>
      </c>
      <c r="G235" s="221" t="s">
        <v>353</v>
      </c>
      <c r="H235" s="222">
        <v>481.02199999999999</v>
      </c>
      <c r="I235" s="223"/>
      <c r="J235" s="224">
        <f>ROUND(I235*H235,2)</f>
        <v>0</v>
      </c>
      <c r="K235" s="220" t="s">
        <v>169</v>
      </c>
      <c r="L235" s="44"/>
      <c r="M235" s="225" t="s">
        <v>1</v>
      </c>
      <c r="N235" s="226" t="s">
        <v>43</v>
      </c>
      <c r="O235" s="91"/>
      <c r="P235" s="227">
        <f>O235*H235</f>
        <v>0</v>
      </c>
      <c r="Q235" s="227">
        <v>0</v>
      </c>
      <c r="R235" s="227">
        <f>Q235*H235</f>
        <v>0</v>
      </c>
      <c r="S235" s="227">
        <v>0</v>
      </c>
      <c r="T235" s="228">
        <f>S235*H235</f>
        <v>0</v>
      </c>
      <c r="U235" s="38"/>
      <c r="V235" s="38"/>
      <c r="W235" s="38"/>
      <c r="X235" s="38"/>
      <c r="Y235" s="38"/>
      <c r="Z235" s="38"/>
      <c r="AA235" s="38"/>
      <c r="AB235" s="38"/>
      <c r="AC235" s="38"/>
      <c r="AD235" s="38"/>
      <c r="AE235" s="38"/>
      <c r="AR235" s="229" t="s">
        <v>170</v>
      </c>
      <c r="AT235" s="229" t="s">
        <v>165</v>
      </c>
      <c r="AU235" s="229" t="s">
        <v>88</v>
      </c>
      <c r="AY235" s="17" t="s">
        <v>162</v>
      </c>
      <c r="BE235" s="230">
        <f>IF(N235="základní",J235,0)</f>
        <v>0</v>
      </c>
      <c r="BF235" s="230">
        <f>IF(N235="snížená",J235,0)</f>
        <v>0</v>
      </c>
      <c r="BG235" s="230">
        <f>IF(N235="zákl. přenesená",J235,0)</f>
        <v>0</v>
      </c>
      <c r="BH235" s="230">
        <f>IF(N235="sníž. přenesená",J235,0)</f>
        <v>0</v>
      </c>
      <c r="BI235" s="230">
        <f>IF(N235="nulová",J235,0)</f>
        <v>0</v>
      </c>
      <c r="BJ235" s="17" t="s">
        <v>86</v>
      </c>
      <c r="BK235" s="230">
        <f>ROUND(I235*H235,2)</f>
        <v>0</v>
      </c>
      <c r="BL235" s="17" t="s">
        <v>170</v>
      </c>
      <c r="BM235" s="229" t="s">
        <v>367</v>
      </c>
    </row>
    <row r="236" s="12" customFormat="1" ht="25.92" customHeight="1">
      <c r="A236" s="12"/>
      <c r="B236" s="202"/>
      <c r="C236" s="203"/>
      <c r="D236" s="204" t="s">
        <v>77</v>
      </c>
      <c r="E236" s="205" t="s">
        <v>368</v>
      </c>
      <c r="F236" s="205" t="s">
        <v>369</v>
      </c>
      <c r="G236" s="203"/>
      <c r="H236" s="203"/>
      <c r="I236" s="206"/>
      <c r="J236" s="207">
        <f>BK236</f>
        <v>0</v>
      </c>
      <c r="K236" s="203"/>
      <c r="L236" s="208"/>
      <c r="M236" s="209"/>
      <c r="N236" s="210"/>
      <c r="O236" s="210"/>
      <c r="P236" s="211">
        <f>P237+P242+P246+P262+P297+P304+P310</f>
        <v>0</v>
      </c>
      <c r="Q236" s="210"/>
      <c r="R236" s="211">
        <f>R237+R242+R246+R262+R297+R304+R310</f>
        <v>0</v>
      </c>
      <c r="S236" s="210"/>
      <c r="T236" s="212">
        <f>T237+T242+T246+T262+T297+T304+T310</f>
        <v>20.310631000000001</v>
      </c>
      <c r="U236" s="12"/>
      <c r="V236" s="12"/>
      <c r="W236" s="12"/>
      <c r="X236" s="12"/>
      <c r="Y236" s="12"/>
      <c r="Z236" s="12"/>
      <c r="AA236" s="12"/>
      <c r="AB236" s="12"/>
      <c r="AC236" s="12"/>
      <c r="AD236" s="12"/>
      <c r="AE236" s="12"/>
      <c r="AR236" s="213" t="s">
        <v>88</v>
      </c>
      <c r="AT236" s="214" t="s">
        <v>77</v>
      </c>
      <c r="AU236" s="214" t="s">
        <v>78</v>
      </c>
      <c r="AY236" s="213" t="s">
        <v>162</v>
      </c>
      <c r="BK236" s="215">
        <f>BK237+BK242+BK246+BK262+BK297+BK304+BK310</f>
        <v>0</v>
      </c>
    </row>
    <row r="237" s="12" customFormat="1" ht="22.8" customHeight="1">
      <c r="A237" s="12"/>
      <c r="B237" s="202"/>
      <c r="C237" s="203"/>
      <c r="D237" s="204" t="s">
        <v>77</v>
      </c>
      <c r="E237" s="216" t="s">
        <v>370</v>
      </c>
      <c r="F237" s="216" t="s">
        <v>371</v>
      </c>
      <c r="G237" s="203"/>
      <c r="H237" s="203"/>
      <c r="I237" s="206"/>
      <c r="J237" s="217">
        <f>BK237</f>
        <v>0</v>
      </c>
      <c r="K237" s="203"/>
      <c r="L237" s="208"/>
      <c r="M237" s="209"/>
      <c r="N237" s="210"/>
      <c r="O237" s="210"/>
      <c r="P237" s="211">
        <f>SUM(P238:P241)</f>
        <v>0</v>
      </c>
      <c r="Q237" s="210"/>
      <c r="R237" s="211">
        <f>SUM(R238:R241)</f>
        <v>0</v>
      </c>
      <c r="S237" s="210"/>
      <c r="T237" s="212">
        <f>SUM(T238:T241)</f>
        <v>1.0655999999999999</v>
      </c>
      <c r="U237" s="12"/>
      <c r="V237" s="12"/>
      <c r="W237" s="12"/>
      <c r="X237" s="12"/>
      <c r="Y237" s="12"/>
      <c r="Z237" s="12"/>
      <c r="AA237" s="12"/>
      <c r="AB237" s="12"/>
      <c r="AC237" s="12"/>
      <c r="AD237" s="12"/>
      <c r="AE237" s="12"/>
      <c r="AR237" s="213" t="s">
        <v>88</v>
      </c>
      <c r="AT237" s="214" t="s">
        <v>77</v>
      </c>
      <c r="AU237" s="214" t="s">
        <v>86</v>
      </c>
      <c r="AY237" s="213" t="s">
        <v>162</v>
      </c>
      <c r="BK237" s="215">
        <f>SUM(BK238:BK241)</f>
        <v>0</v>
      </c>
    </row>
    <row r="238" s="2" customFormat="1" ht="16.5" customHeight="1">
      <c r="A238" s="38"/>
      <c r="B238" s="39"/>
      <c r="C238" s="218" t="s">
        <v>372</v>
      </c>
      <c r="D238" s="218" t="s">
        <v>165</v>
      </c>
      <c r="E238" s="219" t="s">
        <v>373</v>
      </c>
      <c r="F238" s="220" t="s">
        <v>374</v>
      </c>
      <c r="G238" s="221" t="s">
        <v>176</v>
      </c>
      <c r="H238" s="222">
        <v>266.39999999999998</v>
      </c>
      <c r="I238" s="223"/>
      <c r="J238" s="224">
        <f>ROUND(I238*H238,2)</f>
        <v>0</v>
      </c>
      <c r="K238" s="220" t="s">
        <v>169</v>
      </c>
      <c r="L238" s="44"/>
      <c r="M238" s="225" t="s">
        <v>1</v>
      </c>
      <c r="N238" s="226" t="s">
        <v>43</v>
      </c>
      <c r="O238" s="91"/>
      <c r="P238" s="227">
        <f>O238*H238</f>
        <v>0</v>
      </c>
      <c r="Q238" s="227">
        <v>0</v>
      </c>
      <c r="R238" s="227">
        <f>Q238*H238</f>
        <v>0</v>
      </c>
      <c r="S238" s="227">
        <v>0.0040000000000000001</v>
      </c>
      <c r="T238" s="228">
        <f>S238*H238</f>
        <v>1.0655999999999999</v>
      </c>
      <c r="U238" s="38"/>
      <c r="V238" s="38"/>
      <c r="W238" s="38"/>
      <c r="X238" s="38"/>
      <c r="Y238" s="38"/>
      <c r="Z238" s="38"/>
      <c r="AA238" s="38"/>
      <c r="AB238" s="38"/>
      <c r="AC238" s="38"/>
      <c r="AD238" s="38"/>
      <c r="AE238" s="38"/>
      <c r="AR238" s="229" t="s">
        <v>245</v>
      </c>
      <c r="AT238" s="229" t="s">
        <v>165</v>
      </c>
      <c r="AU238" s="229" t="s">
        <v>88</v>
      </c>
      <c r="AY238" s="17" t="s">
        <v>162</v>
      </c>
      <c r="BE238" s="230">
        <f>IF(N238="základní",J238,0)</f>
        <v>0</v>
      </c>
      <c r="BF238" s="230">
        <f>IF(N238="snížená",J238,0)</f>
        <v>0</v>
      </c>
      <c r="BG238" s="230">
        <f>IF(N238="zákl. přenesená",J238,0)</f>
        <v>0</v>
      </c>
      <c r="BH238" s="230">
        <f>IF(N238="sníž. přenesená",J238,0)</f>
        <v>0</v>
      </c>
      <c r="BI238" s="230">
        <f>IF(N238="nulová",J238,0)</f>
        <v>0</v>
      </c>
      <c r="BJ238" s="17" t="s">
        <v>86</v>
      </c>
      <c r="BK238" s="230">
        <f>ROUND(I238*H238,2)</f>
        <v>0</v>
      </c>
      <c r="BL238" s="17" t="s">
        <v>245</v>
      </c>
      <c r="BM238" s="229" t="s">
        <v>375</v>
      </c>
    </row>
    <row r="239" s="2" customFormat="1">
      <c r="A239" s="38"/>
      <c r="B239" s="39"/>
      <c r="C239" s="40"/>
      <c r="D239" s="231" t="s">
        <v>172</v>
      </c>
      <c r="E239" s="40"/>
      <c r="F239" s="232" t="s">
        <v>254</v>
      </c>
      <c r="G239" s="40"/>
      <c r="H239" s="40"/>
      <c r="I239" s="233"/>
      <c r="J239" s="40"/>
      <c r="K239" s="40"/>
      <c r="L239" s="44"/>
      <c r="M239" s="234"/>
      <c r="N239" s="235"/>
      <c r="O239" s="91"/>
      <c r="P239" s="91"/>
      <c r="Q239" s="91"/>
      <c r="R239" s="91"/>
      <c r="S239" s="91"/>
      <c r="T239" s="92"/>
      <c r="U239" s="38"/>
      <c r="V239" s="38"/>
      <c r="W239" s="38"/>
      <c r="X239" s="38"/>
      <c r="Y239" s="38"/>
      <c r="Z239" s="38"/>
      <c r="AA239" s="38"/>
      <c r="AB239" s="38"/>
      <c r="AC239" s="38"/>
      <c r="AD239" s="38"/>
      <c r="AE239" s="38"/>
      <c r="AT239" s="17" t="s">
        <v>172</v>
      </c>
      <c r="AU239" s="17" t="s">
        <v>88</v>
      </c>
    </row>
    <row r="240" s="13" customFormat="1">
      <c r="A240" s="13"/>
      <c r="B240" s="236"/>
      <c r="C240" s="237"/>
      <c r="D240" s="231" t="s">
        <v>179</v>
      </c>
      <c r="E240" s="238" t="s">
        <v>1</v>
      </c>
      <c r="F240" s="239" t="s">
        <v>376</v>
      </c>
      <c r="G240" s="237"/>
      <c r="H240" s="240">
        <v>266.39999999999998</v>
      </c>
      <c r="I240" s="241"/>
      <c r="J240" s="237"/>
      <c r="K240" s="237"/>
      <c r="L240" s="242"/>
      <c r="M240" s="243"/>
      <c r="N240" s="244"/>
      <c r="O240" s="244"/>
      <c r="P240" s="244"/>
      <c r="Q240" s="244"/>
      <c r="R240" s="244"/>
      <c r="S240" s="244"/>
      <c r="T240" s="245"/>
      <c r="U240" s="13"/>
      <c r="V240" s="13"/>
      <c r="W240" s="13"/>
      <c r="X240" s="13"/>
      <c r="Y240" s="13"/>
      <c r="Z240" s="13"/>
      <c r="AA240" s="13"/>
      <c r="AB240" s="13"/>
      <c r="AC240" s="13"/>
      <c r="AD240" s="13"/>
      <c r="AE240" s="13"/>
      <c r="AT240" s="246" t="s">
        <v>179</v>
      </c>
      <c r="AU240" s="246" t="s">
        <v>88</v>
      </c>
      <c r="AV240" s="13" t="s">
        <v>88</v>
      </c>
      <c r="AW240" s="13" t="s">
        <v>34</v>
      </c>
      <c r="AX240" s="13" t="s">
        <v>78</v>
      </c>
      <c r="AY240" s="246" t="s">
        <v>162</v>
      </c>
    </row>
    <row r="241" s="14" customFormat="1">
      <c r="A241" s="14"/>
      <c r="B241" s="247"/>
      <c r="C241" s="248"/>
      <c r="D241" s="231" t="s">
        <v>179</v>
      </c>
      <c r="E241" s="249" t="s">
        <v>1</v>
      </c>
      <c r="F241" s="250" t="s">
        <v>181</v>
      </c>
      <c r="G241" s="248"/>
      <c r="H241" s="251">
        <v>266.39999999999998</v>
      </c>
      <c r="I241" s="252"/>
      <c r="J241" s="248"/>
      <c r="K241" s="248"/>
      <c r="L241" s="253"/>
      <c r="M241" s="254"/>
      <c r="N241" s="255"/>
      <c r="O241" s="255"/>
      <c r="P241" s="255"/>
      <c r="Q241" s="255"/>
      <c r="R241" s="255"/>
      <c r="S241" s="255"/>
      <c r="T241" s="256"/>
      <c r="U241" s="14"/>
      <c r="V241" s="14"/>
      <c r="W241" s="14"/>
      <c r="X241" s="14"/>
      <c r="Y241" s="14"/>
      <c r="Z241" s="14"/>
      <c r="AA241" s="14"/>
      <c r="AB241" s="14"/>
      <c r="AC241" s="14"/>
      <c r="AD241" s="14"/>
      <c r="AE241" s="14"/>
      <c r="AT241" s="257" t="s">
        <v>179</v>
      </c>
      <c r="AU241" s="257" t="s">
        <v>88</v>
      </c>
      <c r="AV241" s="14" t="s">
        <v>170</v>
      </c>
      <c r="AW241" s="14" t="s">
        <v>34</v>
      </c>
      <c r="AX241" s="14" t="s">
        <v>86</v>
      </c>
      <c r="AY241" s="257" t="s">
        <v>162</v>
      </c>
    </row>
    <row r="242" s="12" customFormat="1" ht="22.8" customHeight="1">
      <c r="A242" s="12"/>
      <c r="B242" s="202"/>
      <c r="C242" s="203"/>
      <c r="D242" s="204" t="s">
        <v>77</v>
      </c>
      <c r="E242" s="216" t="s">
        <v>377</v>
      </c>
      <c r="F242" s="216" t="s">
        <v>378</v>
      </c>
      <c r="G242" s="203"/>
      <c r="H242" s="203"/>
      <c r="I242" s="206"/>
      <c r="J242" s="217">
        <f>BK242</f>
        <v>0</v>
      </c>
      <c r="K242" s="203"/>
      <c r="L242" s="208"/>
      <c r="M242" s="209"/>
      <c r="N242" s="210"/>
      <c r="O242" s="210"/>
      <c r="P242" s="211">
        <f>SUM(P243:P245)</f>
        <v>0</v>
      </c>
      <c r="Q242" s="210"/>
      <c r="R242" s="211">
        <f>SUM(R243:R245)</f>
        <v>0</v>
      </c>
      <c r="S242" s="210"/>
      <c r="T242" s="212">
        <f>SUM(T243:T245)</f>
        <v>1.3771174999999998</v>
      </c>
      <c r="U242" s="12"/>
      <c r="V242" s="12"/>
      <c r="W242" s="12"/>
      <c r="X242" s="12"/>
      <c r="Y242" s="12"/>
      <c r="Z242" s="12"/>
      <c r="AA242" s="12"/>
      <c r="AB242" s="12"/>
      <c r="AC242" s="12"/>
      <c r="AD242" s="12"/>
      <c r="AE242" s="12"/>
      <c r="AR242" s="213" t="s">
        <v>88</v>
      </c>
      <c r="AT242" s="214" t="s">
        <v>77</v>
      </c>
      <c r="AU242" s="214" t="s">
        <v>86</v>
      </c>
      <c r="AY242" s="213" t="s">
        <v>162</v>
      </c>
      <c r="BK242" s="215">
        <f>SUM(BK243:BK245)</f>
        <v>0</v>
      </c>
    </row>
    <row r="243" s="2" customFormat="1" ht="33" customHeight="1">
      <c r="A243" s="38"/>
      <c r="B243" s="39"/>
      <c r="C243" s="218" t="s">
        <v>379</v>
      </c>
      <c r="D243" s="218" t="s">
        <v>165</v>
      </c>
      <c r="E243" s="219" t="s">
        <v>380</v>
      </c>
      <c r="F243" s="220" t="s">
        <v>381</v>
      </c>
      <c r="G243" s="221" t="s">
        <v>176</v>
      </c>
      <c r="H243" s="222">
        <v>250.38499999999999</v>
      </c>
      <c r="I243" s="223"/>
      <c r="J243" s="224">
        <f>ROUND(I243*H243,2)</f>
        <v>0</v>
      </c>
      <c r="K243" s="220" t="s">
        <v>169</v>
      </c>
      <c r="L243" s="44"/>
      <c r="M243" s="225" t="s">
        <v>1</v>
      </c>
      <c r="N243" s="226" t="s">
        <v>43</v>
      </c>
      <c r="O243" s="91"/>
      <c r="P243" s="227">
        <f>O243*H243</f>
        <v>0</v>
      </c>
      <c r="Q243" s="227">
        <v>0</v>
      </c>
      <c r="R243" s="227">
        <f>Q243*H243</f>
        <v>0</v>
      </c>
      <c r="S243" s="227">
        <v>0.0054999999999999997</v>
      </c>
      <c r="T243" s="228">
        <f>S243*H243</f>
        <v>1.3771174999999998</v>
      </c>
      <c r="U243" s="38"/>
      <c r="V243" s="38"/>
      <c r="W243" s="38"/>
      <c r="X243" s="38"/>
      <c r="Y243" s="38"/>
      <c r="Z243" s="38"/>
      <c r="AA243" s="38"/>
      <c r="AB243" s="38"/>
      <c r="AC243" s="38"/>
      <c r="AD243" s="38"/>
      <c r="AE243" s="38"/>
      <c r="AR243" s="229" t="s">
        <v>245</v>
      </c>
      <c r="AT243" s="229" t="s">
        <v>165</v>
      </c>
      <c r="AU243" s="229" t="s">
        <v>88</v>
      </c>
      <c r="AY243" s="17" t="s">
        <v>162</v>
      </c>
      <c r="BE243" s="230">
        <f>IF(N243="základní",J243,0)</f>
        <v>0</v>
      </c>
      <c r="BF243" s="230">
        <f>IF(N243="snížená",J243,0)</f>
        <v>0</v>
      </c>
      <c r="BG243" s="230">
        <f>IF(N243="zákl. přenesená",J243,0)</f>
        <v>0</v>
      </c>
      <c r="BH243" s="230">
        <f>IF(N243="sníž. přenesená",J243,0)</f>
        <v>0</v>
      </c>
      <c r="BI243" s="230">
        <f>IF(N243="nulová",J243,0)</f>
        <v>0</v>
      </c>
      <c r="BJ243" s="17" t="s">
        <v>86</v>
      </c>
      <c r="BK243" s="230">
        <f>ROUND(I243*H243,2)</f>
        <v>0</v>
      </c>
      <c r="BL243" s="17" t="s">
        <v>245</v>
      </c>
      <c r="BM243" s="229" t="s">
        <v>382</v>
      </c>
    </row>
    <row r="244" s="13" customFormat="1">
      <c r="A244" s="13"/>
      <c r="B244" s="236"/>
      <c r="C244" s="237"/>
      <c r="D244" s="231" t="s">
        <v>179</v>
      </c>
      <c r="E244" s="238" t="s">
        <v>1</v>
      </c>
      <c r="F244" s="239" t="s">
        <v>383</v>
      </c>
      <c r="G244" s="237"/>
      <c r="H244" s="240">
        <v>250.38499999999999</v>
      </c>
      <c r="I244" s="241"/>
      <c r="J244" s="237"/>
      <c r="K244" s="237"/>
      <c r="L244" s="242"/>
      <c r="M244" s="243"/>
      <c r="N244" s="244"/>
      <c r="O244" s="244"/>
      <c r="P244" s="244"/>
      <c r="Q244" s="244"/>
      <c r="R244" s="244"/>
      <c r="S244" s="244"/>
      <c r="T244" s="245"/>
      <c r="U244" s="13"/>
      <c r="V244" s="13"/>
      <c r="W244" s="13"/>
      <c r="X244" s="13"/>
      <c r="Y244" s="13"/>
      <c r="Z244" s="13"/>
      <c r="AA244" s="13"/>
      <c r="AB244" s="13"/>
      <c r="AC244" s="13"/>
      <c r="AD244" s="13"/>
      <c r="AE244" s="13"/>
      <c r="AT244" s="246" t="s">
        <v>179</v>
      </c>
      <c r="AU244" s="246" t="s">
        <v>88</v>
      </c>
      <c r="AV244" s="13" t="s">
        <v>88</v>
      </c>
      <c r="AW244" s="13" t="s">
        <v>34</v>
      </c>
      <c r="AX244" s="13" t="s">
        <v>78</v>
      </c>
      <c r="AY244" s="246" t="s">
        <v>162</v>
      </c>
    </row>
    <row r="245" s="14" customFormat="1">
      <c r="A245" s="14"/>
      <c r="B245" s="247"/>
      <c r="C245" s="248"/>
      <c r="D245" s="231" t="s">
        <v>179</v>
      </c>
      <c r="E245" s="249" t="s">
        <v>1</v>
      </c>
      <c r="F245" s="250" t="s">
        <v>181</v>
      </c>
      <c r="G245" s="248"/>
      <c r="H245" s="251">
        <v>250.38499999999999</v>
      </c>
      <c r="I245" s="252"/>
      <c r="J245" s="248"/>
      <c r="K245" s="248"/>
      <c r="L245" s="253"/>
      <c r="M245" s="254"/>
      <c r="N245" s="255"/>
      <c r="O245" s="255"/>
      <c r="P245" s="255"/>
      <c r="Q245" s="255"/>
      <c r="R245" s="255"/>
      <c r="S245" s="255"/>
      <c r="T245" s="256"/>
      <c r="U245" s="14"/>
      <c r="V245" s="14"/>
      <c r="W245" s="14"/>
      <c r="X245" s="14"/>
      <c r="Y245" s="14"/>
      <c r="Z245" s="14"/>
      <c r="AA245" s="14"/>
      <c r="AB245" s="14"/>
      <c r="AC245" s="14"/>
      <c r="AD245" s="14"/>
      <c r="AE245" s="14"/>
      <c r="AT245" s="257" t="s">
        <v>179</v>
      </c>
      <c r="AU245" s="257" t="s">
        <v>88</v>
      </c>
      <c r="AV245" s="14" t="s">
        <v>170</v>
      </c>
      <c r="AW245" s="14" t="s">
        <v>34</v>
      </c>
      <c r="AX245" s="14" t="s">
        <v>86</v>
      </c>
      <c r="AY245" s="257" t="s">
        <v>162</v>
      </c>
    </row>
    <row r="246" s="12" customFormat="1" ht="22.8" customHeight="1">
      <c r="A246" s="12"/>
      <c r="B246" s="202"/>
      <c r="C246" s="203"/>
      <c r="D246" s="204" t="s">
        <v>77</v>
      </c>
      <c r="E246" s="216" t="s">
        <v>384</v>
      </c>
      <c r="F246" s="216" t="s">
        <v>385</v>
      </c>
      <c r="G246" s="203"/>
      <c r="H246" s="203"/>
      <c r="I246" s="206"/>
      <c r="J246" s="217">
        <f>BK246</f>
        <v>0</v>
      </c>
      <c r="K246" s="203"/>
      <c r="L246" s="208"/>
      <c r="M246" s="209"/>
      <c r="N246" s="210"/>
      <c r="O246" s="210"/>
      <c r="P246" s="211">
        <f>SUM(P247:P261)</f>
        <v>0</v>
      </c>
      <c r="Q246" s="210"/>
      <c r="R246" s="211">
        <f>SUM(R247:R261)</f>
        <v>0</v>
      </c>
      <c r="S246" s="210"/>
      <c r="T246" s="212">
        <f>SUM(T247:T261)</f>
        <v>13.370175</v>
      </c>
      <c r="U246" s="12"/>
      <c r="V246" s="12"/>
      <c r="W246" s="12"/>
      <c r="X246" s="12"/>
      <c r="Y246" s="12"/>
      <c r="Z246" s="12"/>
      <c r="AA246" s="12"/>
      <c r="AB246" s="12"/>
      <c r="AC246" s="12"/>
      <c r="AD246" s="12"/>
      <c r="AE246" s="12"/>
      <c r="AR246" s="213" t="s">
        <v>88</v>
      </c>
      <c r="AT246" s="214" t="s">
        <v>77</v>
      </c>
      <c r="AU246" s="214" t="s">
        <v>86</v>
      </c>
      <c r="AY246" s="213" t="s">
        <v>162</v>
      </c>
      <c r="BK246" s="215">
        <f>SUM(BK247:BK261)</f>
        <v>0</v>
      </c>
    </row>
    <row r="247" s="2" customFormat="1" ht="16.5" customHeight="1">
      <c r="A247" s="38"/>
      <c r="B247" s="39"/>
      <c r="C247" s="218" t="s">
        <v>386</v>
      </c>
      <c r="D247" s="218" t="s">
        <v>165</v>
      </c>
      <c r="E247" s="219" t="s">
        <v>387</v>
      </c>
      <c r="F247" s="220" t="s">
        <v>388</v>
      </c>
      <c r="G247" s="221" t="s">
        <v>176</v>
      </c>
      <c r="H247" s="222">
        <v>111.54000000000001</v>
      </c>
      <c r="I247" s="223"/>
      <c r="J247" s="224">
        <f>ROUND(I247*H247,2)</f>
        <v>0</v>
      </c>
      <c r="K247" s="220" t="s">
        <v>169</v>
      </c>
      <c r="L247" s="44"/>
      <c r="M247" s="225" t="s">
        <v>1</v>
      </c>
      <c r="N247" s="226" t="s">
        <v>43</v>
      </c>
      <c r="O247" s="91"/>
      <c r="P247" s="227">
        <f>O247*H247</f>
        <v>0</v>
      </c>
      <c r="Q247" s="227">
        <v>0</v>
      </c>
      <c r="R247" s="227">
        <f>Q247*H247</f>
        <v>0</v>
      </c>
      <c r="S247" s="227">
        <v>0.029999999999999999</v>
      </c>
      <c r="T247" s="228">
        <f>S247*H247</f>
        <v>3.3462000000000001</v>
      </c>
      <c r="U247" s="38"/>
      <c r="V247" s="38"/>
      <c r="W247" s="38"/>
      <c r="X247" s="38"/>
      <c r="Y247" s="38"/>
      <c r="Z247" s="38"/>
      <c r="AA247" s="38"/>
      <c r="AB247" s="38"/>
      <c r="AC247" s="38"/>
      <c r="AD247" s="38"/>
      <c r="AE247" s="38"/>
      <c r="AR247" s="229" t="s">
        <v>245</v>
      </c>
      <c r="AT247" s="229" t="s">
        <v>165</v>
      </c>
      <c r="AU247" s="229" t="s">
        <v>88</v>
      </c>
      <c r="AY247" s="17" t="s">
        <v>162</v>
      </c>
      <c r="BE247" s="230">
        <f>IF(N247="základní",J247,0)</f>
        <v>0</v>
      </c>
      <c r="BF247" s="230">
        <f>IF(N247="snížená",J247,0)</f>
        <v>0</v>
      </c>
      <c r="BG247" s="230">
        <f>IF(N247="zákl. přenesená",J247,0)</f>
        <v>0</v>
      </c>
      <c r="BH247" s="230">
        <f>IF(N247="sníž. přenesená",J247,0)</f>
        <v>0</v>
      </c>
      <c r="BI247" s="230">
        <f>IF(N247="nulová",J247,0)</f>
        <v>0</v>
      </c>
      <c r="BJ247" s="17" t="s">
        <v>86</v>
      </c>
      <c r="BK247" s="230">
        <f>ROUND(I247*H247,2)</f>
        <v>0</v>
      </c>
      <c r="BL247" s="17" t="s">
        <v>245</v>
      </c>
      <c r="BM247" s="229" t="s">
        <v>389</v>
      </c>
    </row>
    <row r="248" s="2" customFormat="1">
      <c r="A248" s="38"/>
      <c r="B248" s="39"/>
      <c r="C248" s="40"/>
      <c r="D248" s="231" t="s">
        <v>172</v>
      </c>
      <c r="E248" s="40"/>
      <c r="F248" s="232" t="s">
        <v>390</v>
      </c>
      <c r="G248" s="40"/>
      <c r="H248" s="40"/>
      <c r="I248" s="233"/>
      <c r="J248" s="40"/>
      <c r="K248" s="40"/>
      <c r="L248" s="44"/>
      <c r="M248" s="234"/>
      <c r="N248" s="235"/>
      <c r="O248" s="91"/>
      <c r="P248" s="91"/>
      <c r="Q248" s="91"/>
      <c r="R248" s="91"/>
      <c r="S248" s="91"/>
      <c r="T248" s="92"/>
      <c r="U248" s="38"/>
      <c r="V248" s="38"/>
      <c r="W248" s="38"/>
      <c r="X248" s="38"/>
      <c r="Y248" s="38"/>
      <c r="Z248" s="38"/>
      <c r="AA248" s="38"/>
      <c r="AB248" s="38"/>
      <c r="AC248" s="38"/>
      <c r="AD248" s="38"/>
      <c r="AE248" s="38"/>
      <c r="AT248" s="17" t="s">
        <v>172</v>
      </c>
      <c r="AU248" s="17" t="s">
        <v>88</v>
      </c>
    </row>
    <row r="249" s="13" customFormat="1">
      <c r="A249" s="13"/>
      <c r="B249" s="236"/>
      <c r="C249" s="237"/>
      <c r="D249" s="231" t="s">
        <v>179</v>
      </c>
      <c r="E249" s="238" t="s">
        <v>1</v>
      </c>
      <c r="F249" s="239" t="s">
        <v>391</v>
      </c>
      <c r="G249" s="237"/>
      <c r="H249" s="240">
        <v>111.54000000000001</v>
      </c>
      <c r="I249" s="241"/>
      <c r="J249" s="237"/>
      <c r="K249" s="237"/>
      <c r="L249" s="242"/>
      <c r="M249" s="243"/>
      <c r="N249" s="244"/>
      <c r="O249" s="244"/>
      <c r="P249" s="244"/>
      <c r="Q249" s="244"/>
      <c r="R249" s="244"/>
      <c r="S249" s="244"/>
      <c r="T249" s="245"/>
      <c r="U249" s="13"/>
      <c r="V249" s="13"/>
      <c r="W249" s="13"/>
      <c r="X249" s="13"/>
      <c r="Y249" s="13"/>
      <c r="Z249" s="13"/>
      <c r="AA249" s="13"/>
      <c r="AB249" s="13"/>
      <c r="AC249" s="13"/>
      <c r="AD249" s="13"/>
      <c r="AE249" s="13"/>
      <c r="AT249" s="246" t="s">
        <v>179</v>
      </c>
      <c r="AU249" s="246" t="s">
        <v>88</v>
      </c>
      <c r="AV249" s="13" t="s">
        <v>88</v>
      </c>
      <c r="AW249" s="13" t="s">
        <v>34</v>
      </c>
      <c r="AX249" s="13" t="s">
        <v>86</v>
      </c>
      <c r="AY249" s="246" t="s">
        <v>162</v>
      </c>
    </row>
    <row r="250" s="2" customFormat="1" ht="24.15" customHeight="1">
      <c r="A250" s="38"/>
      <c r="B250" s="39"/>
      <c r="C250" s="218" t="s">
        <v>392</v>
      </c>
      <c r="D250" s="218" t="s">
        <v>165</v>
      </c>
      <c r="E250" s="219" t="s">
        <v>393</v>
      </c>
      <c r="F250" s="220" t="s">
        <v>394</v>
      </c>
      <c r="G250" s="221" t="s">
        <v>208</v>
      </c>
      <c r="H250" s="222">
        <v>576.71000000000004</v>
      </c>
      <c r="I250" s="223"/>
      <c r="J250" s="224">
        <f>ROUND(I250*H250,2)</f>
        <v>0</v>
      </c>
      <c r="K250" s="220" t="s">
        <v>169</v>
      </c>
      <c r="L250" s="44"/>
      <c r="M250" s="225" t="s">
        <v>1</v>
      </c>
      <c r="N250" s="226" t="s">
        <v>43</v>
      </c>
      <c r="O250" s="91"/>
      <c r="P250" s="227">
        <f>O250*H250</f>
        <v>0</v>
      </c>
      <c r="Q250" s="227">
        <v>0</v>
      </c>
      <c r="R250" s="227">
        <f>Q250*H250</f>
        <v>0</v>
      </c>
      <c r="S250" s="227">
        <v>0.0080000000000000002</v>
      </c>
      <c r="T250" s="228">
        <f>S250*H250</f>
        <v>4.6136800000000004</v>
      </c>
      <c r="U250" s="38"/>
      <c r="V250" s="38"/>
      <c r="W250" s="38"/>
      <c r="X250" s="38"/>
      <c r="Y250" s="38"/>
      <c r="Z250" s="38"/>
      <c r="AA250" s="38"/>
      <c r="AB250" s="38"/>
      <c r="AC250" s="38"/>
      <c r="AD250" s="38"/>
      <c r="AE250" s="38"/>
      <c r="AR250" s="229" t="s">
        <v>245</v>
      </c>
      <c r="AT250" s="229" t="s">
        <v>165</v>
      </c>
      <c r="AU250" s="229" t="s">
        <v>88</v>
      </c>
      <c r="AY250" s="17" t="s">
        <v>162</v>
      </c>
      <c r="BE250" s="230">
        <f>IF(N250="základní",J250,0)</f>
        <v>0</v>
      </c>
      <c r="BF250" s="230">
        <f>IF(N250="snížená",J250,0)</f>
        <v>0</v>
      </c>
      <c r="BG250" s="230">
        <f>IF(N250="zákl. přenesená",J250,0)</f>
        <v>0</v>
      </c>
      <c r="BH250" s="230">
        <f>IF(N250="sníž. přenesená",J250,0)</f>
        <v>0</v>
      </c>
      <c r="BI250" s="230">
        <f>IF(N250="nulová",J250,0)</f>
        <v>0</v>
      </c>
      <c r="BJ250" s="17" t="s">
        <v>86</v>
      </c>
      <c r="BK250" s="230">
        <f>ROUND(I250*H250,2)</f>
        <v>0</v>
      </c>
      <c r="BL250" s="17" t="s">
        <v>245</v>
      </c>
      <c r="BM250" s="229" t="s">
        <v>395</v>
      </c>
    </row>
    <row r="251" s="2" customFormat="1">
      <c r="A251" s="38"/>
      <c r="B251" s="39"/>
      <c r="C251" s="40"/>
      <c r="D251" s="231" t="s">
        <v>172</v>
      </c>
      <c r="E251" s="40"/>
      <c r="F251" s="232" t="s">
        <v>396</v>
      </c>
      <c r="G251" s="40"/>
      <c r="H251" s="40"/>
      <c r="I251" s="233"/>
      <c r="J251" s="40"/>
      <c r="K251" s="40"/>
      <c r="L251" s="44"/>
      <c r="M251" s="234"/>
      <c r="N251" s="235"/>
      <c r="O251" s="91"/>
      <c r="P251" s="91"/>
      <c r="Q251" s="91"/>
      <c r="R251" s="91"/>
      <c r="S251" s="91"/>
      <c r="T251" s="92"/>
      <c r="U251" s="38"/>
      <c r="V251" s="38"/>
      <c r="W251" s="38"/>
      <c r="X251" s="38"/>
      <c r="Y251" s="38"/>
      <c r="Z251" s="38"/>
      <c r="AA251" s="38"/>
      <c r="AB251" s="38"/>
      <c r="AC251" s="38"/>
      <c r="AD251" s="38"/>
      <c r="AE251" s="38"/>
      <c r="AT251" s="17" t="s">
        <v>172</v>
      </c>
      <c r="AU251" s="17" t="s">
        <v>88</v>
      </c>
    </row>
    <row r="252" s="13" customFormat="1">
      <c r="A252" s="13"/>
      <c r="B252" s="236"/>
      <c r="C252" s="237"/>
      <c r="D252" s="231" t="s">
        <v>179</v>
      </c>
      <c r="E252" s="238" t="s">
        <v>1</v>
      </c>
      <c r="F252" s="239" t="s">
        <v>397</v>
      </c>
      <c r="G252" s="237"/>
      <c r="H252" s="240">
        <v>576.71000000000004</v>
      </c>
      <c r="I252" s="241"/>
      <c r="J252" s="237"/>
      <c r="K252" s="237"/>
      <c r="L252" s="242"/>
      <c r="M252" s="243"/>
      <c r="N252" s="244"/>
      <c r="O252" s="244"/>
      <c r="P252" s="244"/>
      <c r="Q252" s="244"/>
      <c r="R252" s="244"/>
      <c r="S252" s="244"/>
      <c r="T252" s="245"/>
      <c r="U252" s="13"/>
      <c r="V252" s="13"/>
      <c r="W252" s="13"/>
      <c r="X252" s="13"/>
      <c r="Y252" s="13"/>
      <c r="Z252" s="13"/>
      <c r="AA252" s="13"/>
      <c r="AB252" s="13"/>
      <c r="AC252" s="13"/>
      <c r="AD252" s="13"/>
      <c r="AE252" s="13"/>
      <c r="AT252" s="246" t="s">
        <v>179</v>
      </c>
      <c r="AU252" s="246" t="s">
        <v>88</v>
      </c>
      <c r="AV252" s="13" t="s">
        <v>88</v>
      </c>
      <c r="AW252" s="13" t="s">
        <v>34</v>
      </c>
      <c r="AX252" s="13" t="s">
        <v>78</v>
      </c>
      <c r="AY252" s="246" t="s">
        <v>162</v>
      </c>
    </row>
    <row r="253" s="14" customFormat="1">
      <c r="A253" s="14"/>
      <c r="B253" s="247"/>
      <c r="C253" s="248"/>
      <c r="D253" s="231" t="s">
        <v>179</v>
      </c>
      <c r="E253" s="249" t="s">
        <v>1</v>
      </c>
      <c r="F253" s="250" t="s">
        <v>181</v>
      </c>
      <c r="G253" s="248"/>
      <c r="H253" s="251">
        <v>576.71000000000004</v>
      </c>
      <c r="I253" s="252"/>
      <c r="J253" s="248"/>
      <c r="K253" s="248"/>
      <c r="L253" s="253"/>
      <c r="M253" s="254"/>
      <c r="N253" s="255"/>
      <c r="O253" s="255"/>
      <c r="P253" s="255"/>
      <c r="Q253" s="255"/>
      <c r="R253" s="255"/>
      <c r="S253" s="255"/>
      <c r="T253" s="256"/>
      <c r="U253" s="14"/>
      <c r="V253" s="14"/>
      <c r="W253" s="14"/>
      <c r="X253" s="14"/>
      <c r="Y253" s="14"/>
      <c r="Z253" s="14"/>
      <c r="AA253" s="14"/>
      <c r="AB253" s="14"/>
      <c r="AC253" s="14"/>
      <c r="AD253" s="14"/>
      <c r="AE253" s="14"/>
      <c r="AT253" s="257" t="s">
        <v>179</v>
      </c>
      <c r="AU253" s="257" t="s">
        <v>88</v>
      </c>
      <c r="AV253" s="14" t="s">
        <v>170</v>
      </c>
      <c r="AW253" s="14" t="s">
        <v>34</v>
      </c>
      <c r="AX253" s="14" t="s">
        <v>86</v>
      </c>
      <c r="AY253" s="257" t="s">
        <v>162</v>
      </c>
    </row>
    <row r="254" s="2" customFormat="1" ht="16.5" customHeight="1">
      <c r="A254" s="38"/>
      <c r="B254" s="39"/>
      <c r="C254" s="218" t="s">
        <v>398</v>
      </c>
      <c r="D254" s="218" t="s">
        <v>165</v>
      </c>
      <c r="E254" s="219" t="s">
        <v>399</v>
      </c>
      <c r="F254" s="220" t="s">
        <v>400</v>
      </c>
      <c r="G254" s="221" t="s">
        <v>176</v>
      </c>
      <c r="H254" s="222">
        <v>250.38499999999999</v>
      </c>
      <c r="I254" s="223"/>
      <c r="J254" s="224">
        <f>ROUND(I254*H254,2)</f>
        <v>0</v>
      </c>
      <c r="K254" s="220" t="s">
        <v>169</v>
      </c>
      <c r="L254" s="44"/>
      <c r="M254" s="225" t="s">
        <v>1</v>
      </c>
      <c r="N254" s="226" t="s">
        <v>43</v>
      </c>
      <c r="O254" s="91"/>
      <c r="P254" s="227">
        <f>O254*H254</f>
        <v>0</v>
      </c>
      <c r="Q254" s="227">
        <v>0</v>
      </c>
      <c r="R254" s="227">
        <f>Q254*H254</f>
        <v>0</v>
      </c>
      <c r="S254" s="227">
        <v>0.014999999999999999</v>
      </c>
      <c r="T254" s="228">
        <f>S254*H254</f>
        <v>3.7557749999999999</v>
      </c>
      <c r="U254" s="38"/>
      <c r="V254" s="38"/>
      <c r="W254" s="38"/>
      <c r="X254" s="38"/>
      <c r="Y254" s="38"/>
      <c r="Z254" s="38"/>
      <c r="AA254" s="38"/>
      <c r="AB254" s="38"/>
      <c r="AC254" s="38"/>
      <c r="AD254" s="38"/>
      <c r="AE254" s="38"/>
      <c r="AR254" s="229" t="s">
        <v>245</v>
      </c>
      <c r="AT254" s="229" t="s">
        <v>165</v>
      </c>
      <c r="AU254" s="229" t="s">
        <v>88</v>
      </c>
      <c r="AY254" s="17" t="s">
        <v>162</v>
      </c>
      <c r="BE254" s="230">
        <f>IF(N254="základní",J254,0)</f>
        <v>0</v>
      </c>
      <c r="BF254" s="230">
        <f>IF(N254="snížená",J254,0)</f>
        <v>0</v>
      </c>
      <c r="BG254" s="230">
        <f>IF(N254="zákl. přenesená",J254,0)</f>
        <v>0</v>
      </c>
      <c r="BH254" s="230">
        <f>IF(N254="sníž. přenesená",J254,0)</f>
        <v>0</v>
      </c>
      <c r="BI254" s="230">
        <f>IF(N254="nulová",J254,0)</f>
        <v>0</v>
      </c>
      <c r="BJ254" s="17" t="s">
        <v>86</v>
      </c>
      <c r="BK254" s="230">
        <f>ROUND(I254*H254,2)</f>
        <v>0</v>
      </c>
      <c r="BL254" s="17" t="s">
        <v>245</v>
      </c>
      <c r="BM254" s="229" t="s">
        <v>401</v>
      </c>
    </row>
    <row r="255" s="2" customFormat="1">
      <c r="A255" s="38"/>
      <c r="B255" s="39"/>
      <c r="C255" s="40"/>
      <c r="D255" s="231" t="s">
        <v>172</v>
      </c>
      <c r="E255" s="40"/>
      <c r="F255" s="232" t="s">
        <v>402</v>
      </c>
      <c r="G255" s="40"/>
      <c r="H255" s="40"/>
      <c r="I255" s="233"/>
      <c r="J255" s="40"/>
      <c r="K255" s="40"/>
      <c r="L255" s="44"/>
      <c r="M255" s="234"/>
      <c r="N255" s="235"/>
      <c r="O255" s="91"/>
      <c r="P255" s="91"/>
      <c r="Q255" s="91"/>
      <c r="R255" s="91"/>
      <c r="S255" s="91"/>
      <c r="T255" s="92"/>
      <c r="U255" s="38"/>
      <c r="V255" s="38"/>
      <c r="W255" s="38"/>
      <c r="X255" s="38"/>
      <c r="Y255" s="38"/>
      <c r="Z255" s="38"/>
      <c r="AA255" s="38"/>
      <c r="AB255" s="38"/>
      <c r="AC255" s="38"/>
      <c r="AD255" s="38"/>
      <c r="AE255" s="38"/>
      <c r="AT255" s="17" t="s">
        <v>172</v>
      </c>
      <c r="AU255" s="17" t="s">
        <v>88</v>
      </c>
    </row>
    <row r="256" s="13" customFormat="1">
      <c r="A256" s="13"/>
      <c r="B256" s="236"/>
      <c r="C256" s="237"/>
      <c r="D256" s="231" t="s">
        <v>179</v>
      </c>
      <c r="E256" s="238" t="s">
        <v>1</v>
      </c>
      <c r="F256" s="239" t="s">
        <v>403</v>
      </c>
      <c r="G256" s="237"/>
      <c r="H256" s="240">
        <v>250.38499999999999</v>
      </c>
      <c r="I256" s="241"/>
      <c r="J256" s="237"/>
      <c r="K256" s="237"/>
      <c r="L256" s="242"/>
      <c r="M256" s="243"/>
      <c r="N256" s="244"/>
      <c r="O256" s="244"/>
      <c r="P256" s="244"/>
      <c r="Q256" s="244"/>
      <c r="R256" s="244"/>
      <c r="S256" s="244"/>
      <c r="T256" s="245"/>
      <c r="U256" s="13"/>
      <c r="V256" s="13"/>
      <c r="W256" s="13"/>
      <c r="X256" s="13"/>
      <c r="Y256" s="13"/>
      <c r="Z256" s="13"/>
      <c r="AA256" s="13"/>
      <c r="AB256" s="13"/>
      <c r="AC256" s="13"/>
      <c r="AD256" s="13"/>
      <c r="AE256" s="13"/>
      <c r="AT256" s="246" t="s">
        <v>179</v>
      </c>
      <c r="AU256" s="246" t="s">
        <v>88</v>
      </c>
      <c r="AV256" s="13" t="s">
        <v>88</v>
      </c>
      <c r="AW256" s="13" t="s">
        <v>34</v>
      </c>
      <c r="AX256" s="13" t="s">
        <v>78</v>
      </c>
      <c r="AY256" s="246" t="s">
        <v>162</v>
      </c>
    </row>
    <row r="257" s="14" customFormat="1">
      <c r="A257" s="14"/>
      <c r="B257" s="247"/>
      <c r="C257" s="248"/>
      <c r="D257" s="231" t="s">
        <v>179</v>
      </c>
      <c r="E257" s="249" t="s">
        <v>1</v>
      </c>
      <c r="F257" s="250" t="s">
        <v>181</v>
      </c>
      <c r="G257" s="248"/>
      <c r="H257" s="251">
        <v>250.38499999999999</v>
      </c>
      <c r="I257" s="252"/>
      <c r="J257" s="248"/>
      <c r="K257" s="248"/>
      <c r="L257" s="253"/>
      <c r="M257" s="254"/>
      <c r="N257" s="255"/>
      <c r="O257" s="255"/>
      <c r="P257" s="255"/>
      <c r="Q257" s="255"/>
      <c r="R257" s="255"/>
      <c r="S257" s="255"/>
      <c r="T257" s="256"/>
      <c r="U257" s="14"/>
      <c r="V257" s="14"/>
      <c r="W257" s="14"/>
      <c r="X257" s="14"/>
      <c r="Y257" s="14"/>
      <c r="Z257" s="14"/>
      <c r="AA257" s="14"/>
      <c r="AB257" s="14"/>
      <c r="AC257" s="14"/>
      <c r="AD257" s="14"/>
      <c r="AE257" s="14"/>
      <c r="AT257" s="257" t="s">
        <v>179</v>
      </c>
      <c r="AU257" s="257" t="s">
        <v>88</v>
      </c>
      <c r="AV257" s="14" t="s">
        <v>170</v>
      </c>
      <c r="AW257" s="14" t="s">
        <v>34</v>
      </c>
      <c r="AX257" s="14" t="s">
        <v>86</v>
      </c>
      <c r="AY257" s="257" t="s">
        <v>162</v>
      </c>
    </row>
    <row r="258" s="2" customFormat="1" ht="24.15" customHeight="1">
      <c r="A258" s="38"/>
      <c r="B258" s="39"/>
      <c r="C258" s="218" t="s">
        <v>404</v>
      </c>
      <c r="D258" s="218" t="s">
        <v>165</v>
      </c>
      <c r="E258" s="219" t="s">
        <v>405</v>
      </c>
      <c r="F258" s="220" t="s">
        <v>406</v>
      </c>
      <c r="G258" s="221" t="s">
        <v>176</v>
      </c>
      <c r="H258" s="222">
        <v>118.18000000000001</v>
      </c>
      <c r="I258" s="223"/>
      <c r="J258" s="224">
        <f>ROUND(I258*H258,2)</f>
        <v>0</v>
      </c>
      <c r="K258" s="220" t="s">
        <v>169</v>
      </c>
      <c r="L258" s="44"/>
      <c r="M258" s="225" t="s">
        <v>1</v>
      </c>
      <c r="N258" s="226" t="s">
        <v>43</v>
      </c>
      <c r="O258" s="91"/>
      <c r="P258" s="227">
        <f>O258*H258</f>
        <v>0</v>
      </c>
      <c r="Q258" s="227">
        <v>0</v>
      </c>
      <c r="R258" s="227">
        <f>Q258*H258</f>
        <v>0</v>
      </c>
      <c r="S258" s="227">
        <v>0.014</v>
      </c>
      <c r="T258" s="228">
        <f>S258*H258</f>
        <v>1.6545200000000002</v>
      </c>
      <c r="U258" s="38"/>
      <c r="V258" s="38"/>
      <c r="W258" s="38"/>
      <c r="X258" s="38"/>
      <c r="Y258" s="38"/>
      <c r="Z258" s="38"/>
      <c r="AA258" s="38"/>
      <c r="AB258" s="38"/>
      <c r="AC258" s="38"/>
      <c r="AD258" s="38"/>
      <c r="AE258" s="38"/>
      <c r="AR258" s="229" t="s">
        <v>245</v>
      </c>
      <c r="AT258" s="229" t="s">
        <v>165</v>
      </c>
      <c r="AU258" s="229" t="s">
        <v>88</v>
      </c>
      <c r="AY258" s="17" t="s">
        <v>162</v>
      </c>
      <c r="BE258" s="230">
        <f>IF(N258="základní",J258,0)</f>
        <v>0</v>
      </c>
      <c r="BF258" s="230">
        <f>IF(N258="snížená",J258,0)</f>
        <v>0</v>
      </c>
      <c r="BG258" s="230">
        <f>IF(N258="zákl. přenesená",J258,0)</f>
        <v>0</v>
      </c>
      <c r="BH258" s="230">
        <f>IF(N258="sníž. přenesená",J258,0)</f>
        <v>0</v>
      </c>
      <c r="BI258" s="230">
        <f>IF(N258="nulová",J258,0)</f>
        <v>0</v>
      </c>
      <c r="BJ258" s="17" t="s">
        <v>86</v>
      </c>
      <c r="BK258" s="230">
        <f>ROUND(I258*H258,2)</f>
        <v>0</v>
      </c>
      <c r="BL258" s="17" t="s">
        <v>245</v>
      </c>
      <c r="BM258" s="229" t="s">
        <v>407</v>
      </c>
    </row>
    <row r="259" s="2" customFormat="1">
      <c r="A259" s="38"/>
      <c r="B259" s="39"/>
      <c r="C259" s="40"/>
      <c r="D259" s="231" t="s">
        <v>172</v>
      </c>
      <c r="E259" s="40"/>
      <c r="F259" s="232" t="s">
        <v>408</v>
      </c>
      <c r="G259" s="40"/>
      <c r="H259" s="40"/>
      <c r="I259" s="233"/>
      <c r="J259" s="40"/>
      <c r="K259" s="40"/>
      <c r="L259" s="44"/>
      <c r="M259" s="234"/>
      <c r="N259" s="235"/>
      <c r="O259" s="91"/>
      <c r="P259" s="91"/>
      <c r="Q259" s="91"/>
      <c r="R259" s="91"/>
      <c r="S259" s="91"/>
      <c r="T259" s="92"/>
      <c r="U259" s="38"/>
      <c r="V259" s="38"/>
      <c r="W259" s="38"/>
      <c r="X259" s="38"/>
      <c r="Y259" s="38"/>
      <c r="Z259" s="38"/>
      <c r="AA259" s="38"/>
      <c r="AB259" s="38"/>
      <c r="AC259" s="38"/>
      <c r="AD259" s="38"/>
      <c r="AE259" s="38"/>
      <c r="AT259" s="17" t="s">
        <v>172</v>
      </c>
      <c r="AU259" s="17" t="s">
        <v>88</v>
      </c>
    </row>
    <row r="260" s="13" customFormat="1">
      <c r="A260" s="13"/>
      <c r="B260" s="236"/>
      <c r="C260" s="237"/>
      <c r="D260" s="231" t="s">
        <v>179</v>
      </c>
      <c r="E260" s="238" t="s">
        <v>1</v>
      </c>
      <c r="F260" s="239" t="s">
        <v>329</v>
      </c>
      <c r="G260" s="237"/>
      <c r="H260" s="240">
        <v>118.18000000000001</v>
      </c>
      <c r="I260" s="241"/>
      <c r="J260" s="237"/>
      <c r="K260" s="237"/>
      <c r="L260" s="242"/>
      <c r="M260" s="243"/>
      <c r="N260" s="244"/>
      <c r="O260" s="244"/>
      <c r="P260" s="244"/>
      <c r="Q260" s="244"/>
      <c r="R260" s="244"/>
      <c r="S260" s="244"/>
      <c r="T260" s="245"/>
      <c r="U260" s="13"/>
      <c r="V260" s="13"/>
      <c r="W260" s="13"/>
      <c r="X260" s="13"/>
      <c r="Y260" s="13"/>
      <c r="Z260" s="13"/>
      <c r="AA260" s="13"/>
      <c r="AB260" s="13"/>
      <c r="AC260" s="13"/>
      <c r="AD260" s="13"/>
      <c r="AE260" s="13"/>
      <c r="AT260" s="246" t="s">
        <v>179</v>
      </c>
      <c r="AU260" s="246" t="s">
        <v>88</v>
      </c>
      <c r="AV260" s="13" t="s">
        <v>88</v>
      </c>
      <c r="AW260" s="13" t="s">
        <v>34</v>
      </c>
      <c r="AX260" s="13" t="s">
        <v>78</v>
      </c>
      <c r="AY260" s="246" t="s">
        <v>162</v>
      </c>
    </row>
    <row r="261" s="14" customFormat="1">
      <c r="A261" s="14"/>
      <c r="B261" s="247"/>
      <c r="C261" s="248"/>
      <c r="D261" s="231" t="s">
        <v>179</v>
      </c>
      <c r="E261" s="249" t="s">
        <v>1</v>
      </c>
      <c r="F261" s="250" t="s">
        <v>181</v>
      </c>
      <c r="G261" s="248"/>
      <c r="H261" s="251">
        <v>118.18000000000001</v>
      </c>
      <c r="I261" s="252"/>
      <c r="J261" s="248"/>
      <c r="K261" s="248"/>
      <c r="L261" s="253"/>
      <c r="M261" s="254"/>
      <c r="N261" s="255"/>
      <c r="O261" s="255"/>
      <c r="P261" s="255"/>
      <c r="Q261" s="255"/>
      <c r="R261" s="255"/>
      <c r="S261" s="255"/>
      <c r="T261" s="256"/>
      <c r="U261" s="14"/>
      <c r="V261" s="14"/>
      <c r="W261" s="14"/>
      <c r="X261" s="14"/>
      <c r="Y261" s="14"/>
      <c r="Z261" s="14"/>
      <c r="AA261" s="14"/>
      <c r="AB261" s="14"/>
      <c r="AC261" s="14"/>
      <c r="AD261" s="14"/>
      <c r="AE261" s="14"/>
      <c r="AT261" s="257" t="s">
        <v>179</v>
      </c>
      <c r="AU261" s="257" t="s">
        <v>88</v>
      </c>
      <c r="AV261" s="14" t="s">
        <v>170</v>
      </c>
      <c r="AW261" s="14" t="s">
        <v>34</v>
      </c>
      <c r="AX261" s="14" t="s">
        <v>86</v>
      </c>
      <c r="AY261" s="257" t="s">
        <v>162</v>
      </c>
    </row>
    <row r="262" s="12" customFormat="1" ht="22.8" customHeight="1">
      <c r="A262" s="12"/>
      <c r="B262" s="202"/>
      <c r="C262" s="203"/>
      <c r="D262" s="204" t="s">
        <v>77</v>
      </c>
      <c r="E262" s="216" t="s">
        <v>409</v>
      </c>
      <c r="F262" s="216" t="s">
        <v>410</v>
      </c>
      <c r="G262" s="203"/>
      <c r="H262" s="203"/>
      <c r="I262" s="206"/>
      <c r="J262" s="217">
        <f>BK262</f>
        <v>0</v>
      </c>
      <c r="K262" s="203"/>
      <c r="L262" s="208"/>
      <c r="M262" s="209"/>
      <c r="N262" s="210"/>
      <c r="O262" s="210"/>
      <c r="P262" s="211">
        <f>SUM(P263:P296)</f>
        <v>0</v>
      </c>
      <c r="Q262" s="210"/>
      <c r="R262" s="211">
        <f>SUM(R263:R296)</f>
        <v>0</v>
      </c>
      <c r="S262" s="210"/>
      <c r="T262" s="212">
        <f>SUM(T263:T296)</f>
        <v>2.0212776999999997</v>
      </c>
      <c r="U262" s="12"/>
      <c r="V262" s="12"/>
      <c r="W262" s="12"/>
      <c r="X262" s="12"/>
      <c r="Y262" s="12"/>
      <c r="Z262" s="12"/>
      <c r="AA262" s="12"/>
      <c r="AB262" s="12"/>
      <c r="AC262" s="12"/>
      <c r="AD262" s="12"/>
      <c r="AE262" s="12"/>
      <c r="AR262" s="213" t="s">
        <v>88</v>
      </c>
      <c r="AT262" s="214" t="s">
        <v>77</v>
      </c>
      <c r="AU262" s="214" t="s">
        <v>86</v>
      </c>
      <c r="AY262" s="213" t="s">
        <v>162</v>
      </c>
      <c r="BK262" s="215">
        <f>SUM(BK263:BK296)</f>
        <v>0</v>
      </c>
    </row>
    <row r="263" s="2" customFormat="1" ht="16.5" customHeight="1">
      <c r="A263" s="38"/>
      <c r="B263" s="39"/>
      <c r="C263" s="218" t="s">
        <v>411</v>
      </c>
      <c r="D263" s="218" t="s">
        <v>165</v>
      </c>
      <c r="E263" s="219" t="s">
        <v>412</v>
      </c>
      <c r="F263" s="220" t="s">
        <v>413</v>
      </c>
      <c r="G263" s="221" t="s">
        <v>176</v>
      </c>
      <c r="H263" s="222">
        <v>250.38499999999999</v>
      </c>
      <c r="I263" s="223"/>
      <c r="J263" s="224">
        <f>ROUND(I263*H263,2)</f>
        <v>0</v>
      </c>
      <c r="K263" s="220" t="s">
        <v>169</v>
      </c>
      <c r="L263" s="44"/>
      <c r="M263" s="225" t="s">
        <v>1</v>
      </c>
      <c r="N263" s="226" t="s">
        <v>43</v>
      </c>
      <c r="O263" s="91"/>
      <c r="P263" s="227">
        <f>O263*H263</f>
        <v>0</v>
      </c>
      <c r="Q263" s="227">
        <v>0</v>
      </c>
      <c r="R263" s="227">
        <f>Q263*H263</f>
        <v>0</v>
      </c>
      <c r="S263" s="227">
        <v>0.00594</v>
      </c>
      <c r="T263" s="228">
        <f>S263*H263</f>
        <v>1.4872869</v>
      </c>
      <c r="U263" s="38"/>
      <c r="V263" s="38"/>
      <c r="W263" s="38"/>
      <c r="X263" s="38"/>
      <c r="Y263" s="38"/>
      <c r="Z263" s="38"/>
      <c r="AA263" s="38"/>
      <c r="AB263" s="38"/>
      <c r="AC263" s="38"/>
      <c r="AD263" s="38"/>
      <c r="AE263" s="38"/>
      <c r="AR263" s="229" t="s">
        <v>245</v>
      </c>
      <c r="AT263" s="229" t="s">
        <v>165</v>
      </c>
      <c r="AU263" s="229" t="s">
        <v>88</v>
      </c>
      <c r="AY263" s="17" t="s">
        <v>162</v>
      </c>
      <c r="BE263" s="230">
        <f>IF(N263="základní",J263,0)</f>
        <v>0</v>
      </c>
      <c r="BF263" s="230">
        <f>IF(N263="snížená",J263,0)</f>
        <v>0</v>
      </c>
      <c r="BG263" s="230">
        <f>IF(N263="zákl. přenesená",J263,0)</f>
        <v>0</v>
      </c>
      <c r="BH263" s="230">
        <f>IF(N263="sníž. přenesená",J263,0)</f>
        <v>0</v>
      </c>
      <c r="BI263" s="230">
        <f>IF(N263="nulová",J263,0)</f>
        <v>0</v>
      </c>
      <c r="BJ263" s="17" t="s">
        <v>86</v>
      </c>
      <c r="BK263" s="230">
        <f>ROUND(I263*H263,2)</f>
        <v>0</v>
      </c>
      <c r="BL263" s="17" t="s">
        <v>245</v>
      </c>
      <c r="BM263" s="229" t="s">
        <v>414</v>
      </c>
    </row>
    <row r="264" s="2" customFormat="1">
      <c r="A264" s="38"/>
      <c r="B264" s="39"/>
      <c r="C264" s="40"/>
      <c r="D264" s="231" t="s">
        <v>172</v>
      </c>
      <c r="E264" s="40"/>
      <c r="F264" s="232" t="s">
        <v>402</v>
      </c>
      <c r="G264" s="40"/>
      <c r="H264" s="40"/>
      <c r="I264" s="233"/>
      <c r="J264" s="40"/>
      <c r="K264" s="40"/>
      <c r="L264" s="44"/>
      <c r="M264" s="234"/>
      <c r="N264" s="235"/>
      <c r="O264" s="91"/>
      <c r="P264" s="91"/>
      <c r="Q264" s="91"/>
      <c r="R264" s="91"/>
      <c r="S264" s="91"/>
      <c r="T264" s="92"/>
      <c r="U264" s="38"/>
      <c r="V264" s="38"/>
      <c r="W264" s="38"/>
      <c r="X264" s="38"/>
      <c r="Y264" s="38"/>
      <c r="Z264" s="38"/>
      <c r="AA264" s="38"/>
      <c r="AB264" s="38"/>
      <c r="AC264" s="38"/>
      <c r="AD264" s="38"/>
      <c r="AE264" s="38"/>
      <c r="AT264" s="17" t="s">
        <v>172</v>
      </c>
      <c r="AU264" s="17" t="s">
        <v>88</v>
      </c>
    </row>
    <row r="265" s="13" customFormat="1">
      <c r="A265" s="13"/>
      <c r="B265" s="236"/>
      <c r="C265" s="237"/>
      <c r="D265" s="231" t="s">
        <v>179</v>
      </c>
      <c r="E265" s="238" t="s">
        <v>1</v>
      </c>
      <c r="F265" s="239" t="s">
        <v>403</v>
      </c>
      <c r="G265" s="237"/>
      <c r="H265" s="240">
        <v>250.38499999999999</v>
      </c>
      <c r="I265" s="241"/>
      <c r="J265" s="237"/>
      <c r="K265" s="237"/>
      <c r="L265" s="242"/>
      <c r="M265" s="243"/>
      <c r="N265" s="244"/>
      <c r="O265" s="244"/>
      <c r="P265" s="244"/>
      <c r="Q265" s="244"/>
      <c r="R265" s="244"/>
      <c r="S265" s="244"/>
      <c r="T265" s="245"/>
      <c r="U265" s="13"/>
      <c r="V265" s="13"/>
      <c r="W265" s="13"/>
      <c r="X265" s="13"/>
      <c r="Y265" s="13"/>
      <c r="Z265" s="13"/>
      <c r="AA265" s="13"/>
      <c r="AB265" s="13"/>
      <c r="AC265" s="13"/>
      <c r="AD265" s="13"/>
      <c r="AE265" s="13"/>
      <c r="AT265" s="246" t="s">
        <v>179</v>
      </c>
      <c r="AU265" s="246" t="s">
        <v>88</v>
      </c>
      <c r="AV265" s="13" t="s">
        <v>88</v>
      </c>
      <c r="AW265" s="13" t="s">
        <v>34</v>
      </c>
      <c r="AX265" s="13" t="s">
        <v>78</v>
      </c>
      <c r="AY265" s="246" t="s">
        <v>162</v>
      </c>
    </row>
    <row r="266" s="14" customFormat="1">
      <c r="A266" s="14"/>
      <c r="B266" s="247"/>
      <c r="C266" s="248"/>
      <c r="D266" s="231" t="s">
        <v>179</v>
      </c>
      <c r="E266" s="249" t="s">
        <v>1</v>
      </c>
      <c r="F266" s="250" t="s">
        <v>181</v>
      </c>
      <c r="G266" s="248"/>
      <c r="H266" s="251">
        <v>250.38499999999999</v>
      </c>
      <c r="I266" s="252"/>
      <c r="J266" s="248"/>
      <c r="K266" s="248"/>
      <c r="L266" s="253"/>
      <c r="M266" s="254"/>
      <c r="N266" s="255"/>
      <c r="O266" s="255"/>
      <c r="P266" s="255"/>
      <c r="Q266" s="255"/>
      <c r="R266" s="255"/>
      <c r="S266" s="255"/>
      <c r="T266" s="256"/>
      <c r="U266" s="14"/>
      <c r="V266" s="14"/>
      <c r="W266" s="14"/>
      <c r="X266" s="14"/>
      <c r="Y266" s="14"/>
      <c r="Z266" s="14"/>
      <c r="AA266" s="14"/>
      <c r="AB266" s="14"/>
      <c r="AC266" s="14"/>
      <c r="AD266" s="14"/>
      <c r="AE266" s="14"/>
      <c r="AT266" s="257" t="s">
        <v>179</v>
      </c>
      <c r="AU266" s="257" t="s">
        <v>88</v>
      </c>
      <c r="AV266" s="14" t="s">
        <v>170</v>
      </c>
      <c r="AW266" s="14" t="s">
        <v>34</v>
      </c>
      <c r="AX266" s="14" t="s">
        <v>86</v>
      </c>
      <c r="AY266" s="257" t="s">
        <v>162</v>
      </c>
    </row>
    <row r="267" s="2" customFormat="1" ht="16.5" customHeight="1">
      <c r="A267" s="38"/>
      <c r="B267" s="39"/>
      <c r="C267" s="218" t="s">
        <v>415</v>
      </c>
      <c r="D267" s="218" t="s">
        <v>165</v>
      </c>
      <c r="E267" s="219" t="s">
        <v>416</v>
      </c>
      <c r="F267" s="220" t="s">
        <v>417</v>
      </c>
      <c r="G267" s="221" t="s">
        <v>208</v>
      </c>
      <c r="H267" s="222">
        <v>12.300000000000001</v>
      </c>
      <c r="I267" s="223"/>
      <c r="J267" s="224">
        <f>ROUND(I267*H267,2)</f>
        <v>0</v>
      </c>
      <c r="K267" s="220" t="s">
        <v>169</v>
      </c>
      <c r="L267" s="44"/>
      <c r="M267" s="225" t="s">
        <v>1</v>
      </c>
      <c r="N267" s="226" t="s">
        <v>43</v>
      </c>
      <c r="O267" s="91"/>
      <c r="P267" s="227">
        <f>O267*H267</f>
        <v>0</v>
      </c>
      <c r="Q267" s="227">
        <v>0</v>
      </c>
      <c r="R267" s="227">
        <f>Q267*H267</f>
        <v>0</v>
      </c>
      <c r="S267" s="227">
        <v>0.00348</v>
      </c>
      <c r="T267" s="228">
        <f>S267*H267</f>
        <v>0.042804000000000002</v>
      </c>
      <c r="U267" s="38"/>
      <c r="V267" s="38"/>
      <c r="W267" s="38"/>
      <c r="X267" s="38"/>
      <c r="Y267" s="38"/>
      <c r="Z267" s="38"/>
      <c r="AA267" s="38"/>
      <c r="AB267" s="38"/>
      <c r="AC267" s="38"/>
      <c r="AD267" s="38"/>
      <c r="AE267" s="38"/>
      <c r="AR267" s="229" t="s">
        <v>245</v>
      </c>
      <c r="AT267" s="229" t="s">
        <v>165</v>
      </c>
      <c r="AU267" s="229" t="s">
        <v>88</v>
      </c>
      <c r="AY267" s="17" t="s">
        <v>162</v>
      </c>
      <c r="BE267" s="230">
        <f>IF(N267="základní",J267,0)</f>
        <v>0</v>
      </c>
      <c r="BF267" s="230">
        <f>IF(N267="snížená",J267,0)</f>
        <v>0</v>
      </c>
      <c r="BG267" s="230">
        <f>IF(N267="zákl. přenesená",J267,0)</f>
        <v>0</v>
      </c>
      <c r="BH267" s="230">
        <f>IF(N267="sníž. přenesená",J267,0)</f>
        <v>0</v>
      </c>
      <c r="BI267" s="230">
        <f>IF(N267="nulová",J267,0)</f>
        <v>0</v>
      </c>
      <c r="BJ267" s="17" t="s">
        <v>86</v>
      </c>
      <c r="BK267" s="230">
        <f>ROUND(I267*H267,2)</f>
        <v>0</v>
      </c>
      <c r="BL267" s="17" t="s">
        <v>245</v>
      </c>
      <c r="BM267" s="229" t="s">
        <v>418</v>
      </c>
    </row>
    <row r="268" s="2" customFormat="1">
      <c r="A268" s="38"/>
      <c r="B268" s="39"/>
      <c r="C268" s="40"/>
      <c r="D268" s="231" t="s">
        <v>172</v>
      </c>
      <c r="E268" s="40"/>
      <c r="F268" s="232" t="s">
        <v>390</v>
      </c>
      <c r="G268" s="40"/>
      <c r="H268" s="40"/>
      <c r="I268" s="233"/>
      <c r="J268" s="40"/>
      <c r="K268" s="40"/>
      <c r="L268" s="44"/>
      <c r="M268" s="234"/>
      <c r="N268" s="235"/>
      <c r="O268" s="91"/>
      <c r="P268" s="91"/>
      <c r="Q268" s="91"/>
      <c r="R268" s="91"/>
      <c r="S268" s="91"/>
      <c r="T268" s="92"/>
      <c r="U268" s="38"/>
      <c r="V268" s="38"/>
      <c r="W268" s="38"/>
      <c r="X268" s="38"/>
      <c r="Y268" s="38"/>
      <c r="Z268" s="38"/>
      <c r="AA268" s="38"/>
      <c r="AB268" s="38"/>
      <c r="AC268" s="38"/>
      <c r="AD268" s="38"/>
      <c r="AE268" s="38"/>
      <c r="AT268" s="17" t="s">
        <v>172</v>
      </c>
      <c r="AU268" s="17" t="s">
        <v>88</v>
      </c>
    </row>
    <row r="269" s="13" customFormat="1">
      <c r="A269" s="13"/>
      <c r="B269" s="236"/>
      <c r="C269" s="237"/>
      <c r="D269" s="231" t="s">
        <v>179</v>
      </c>
      <c r="E269" s="238" t="s">
        <v>1</v>
      </c>
      <c r="F269" s="239" t="s">
        <v>419</v>
      </c>
      <c r="G269" s="237"/>
      <c r="H269" s="240">
        <v>12.300000000000001</v>
      </c>
      <c r="I269" s="241"/>
      <c r="J269" s="237"/>
      <c r="K269" s="237"/>
      <c r="L269" s="242"/>
      <c r="M269" s="243"/>
      <c r="N269" s="244"/>
      <c r="O269" s="244"/>
      <c r="P269" s="244"/>
      <c r="Q269" s="244"/>
      <c r="R269" s="244"/>
      <c r="S269" s="244"/>
      <c r="T269" s="245"/>
      <c r="U269" s="13"/>
      <c r="V269" s="13"/>
      <c r="W269" s="13"/>
      <c r="X269" s="13"/>
      <c r="Y269" s="13"/>
      <c r="Z269" s="13"/>
      <c r="AA269" s="13"/>
      <c r="AB269" s="13"/>
      <c r="AC269" s="13"/>
      <c r="AD269" s="13"/>
      <c r="AE269" s="13"/>
      <c r="AT269" s="246" t="s">
        <v>179</v>
      </c>
      <c r="AU269" s="246" t="s">
        <v>88</v>
      </c>
      <c r="AV269" s="13" t="s">
        <v>88</v>
      </c>
      <c r="AW269" s="13" t="s">
        <v>34</v>
      </c>
      <c r="AX269" s="13" t="s">
        <v>78</v>
      </c>
      <c r="AY269" s="246" t="s">
        <v>162</v>
      </c>
    </row>
    <row r="270" s="14" customFormat="1">
      <c r="A270" s="14"/>
      <c r="B270" s="247"/>
      <c r="C270" s="248"/>
      <c r="D270" s="231" t="s">
        <v>179</v>
      </c>
      <c r="E270" s="249" t="s">
        <v>1</v>
      </c>
      <c r="F270" s="250" t="s">
        <v>181</v>
      </c>
      <c r="G270" s="248"/>
      <c r="H270" s="251">
        <v>12.300000000000001</v>
      </c>
      <c r="I270" s="252"/>
      <c r="J270" s="248"/>
      <c r="K270" s="248"/>
      <c r="L270" s="253"/>
      <c r="M270" s="254"/>
      <c r="N270" s="255"/>
      <c r="O270" s="255"/>
      <c r="P270" s="255"/>
      <c r="Q270" s="255"/>
      <c r="R270" s="255"/>
      <c r="S270" s="255"/>
      <c r="T270" s="256"/>
      <c r="U270" s="14"/>
      <c r="V270" s="14"/>
      <c r="W270" s="14"/>
      <c r="X270" s="14"/>
      <c r="Y270" s="14"/>
      <c r="Z270" s="14"/>
      <c r="AA270" s="14"/>
      <c r="AB270" s="14"/>
      <c r="AC270" s="14"/>
      <c r="AD270" s="14"/>
      <c r="AE270" s="14"/>
      <c r="AT270" s="257" t="s">
        <v>179</v>
      </c>
      <c r="AU270" s="257" t="s">
        <v>88</v>
      </c>
      <c r="AV270" s="14" t="s">
        <v>170</v>
      </c>
      <c r="AW270" s="14" t="s">
        <v>34</v>
      </c>
      <c r="AX270" s="14" t="s">
        <v>86</v>
      </c>
      <c r="AY270" s="257" t="s">
        <v>162</v>
      </c>
    </row>
    <row r="271" s="2" customFormat="1" ht="16.5" customHeight="1">
      <c r="A271" s="38"/>
      <c r="B271" s="39"/>
      <c r="C271" s="218" t="s">
        <v>420</v>
      </c>
      <c r="D271" s="218" t="s">
        <v>165</v>
      </c>
      <c r="E271" s="219" t="s">
        <v>421</v>
      </c>
      <c r="F271" s="220" t="s">
        <v>422</v>
      </c>
      <c r="G271" s="221" t="s">
        <v>208</v>
      </c>
      <c r="H271" s="222">
        <v>45.140000000000001</v>
      </c>
      <c r="I271" s="223"/>
      <c r="J271" s="224">
        <f>ROUND(I271*H271,2)</f>
        <v>0</v>
      </c>
      <c r="K271" s="220" t="s">
        <v>169</v>
      </c>
      <c r="L271" s="44"/>
      <c r="M271" s="225" t="s">
        <v>1</v>
      </c>
      <c r="N271" s="226" t="s">
        <v>43</v>
      </c>
      <c r="O271" s="91"/>
      <c r="P271" s="227">
        <f>O271*H271</f>
        <v>0</v>
      </c>
      <c r="Q271" s="227">
        <v>0</v>
      </c>
      <c r="R271" s="227">
        <f>Q271*H271</f>
        <v>0</v>
      </c>
      <c r="S271" s="227">
        <v>0.0016999999999999999</v>
      </c>
      <c r="T271" s="228">
        <f>S271*H271</f>
        <v>0.076738000000000001</v>
      </c>
      <c r="U271" s="38"/>
      <c r="V271" s="38"/>
      <c r="W271" s="38"/>
      <c r="X271" s="38"/>
      <c r="Y271" s="38"/>
      <c r="Z271" s="38"/>
      <c r="AA271" s="38"/>
      <c r="AB271" s="38"/>
      <c r="AC271" s="38"/>
      <c r="AD271" s="38"/>
      <c r="AE271" s="38"/>
      <c r="AR271" s="229" t="s">
        <v>245</v>
      </c>
      <c r="AT271" s="229" t="s">
        <v>165</v>
      </c>
      <c r="AU271" s="229" t="s">
        <v>88</v>
      </c>
      <c r="AY271" s="17" t="s">
        <v>162</v>
      </c>
      <c r="BE271" s="230">
        <f>IF(N271="základní",J271,0)</f>
        <v>0</v>
      </c>
      <c r="BF271" s="230">
        <f>IF(N271="snížená",J271,0)</f>
        <v>0</v>
      </c>
      <c r="BG271" s="230">
        <f>IF(N271="zákl. přenesená",J271,0)</f>
        <v>0</v>
      </c>
      <c r="BH271" s="230">
        <f>IF(N271="sníž. přenesená",J271,0)</f>
        <v>0</v>
      </c>
      <c r="BI271" s="230">
        <f>IF(N271="nulová",J271,0)</f>
        <v>0</v>
      </c>
      <c r="BJ271" s="17" t="s">
        <v>86</v>
      </c>
      <c r="BK271" s="230">
        <f>ROUND(I271*H271,2)</f>
        <v>0</v>
      </c>
      <c r="BL271" s="17" t="s">
        <v>245</v>
      </c>
      <c r="BM271" s="229" t="s">
        <v>423</v>
      </c>
    </row>
    <row r="272" s="2" customFormat="1">
      <c r="A272" s="38"/>
      <c r="B272" s="39"/>
      <c r="C272" s="40"/>
      <c r="D272" s="231" t="s">
        <v>172</v>
      </c>
      <c r="E272" s="40"/>
      <c r="F272" s="232" t="s">
        <v>390</v>
      </c>
      <c r="G272" s="40"/>
      <c r="H272" s="40"/>
      <c r="I272" s="233"/>
      <c r="J272" s="40"/>
      <c r="K272" s="40"/>
      <c r="L272" s="44"/>
      <c r="M272" s="234"/>
      <c r="N272" s="235"/>
      <c r="O272" s="91"/>
      <c r="P272" s="91"/>
      <c r="Q272" s="91"/>
      <c r="R272" s="91"/>
      <c r="S272" s="91"/>
      <c r="T272" s="92"/>
      <c r="U272" s="38"/>
      <c r="V272" s="38"/>
      <c r="W272" s="38"/>
      <c r="X272" s="38"/>
      <c r="Y272" s="38"/>
      <c r="Z272" s="38"/>
      <c r="AA272" s="38"/>
      <c r="AB272" s="38"/>
      <c r="AC272" s="38"/>
      <c r="AD272" s="38"/>
      <c r="AE272" s="38"/>
      <c r="AT272" s="17" t="s">
        <v>172</v>
      </c>
      <c r="AU272" s="17" t="s">
        <v>88</v>
      </c>
    </row>
    <row r="273" s="13" customFormat="1">
      <c r="A273" s="13"/>
      <c r="B273" s="236"/>
      <c r="C273" s="237"/>
      <c r="D273" s="231" t="s">
        <v>179</v>
      </c>
      <c r="E273" s="238" t="s">
        <v>1</v>
      </c>
      <c r="F273" s="239" t="s">
        <v>424</v>
      </c>
      <c r="G273" s="237"/>
      <c r="H273" s="240">
        <v>45.140000000000001</v>
      </c>
      <c r="I273" s="241"/>
      <c r="J273" s="237"/>
      <c r="K273" s="237"/>
      <c r="L273" s="242"/>
      <c r="M273" s="243"/>
      <c r="N273" s="244"/>
      <c r="O273" s="244"/>
      <c r="P273" s="244"/>
      <c r="Q273" s="244"/>
      <c r="R273" s="244"/>
      <c r="S273" s="244"/>
      <c r="T273" s="245"/>
      <c r="U273" s="13"/>
      <c r="V273" s="13"/>
      <c r="W273" s="13"/>
      <c r="X273" s="13"/>
      <c r="Y273" s="13"/>
      <c r="Z273" s="13"/>
      <c r="AA273" s="13"/>
      <c r="AB273" s="13"/>
      <c r="AC273" s="13"/>
      <c r="AD273" s="13"/>
      <c r="AE273" s="13"/>
      <c r="AT273" s="246" t="s">
        <v>179</v>
      </c>
      <c r="AU273" s="246" t="s">
        <v>88</v>
      </c>
      <c r="AV273" s="13" t="s">
        <v>88</v>
      </c>
      <c r="AW273" s="13" t="s">
        <v>34</v>
      </c>
      <c r="AX273" s="13" t="s">
        <v>78</v>
      </c>
      <c r="AY273" s="246" t="s">
        <v>162</v>
      </c>
    </row>
    <row r="274" s="14" customFormat="1">
      <c r="A274" s="14"/>
      <c r="B274" s="247"/>
      <c r="C274" s="248"/>
      <c r="D274" s="231" t="s">
        <v>179</v>
      </c>
      <c r="E274" s="249" t="s">
        <v>1</v>
      </c>
      <c r="F274" s="250" t="s">
        <v>181</v>
      </c>
      <c r="G274" s="248"/>
      <c r="H274" s="251">
        <v>45.140000000000001</v>
      </c>
      <c r="I274" s="252"/>
      <c r="J274" s="248"/>
      <c r="K274" s="248"/>
      <c r="L274" s="253"/>
      <c r="M274" s="254"/>
      <c r="N274" s="255"/>
      <c r="O274" s="255"/>
      <c r="P274" s="255"/>
      <c r="Q274" s="255"/>
      <c r="R274" s="255"/>
      <c r="S274" s="255"/>
      <c r="T274" s="256"/>
      <c r="U274" s="14"/>
      <c r="V274" s="14"/>
      <c r="W274" s="14"/>
      <c r="X274" s="14"/>
      <c r="Y274" s="14"/>
      <c r="Z274" s="14"/>
      <c r="AA274" s="14"/>
      <c r="AB274" s="14"/>
      <c r="AC274" s="14"/>
      <c r="AD274" s="14"/>
      <c r="AE274" s="14"/>
      <c r="AT274" s="257" t="s">
        <v>179</v>
      </c>
      <c r="AU274" s="257" t="s">
        <v>88</v>
      </c>
      <c r="AV274" s="14" t="s">
        <v>170</v>
      </c>
      <c r="AW274" s="14" t="s">
        <v>34</v>
      </c>
      <c r="AX274" s="14" t="s">
        <v>86</v>
      </c>
      <c r="AY274" s="257" t="s">
        <v>162</v>
      </c>
    </row>
    <row r="275" s="2" customFormat="1" ht="21.75" customHeight="1">
      <c r="A275" s="38"/>
      <c r="B275" s="39"/>
      <c r="C275" s="218" t="s">
        <v>425</v>
      </c>
      <c r="D275" s="218" t="s">
        <v>165</v>
      </c>
      <c r="E275" s="219" t="s">
        <v>426</v>
      </c>
      <c r="F275" s="220" t="s">
        <v>427</v>
      </c>
      <c r="G275" s="221" t="s">
        <v>208</v>
      </c>
      <c r="H275" s="222">
        <v>46.200000000000003</v>
      </c>
      <c r="I275" s="223"/>
      <c r="J275" s="224">
        <f>ROUND(I275*H275,2)</f>
        <v>0</v>
      </c>
      <c r="K275" s="220" t="s">
        <v>169</v>
      </c>
      <c r="L275" s="44"/>
      <c r="M275" s="225" t="s">
        <v>1</v>
      </c>
      <c r="N275" s="226" t="s">
        <v>43</v>
      </c>
      <c r="O275" s="91"/>
      <c r="P275" s="227">
        <f>O275*H275</f>
        <v>0</v>
      </c>
      <c r="Q275" s="227">
        <v>0</v>
      </c>
      <c r="R275" s="227">
        <f>Q275*H275</f>
        <v>0</v>
      </c>
      <c r="S275" s="227">
        <v>0.0017700000000000001</v>
      </c>
      <c r="T275" s="228">
        <f>S275*H275</f>
        <v>0.081774000000000013</v>
      </c>
      <c r="U275" s="38"/>
      <c r="V275" s="38"/>
      <c r="W275" s="38"/>
      <c r="X275" s="38"/>
      <c r="Y275" s="38"/>
      <c r="Z275" s="38"/>
      <c r="AA275" s="38"/>
      <c r="AB275" s="38"/>
      <c r="AC275" s="38"/>
      <c r="AD275" s="38"/>
      <c r="AE275" s="38"/>
      <c r="AR275" s="229" t="s">
        <v>245</v>
      </c>
      <c r="AT275" s="229" t="s">
        <v>165</v>
      </c>
      <c r="AU275" s="229" t="s">
        <v>88</v>
      </c>
      <c r="AY275" s="17" t="s">
        <v>162</v>
      </c>
      <c r="BE275" s="230">
        <f>IF(N275="základní",J275,0)</f>
        <v>0</v>
      </c>
      <c r="BF275" s="230">
        <f>IF(N275="snížená",J275,0)</f>
        <v>0</v>
      </c>
      <c r="BG275" s="230">
        <f>IF(N275="zákl. přenesená",J275,0)</f>
        <v>0</v>
      </c>
      <c r="BH275" s="230">
        <f>IF(N275="sníž. přenesená",J275,0)</f>
        <v>0</v>
      </c>
      <c r="BI275" s="230">
        <f>IF(N275="nulová",J275,0)</f>
        <v>0</v>
      </c>
      <c r="BJ275" s="17" t="s">
        <v>86</v>
      </c>
      <c r="BK275" s="230">
        <f>ROUND(I275*H275,2)</f>
        <v>0</v>
      </c>
      <c r="BL275" s="17" t="s">
        <v>245</v>
      </c>
      <c r="BM275" s="229" t="s">
        <v>428</v>
      </c>
    </row>
    <row r="276" s="2" customFormat="1">
      <c r="A276" s="38"/>
      <c r="B276" s="39"/>
      <c r="C276" s="40"/>
      <c r="D276" s="231" t="s">
        <v>172</v>
      </c>
      <c r="E276" s="40"/>
      <c r="F276" s="232" t="s">
        <v>402</v>
      </c>
      <c r="G276" s="40"/>
      <c r="H276" s="40"/>
      <c r="I276" s="233"/>
      <c r="J276" s="40"/>
      <c r="K276" s="40"/>
      <c r="L276" s="44"/>
      <c r="M276" s="234"/>
      <c r="N276" s="235"/>
      <c r="O276" s="91"/>
      <c r="P276" s="91"/>
      <c r="Q276" s="91"/>
      <c r="R276" s="91"/>
      <c r="S276" s="91"/>
      <c r="T276" s="92"/>
      <c r="U276" s="38"/>
      <c r="V276" s="38"/>
      <c r="W276" s="38"/>
      <c r="X276" s="38"/>
      <c r="Y276" s="38"/>
      <c r="Z276" s="38"/>
      <c r="AA276" s="38"/>
      <c r="AB276" s="38"/>
      <c r="AC276" s="38"/>
      <c r="AD276" s="38"/>
      <c r="AE276" s="38"/>
      <c r="AT276" s="17" t="s">
        <v>172</v>
      </c>
      <c r="AU276" s="17" t="s">
        <v>88</v>
      </c>
    </row>
    <row r="277" s="13" customFormat="1">
      <c r="A277" s="13"/>
      <c r="B277" s="236"/>
      <c r="C277" s="237"/>
      <c r="D277" s="231" t="s">
        <v>179</v>
      </c>
      <c r="E277" s="238" t="s">
        <v>1</v>
      </c>
      <c r="F277" s="239" t="s">
        <v>429</v>
      </c>
      <c r="G277" s="237"/>
      <c r="H277" s="240">
        <v>46.200000000000003</v>
      </c>
      <c r="I277" s="241"/>
      <c r="J277" s="237"/>
      <c r="K277" s="237"/>
      <c r="L277" s="242"/>
      <c r="M277" s="243"/>
      <c r="N277" s="244"/>
      <c r="O277" s="244"/>
      <c r="P277" s="244"/>
      <c r="Q277" s="244"/>
      <c r="R277" s="244"/>
      <c r="S277" s="244"/>
      <c r="T277" s="245"/>
      <c r="U277" s="13"/>
      <c r="V277" s="13"/>
      <c r="W277" s="13"/>
      <c r="X277" s="13"/>
      <c r="Y277" s="13"/>
      <c r="Z277" s="13"/>
      <c r="AA277" s="13"/>
      <c r="AB277" s="13"/>
      <c r="AC277" s="13"/>
      <c r="AD277" s="13"/>
      <c r="AE277" s="13"/>
      <c r="AT277" s="246" t="s">
        <v>179</v>
      </c>
      <c r="AU277" s="246" t="s">
        <v>88</v>
      </c>
      <c r="AV277" s="13" t="s">
        <v>88</v>
      </c>
      <c r="AW277" s="13" t="s">
        <v>34</v>
      </c>
      <c r="AX277" s="13" t="s">
        <v>78</v>
      </c>
      <c r="AY277" s="246" t="s">
        <v>162</v>
      </c>
    </row>
    <row r="278" s="14" customFormat="1">
      <c r="A278" s="14"/>
      <c r="B278" s="247"/>
      <c r="C278" s="248"/>
      <c r="D278" s="231" t="s">
        <v>179</v>
      </c>
      <c r="E278" s="249" t="s">
        <v>1</v>
      </c>
      <c r="F278" s="250" t="s">
        <v>181</v>
      </c>
      <c r="G278" s="248"/>
      <c r="H278" s="251">
        <v>46.200000000000003</v>
      </c>
      <c r="I278" s="252"/>
      <c r="J278" s="248"/>
      <c r="K278" s="248"/>
      <c r="L278" s="253"/>
      <c r="M278" s="254"/>
      <c r="N278" s="255"/>
      <c r="O278" s="255"/>
      <c r="P278" s="255"/>
      <c r="Q278" s="255"/>
      <c r="R278" s="255"/>
      <c r="S278" s="255"/>
      <c r="T278" s="256"/>
      <c r="U278" s="14"/>
      <c r="V278" s="14"/>
      <c r="W278" s="14"/>
      <c r="X278" s="14"/>
      <c r="Y278" s="14"/>
      <c r="Z278" s="14"/>
      <c r="AA278" s="14"/>
      <c r="AB278" s="14"/>
      <c r="AC278" s="14"/>
      <c r="AD278" s="14"/>
      <c r="AE278" s="14"/>
      <c r="AT278" s="257" t="s">
        <v>179</v>
      </c>
      <c r="AU278" s="257" t="s">
        <v>88</v>
      </c>
      <c r="AV278" s="14" t="s">
        <v>170</v>
      </c>
      <c r="AW278" s="14" t="s">
        <v>34</v>
      </c>
      <c r="AX278" s="14" t="s">
        <v>86</v>
      </c>
      <c r="AY278" s="257" t="s">
        <v>162</v>
      </c>
    </row>
    <row r="279" s="2" customFormat="1" ht="16.5" customHeight="1">
      <c r="A279" s="38"/>
      <c r="B279" s="39"/>
      <c r="C279" s="218" t="s">
        <v>430</v>
      </c>
      <c r="D279" s="218" t="s">
        <v>165</v>
      </c>
      <c r="E279" s="219" t="s">
        <v>431</v>
      </c>
      <c r="F279" s="220" t="s">
        <v>432</v>
      </c>
      <c r="G279" s="221" t="s">
        <v>268</v>
      </c>
      <c r="H279" s="222">
        <v>1</v>
      </c>
      <c r="I279" s="223"/>
      <c r="J279" s="224">
        <f>ROUND(I279*H279,2)</f>
        <v>0</v>
      </c>
      <c r="K279" s="220" t="s">
        <v>169</v>
      </c>
      <c r="L279" s="44"/>
      <c r="M279" s="225" t="s">
        <v>1</v>
      </c>
      <c r="N279" s="226" t="s">
        <v>43</v>
      </c>
      <c r="O279" s="91"/>
      <c r="P279" s="227">
        <f>O279*H279</f>
        <v>0</v>
      </c>
      <c r="Q279" s="227">
        <v>0</v>
      </c>
      <c r="R279" s="227">
        <f>Q279*H279</f>
        <v>0</v>
      </c>
      <c r="S279" s="227">
        <v>0.014999999999999999</v>
      </c>
      <c r="T279" s="228">
        <f>S279*H279</f>
        <v>0.014999999999999999</v>
      </c>
      <c r="U279" s="38"/>
      <c r="V279" s="38"/>
      <c r="W279" s="38"/>
      <c r="X279" s="38"/>
      <c r="Y279" s="38"/>
      <c r="Z279" s="38"/>
      <c r="AA279" s="38"/>
      <c r="AB279" s="38"/>
      <c r="AC279" s="38"/>
      <c r="AD279" s="38"/>
      <c r="AE279" s="38"/>
      <c r="AR279" s="229" t="s">
        <v>245</v>
      </c>
      <c r="AT279" s="229" t="s">
        <v>165</v>
      </c>
      <c r="AU279" s="229" t="s">
        <v>88</v>
      </c>
      <c r="AY279" s="17" t="s">
        <v>162</v>
      </c>
      <c r="BE279" s="230">
        <f>IF(N279="základní",J279,0)</f>
        <v>0</v>
      </c>
      <c r="BF279" s="230">
        <f>IF(N279="snížená",J279,0)</f>
        <v>0</v>
      </c>
      <c r="BG279" s="230">
        <f>IF(N279="zákl. přenesená",J279,0)</f>
        <v>0</v>
      </c>
      <c r="BH279" s="230">
        <f>IF(N279="sníž. přenesená",J279,0)</f>
        <v>0</v>
      </c>
      <c r="BI279" s="230">
        <f>IF(N279="nulová",J279,0)</f>
        <v>0</v>
      </c>
      <c r="BJ279" s="17" t="s">
        <v>86</v>
      </c>
      <c r="BK279" s="230">
        <f>ROUND(I279*H279,2)</f>
        <v>0</v>
      </c>
      <c r="BL279" s="17" t="s">
        <v>245</v>
      </c>
      <c r="BM279" s="229" t="s">
        <v>433</v>
      </c>
    </row>
    <row r="280" s="2" customFormat="1">
      <c r="A280" s="38"/>
      <c r="B280" s="39"/>
      <c r="C280" s="40"/>
      <c r="D280" s="231" t="s">
        <v>172</v>
      </c>
      <c r="E280" s="40"/>
      <c r="F280" s="232" t="s">
        <v>434</v>
      </c>
      <c r="G280" s="40"/>
      <c r="H280" s="40"/>
      <c r="I280" s="233"/>
      <c r="J280" s="40"/>
      <c r="K280" s="40"/>
      <c r="L280" s="44"/>
      <c r="M280" s="234"/>
      <c r="N280" s="235"/>
      <c r="O280" s="91"/>
      <c r="P280" s="91"/>
      <c r="Q280" s="91"/>
      <c r="R280" s="91"/>
      <c r="S280" s="91"/>
      <c r="T280" s="92"/>
      <c r="U280" s="38"/>
      <c r="V280" s="38"/>
      <c r="W280" s="38"/>
      <c r="X280" s="38"/>
      <c r="Y280" s="38"/>
      <c r="Z280" s="38"/>
      <c r="AA280" s="38"/>
      <c r="AB280" s="38"/>
      <c r="AC280" s="38"/>
      <c r="AD280" s="38"/>
      <c r="AE280" s="38"/>
      <c r="AT280" s="17" t="s">
        <v>172</v>
      </c>
      <c r="AU280" s="17" t="s">
        <v>88</v>
      </c>
    </row>
    <row r="281" s="2" customFormat="1" ht="16.5" customHeight="1">
      <c r="A281" s="38"/>
      <c r="B281" s="39"/>
      <c r="C281" s="218" t="s">
        <v>435</v>
      </c>
      <c r="D281" s="218" t="s">
        <v>165</v>
      </c>
      <c r="E281" s="219" t="s">
        <v>436</v>
      </c>
      <c r="F281" s="220" t="s">
        <v>437</v>
      </c>
      <c r="G281" s="221" t="s">
        <v>268</v>
      </c>
      <c r="H281" s="222">
        <v>2</v>
      </c>
      <c r="I281" s="223"/>
      <c r="J281" s="224">
        <f>ROUND(I281*H281,2)</f>
        <v>0</v>
      </c>
      <c r="K281" s="220" t="s">
        <v>1</v>
      </c>
      <c r="L281" s="44"/>
      <c r="M281" s="225" t="s">
        <v>1</v>
      </c>
      <c r="N281" s="226" t="s">
        <v>43</v>
      </c>
      <c r="O281" s="91"/>
      <c r="P281" s="227">
        <f>O281*H281</f>
        <v>0</v>
      </c>
      <c r="Q281" s="227">
        <v>0</v>
      </c>
      <c r="R281" s="227">
        <f>Q281*H281</f>
        <v>0</v>
      </c>
      <c r="S281" s="227">
        <v>0.014999999999999999</v>
      </c>
      <c r="T281" s="228">
        <f>S281*H281</f>
        <v>0.029999999999999999</v>
      </c>
      <c r="U281" s="38"/>
      <c r="V281" s="38"/>
      <c r="W281" s="38"/>
      <c r="X281" s="38"/>
      <c r="Y281" s="38"/>
      <c r="Z281" s="38"/>
      <c r="AA281" s="38"/>
      <c r="AB281" s="38"/>
      <c r="AC281" s="38"/>
      <c r="AD281" s="38"/>
      <c r="AE281" s="38"/>
      <c r="AR281" s="229" t="s">
        <v>245</v>
      </c>
      <c r="AT281" s="229" t="s">
        <v>165</v>
      </c>
      <c r="AU281" s="229" t="s">
        <v>88</v>
      </c>
      <c r="AY281" s="17" t="s">
        <v>162</v>
      </c>
      <c r="BE281" s="230">
        <f>IF(N281="základní",J281,0)</f>
        <v>0</v>
      </c>
      <c r="BF281" s="230">
        <f>IF(N281="snížená",J281,0)</f>
        <v>0</v>
      </c>
      <c r="BG281" s="230">
        <f>IF(N281="zákl. přenesená",J281,0)</f>
        <v>0</v>
      </c>
      <c r="BH281" s="230">
        <f>IF(N281="sníž. přenesená",J281,0)</f>
        <v>0</v>
      </c>
      <c r="BI281" s="230">
        <f>IF(N281="nulová",J281,0)</f>
        <v>0</v>
      </c>
      <c r="BJ281" s="17" t="s">
        <v>86</v>
      </c>
      <c r="BK281" s="230">
        <f>ROUND(I281*H281,2)</f>
        <v>0</v>
      </c>
      <c r="BL281" s="17" t="s">
        <v>245</v>
      </c>
      <c r="BM281" s="229" t="s">
        <v>438</v>
      </c>
    </row>
    <row r="282" s="2" customFormat="1">
      <c r="A282" s="38"/>
      <c r="B282" s="39"/>
      <c r="C282" s="40"/>
      <c r="D282" s="231" t="s">
        <v>172</v>
      </c>
      <c r="E282" s="40"/>
      <c r="F282" s="232" t="s">
        <v>390</v>
      </c>
      <c r="G282" s="40"/>
      <c r="H282" s="40"/>
      <c r="I282" s="233"/>
      <c r="J282" s="40"/>
      <c r="K282" s="40"/>
      <c r="L282" s="44"/>
      <c r="M282" s="234"/>
      <c r="N282" s="235"/>
      <c r="O282" s="91"/>
      <c r="P282" s="91"/>
      <c r="Q282" s="91"/>
      <c r="R282" s="91"/>
      <c r="S282" s="91"/>
      <c r="T282" s="92"/>
      <c r="U282" s="38"/>
      <c r="V282" s="38"/>
      <c r="W282" s="38"/>
      <c r="X282" s="38"/>
      <c r="Y282" s="38"/>
      <c r="Z282" s="38"/>
      <c r="AA282" s="38"/>
      <c r="AB282" s="38"/>
      <c r="AC282" s="38"/>
      <c r="AD282" s="38"/>
      <c r="AE282" s="38"/>
      <c r="AT282" s="17" t="s">
        <v>172</v>
      </c>
      <c r="AU282" s="17" t="s">
        <v>88</v>
      </c>
    </row>
    <row r="283" s="2" customFormat="1" ht="16.5" customHeight="1">
      <c r="A283" s="38"/>
      <c r="B283" s="39"/>
      <c r="C283" s="218" t="s">
        <v>439</v>
      </c>
      <c r="D283" s="218" t="s">
        <v>165</v>
      </c>
      <c r="E283" s="219" t="s">
        <v>440</v>
      </c>
      <c r="F283" s="220" t="s">
        <v>441</v>
      </c>
      <c r="G283" s="221" t="s">
        <v>208</v>
      </c>
      <c r="H283" s="222">
        <v>16.690000000000001</v>
      </c>
      <c r="I283" s="223"/>
      <c r="J283" s="224">
        <f>ROUND(I283*H283,2)</f>
        <v>0</v>
      </c>
      <c r="K283" s="220" t="s">
        <v>169</v>
      </c>
      <c r="L283" s="44"/>
      <c r="M283" s="225" t="s">
        <v>1</v>
      </c>
      <c r="N283" s="226" t="s">
        <v>43</v>
      </c>
      <c r="O283" s="91"/>
      <c r="P283" s="227">
        <f>O283*H283</f>
        <v>0</v>
      </c>
      <c r="Q283" s="227">
        <v>0</v>
      </c>
      <c r="R283" s="227">
        <f>Q283*H283</f>
        <v>0</v>
      </c>
      <c r="S283" s="227">
        <v>0.00167</v>
      </c>
      <c r="T283" s="228">
        <f>S283*H283</f>
        <v>0.027872300000000003</v>
      </c>
      <c r="U283" s="38"/>
      <c r="V283" s="38"/>
      <c r="W283" s="38"/>
      <c r="X283" s="38"/>
      <c r="Y283" s="38"/>
      <c r="Z283" s="38"/>
      <c r="AA283" s="38"/>
      <c r="AB283" s="38"/>
      <c r="AC283" s="38"/>
      <c r="AD283" s="38"/>
      <c r="AE283" s="38"/>
      <c r="AR283" s="229" t="s">
        <v>245</v>
      </c>
      <c r="AT283" s="229" t="s">
        <v>165</v>
      </c>
      <c r="AU283" s="229" t="s">
        <v>88</v>
      </c>
      <c r="AY283" s="17" t="s">
        <v>162</v>
      </c>
      <c r="BE283" s="230">
        <f>IF(N283="základní",J283,0)</f>
        <v>0</v>
      </c>
      <c r="BF283" s="230">
        <f>IF(N283="snížená",J283,0)</f>
        <v>0</v>
      </c>
      <c r="BG283" s="230">
        <f>IF(N283="zákl. přenesená",J283,0)</f>
        <v>0</v>
      </c>
      <c r="BH283" s="230">
        <f>IF(N283="sníž. přenesená",J283,0)</f>
        <v>0</v>
      </c>
      <c r="BI283" s="230">
        <f>IF(N283="nulová",J283,0)</f>
        <v>0</v>
      </c>
      <c r="BJ283" s="17" t="s">
        <v>86</v>
      </c>
      <c r="BK283" s="230">
        <f>ROUND(I283*H283,2)</f>
        <v>0</v>
      </c>
      <c r="BL283" s="17" t="s">
        <v>245</v>
      </c>
      <c r="BM283" s="229" t="s">
        <v>442</v>
      </c>
    </row>
    <row r="284" s="2" customFormat="1">
      <c r="A284" s="38"/>
      <c r="B284" s="39"/>
      <c r="C284" s="40"/>
      <c r="D284" s="231" t="s">
        <v>172</v>
      </c>
      <c r="E284" s="40"/>
      <c r="F284" s="232" t="s">
        <v>443</v>
      </c>
      <c r="G284" s="40"/>
      <c r="H284" s="40"/>
      <c r="I284" s="233"/>
      <c r="J284" s="40"/>
      <c r="K284" s="40"/>
      <c r="L284" s="44"/>
      <c r="M284" s="234"/>
      <c r="N284" s="235"/>
      <c r="O284" s="91"/>
      <c r="P284" s="91"/>
      <c r="Q284" s="91"/>
      <c r="R284" s="91"/>
      <c r="S284" s="91"/>
      <c r="T284" s="92"/>
      <c r="U284" s="38"/>
      <c r="V284" s="38"/>
      <c r="W284" s="38"/>
      <c r="X284" s="38"/>
      <c r="Y284" s="38"/>
      <c r="Z284" s="38"/>
      <c r="AA284" s="38"/>
      <c r="AB284" s="38"/>
      <c r="AC284" s="38"/>
      <c r="AD284" s="38"/>
      <c r="AE284" s="38"/>
      <c r="AT284" s="17" t="s">
        <v>172</v>
      </c>
      <c r="AU284" s="17" t="s">
        <v>88</v>
      </c>
    </row>
    <row r="285" s="13" customFormat="1">
      <c r="A285" s="13"/>
      <c r="B285" s="236"/>
      <c r="C285" s="237"/>
      <c r="D285" s="231" t="s">
        <v>179</v>
      </c>
      <c r="E285" s="238" t="s">
        <v>1</v>
      </c>
      <c r="F285" s="239" t="s">
        <v>444</v>
      </c>
      <c r="G285" s="237"/>
      <c r="H285" s="240">
        <v>16.690000000000001</v>
      </c>
      <c r="I285" s="241"/>
      <c r="J285" s="237"/>
      <c r="K285" s="237"/>
      <c r="L285" s="242"/>
      <c r="M285" s="243"/>
      <c r="N285" s="244"/>
      <c r="O285" s="244"/>
      <c r="P285" s="244"/>
      <c r="Q285" s="244"/>
      <c r="R285" s="244"/>
      <c r="S285" s="244"/>
      <c r="T285" s="245"/>
      <c r="U285" s="13"/>
      <c r="V285" s="13"/>
      <c r="W285" s="13"/>
      <c r="X285" s="13"/>
      <c r="Y285" s="13"/>
      <c r="Z285" s="13"/>
      <c r="AA285" s="13"/>
      <c r="AB285" s="13"/>
      <c r="AC285" s="13"/>
      <c r="AD285" s="13"/>
      <c r="AE285" s="13"/>
      <c r="AT285" s="246" t="s">
        <v>179</v>
      </c>
      <c r="AU285" s="246" t="s">
        <v>88</v>
      </c>
      <c r="AV285" s="13" t="s">
        <v>88</v>
      </c>
      <c r="AW285" s="13" t="s">
        <v>34</v>
      </c>
      <c r="AX285" s="13" t="s">
        <v>86</v>
      </c>
      <c r="AY285" s="246" t="s">
        <v>162</v>
      </c>
    </row>
    <row r="286" s="2" customFormat="1" ht="16.5" customHeight="1">
      <c r="A286" s="38"/>
      <c r="B286" s="39"/>
      <c r="C286" s="218" t="s">
        <v>445</v>
      </c>
      <c r="D286" s="218" t="s">
        <v>165</v>
      </c>
      <c r="E286" s="219" t="s">
        <v>446</v>
      </c>
      <c r="F286" s="220" t="s">
        <v>447</v>
      </c>
      <c r="G286" s="221" t="s">
        <v>208</v>
      </c>
      <c r="H286" s="222">
        <v>23.350000000000001</v>
      </c>
      <c r="I286" s="223"/>
      <c r="J286" s="224">
        <f>ROUND(I286*H286,2)</f>
        <v>0</v>
      </c>
      <c r="K286" s="220" t="s">
        <v>169</v>
      </c>
      <c r="L286" s="44"/>
      <c r="M286" s="225" t="s">
        <v>1</v>
      </c>
      <c r="N286" s="226" t="s">
        <v>43</v>
      </c>
      <c r="O286" s="91"/>
      <c r="P286" s="227">
        <f>O286*H286</f>
        <v>0</v>
      </c>
      <c r="Q286" s="227">
        <v>0</v>
      </c>
      <c r="R286" s="227">
        <f>Q286*H286</f>
        <v>0</v>
      </c>
      <c r="S286" s="227">
        <v>0.00175</v>
      </c>
      <c r="T286" s="228">
        <f>S286*H286</f>
        <v>0.040862500000000003</v>
      </c>
      <c r="U286" s="38"/>
      <c r="V286" s="38"/>
      <c r="W286" s="38"/>
      <c r="X286" s="38"/>
      <c r="Y286" s="38"/>
      <c r="Z286" s="38"/>
      <c r="AA286" s="38"/>
      <c r="AB286" s="38"/>
      <c r="AC286" s="38"/>
      <c r="AD286" s="38"/>
      <c r="AE286" s="38"/>
      <c r="AR286" s="229" t="s">
        <v>245</v>
      </c>
      <c r="AT286" s="229" t="s">
        <v>165</v>
      </c>
      <c r="AU286" s="229" t="s">
        <v>88</v>
      </c>
      <c r="AY286" s="17" t="s">
        <v>162</v>
      </c>
      <c r="BE286" s="230">
        <f>IF(N286="základní",J286,0)</f>
        <v>0</v>
      </c>
      <c r="BF286" s="230">
        <f>IF(N286="snížená",J286,0)</f>
        <v>0</v>
      </c>
      <c r="BG286" s="230">
        <f>IF(N286="zákl. přenesená",J286,0)</f>
        <v>0</v>
      </c>
      <c r="BH286" s="230">
        <f>IF(N286="sníž. přenesená",J286,0)</f>
        <v>0</v>
      </c>
      <c r="BI286" s="230">
        <f>IF(N286="nulová",J286,0)</f>
        <v>0</v>
      </c>
      <c r="BJ286" s="17" t="s">
        <v>86</v>
      </c>
      <c r="BK286" s="230">
        <f>ROUND(I286*H286,2)</f>
        <v>0</v>
      </c>
      <c r="BL286" s="17" t="s">
        <v>245</v>
      </c>
      <c r="BM286" s="229" t="s">
        <v>448</v>
      </c>
    </row>
    <row r="287" s="2" customFormat="1">
      <c r="A287" s="38"/>
      <c r="B287" s="39"/>
      <c r="C287" s="40"/>
      <c r="D287" s="231" t="s">
        <v>172</v>
      </c>
      <c r="E287" s="40"/>
      <c r="F287" s="232" t="s">
        <v>449</v>
      </c>
      <c r="G287" s="40"/>
      <c r="H287" s="40"/>
      <c r="I287" s="233"/>
      <c r="J287" s="40"/>
      <c r="K287" s="40"/>
      <c r="L287" s="44"/>
      <c r="M287" s="234"/>
      <c r="N287" s="235"/>
      <c r="O287" s="91"/>
      <c r="P287" s="91"/>
      <c r="Q287" s="91"/>
      <c r="R287" s="91"/>
      <c r="S287" s="91"/>
      <c r="T287" s="92"/>
      <c r="U287" s="38"/>
      <c r="V287" s="38"/>
      <c r="W287" s="38"/>
      <c r="X287" s="38"/>
      <c r="Y287" s="38"/>
      <c r="Z287" s="38"/>
      <c r="AA287" s="38"/>
      <c r="AB287" s="38"/>
      <c r="AC287" s="38"/>
      <c r="AD287" s="38"/>
      <c r="AE287" s="38"/>
      <c r="AT287" s="17" t="s">
        <v>172</v>
      </c>
      <c r="AU287" s="17" t="s">
        <v>88</v>
      </c>
    </row>
    <row r="288" s="13" customFormat="1">
      <c r="A288" s="13"/>
      <c r="B288" s="236"/>
      <c r="C288" s="237"/>
      <c r="D288" s="231" t="s">
        <v>179</v>
      </c>
      <c r="E288" s="238" t="s">
        <v>1</v>
      </c>
      <c r="F288" s="239" t="s">
        <v>450</v>
      </c>
      <c r="G288" s="237"/>
      <c r="H288" s="240">
        <v>23.350000000000001</v>
      </c>
      <c r="I288" s="241"/>
      <c r="J288" s="237"/>
      <c r="K288" s="237"/>
      <c r="L288" s="242"/>
      <c r="M288" s="243"/>
      <c r="N288" s="244"/>
      <c r="O288" s="244"/>
      <c r="P288" s="244"/>
      <c r="Q288" s="244"/>
      <c r="R288" s="244"/>
      <c r="S288" s="244"/>
      <c r="T288" s="245"/>
      <c r="U288" s="13"/>
      <c r="V288" s="13"/>
      <c r="W288" s="13"/>
      <c r="X288" s="13"/>
      <c r="Y288" s="13"/>
      <c r="Z288" s="13"/>
      <c r="AA288" s="13"/>
      <c r="AB288" s="13"/>
      <c r="AC288" s="13"/>
      <c r="AD288" s="13"/>
      <c r="AE288" s="13"/>
      <c r="AT288" s="246" t="s">
        <v>179</v>
      </c>
      <c r="AU288" s="246" t="s">
        <v>88</v>
      </c>
      <c r="AV288" s="13" t="s">
        <v>88</v>
      </c>
      <c r="AW288" s="13" t="s">
        <v>34</v>
      </c>
      <c r="AX288" s="13" t="s">
        <v>86</v>
      </c>
      <c r="AY288" s="246" t="s">
        <v>162</v>
      </c>
    </row>
    <row r="289" s="2" customFormat="1" ht="16.5" customHeight="1">
      <c r="A289" s="38"/>
      <c r="B289" s="39"/>
      <c r="C289" s="218" t="s">
        <v>451</v>
      </c>
      <c r="D289" s="218" t="s">
        <v>165</v>
      </c>
      <c r="E289" s="219" t="s">
        <v>452</v>
      </c>
      <c r="F289" s="220" t="s">
        <v>453</v>
      </c>
      <c r="G289" s="221" t="s">
        <v>208</v>
      </c>
      <c r="H289" s="222">
        <v>46.020000000000003</v>
      </c>
      <c r="I289" s="223"/>
      <c r="J289" s="224">
        <f>ROUND(I289*H289,2)</f>
        <v>0</v>
      </c>
      <c r="K289" s="220" t="s">
        <v>169</v>
      </c>
      <c r="L289" s="44"/>
      <c r="M289" s="225" t="s">
        <v>1</v>
      </c>
      <c r="N289" s="226" t="s">
        <v>43</v>
      </c>
      <c r="O289" s="91"/>
      <c r="P289" s="227">
        <f>O289*H289</f>
        <v>0</v>
      </c>
      <c r="Q289" s="227">
        <v>0</v>
      </c>
      <c r="R289" s="227">
        <f>Q289*H289</f>
        <v>0</v>
      </c>
      <c r="S289" s="227">
        <v>0.0025999999999999999</v>
      </c>
      <c r="T289" s="228">
        <f>S289*H289</f>
        <v>0.11965200000000001</v>
      </c>
      <c r="U289" s="38"/>
      <c r="V289" s="38"/>
      <c r="W289" s="38"/>
      <c r="X289" s="38"/>
      <c r="Y289" s="38"/>
      <c r="Z289" s="38"/>
      <c r="AA289" s="38"/>
      <c r="AB289" s="38"/>
      <c r="AC289" s="38"/>
      <c r="AD289" s="38"/>
      <c r="AE289" s="38"/>
      <c r="AR289" s="229" t="s">
        <v>245</v>
      </c>
      <c r="AT289" s="229" t="s">
        <v>165</v>
      </c>
      <c r="AU289" s="229" t="s">
        <v>88</v>
      </c>
      <c r="AY289" s="17" t="s">
        <v>162</v>
      </c>
      <c r="BE289" s="230">
        <f>IF(N289="základní",J289,0)</f>
        <v>0</v>
      </c>
      <c r="BF289" s="230">
        <f>IF(N289="snížená",J289,0)</f>
        <v>0</v>
      </c>
      <c r="BG289" s="230">
        <f>IF(N289="zákl. přenesená",J289,0)</f>
        <v>0</v>
      </c>
      <c r="BH289" s="230">
        <f>IF(N289="sníž. přenesená",J289,0)</f>
        <v>0</v>
      </c>
      <c r="BI289" s="230">
        <f>IF(N289="nulová",J289,0)</f>
        <v>0</v>
      </c>
      <c r="BJ289" s="17" t="s">
        <v>86</v>
      </c>
      <c r="BK289" s="230">
        <f>ROUND(I289*H289,2)</f>
        <v>0</v>
      </c>
      <c r="BL289" s="17" t="s">
        <v>245</v>
      </c>
      <c r="BM289" s="229" t="s">
        <v>454</v>
      </c>
    </row>
    <row r="290" s="2" customFormat="1">
      <c r="A290" s="38"/>
      <c r="B290" s="39"/>
      <c r="C290" s="40"/>
      <c r="D290" s="231" t="s">
        <v>172</v>
      </c>
      <c r="E290" s="40"/>
      <c r="F290" s="232" t="s">
        <v>390</v>
      </c>
      <c r="G290" s="40"/>
      <c r="H290" s="40"/>
      <c r="I290" s="233"/>
      <c r="J290" s="40"/>
      <c r="K290" s="40"/>
      <c r="L290" s="44"/>
      <c r="M290" s="234"/>
      <c r="N290" s="235"/>
      <c r="O290" s="91"/>
      <c r="P290" s="91"/>
      <c r="Q290" s="91"/>
      <c r="R290" s="91"/>
      <c r="S290" s="91"/>
      <c r="T290" s="92"/>
      <c r="U290" s="38"/>
      <c r="V290" s="38"/>
      <c r="W290" s="38"/>
      <c r="X290" s="38"/>
      <c r="Y290" s="38"/>
      <c r="Z290" s="38"/>
      <c r="AA290" s="38"/>
      <c r="AB290" s="38"/>
      <c r="AC290" s="38"/>
      <c r="AD290" s="38"/>
      <c r="AE290" s="38"/>
      <c r="AT290" s="17" t="s">
        <v>172</v>
      </c>
      <c r="AU290" s="17" t="s">
        <v>88</v>
      </c>
    </row>
    <row r="291" s="13" customFormat="1">
      <c r="A291" s="13"/>
      <c r="B291" s="236"/>
      <c r="C291" s="237"/>
      <c r="D291" s="231" t="s">
        <v>179</v>
      </c>
      <c r="E291" s="238" t="s">
        <v>1</v>
      </c>
      <c r="F291" s="239" t="s">
        <v>455</v>
      </c>
      <c r="G291" s="237"/>
      <c r="H291" s="240">
        <v>46.020000000000003</v>
      </c>
      <c r="I291" s="241"/>
      <c r="J291" s="237"/>
      <c r="K291" s="237"/>
      <c r="L291" s="242"/>
      <c r="M291" s="243"/>
      <c r="N291" s="244"/>
      <c r="O291" s="244"/>
      <c r="P291" s="244"/>
      <c r="Q291" s="244"/>
      <c r="R291" s="244"/>
      <c r="S291" s="244"/>
      <c r="T291" s="245"/>
      <c r="U291" s="13"/>
      <c r="V291" s="13"/>
      <c r="W291" s="13"/>
      <c r="X291" s="13"/>
      <c r="Y291" s="13"/>
      <c r="Z291" s="13"/>
      <c r="AA291" s="13"/>
      <c r="AB291" s="13"/>
      <c r="AC291" s="13"/>
      <c r="AD291" s="13"/>
      <c r="AE291" s="13"/>
      <c r="AT291" s="246" t="s">
        <v>179</v>
      </c>
      <c r="AU291" s="246" t="s">
        <v>88</v>
      </c>
      <c r="AV291" s="13" t="s">
        <v>88</v>
      </c>
      <c r="AW291" s="13" t="s">
        <v>34</v>
      </c>
      <c r="AX291" s="13" t="s">
        <v>78</v>
      </c>
      <c r="AY291" s="246" t="s">
        <v>162</v>
      </c>
    </row>
    <row r="292" s="14" customFormat="1">
      <c r="A292" s="14"/>
      <c r="B292" s="247"/>
      <c r="C292" s="248"/>
      <c r="D292" s="231" t="s">
        <v>179</v>
      </c>
      <c r="E292" s="249" t="s">
        <v>1</v>
      </c>
      <c r="F292" s="250" t="s">
        <v>181</v>
      </c>
      <c r="G292" s="248"/>
      <c r="H292" s="251">
        <v>46.020000000000003</v>
      </c>
      <c r="I292" s="252"/>
      <c r="J292" s="248"/>
      <c r="K292" s="248"/>
      <c r="L292" s="253"/>
      <c r="M292" s="254"/>
      <c r="N292" s="255"/>
      <c r="O292" s="255"/>
      <c r="P292" s="255"/>
      <c r="Q292" s="255"/>
      <c r="R292" s="255"/>
      <c r="S292" s="255"/>
      <c r="T292" s="256"/>
      <c r="U292" s="14"/>
      <c r="V292" s="14"/>
      <c r="W292" s="14"/>
      <c r="X292" s="14"/>
      <c r="Y292" s="14"/>
      <c r="Z292" s="14"/>
      <c r="AA292" s="14"/>
      <c r="AB292" s="14"/>
      <c r="AC292" s="14"/>
      <c r="AD292" s="14"/>
      <c r="AE292" s="14"/>
      <c r="AT292" s="257" t="s">
        <v>179</v>
      </c>
      <c r="AU292" s="257" t="s">
        <v>88</v>
      </c>
      <c r="AV292" s="14" t="s">
        <v>170</v>
      </c>
      <c r="AW292" s="14" t="s">
        <v>34</v>
      </c>
      <c r="AX292" s="14" t="s">
        <v>86</v>
      </c>
      <c r="AY292" s="257" t="s">
        <v>162</v>
      </c>
    </row>
    <row r="293" s="2" customFormat="1" ht="16.5" customHeight="1">
      <c r="A293" s="38"/>
      <c r="B293" s="39"/>
      <c r="C293" s="218" t="s">
        <v>456</v>
      </c>
      <c r="D293" s="218" t="s">
        <v>165</v>
      </c>
      <c r="E293" s="219" t="s">
        <v>457</v>
      </c>
      <c r="F293" s="220" t="s">
        <v>458</v>
      </c>
      <c r="G293" s="221" t="s">
        <v>208</v>
      </c>
      <c r="H293" s="222">
        <v>25.199999999999999</v>
      </c>
      <c r="I293" s="223"/>
      <c r="J293" s="224">
        <f>ROUND(I293*H293,2)</f>
        <v>0</v>
      </c>
      <c r="K293" s="220" t="s">
        <v>169</v>
      </c>
      <c r="L293" s="44"/>
      <c r="M293" s="225" t="s">
        <v>1</v>
      </c>
      <c r="N293" s="226" t="s">
        <v>43</v>
      </c>
      <c r="O293" s="91"/>
      <c r="P293" s="227">
        <f>O293*H293</f>
        <v>0</v>
      </c>
      <c r="Q293" s="227">
        <v>0</v>
      </c>
      <c r="R293" s="227">
        <f>Q293*H293</f>
        <v>0</v>
      </c>
      <c r="S293" s="227">
        <v>0.0039399999999999999</v>
      </c>
      <c r="T293" s="228">
        <f>S293*H293</f>
        <v>0.099288000000000001</v>
      </c>
      <c r="U293" s="38"/>
      <c r="V293" s="38"/>
      <c r="W293" s="38"/>
      <c r="X293" s="38"/>
      <c r="Y293" s="38"/>
      <c r="Z293" s="38"/>
      <c r="AA293" s="38"/>
      <c r="AB293" s="38"/>
      <c r="AC293" s="38"/>
      <c r="AD293" s="38"/>
      <c r="AE293" s="38"/>
      <c r="AR293" s="229" t="s">
        <v>245</v>
      </c>
      <c r="AT293" s="229" t="s">
        <v>165</v>
      </c>
      <c r="AU293" s="229" t="s">
        <v>88</v>
      </c>
      <c r="AY293" s="17" t="s">
        <v>162</v>
      </c>
      <c r="BE293" s="230">
        <f>IF(N293="základní",J293,0)</f>
        <v>0</v>
      </c>
      <c r="BF293" s="230">
        <f>IF(N293="snížená",J293,0)</f>
        <v>0</v>
      </c>
      <c r="BG293" s="230">
        <f>IF(N293="zákl. přenesená",J293,0)</f>
        <v>0</v>
      </c>
      <c r="BH293" s="230">
        <f>IF(N293="sníž. přenesená",J293,0)</f>
        <v>0</v>
      </c>
      <c r="BI293" s="230">
        <f>IF(N293="nulová",J293,0)</f>
        <v>0</v>
      </c>
      <c r="BJ293" s="17" t="s">
        <v>86</v>
      </c>
      <c r="BK293" s="230">
        <f>ROUND(I293*H293,2)</f>
        <v>0</v>
      </c>
      <c r="BL293" s="17" t="s">
        <v>245</v>
      </c>
      <c r="BM293" s="229" t="s">
        <v>459</v>
      </c>
    </row>
    <row r="294" s="2" customFormat="1">
      <c r="A294" s="38"/>
      <c r="B294" s="39"/>
      <c r="C294" s="40"/>
      <c r="D294" s="231" t="s">
        <v>172</v>
      </c>
      <c r="E294" s="40"/>
      <c r="F294" s="232" t="s">
        <v>390</v>
      </c>
      <c r="G294" s="40"/>
      <c r="H294" s="40"/>
      <c r="I294" s="233"/>
      <c r="J294" s="40"/>
      <c r="K294" s="40"/>
      <c r="L294" s="44"/>
      <c r="M294" s="234"/>
      <c r="N294" s="235"/>
      <c r="O294" s="91"/>
      <c r="P294" s="91"/>
      <c r="Q294" s="91"/>
      <c r="R294" s="91"/>
      <c r="S294" s="91"/>
      <c r="T294" s="92"/>
      <c r="U294" s="38"/>
      <c r="V294" s="38"/>
      <c r="W294" s="38"/>
      <c r="X294" s="38"/>
      <c r="Y294" s="38"/>
      <c r="Z294" s="38"/>
      <c r="AA294" s="38"/>
      <c r="AB294" s="38"/>
      <c r="AC294" s="38"/>
      <c r="AD294" s="38"/>
      <c r="AE294" s="38"/>
      <c r="AT294" s="17" t="s">
        <v>172</v>
      </c>
      <c r="AU294" s="17" t="s">
        <v>88</v>
      </c>
    </row>
    <row r="295" s="13" customFormat="1">
      <c r="A295" s="13"/>
      <c r="B295" s="236"/>
      <c r="C295" s="237"/>
      <c r="D295" s="231" t="s">
        <v>179</v>
      </c>
      <c r="E295" s="238" t="s">
        <v>1</v>
      </c>
      <c r="F295" s="239" t="s">
        <v>460</v>
      </c>
      <c r="G295" s="237"/>
      <c r="H295" s="240">
        <v>25.199999999999999</v>
      </c>
      <c r="I295" s="241"/>
      <c r="J295" s="237"/>
      <c r="K295" s="237"/>
      <c r="L295" s="242"/>
      <c r="M295" s="243"/>
      <c r="N295" s="244"/>
      <c r="O295" s="244"/>
      <c r="P295" s="244"/>
      <c r="Q295" s="244"/>
      <c r="R295" s="244"/>
      <c r="S295" s="244"/>
      <c r="T295" s="245"/>
      <c r="U295" s="13"/>
      <c r="V295" s="13"/>
      <c r="W295" s="13"/>
      <c r="X295" s="13"/>
      <c r="Y295" s="13"/>
      <c r="Z295" s="13"/>
      <c r="AA295" s="13"/>
      <c r="AB295" s="13"/>
      <c r="AC295" s="13"/>
      <c r="AD295" s="13"/>
      <c r="AE295" s="13"/>
      <c r="AT295" s="246" t="s">
        <v>179</v>
      </c>
      <c r="AU295" s="246" t="s">
        <v>88</v>
      </c>
      <c r="AV295" s="13" t="s">
        <v>88</v>
      </c>
      <c r="AW295" s="13" t="s">
        <v>34</v>
      </c>
      <c r="AX295" s="13" t="s">
        <v>78</v>
      </c>
      <c r="AY295" s="246" t="s">
        <v>162</v>
      </c>
    </row>
    <row r="296" s="14" customFormat="1">
      <c r="A296" s="14"/>
      <c r="B296" s="247"/>
      <c r="C296" s="248"/>
      <c r="D296" s="231" t="s">
        <v>179</v>
      </c>
      <c r="E296" s="249" t="s">
        <v>1</v>
      </c>
      <c r="F296" s="250" t="s">
        <v>181</v>
      </c>
      <c r="G296" s="248"/>
      <c r="H296" s="251">
        <v>25.199999999999999</v>
      </c>
      <c r="I296" s="252"/>
      <c r="J296" s="248"/>
      <c r="K296" s="248"/>
      <c r="L296" s="253"/>
      <c r="M296" s="254"/>
      <c r="N296" s="255"/>
      <c r="O296" s="255"/>
      <c r="P296" s="255"/>
      <c r="Q296" s="255"/>
      <c r="R296" s="255"/>
      <c r="S296" s="255"/>
      <c r="T296" s="256"/>
      <c r="U296" s="14"/>
      <c r="V296" s="14"/>
      <c r="W296" s="14"/>
      <c r="X296" s="14"/>
      <c r="Y296" s="14"/>
      <c r="Z296" s="14"/>
      <c r="AA296" s="14"/>
      <c r="AB296" s="14"/>
      <c r="AC296" s="14"/>
      <c r="AD296" s="14"/>
      <c r="AE296" s="14"/>
      <c r="AT296" s="257" t="s">
        <v>179</v>
      </c>
      <c r="AU296" s="257" t="s">
        <v>88</v>
      </c>
      <c r="AV296" s="14" t="s">
        <v>170</v>
      </c>
      <c r="AW296" s="14" t="s">
        <v>34</v>
      </c>
      <c r="AX296" s="14" t="s">
        <v>86</v>
      </c>
      <c r="AY296" s="257" t="s">
        <v>162</v>
      </c>
    </row>
    <row r="297" s="12" customFormat="1" ht="22.8" customHeight="1">
      <c r="A297" s="12"/>
      <c r="B297" s="202"/>
      <c r="C297" s="203"/>
      <c r="D297" s="204" t="s">
        <v>77</v>
      </c>
      <c r="E297" s="216" t="s">
        <v>461</v>
      </c>
      <c r="F297" s="216" t="s">
        <v>462</v>
      </c>
      <c r="G297" s="203"/>
      <c r="H297" s="203"/>
      <c r="I297" s="206"/>
      <c r="J297" s="217">
        <f>BK297</f>
        <v>0</v>
      </c>
      <c r="K297" s="203"/>
      <c r="L297" s="208"/>
      <c r="M297" s="209"/>
      <c r="N297" s="210"/>
      <c r="O297" s="210"/>
      <c r="P297" s="211">
        <f>SUM(P298:P303)</f>
        <v>0</v>
      </c>
      <c r="Q297" s="210"/>
      <c r="R297" s="211">
        <f>SUM(R298:R303)</f>
        <v>0</v>
      </c>
      <c r="S297" s="210"/>
      <c r="T297" s="212">
        <f>SUM(T298:T303)</f>
        <v>0.99186079999999999</v>
      </c>
      <c r="U297" s="12"/>
      <c r="V297" s="12"/>
      <c r="W297" s="12"/>
      <c r="X297" s="12"/>
      <c r="Y297" s="12"/>
      <c r="Z297" s="12"/>
      <c r="AA297" s="12"/>
      <c r="AB297" s="12"/>
      <c r="AC297" s="12"/>
      <c r="AD297" s="12"/>
      <c r="AE297" s="12"/>
      <c r="AR297" s="213" t="s">
        <v>88</v>
      </c>
      <c r="AT297" s="214" t="s">
        <v>77</v>
      </c>
      <c r="AU297" s="214" t="s">
        <v>86</v>
      </c>
      <c r="AY297" s="213" t="s">
        <v>162</v>
      </c>
      <c r="BK297" s="215">
        <f>SUM(BK298:BK303)</f>
        <v>0</v>
      </c>
    </row>
    <row r="298" s="2" customFormat="1" ht="16.5" customHeight="1">
      <c r="A298" s="38"/>
      <c r="B298" s="39"/>
      <c r="C298" s="218" t="s">
        <v>463</v>
      </c>
      <c r="D298" s="218" t="s">
        <v>165</v>
      </c>
      <c r="E298" s="219" t="s">
        <v>464</v>
      </c>
      <c r="F298" s="220" t="s">
        <v>465</v>
      </c>
      <c r="G298" s="221" t="s">
        <v>208</v>
      </c>
      <c r="H298" s="222">
        <v>6.7599999999999998</v>
      </c>
      <c r="I298" s="223"/>
      <c r="J298" s="224">
        <f>ROUND(I298*H298,2)</f>
        <v>0</v>
      </c>
      <c r="K298" s="220" t="s">
        <v>169</v>
      </c>
      <c r="L298" s="44"/>
      <c r="M298" s="225" t="s">
        <v>1</v>
      </c>
      <c r="N298" s="226" t="s">
        <v>43</v>
      </c>
      <c r="O298" s="91"/>
      <c r="P298" s="227">
        <f>O298*H298</f>
        <v>0</v>
      </c>
      <c r="Q298" s="227">
        <v>0</v>
      </c>
      <c r="R298" s="227">
        <f>Q298*H298</f>
        <v>0</v>
      </c>
      <c r="S298" s="227">
        <v>0.08208</v>
      </c>
      <c r="T298" s="228">
        <f>S298*H298</f>
        <v>0.55486079999999993</v>
      </c>
      <c r="U298" s="38"/>
      <c r="V298" s="38"/>
      <c r="W298" s="38"/>
      <c r="X298" s="38"/>
      <c r="Y298" s="38"/>
      <c r="Z298" s="38"/>
      <c r="AA298" s="38"/>
      <c r="AB298" s="38"/>
      <c r="AC298" s="38"/>
      <c r="AD298" s="38"/>
      <c r="AE298" s="38"/>
      <c r="AR298" s="229" t="s">
        <v>245</v>
      </c>
      <c r="AT298" s="229" t="s">
        <v>165</v>
      </c>
      <c r="AU298" s="229" t="s">
        <v>88</v>
      </c>
      <c r="AY298" s="17" t="s">
        <v>162</v>
      </c>
      <c r="BE298" s="230">
        <f>IF(N298="základní",J298,0)</f>
        <v>0</v>
      </c>
      <c r="BF298" s="230">
        <f>IF(N298="snížená",J298,0)</f>
        <v>0</v>
      </c>
      <c r="BG298" s="230">
        <f>IF(N298="zákl. přenesená",J298,0)</f>
        <v>0</v>
      </c>
      <c r="BH298" s="230">
        <f>IF(N298="sníž. přenesená",J298,0)</f>
        <v>0</v>
      </c>
      <c r="BI298" s="230">
        <f>IF(N298="nulová",J298,0)</f>
        <v>0</v>
      </c>
      <c r="BJ298" s="17" t="s">
        <v>86</v>
      </c>
      <c r="BK298" s="230">
        <f>ROUND(I298*H298,2)</f>
        <v>0</v>
      </c>
      <c r="BL298" s="17" t="s">
        <v>245</v>
      </c>
      <c r="BM298" s="229" t="s">
        <v>466</v>
      </c>
    </row>
    <row r="299" s="2" customFormat="1">
      <c r="A299" s="38"/>
      <c r="B299" s="39"/>
      <c r="C299" s="40"/>
      <c r="D299" s="231" t="s">
        <v>172</v>
      </c>
      <c r="E299" s="40"/>
      <c r="F299" s="232" t="s">
        <v>396</v>
      </c>
      <c r="G299" s="40"/>
      <c r="H299" s="40"/>
      <c r="I299" s="233"/>
      <c r="J299" s="40"/>
      <c r="K299" s="40"/>
      <c r="L299" s="44"/>
      <c r="M299" s="234"/>
      <c r="N299" s="235"/>
      <c r="O299" s="91"/>
      <c r="P299" s="91"/>
      <c r="Q299" s="91"/>
      <c r="R299" s="91"/>
      <c r="S299" s="91"/>
      <c r="T299" s="92"/>
      <c r="U299" s="38"/>
      <c r="V299" s="38"/>
      <c r="W299" s="38"/>
      <c r="X299" s="38"/>
      <c r="Y299" s="38"/>
      <c r="Z299" s="38"/>
      <c r="AA299" s="38"/>
      <c r="AB299" s="38"/>
      <c r="AC299" s="38"/>
      <c r="AD299" s="38"/>
      <c r="AE299" s="38"/>
      <c r="AT299" s="17" t="s">
        <v>172</v>
      </c>
      <c r="AU299" s="17" t="s">
        <v>88</v>
      </c>
    </row>
    <row r="300" s="2" customFormat="1" ht="24.15" customHeight="1">
      <c r="A300" s="38"/>
      <c r="B300" s="39"/>
      <c r="C300" s="218" t="s">
        <v>467</v>
      </c>
      <c r="D300" s="218" t="s">
        <v>165</v>
      </c>
      <c r="E300" s="219" t="s">
        <v>468</v>
      </c>
      <c r="F300" s="220" t="s">
        <v>469</v>
      </c>
      <c r="G300" s="221" t="s">
        <v>268</v>
      </c>
      <c r="H300" s="222">
        <v>10</v>
      </c>
      <c r="I300" s="223"/>
      <c r="J300" s="224">
        <f>ROUND(I300*H300,2)</f>
        <v>0</v>
      </c>
      <c r="K300" s="220" t="s">
        <v>169</v>
      </c>
      <c r="L300" s="44"/>
      <c r="M300" s="225" t="s">
        <v>1</v>
      </c>
      <c r="N300" s="226" t="s">
        <v>43</v>
      </c>
      <c r="O300" s="91"/>
      <c r="P300" s="227">
        <f>O300*H300</f>
        <v>0</v>
      </c>
      <c r="Q300" s="227">
        <v>0</v>
      </c>
      <c r="R300" s="227">
        <f>Q300*H300</f>
        <v>0</v>
      </c>
      <c r="S300" s="227">
        <v>0.012500000000000001</v>
      </c>
      <c r="T300" s="228">
        <f>S300*H300</f>
        <v>0.125</v>
      </c>
      <c r="U300" s="38"/>
      <c r="V300" s="38"/>
      <c r="W300" s="38"/>
      <c r="X300" s="38"/>
      <c r="Y300" s="38"/>
      <c r="Z300" s="38"/>
      <c r="AA300" s="38"/>
      <c r="AB300" s="38"/>
      <c r="AC300" s="38"/>
      <c r="AD300" s="38"/>
      <c r="AE300" s="38"/>
      <c r="AR300" s="229" t="s">
        <v>245</v>
      </c>
      <c r="AT300" s="229" t="s">
        <v>165</v>
      </c>
      <c r="AU300" s="229" t="s">
        <v>88</v>
      </c>
      <c r="AY300" s="17" t="s">
        <v>162</v>
      </c>
      <c r="BE300" s="230">
        <f>IF(N300="základní",J300,0)</f>
        <v>0</v>
      </c>
      <c r="BF300" s="230">
        <f>IF(N300="snížená",J300,0)</f>
        <v>0</v>
      </c>
      <c r="BG300" s="230">
        <f>IF(N300="zákl. přenesená",J300,0)</f>
        <v>0</v>
      </c>
      <c r="BH300" s="230">
        <f>IF(N300="sníž. přenesená",J300,0)</f>
        <v>0</v>
      </c>
      <c r="BI300" s="230">
        <f>IF(N300="nulová",J300,0)</f>
        <v>0</v>
      </c>
      <c r="BJ300" s="17" t="s">
        <v>86</v>
      </c>
      <c r="BK300" s="230">
        <f>ROUND(I300*H300,2)</f>
        <v>0</v>
      </c>
      <c r="BL300" s="17" t="s">
        <v>245</v>
      </c>
      <c r="BM300" s="229" t="s">
        <v>470</v>
      </c>
    </row>
    <row r="301" s="2" customFormat="1">
      <c r="A301" s="38"/>
      <c r="B301" s="39"/>
      <c r="C301" s="40"/>
      <c r="D301" s="231" t="s">
        <v>172</v>
      </c>
      <c r="E301" s="40"/>
      <c r="F301" s="232" t="s">
        <v>239</v>
      </c>
      <c r="G301" s="40"/>
      <c r="H301" s="40"/>
      <c r="I301" s="233"/>
      <c r="J301" s="40"/>
      <c r="K301" s="40"/>
      <c r="L301" s="44"/>
      <c r="M301" s="234"/>
      <c r="N301" s="235"/>
      <c r="O301" s="91"/>
      <c r="P301" s="91"/>
      <c r="Q301" s="91"/>
      <c r="R301" s="91"/>
      <c r="S301" s="91"/>
      <c r="T301" s="92"/>
      <c r="U301" s="38"/>
      <c r="V301" s="38"/>
      <c r="W301" s="38"/>
      <c r="X301" s="38"/>
      <c r="Y301" s="38"/>
      <c r="Z301" s="38"/>
      <c r="AA301" s="38"/>
      <c r="AB301" s="38"/>
      <c r="AC301" s="38"/>
      <c r="AD301" s="38"/>
      <c r="AE301" s="38"/>
      <c r="AT301" s="17" t="s">
        <v>172</v>
      </c>
      <c r="AU301" s="17" t="s">
        <v>88</v>
      </c>
    </row>
    <row r="302" s="2" customFormat="1" ht="24.15" customHeight="1">
      <c r="A302" s="38"/>
      <c r="B302" s="39"/>
      <c r="C302" s="218" t="s">
        <v>471</v>
      </c>
      <c r="D302" s="218" t="s">
        <v>165</v>
      </c>
      <c r="E302" s="219" t="s">
        <v>472</v>
      </c>
      <c r="F302" s="220" t="s">
        <v>473</v>
      </c>
      <c r="G302" s="221" t="s">
        <v>268</v>
      </c>
      <c r="H302" s="222">
        <v>13</v>
      </c>
      <c r="I302" s="223"/>
      <c r="J302" s="224">
        <f>ROUND(I302*H302,2)</f>
        <v>0</v>
      </c>
      <c r="K302" s="220" t="s">
        <v>169</v>
      </c>
      <c r="L302" s="44"/>
      <c r="M302" s="225" t="s">
        <v>1</v>
      </c>
      <c r="N302" s="226" t="s">
        <v>43</v>
      </c>
      <c r="O302" s="91"/>
      <c r="P302" s="227">
        <f>O302*H302</f>
        <v>0</v>
      </c>
      <c r="Q302" s="227">
        <v>0</v>
      </c>
      <c r="R302" s="227">
        <f>Q302*H302</f>
        <v>0</v>
      </c>
      <c r="S302" s="227">
        <v>0.024</v>
      </c>
      <c r="T302" s="228">
        <f>S302*H302</f>
        <v>0.312</v>
      </c>
      <c r="U302" s="38"/>
      <c r="V302" s="38"/>
      <c r="W302" s="38"/>
      <c r="X302" s="38"/>
      <c r="Y302" s="38"/>
      <c r="Z302" s="38"/>
      <c r="AA302" s="38"/>
      <c r="AB302" s="38"/>
      <c r="AC302" s="38"/>
      <c r="AD302" s="38"/>
      <c r="AE302" s="38"/>
      <c r="AR302" s="229" t="s">
        <v>245</v>
      </c>
      <c r="AT302" s="229" t="s">
        <v>165</v>
      </c>
      <c r="AU302" s="229" t="s">
        <v>88</v>
      </c>
      <c r="AY302" s="17" t="s">
        <v>162</v>
      </c>
      <c r="BE302" s="230">
        <f>IF(N302="základní",J302,0)</f>
        <v>0</v>
      </c>
      <c r="BF302" s="230">
        <f>IF(N302="snížená",J302,0)</f>
        <v>0</v>
      </c>
      <c r="BG302" s="230">
        <f>IF(N302="zákl. přenesená",J302,0)</f>
        <v>0</v>
      </c>
      <c r="BH302" s="230">
        <f>IF(N302="sníž. přenesená",J302,0)</f>
        <v>0</v>
      </c>
      <c r="BI302" s="230">
        <f>IF(N302="nulová",J302,0)</f>
        <v>0</v>
      </c>
      <c r="BJ302" s="17" t="s">
        <v>86</v>
      </c>
      <c r="BK302" s="230">
        <f>ROUND(I302*H302,2)</f>
        <v>0</v>
      </c>
      <c r="BL302" s="17" t="s">
        <v>245</v>
      </c>
      <c r="BM302" s="229" t="s">
        <v>474</v>
      </c>
    </row>
    <row r="303" s="2" customFormat="1">
      <c r="A303" s="38"/>
      <c r="B303" s="39"/>
      <c r="C303" s="40"/>
      <c r="D303" s="231" t="s">
        <v>172</v>
      </c>
      <c r="E303" s="40"/>
      <c r="F303" s="232" t="s">
        <v>239</v>
      </c>
      <c r="G303" s="40"/>
      <c r="H303" s="40"/>
      <c r="I303" s="233"/>
      <c r="J303" s="40"/>
      <c r="K303" s="40"/>
      <c r="L303" s="44"/>
      <c r="M303" s="234"/>
      <c r="N303" s="235"/>
      <c r="O303" s="91"/>
      <c r="P303" s="91"/>
      <c r="Q303" s="91"/>
      <c r="R303" s="91"/>
      <c r="S303" s="91"/>
      <c r="T303" s="92"/>
      <c r="U303" s="38"/>
      <c r="V303" s="38"/>
      <c r="W303" s="38"/>
      <c r="X303" s="38"/>
      <c r="Y303" s="38"/>
      <c r="Z303" s="38"/>
      <c r="AA303" s="38"/>
      <c r="AB303" s="38"/>
      <c r="AC303" s="38"/>
      <c r="AD303" s="38"/>
      <c r="AE303" s="38"/>
      <c r="AT303" s="17" t="s">
        <v>172</v>
      </c>
      <c r="AU303" s="17" t="s">
        <v>88</v>
      </c>
    </row>
    <row r="304" s="12" customFormat="1" ht="22.8" customHeight="1">
      <c r="A304" s="12"/>
      <c r="B304" s="202"/>
      <c r="C304" s="203"/>
      <c r="D304" s="204" t="s">
        <v>77</v>
      </c>
      <c r="E304" s="216" t="s">
        <v>475</v>
      </c>
      <c r="F304" s="216" t="s">
        <v>476</v>
      </c>
      <c r="G304" s="203"/>
      <c r="H304" s="203"/>
      <c r="I304" s="206"/>
      <c r="J304" s="217">
        <f>BK304</f>
        <v>0</v>
      </c>
      <c r="K304" s="203"/>
      <c r="L304" s="208"/>
      <c r="M304" s="209"/>
      <c r="N304" s="210"/>
      <c r="O304" s="210"/>
      <c r="P304" s="211">
        <f>SUM(P305:P309)</f>
        <v>0</v>
      </c>
      <c r="Q304" s="210"/>
      <c r="R304" s="211">
        <f>SUM(R305:R309)</f>
        <v>0</v>
      </c>
      <c r="S304" s="210"/>
      <c r="T304" s="212">
        <f>SUM(T305:T309)</f>
        <v>1.3051999999999999</v>
      </c>
      <c r="U304" s="12"/>
      <c r="V304" s="12"/>
      <c r="W304" s="12"/>
      <c r="X304" s="12"/>
      <c r="Y304" s="12"/>
      <c r="Z304" s="12"/>
      <c r="AA304" s="12"/>
      <c r="AB304" s="12"/>
      <c r="AC304" s="12"/>
      <c r="AD304" s="12"/>
      <c r="AE304" s="12"/>
      <c r="AR304" s="213" t="s">
        <v>88</v>
      </c>
      <c r="AT304" s="214" t="s">
        <v>77</v>
      </c>
      <c r="AU304" s="214" t="s">
        <v>86</v>
      </c>
      <c r="AY304" s="213" t="s">
        <v>162</v>
      </c>
      <c r="BK304" s="215">
        <f>SUM(BK305:BK309)</f>
        <v>0</v>
      </c>
    </row>
    <row r="305" s="2" customFormat="1" ht="21.75" customHeight="1">
      <c r="A305" s="38"/>
      <c r="B305" s="39"/>
      <c r="C305" s="218" t="s">
        <v>477</v>
      </c>
      <c r="D305" s="218" t="s">
        <v>165</v>
      </c>
      <c r="E305" s="219" t="s">
        <v>478</v>
      </c>
      <c r="F305" s="220" t="s">
        <v>479</v>
      </c>
      <c r="G305" s="221" t="s">
        <v>268</v>
      </c>
      <c r="H305" s="222">
        <v>1</v>
      </c>
      <c r="I305" s="223"/>
      <c r="J305" s="224">
        <f>ROUND(I305*H305,2)</f>
        <v>0</v>
      </c>
      <c r="K305" s="220" t="s">
        <v>169</v>
      </c>
      <c r="L305" s="44"/>
      <c r="M305" s="225" t="s">
        <v>1</v>
      </c>
      <c r="N305" s="226" t="s">
        <v>43</v>
      </c>
      <c r="O305" s="91"/>
      <c r="P305" s="227">
        <f>O305*H305</f>
        <v>0</v>
      </c>
      <c r="Q305" s="227">
        <v>0</v>
      </c>
      <c r="R305" s="227">
        <f>Q305*H305</f>
        <v>0</v>
      </c>
      <c r="S305" s="227">
        <v>0</v>
      </c>
      <c r="T305" s="228">
        <f>S305*H305</f>
        <v>0</v>
      </c>
      <c r="U305" s="38"/>
      <c r="V305" s="38"/>
      <c r="W305" s="38"/>
      <c r="X305" s="38"/>
      <c r="Y305" s="38"/>
      <c r="Z305" s="38"/>
      <c r="AA305" s="38"/>
      <c r="AB305" s="38"/>
      <c r="AC305" s="38"/>
      <c r="AD305" s="38"/>
      <c r="AE305" s="38"/>
      <c r="AR305" s="229" t="s">
        <v>245</v>
      </c>
      <c r="AT305" s="229" t="s">
        <v>165</v>
      </c>
      <c r="AU305" s="229" t="s">
        <v>88</v>
      </c>
      <c r="AY305" s="17" t="s">
        <v>162</v>
      </c>
      <c r="BE305" s="230">
        <f>IF(N305="základní",J305,0)</f>
        <v>0</v>
      </c>
      <c r="BF305" s="230">
        <f>IF(N305="snížená",J305,0)</f>
        <v>0</v>
      </c>
      <c r="BG305" s="230">
        <f>IF(N305="zákl. přenesená",J305,0)</f>
        <v>0</v>
      </c>
      <c r="BH305" s="230">
        <f>IF(N305="sníž. přenesená",J305,0)</f>
        <v>0</v>
      </c>
      <c r="BI305" s="230">
        <f>IF(N305="nulová",J305,0)</f>
        <v>0</v>
      </c>
      <c r="BJ305" s="17" t="s">
        <v>86</v>
      </c>
      <c r="BK305" s="230">
        <f>ROUND(I305*H305,2)</f>
        <v>0</v>
      </c>
      <c r="BL305" s="17" t="s">
        <v>245</v>
      </c>
      <c r="BM305" s="229" t="s">
        <v>480</v>
      </c>
    </row>
    <row r="306" s="2" customFormat="1">
      <c r="A306" s="38"/>
      <c r="B306" s="39"/>
      <c r="C306" s="40"/>
      <c r="D306" s="231" t="s">
        <v>172</v>
      </c>
      <c r="E306" s="40"/>
      <c r="F306" s="232" t="s">
        <v>254</v>
      </c>
      <c r="G306" s="40"/>
      <c r="H306" s="40"/>
      <c r="I306" s="233"/>
      <c r="J306" s="40"/>
      <c r="K306" s="40"/>
      <c r="L306" s="44"/>
      <c r="M306" s="234"/>
      <c r="N306" s="235"/>
      <c r="O306" s="91"/>
      <c r="P306" s="91"/>
      <c r="Q306" s="91"/>
      <c r="R306" s="91"/>
      <c r="S306" s="91"/>
      <c r="T306" s="92"/>
      <c r="U306" s="38"/>
      <c r="V306" s="38"/>
      <c r="W306" s="38"/>
      <c r="X306" s="38"/>
      <c r="Y306" s="38"/>
      <c r="Z306" s="38"/>
      <c r="AA306" s="38"/>
      <c r="AB306" s="38"/>
      <c r="AC306" s="38"/>
      <c r="AD306" s="38"/>
      <c r="AE306" s="38"/>
      <c r="AT306" s="17" t="s">
        <v>172</v>
      </c>
      <c r="AU306" s="17" t="s">
        <v>88</v>
      </c>
    </row>
    <row r="307" s="2" customFormat="1" ht="24.15" customHeight="1">
      <c r="A307" s="38"/>
      <c r="B307" s="39"/>
      <c r="C307" s="218" t="s">
        <v>481</v>
      </c>
      <c r="D307" s="218" t="s">
        <v>165</v>
      </c>
      <c r="E307" s="219" t="s">
        <v>482</v>
      </c>
      <c r="F307" s="220" t="s">
        <v>483</v>
      </c>
      <c r="G307" s="221" t="s">
        <v>484</v>
      </c>
      <c r="H307" s="222">
        <v>1287</v>
      </c>
      <c r="I307" s="223"/>
      <c r="J307" s="224">
        <f>ROUND(I307*H307,2)</f>
        <v>0</v>
      </c>
      <c r="K307" s="220" t="s">
        <v>169</v>
      </c>
      <c r="L307" s="44"/>
      <c r="M307" s="225" t="s">
        <v>1</v>
      </c>
      <c r="N307" s="226" t="s">
        <v>43</v>
      </c>
      <c r="O307" s="91"/>
      <c r="P307" s="227">
        <f>O307*H307</f>
        <v>0</v>
      </c>
      <c r="Q307" s="227">
        <v>0</v>
      </c>
      <c r="R307" s="227">
        <f>Q307*H307</f>
        <v>0</v>
      </c>
      <c r="S307" s="227">
        <v>0.001</v>
      </c>
      <c r="T307" s="228">
        <f>S307*H307</f>
        <v>1.2869999999999999</v>
      </c>
      <c r="U307" s="38"/>
      <c r="V307" s="38"/>
      <c r="W307" s="38"/>
      <c r="X307" s="38"/>
      <c r="Y307" s="38"/>
      <c r="Z307" s="38"/>
      <c r="AA307" s="38"/>
      <c r="AB307" s="38"/>
      <c r="AC307" s="38"/>
      <c r="AD307" s="38"/>
      <c r="AE307" s="38"/>
      <c r="AR307" s="229" t="s">
        <v>245</v>
      </c>
      <c r="AT307" s="229" t="s">
        <v>165</v>
      </c>
      <c r="AU307" s="229" t="s">
        <v>88</v>
      </c>
      <c r="AY307" s="17" t="s">
        <v>162</v>
      </c>
      <c r="BE307" s="230">
        <f>IF(N307="základní",J307,0)</f>
        <v>0</v>
      </c>
      <c r="BF307" s="230">
        <f>IF(N307="snížená",J307,0)</f>
        <v>0</v>
      </c>
      <c r="BG307" s="230">
        <f>IF(N307="zákl. přenesená",J307,0)</f>
        <v>0</v>
      </c>
      <c r="BH307" s="230">
        <f>IF(N307="sníž. přenesená",J307,0)</f>
        <v>0</v>
      </c>
      <c r="BI307" s="230">
        <f>IF(N307="nulová",J307,0)</f>
        <v>0</v>
      </c>
      <c r="BJ307" s="17" t="s">
        <v>86</v>
      </c>
      <c r="BK307" s="230">
        <f>ROUND(I307*H307,2)</f>
        <v>0</v>
      </c>
      <c r="BL307" s="17" t="s">
        <v>245</v>
      </c>
      <c r="BM307" s="229" t="s">
        <v>485</v>
      </c>
    </row>
    <row r="308" s="2" customFormat="1">
      <c r="A308" s="38"/>
      <c r="B308" s="39"/>
      <c r="C308" s="40"/>
      <c r="D308" s="231" t="s">
        <v>172</v>
      </c>
      <c r="E308" s="40"/>
      <c r="F308" s="232" t="s">
        <v>486</v>
      </c>
      <c r="G308" s="40"/>
      <c r="H308" s="40"/>
      <c r="I308" s="233"/>
      <c r="J308" s="40"/>
      <c r="K308" s="40"/>
      <c r="L308" s="44"/>
      <c r="M308" s="234"/>
      <c r="N308" s="235"/>
      <c r="O308" s="91"/>
      <c r="P308" s="91"/>
      <c r="Q308" s="91"/>
      <c r="R308" s="91"/>
      <c r="S308" s="91"/>
      <c r="T308" s="92"/>
      <c r="U308" s="38"/>
      <c r="V308" s="38"/>
      <c r="W308" s="38"/>
      <c r="X308" s="38"/>
      <c r="Y308" s="38"/>
      <c r="Z308" s="38"/>
      <c r="AA308" s="38"/>
      <c r="AB308" s="38"/>
      <c r="AC308" s="38"/>
      <c r="AD308" s="38"/>
      <c r="AE308" s="38"/>
      <c r="AT308" s="17" t="s">
        <v>172</v>
      </c>
      <c r="AU308" s="17" t="s">
        <v>88</v>
      </c>
    </row>
    <row r="309" s="2" customFormat="1" ht="16.5" customHeight="1">
      <c r="A309" s="38"/>
      <c r="B309" s="39"/>
      <c r="C309" s="218" t="s">
        <v>487</v>
      </c>
      <c r="D309" s="218" t="s">
        <v>165</v>
      </c>
      <c r="E309" s="219" t="s">
        <v>488</v>
      </c>
      <c r="F309" s="220" t="s">
        <v>489</v>
      </c>
      <c r="G309" s="221" t="s">
        <v>484</v>
      </c>
      <c r="H309" s="222">
        <v>18.199999999999999</v>
      </c>
      <c r="I309" s="223"/>
      <c r="J309" s="224">
        <f>ROUND(I309*H309,2)</f>
        <v>0</v>
      </c>
      <c r="K309" s="220" t="s">
        <v>1</v>
      </c>
      <c r="L309" s="44"/>
      <c r="M309" s="225" t="s">
        <v>1</v>
      </c>
      <c r="N309" s="226" t="s">
        <v>43</v>
      </c>
      <c r="O309" s="91"/>
      <c r="P309" s="227">
        <f>O309*H309</f>
        <v>0</v>
      </c>
      <c r="Q309" s="227">
        <v>0</v>
      </c>
      <c r="R309" s="227">
        <f>Q309*H309</f>
        <v>0</v>
      </c>
      <c r="S309" s="227">
        <v>0.001</v>
      </c>
      <c r="T309" s="228">
        <f>S309*H309</f>
        <v>0.018200000000000001</v>
      </c>
      <c r="U309" s="38"/>
      <c r="V309" s="38"/>
      <c r="W309" s="38"/>
      <c r="X309" s="38"/>
      <c r="Y309" s="38"/>
      <c r="Z309" s="38"/>
      <c r="AA309" s="38"/>
      <c r="AB309" s="38"/>
      <c r="AC309" s="38"/>
      <c r="AD309" s="38"/>
      <c r="AE309" s="38"/>
      <c r="AR309" s="229" t="s">
        <v>245</v>
      </c>
      <c r="AT309" s="229" t="s">
        <v>165</v>
      </c>
      <c r="AU309" s="229" t="s">
        <v>88</v>
      </c>
      <c r="AY309" s="17" t="s">
        <v>162</v>
      </c>
      <c r="BE309" s="230">
        <f>IF(N309="základní",J309,0)</f>
        <v>0</v>
      </c>
      <c r="BF309" s="230">
        <f>IF(N309="snížená",J309,0)</f>
        <v>0</v>
      </c>
      <c r="BG309" s="230">
        <f>IF(N309="zákl. přenesená",J309,0)</f>
        <v>0</v>
      </c>
      <c r="BH309" s="230">
        <f>IF(N309="sníž. přenesená",J309,0)</f>
        <v>0</v>
      </c>
      <c r="BI309" s="230">
        <f>IF(N309="nulová",J309,0)</f>
        <v>0</v>
      </c>
      <c r="BJ309" s="17" t="s">
        <v>86</v>
      </c>
      <c r="BK309" s="230">
        <f>ROUND(I309*H309,2)</f>
        <v>0</v>
      </c>
      <c r="BL309" s="17" t="s">
        <v>245</v>
      </c>
      <c r="BM309" s="229" t="s">
        <v>490</v>
      </c>
    </row>
    <row r="310" s="12" customFormat="1" ht="22.8" customHeight="1">
      <c r="A310" s="12"/>
      <c r="B310" s="202"/>
      <c r="C310" s="203"/>
      <c r="D310" s="204" t="s">
        <v>77</v>
      </c>
      <c r="E310" s="216" t="s">
        <v>491</v>
      </c>
      <c r="F310" s="216" t="s">
        <v>492</v>
      </c>
      <c r="G310" s="203"/>
      <c r="H310" s="203"/>
      <c r="I310" s="206"/>
      <c r="J310" s="217">
        <f>BK310</f>
        <v>0</v>
      </c>
      <c r="K310" s="203"/>
      <c r="L310" s="208"/>
      <c r="M310" s="209"/>
      <c r="N310" s="210"/>
      <c r="O310" s="210"/>
      <c r="P310" s="211">
        <f>P311</f>
        <v>0</v>
      </c>
      <c r="Q310" s="210"/>
      <c r="R310" s="211">
        <f>R311</f>
        <v>0</v>
      </c>
      <c r="S310" s="210"/>
      <c r="T310" s="212">
        <f>T311</f>
        <v>0.1794</v>
      </c>
      <c r="U310" s="12"/>
      <c r="V310" s="12"/>
      <c r="W310" s="12"/>
      <c r="X310" s="12"/>
      <c r="Y310" s="12"/>
      <c r="Z310" s="12"/>
      <c r="AA310" s="12"/>
      <c r="AB310" s="12"/>
      <c r="AC310" s="12"/>
      <c r="AD310" s="12"/>
      <c r="AE310" s="12"/>
      <c r="AR310" s="213" t="s">
        <v>88</v>
      </c>
      <c r="AT310" s="214" t="s">
        <v>77</v>
      </c>
      <c r="AU310" s="214" t="s">
        <v>86</v>
      </c>
      <c r="AY310" s="213" t="s">
        <v>162</v>
      </c>
      <c r="BK310" s="215">
        <f>BK311</f>
        <v>0</v>
      </c>
    </row>
    <row r="311" s="2" customFormat="1" ht="24.15" customHeight="1">
      <c r="A311" s="38"/>
      <c r="B311" s="39"/>
      <c r="C311" s="218" t="s">
        <v>493</v>
      </c>
      <c r="D311" s="218" t="s">
        <v>165</v>
      </c>
      <c r="E311" s="219" t="s">
        <v>494</v>
      </c>
      <c r="F311" s="220" t="s">
        <v>495</v>
      </c>
      <c r="G311" s="221" t="s">
        <v>176</v>
      </c>
      <c r="H311" s="222">
        <v>59.799999999999997</v>
      </c>
      <c r="I311" s="223"/>
      <c r="J311" s="224">
        <f>ROUND(I311*H311,2)</f>
        <v>0</v>
      </c>
      <c r="K311" s="220" t="s">
        <v>169</v>
      </c>
      <c r="L311" s="44"/>
      <c r="M311" s="268" t="s">
        <v>1</v>
      </c>
      <c r="N311" s="269" t="s">
        <v>43</v>
      </c>
      <c r="O311" s="270"/>
      <c r="P311" s="271">
        <f>O311*H311</f>
        <v>0</v>
      </c>
      <c r="Q311" s="271">
        <v>0</v>
      </c>
      <c r="R311" s="271">
        <f>Q311*H311</f>
        <v>0</v>
      </c>
      <c r="S311" s="271">
        <v>0.0030000000000000001</v>
      </c>
      <c r="T311" s="272">
        <f>S311*H311</f>
        <v>0.1794</v>
      </c>
      <c r="U311" s="38"/>
      <c r="V311" s="38"/>
      <c r="W311" s="38"/>
      <c r="X311" s="38"/>
      <c r="Y311" s="38"/>
      <c r="Z311" s="38"/>
      <c r="AA311" s="38"/>
      <c r="AB311" s="38"/>
      <c r="AC311" s="38"/>
      <c r="AD311" s="38"/>
      <c r="AE311" s="38"/>
      <c r="AR311" s="229" t="s">
        <v>245</v>
      </c>
      <c r="AT311" s="229" t="s">
        <v>165</v>
      </c>
      <c r="AU311" s="229" t="s">
        <v>88</v>
      </c>
      <c r="AY311" s="17" t="s">
        <v>162</v>
      </c>
      <c r="BE311" s="230">
        <f>IF(N311="základní",J311,0)</f>
        <v>0</v>
      </c>
      <c r="BF311" s="230">
        <f>IF(N311="snížená",J311,0)</f>
        <v>0</v>
      </c>
      <c r="BG311" s="230">
        <f>IF(N311="zákl. přenesená",J311,0)</f>
        <v>0</v>
      </c>
      <c r="BH311" s="230">
        <f>IF(N311="sníž. přenesená",J311,0)</f>
        <v>0</v>
      </c>
      <c r="BI311" s="230">
        <f>IF(N311="nulová",J311,0)</f>
        <v>0</v>
      </c>
      <c r="BJ311" s="17" t="s">
        <v>86</v>
      </c>
      <c r="BK311" s="230">
        <f>ROUND(I311*H311,2)</f>
        <v>0</v>
      </c>
      <c r="BL311" s="17" t="s">
        <v>245</v>
      </c>
      <c r="BM311" s="229" t="s">
        <v>496</v>
      </c>
    </row>
    <row r="312" s="2" customFormat="1" ht="6.96" customHeight="1">
      <c r="A312" s="38"/>
      <c r="B312" s="66"/>
      <c r="C312" s="67"/>
      <c r="D312" s="67"/>
      <c r="E312" s="67"/>
      <c r="F312" s="67"/>
      <c r="G312" s="67"/>
      <c r="H312" s="67"/>
      <c r="I312" s="67"/>
      <c r="J312" s="67"/>
      <c r="K312" s="67"/>
      <c r="L312" s="44"/>
      <c r="M312" s="38"/>
      <c r="O312" s="38"/>
      <c r="P312" s="38"/>
      <c r="Q312" s="38"/>
      <c r="R312" s="38"/>
      <c r="S312" s="38"/>
      <c r="T312" s="38"/>
      <c r="U312" s="38"/>
      <c r="V312" s="38"/>
      <c r="W312" s="38"/>
      <c r="X312" s="38"/>
      <c r="Y312" s="38"/>
      <c r="Z312" s="38"/>
      <c r="AA312" s="38"/>
      <c r="AB312" s="38"/>
      <c r="AC312" s="38"/>
      <c r="AD312" s="38"/>
      <c r="AE312" s="38"/>
    </row>
  </sheetData>
  <sheetProtection sheet="1" autoFilter="0" formatColumns="0" formatRows="0" objects="1" scenarios="1" spinCount="100000" saltValue="lr6q2GPBPB+ZVTdVxr0csRjUx3pzvj4iqD4Jqu7jpHhHt0veKgJe5EIKDjdeyq0Rwq/9pv8l5Jv+hZRzjXWkBA==" hashValue="/TNgtLPVQ7Ru+TKV85DvhxRlaoDFErRJzEDumGOOzVgcyUMb6LJ6ilwZxRNbQBl23MnGJ9+y2OmCPALZaMsO8Q==" algorithmName="SHA-512" password="CC35"/>
  <autoFilter ref="C126:K311"/>
  <mergeCells count="9">
    <mergeCell ref="E7:H7"/>
    <mergeCell ref="E9:H9"/>
    <mergeCell ref="E18:H18"/>
    <mergeCell ref="E27:H27"/>
    <mergeCell ref="E85:H85"/>
    <mergeCell ref="E87:H87"/>
    <mergeCell ref="E117:H117"/>
    <mergeCell ref="E119:H11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91</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497</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ROUND(J147,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ROUND((SUM(BE147:BE1013)),  2)</f>
        <v>0</v>
      </c>
      <c r="G33" s="38"/>
      <c r="H33" s="38"/>
      <c r="I33" s="155">
        <v>0.20999999999999999</v>
      </c>
      <c r="J33" s="154">
        <f>ROUND(((SUM(BE147:BE1013))*I33),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ROUND((SUM(BF147:BF1013)),  2)</f>
        <v>0</v>
      </c>
      <c r="G34" s="38"/>
      <c r="H34" s="38"/>
      <c r="I34" s="155">
        <v>0.14999999999999999</v>
      </c>
      <c r="J34" s="154">
        <f>ROUND(((SUM(BF147:BF1013))*I34),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ROUND((SUM(BG147:BG1013)),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ROUND((SUM(BH147:BH1013)),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ROUND((SUM(BI147:BI1013)),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SO 01 - 2 - Objekt HZ - HSV + PSV</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J147</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136</v>
      </c>
      <c r="E97" s="182"/>
      <c r="F97" s="182"/>
      <c r="G97" s="182"/>
      <c r="H97" s="182"/>
      <c r="I97" s="182"/>
      <c r="J97" s="183">
        <f>J148</f>
        <v>0</v>
      </c>
      <c r="K97" s="180"/>
      <c r="L97" s="184"/>
      <c r="S97" s="9"/>
      <c r="T97" s="9"/>
      <c r="U97" s="9"/>
      <c r="V97" s="9"/>
      <c r="W97" s="9"/>
      <c r="X97" s="9"/>
      <c r="Y97" s="9"/>
      <c r="Z97" s="9"/>
      <c r="AA97" s="9"/>
      <c r="AB97" s="9"/>
      <c r="AC97" s="9"/>
      <c r="AD97" s="9"/>
      <c r="AE97" s="9"/>
    </row>
    <row r="98" hidden="1" s="10" customFormat="1" ht="19.92" customHeight="1">
      <c r="A98" s="10"/>
      <c r="B98" s="185"/>
      <c r="C98" s="186"/>
      <c r="D98" s="187" t="s">
        <v>498</v>
      </c>
      <c r="E98" s="188"/>
      <c r="F98" s="188"/>
      <c r="G98" s="188"/>
      <c r="H98" s="188"/>
      <c r="I98" s="188"/>
      <c r="J98" s="189">
        <f>J149</f>
        <v>0</v>
      </c>
      <c r="K98" s="186"/>
      <c r="L98" s="190"/>
      <c r="S98" s="10"/>
      <c r="T98" s="10"/>
      <c r="U98" s="10"/>
      <c r="V98" s="10"/>
      <c r="W98" s="10"/>
      <c r="X98" s="10"/>
      <c r="Y98" s="10"/>
      <c r="Z98" s="10"/>
      <c r="AA98" s="10"/>
      <c r="AB98" s="10"/>
      <c r="AC98" s="10"/>
      <c r="AD98" s="10"/>
      <c r="AE98" s="10"/>
    </row>
    <row r="99" hidden="1" s="10" customFormat="1" ht="19.92" customHeight="1">
      <c r="A99" s="10"/>
      <c r="B99" s="185"/>
      <c r="C99" s="186"/>
      <c r="D99" s="187" t="s">
        <v>499</v>
      </c>
      <c r="E99" s="188"/>
      <c r="F99" s="188"/>
      <c r="G99" s="188"/>
      <c r="H99" s="188"/>
      <c r="I99" s="188"/>
      <c r="J99" s="189">
        <f>J225</f>
        <v>0</v>
      </c>
      <c r="K99" s="186"/>
      <c r="L99" s="190"/>
      <c r="S99" s="10"/>
      <c r="T99" s="10"/>
      <c r="U99" s="10"/>
      <c r="V99" s="10"/>
      <c r="W99" s="10"/>
      <c r="X99" s="10"/>
      <c r="Y99" s="10"/>
      <c r="Z99" s="10"/>
      <c r="AA99" s="10"/>
      <c r="AB99" s="10"/>
      <c r="AC99" s="10"/>
      <c r="AD99" s="10"/>
      <c r="AE99" s="10"/>
    </row>
    <row r="100" hidden="1" s="10" customFormat="1" ht="19.92" customHeight="1">
      <c r="A100" s="10"/>
      <c r="B100" s="185"/>
      <c r="C100" s="186"/>
      <c r="D100" s="187" t="s">
        <v>500</v>
      </c>
      <c r="E100" s="188"/>
      <c r="F100" s="188"/>
      <c r="G100" s="188"/>
      <c r="H100" s="188"/>
      <c r="I100" s="188"/>
      <c r="J100" s="189">
        <f>J245</f>
        <v>0</v>
      </c>
      <c r="K100" s="186"/>
      <c r="L100" s="190"/>
      <c r="S100" s="10"/>
      <c r="T100" s="10"/>
      <c r="U100" s="10"/>
      <c r="V100" s="10"/>
      <c r="W100" s="10"/>
      <c r="X100" s="10"/>
      <c r="Y100" s="10"/>
      <c r="Z100" s="10"/>
      <c r="AA100" s="10"/>
      <c r="AB100" s="10"/>
      <c r="AC100" s="10"/>
      <c r="AD100" s="10"/>
      <c r="AE100" s="10"/>
    </row>
    <row r="101" hidden="1" s="10" customFormat="1" ht="19.92" customHeight="1">
      <c r="A101" s="10"/>
      <c r="B101" s="185"/>
      <c r="C101" s="186"/>
      <c r="D101" s="187" t="s">
        <v>501</v>
      </c>
      <c r="E101" s="188"/>
      <c r="F101" s="188"/>
      <c r="G101" s="188"/>
      <c r="H101" s="188"/>
      <c r="I101" s="188"/>
      <c r="J101" s="189">
        <f>J355</f>
        <v>0</v>
      </c>
      <c r="K101" s="186"/>
      <c r="L101" s="190"/>
      <c r="S101" s="10"/>
      <c r="T101" s="10"/>
      <c r="U101" s="10"/>
      <c r="V101" s="10"/>
      <c r="W101" s="10"/>
      <c r="X101" s="10"/>
      <c r="Y101" s="10"/>
      <c r="Z101" s="10"/>
      <c r="AA101" s="10"/>
      <c r="AB101" s="10"/>
      <c r="AC101" s="10"/>
      <c r="AD101" s="10"/>
      <c r="AE101" s="10"/>
    </row>
    <row r="102" hidden="1" s="10" customFormat="1" ht="19.92" customHeight="1">
      <c r="A102" s="10"/>
      <c r="B102" s="185"/>
      <c r="C102" s="186"/>
      <c r="D102" s="187" t="s">
        <v>502</v>
      </c>
      <c r="E102" s="188"/>
      <c r="F102" s="188"/>
      <c r="G102" s="188"/>
      <c r="H102" s="188"/>
      <c r="I102" s="188"/>
      <c r="J102" s="189">
        <f>J433</f>
        <v>0</v>
      </c>
      <c r="K102" s="186"/>
      <c r="L102" s="190"/>
      <c r="S102" s="10"/>
      <c r="T102" s="10"/>
      <c r="U102" s="10"/>
      <c r="V102" s="10"/>
      <c r="W102" s="10"/>
      <c r="X102" s="10"/>
      <c r="Y102" s="10"/>
      <c r="Z102" s="10"/>
      <c r="AA102" s="10"/>
      <c r="AB102" s="10"/>
      <c r="AC102" s="10"/>
      <c r="AD102" s="10"/>
      <c r="AE102" s="10"/>
    </row>
    <row r="103" hidden="1" s="10" customFormat="1" ht="14.88" customHeight="1">
      <c r="A103" s="10"/>
      <c r="B103" s="185"/>
      <c r="C103" s="186"/>
      <c r="D103" s="187" t="s">
        <v>503</v>
      </c>
      <c r="E103" s="188"/>
      <c r="F103" s="188"/>
      <c r="G103" s="188"/>
      <c r="H103" s="188"/>
      <c r="I103" s="188"/>
      <c r="J103" s="189">
        <f>J434</f>
        <v>0</v>
      </c>
      <c r="K103" s="186"/>
      <c r="L103" s="190"/>
      <c r="S103" s="10"/>
      <c r="T103" s="10"/>
      <c r="U103" s="10"/>
      <c r="V103" s="10"/>
      <c r="W103" s="10"/>
      <c r="X103" s="10"/>
      <c r="Y103" s="10"/>
      <c r="Z103" s="10"/>
      <c r="AA103" s="10"/>
      <c r="AB103" s="10"/>
      <c r="AC103" s="10"/>
      <c r="AD103" s="10"/>
      <c r="AE103" s="10"/>
    </row>
    <row r="104" hidden="1" s="10" customFormat="1" ht="14.88" customHeight="1">
      <c r="A104" s="10"/>
      <c r="B104" s="185"/>
      <c r="C104" s="186"/>
      <c r="D104" s="187" t="s">
        <v>504</v>
      </c>
      <c r="E104" s="188"/>
      <c r="F104" s="188"/>
      <c r="G104" s="188"/>
      <c r="H104" s="188"/>
      <c r="I104" s="188"/>
      <c r="J104" s="189">
        <f>J483</f>
        <v>0</v>
      </c>
      <c r="K104" s="186"/>
      <c r="L104" s="190"/>
      <c r="S104" s="10"/>
      <c r="T104" s="10"/>
      <c r="U104" s="10"/>
      <c r="V104" s="10"/>
      <c r="W104" s="10"/>
      <c r="X104" s="10"/>
      <c r="Y104" s="10"/>
      <c r="Z104" s="10"/>
      <c r="AA104" s="10"/>
      <c r="AB104" s="10"/>
      <c r="AC104" s="10"/>
      <c r="AD104" s="10"/>
      <c r="AE104" s="10"/>
    </row>
    <row r="105" hidden="1" s="10" customFormat="1" ht="14.88" customHeight="1">
      <c r="A105" s="10"/>
      <c r="B105" s="185"/>
      <c r="C105" s="186"/>
      <c r="D105" s="187" t="s">
        <v>505</v>
      </c>
      <c r="E105" s="188"/>
      <c r="F105" s="188"/>
      <c r="G105" s="188"/>
      <c r="H105" s="188"/>
      <c r="I105" s="188"/>
      <c r="J105" s="189">
        <f>J511</f>
        <v>0</v>
      </c>
      <c r="K105" s="186"/>
      <c r="L105" s="190"/>
      <c r="S105" s="10"/>
      <c r="T105" s="10"/>
      <c r="U105" s="10"/>
      <c r="V105" s="10"/>
      <c r="W105" s="10"/>
      <c r="X105" s="10"/>
      <c r="Y105" s="10"/>
      <c r="Z105" s="10"/>
      <c r="AA105" s="10"/>
      <c r="AB105" s="10"/>
      <c r="AC105" s="10"/>
      <c r="AD105" s="10"/>
      <c r="AE105" s="10"/>
    </row>
    <row r="106" hidden="1" s="10" customFormat="1" ht="14.88" customHeight="1">
      <c r="A106" s="10"/>
      <c r="B106" s="185"/>
      <c r="C106" s="186"/>
      <c r="D106" s="187" t="s">
        <v>506</v>
      </c>
      <c r="E106" s="188"/>
      <c r="F106" s="188"/>
      <c r="G106" s="188"/>
      <c r="H106" s="188"/>
      <c r="I106" s="188"/>
      <c r="J106" s="189">
        <f>J552</f>
        <v>0</v>
      </c>
      <c r="K106" s="186"/>
      <c r="L106" s="190"/>
      <c r="S106" s="10"/>
      <c r="T106" s="10"/>
      <c r="U106" s="10"/>
      <c r="V106" s="10"/>
      <c r="W106" s="10"/>
      <c r="X106" s="10"/>
      <c r="Y106" s="10"/>
      <c r="Z106" s="10"/>
      <c r="AA106" s="10"/>
      <c r="AB106" s="10"/>
      <c r="AC106" s="10"/>
      <c r="AD106" s="10"/>
      <c r="AE106" s="10"/>
    </row>
    <row r="107" hidden="1" s="10" customFormat="1" ht="19.92" customHeight="1">
      <c r="A107" s="10"/>
      <c r="B107" s="185"/>
      <c r="C107" s="186"/>
      <c r="D107" s="187" t="s">
        <v>507</v>
      </c>
      <c r="E107" s="188"/>
      <c r="F107" s="188"/>
      <c r="G107" s="188"/>
      <c r="H107" s="188"/>
      <c r="I107" s="188"/>
      <c r="J107" s="189">
        <f>J564</f>
        <v>0</v>
      </c>
      <c r="K107" s="186"/>
      <c r="L107" s="190"/>
      <c r="S107" s="10"/>
      <c r="T107" s="10"/>
      <c r="U107" s="10"/>
      <c r="V107" s="10"/>
      <c r="W107" s="10"/>
      <c r="X107" s="10"/>
      <c r="Y107" s="10"/>
      <c r="Z107" s="10"/>
      <c r="AA107" s="10"/>
      <c r="AB107" s="10"/>
      <c r="AC107" s="10"/>
      <c r="AD107" s="10"/>
      <c r="AE107" s="10"/>
    </row>
    <row r="108" hidden="1" s="10" customFormat="1" ht="19.92" customHeight="1">
      <c r="A108" s="10"/>
      <c r="B108" s="185"/>
      <c r="C108" s="186"/>
      <c r="D108" s="187" t="s">
        <v>137</v>
      </c>
      <c r="E108" s="188"/>
      <c r="F108" s="188"/>
      <c r="G108" s="188"/>
      <c r="H108" s="188"/>
      <c r="I108" s="188"/>
      <c r="J108" s="189">
        <f>J566</f>
        <v>0</v>
      </c>
      <c r="K108" s="186"/>
      <c r="L108" s="190"/>
      <c r="S108" s="10"/>
      <c r="T108" s="10"/>
      <c r="U108" s="10"/>
      <c r="V108" s="10"/>
      <c r="W108" s="10"/>
      <c r="X108" s="10"/>
      <c r="Y108" s="10"/>
      <c r="Z108" s="10"/>
      <c r="AA108" s="10"/>
      <c r="AB108" s="10"/>
      <c r="AC108" s="10"/>
      <c r="AD108" s="10"/>
      <c r="AE108" s="10"/>
    </row>
    <row r="109" hidden="1" s="10" customFormat="1" ht="19.92" customHeight="1">
      <c r="A109" s="10"/>
      <c r="B109" s="185"/>
      <c r="C109" s="186"/>
      <c r="D109" s="187" t="s">
        <v>508</v>
      </c>
      <c r="E109" s="188"/>
      <c r="F109" s="188"/>
      <c r="G109" s="188"/>
      <c r="H109" s="188"/>
      <c r="I109" s="188"/>
      <c r="J109" s="189">
        <f>J612</f>
        <v>0</v>
      </c>
      <c r="K109" s="186"/>
      <c r="L109" s="190"/>
      <c r="S109" s="10"/>
      <c r="T109" s="10"/>
      <c r="U109" s="10"/>
      <c r="V109" s="10"/>
      <c r="W109" s="10"/>
      <c r="X109" s="10"/>
      <c r="Y109" s="10"/>
      <c r="Z109" s="10"/>
      <c r="AA109" s="10"/>
      <c r="AB109" s="10"/>
      <c r="AC109" s="10"/>
      <c r="AD109" s="10"/>
      <c r="AE109" s="10"/>
    </row>
    <row r="110" hidden="1" s="9" customFormat="1" ht="24.96" customHeight="1">
      <c r="A110" s="9"/>
      <c r="B110" s="179"/>
      <c r="C110" s="180"/>
      <c r="D110" s="181" t="s">
        <v>139</v>
      </c>
      <c r="E110" s="182"/>
      <c r="F110" s="182"/>
      <c r="G110" s="182"/>
      <c r="H110" s="182"/>
      <c r="I110" s="182"/>
      <c r="J110" s="183">
        <f>J614</f>
        <v>0</v>
      </c>
      <c r="K110" s="180"/>
      <c r="L110" s="184"/>
      <c r="S110" s="9"/>
      <c r="T110" s="9"/>
      <c r="U110" s="9"/>
      <c r="V110" s="9"/>
      <c r="W110" s="9"/>
      <c r="X110" s="9"/>
      <c r="Y110" s="9"/>
      <c r="Z110" s="9"/>
      <c r="AA110" s="9"/>
      <c r="AB110" s="9"/>
      <c r="AC110" s="9"/>
      <c r="AD110" s="9"/>
      <c r="AE110" s="9"/>
    </row>
    <row r="111" hidden="1" s="10" customFormat="1" ht="19.92" customHeight="1">
      <c r="A111" s="10"/>
      <c r="B111" s="185"/>
      <c r="C111" s="186"/>
      <c r="D111" s="187" t="s">
        <v>140</v>
      </c>
      <c r="E111" s="188"/>
      <c r="F111" s="188"/>
      <c r="G111" s="188"/>
      <c r="H111" s="188"/>
      <c r="I111" s="188"/>
      <c r="J111" s="189">
        <f>J615</f>
        <v>0</v>
      </c>
      <c r="K111" s="186"/>
      <c r="L111" s="190"/>
      <c r="S111" s="10"/>
      <c r="T111" s="10"/>
      <c r="U111" s="10"/>
      <c r="V111" s="10"/>
      <c r="W111" s="10"/>
      <c r="X111" s="10"/>
      <c r="Y111" s="10"/>
      <c r="Z111" s="10"/>
      <c r="AA111" s="10"/>
      <c r="AB111" s="10"/>
      <c r="AC111" s="10"/>
      <c r="AD111" s="10"/>
      <c r="AE111" s="10"/>
    </row>
    <row r="112" hidden="1" s="10" customFormat="1" ht="19.92" customHeight="1">
      <c r="A112" s="10"/>
      <c r="B112" s="185"/>
      <c r="C112" s="186"/>
      <c r="D112" s="187" t="s">
        <v>141</v>
      </c>
      <c r="E112" s="188"/>
      <c r="F112" s="188"/>
      <c r="G112" s="188"/>
      <c r="H112" s="188"/>
      <c r="I112" s="188"/>
      <c r="J112" s="189">
        <f>J636</f>
        <v>0</v>
      </c>
      <c r="K112" s="186"/>
      <c r="L112" s="190"/>
      <c r="S112" s="10"/>
      <c r="T112" s="10"/>
      <c r="U112" s="10"/>
      <c r="V112" s="10"/>
      <c r="W112" s="10"/>
      <c r="X112" s="10"/>
      <c r="Y112" s="10"/>
      <c r="Z112" s="10"/>
      <c r="AA112" s="10"/>
      <c r="AB112" s="10"/>
      <c r="AC112" s="10"/>
      <c r="AD112" s="10"/>
      <c r="AE112" s="10"/>
    </row>
    <row r="113" hidden="1" s="10" customFormat="1" ht="19.92" customHeight="1">
      <c r="A113" s="10"/>
      <c r="B113" s="185"/>
      <c r="C113" s="186"/>
      <c r="D113" s="187" t="s">
        <v>509</v>
      </c>
      <c r="E113" s="188"/>
      <c r="F113" s="188"/>
      <c r="G113" s="188"/>
      <c r="H113" s="188"/>
      <c r="I113" s="188"/>
      <c r="J113" s="189">
        <f>J695</f>
        <v>0</v>
      </c>
      <c r="K113" s="186"/>
      <c r="L113" s="190"/>
      <c r="S113" s="10"/>
      <c r="T113" s="10"/>
      <c r="U113" s="10"/>
      <c r="V113" s="10"/>
      <c r="W113" s="10"/>
      <c r="X113" s="10"/>
      <c r="Y113" s="10"/>
      <c r="Z113" s="10"/>
      <c r="AA113" s="10"/>
      <c r="AB113" s="10"/>
      <c r="AC113" s="10"/>
      <c r="AD113" s="10"/>
      <c r="AE113" s="10"/>
    </row>
    <row r="114" hidden="1" s="10" customFormat="1" ht="19.92" customHeight="1">
      <c r="A114" s="10"/>
      <c r="B114" s="185"/>
      <c r="C114" s="186"/>
      <c r="D114" s="187" t="s">
        <v>510</v>
      </c>
      <c r="E114" s="188"/>
      <c r="F114" s="188"/>
      <c r="G114" s="188"/>
      <c r="H114" s="188"/>
      <c r="I114" s="188"/>
      <c r="J114" s="189">
        <f>J728</f>
        <v>0</v>
      </c>
      <c r="K114" s="186"/>
      <c r="L114" s="190"/>
      <c r="S114" s="10"/>
      <c r="T114" s="10"/>
      <c r="U114" s="10"/>
      <c r="V114" s="10"/>
      <c r="W114" s="10"/>
      <c r="X114" s="10"/>
      <c r="Y114" s="10"/>
      <c r="Z114" s="10"/>
      <c r="AA114" s="10"/>
      <c r="AB114" s="10"/>
      <c r="AC114" s="10"/>
      <c r="AD114" s="10"/>
      <c r="AE114" s="10"/>
    </row>
    <row r="115" hidden="1" s="10" customFormat="1" ht="19.92" customHeight="1">
      <c r="A115" s="10"/>
      <c r="B115" s="185"/>
      <c r="C115" s="186"/>
      <c r="D115" s="187" t="s">
        <v>511</v>
      </c>
      <c r="E115" s="188"/>
      <c r="F115" s="188"/>
      <c r="G115" s="188"/>
      <c r="H115" s="188"/>
      <c r="I115" s="188"/>
      <c r="J115" s="189">
        <f>J731</f>
        <v>0</v>
      </c>
      <c r="K115" s="186"/>
      <c r="L115" s="190"/>
      <c r="S115" s="10"/>
      <c r="T115" s="10"/>
      <c r="U115" s="10"/>
      <c r="V115" s="10"/>
      <c r="W115" s="10"/>
      <c r="X115" s="10"/>
      <c r="Y115" s="10"/>
      <c r="Z115" s="10"/>
      <c r="AA115" s="10"/>
      <c r="AB115" s="10"/>
      <c r="AC115" s="10"/>
      <c r="AD115" s="10"/>
      <c r="AE115" s="10"/>
    </row>
    <row r="116" hidden="1" s="10" customFormat="1" ht="19.92" customHeight="1">
      <c r="A116" s="10"/>
      <c r="B116" s="185"/>
      <c r="C116" s="186"/>
      <c r="D116" s="187" t="s">
        <v>142</v>
      </c>
      <c r="E116" s="188"/>
      <c r="F116" s="188"/>
      <c r="G116" s="188"/>
      <c r="H116" s="188"/>
      <c r="I116" s="188"/>
      <c r="J116" s="189">
        <f>J734</f>
        <v>0</v>
      </c>
      <c r="K116" s="186"/>
      <c r="L116" s="190"/>
      <c r="S116" s="10"/>
      <c r="T116" s="10"/>
      <c r="U116" s="10"/>
      <c r="V116" s="10"/>
      <c r="W116" s="10"/>
      <c r="X116" s="10"/>
      <c r="Y116" s="10"/>
      <c r="Z116" s="10"/>
      <c r="AA116" s="10"/>
      <c r="AB116" s="10"/>
      <c r="AC116" s="10"/>
      <c r="AD116" s="10"/>
      <c r="AE116" s="10"/>
    </row>
    <row r="117" hidden="1" s="10" customFormat="1" ht="19.92" customHeight="1">
      <c r="A117" s="10"/>
      <c r="B117" s="185"/>
      <c r="C117" s="186"/>
      <c r="D117" s="187" t="s">
        <v>143</v>
      </c>
      <c r="E117" s="188"/>
      <c r="F117" s="188"/>
      <c r="G117" s="188"/>
      <c r="H117" s="188"/>
      <c r="I117" s="188"/>
      <c r="J117" s="189">
        <f>J757</f>
        <v>0</v>
      </c>
      <c r="K117" s="186"/>
      <c r="L117" s="190"/>
      <c r="S117" s="10"/>
      <c r="T117" s="10"/>
      <c r="U117" s="10"/>
      <c r="V117" s="10"/>
      <c r="W117" s="10"/>
      <c r="X117" s="10"/>
      <c r="Y117" s="10"/>
      <c r="Z117" s="10"/>
      <c r="AA117" s="10"/>
      <c r="AB117" s="10"/>
      <c r="AC117" s="10"/>
      <c r="AD117" s="10"/>
      <c r="AE117" s="10"/>
    </row>
    <row r="118" hidden="1" s="10" customFormat="1" ht="19.92" customHeight="1">
      <c r="A118" s="10"/>
      <c r="B118" s="185"/>
      <c r="C118" s="186"/>
      <c r="D118" s="187" t="s">
        <v>144</v>
      </c>
      <c r="E118" s="188"/>
      <c r="F118" s="188"/>
      <c r="G118" s="188"/>
      <c r="H118" s="188"/>
      <c r="I118" s="188"/>
      <c r="J118" s="189">
        <f>J813</f>
        <v>0</v>
      </c>
      <c r="K118" s="186"/>
      <c r="L118" s="190"/>
      <c r="S118" s="10"/>
      <c r="T118" s="10"/>
      <c r="U118" s="10"/>
      <c r="V118" s="10"/>
      <c r="W118" s="10"/>
      <c r="X118" s="10"/>
      <c r="Y118" s="10"/>
      <c r="Z118" s="10"/>
      <c r="AA118" s="10"/>
      <c r="AB118" s="10"/>
      <c r="AC118" s="10"/>
      <c r="AD118" s="10"/>
      <c r="AE118" s="10"/>
    </row>
    <row r="119" hidden="1" s="10" customFormat="1" ht="19.92" customHeight="1">
      <c r="A119" s="10"/>
      <c r="B119" s="185"/>
      <c r="C119" s="186"/>
      <c r="D119" s="187" t="s">
        <v>145</v>
      </c>
      <c r="E119" s="188"/>
      <c r="F119" s="188"/>
      <c r="G119" s="188"/>
      <c r="H119" s="188"/>
      <c r="I119" s="188"/>
      <c r="J119" s="189">
        <f>J890</f>
        <v>0</v>
      </c>
      <c r="K119" s="186"/>
      <c r="L119" s="190"/>
      <c r="S119" s="10"/>
      <c r="T119" s="10"/>
      <c r="U119" s="10"/>
      <c r="V119" s="10"/>
      <c r="W119" s="10"/>
      <c r="X119" s="10"/>
      <c r="Y119" s="10"/>
      <c r="Z119" s="10"/>
      <c r="AA119" s="10"/>
      <c r="AB119" s="10"/>
      <c r="AC119" s="10"/>
      <c r="AD119" s="10"/>
      <c r="AE119" s="10"/>
    </row>
    <row r="120" hidden="1" s="10" customFormat="1" ht="19.92" customHeight="1">
      <c r="A120" s="10"/>
      <c r="B120" s="185"/>
      <c r="C120" s="186"/>
      <c r="D120" s="187" t="s">
        <v>512</v>
      </c>
      <c r="E120" s="188"/>
      <c r="F120" s="188"/>
      <c r="G120" s="188"/>
      <c r="H120" s="188"/>
      <c r="I120" s="188"/>
      <c r="J120" s="189">
        <f>J915</f>
        <v>0</v>
      </c>
      <c r="K120" s="186"/>
      <c r="L120" s="190"/>
      <c r="S120" s="10"/>
      <c r="T120" s="10"/>
      <c r="U120" s="10"/>
      <c r="V120" s="10"/>
      <c r="W120" s="10"/>
      <c r="X120" s="10"/>
      <c r="Y120" s="10"/>
      <c r="Z120" s="10"/>
      <c r="AA120" s="10"/>
      <c r="AB120" s="10"/>
      <c r="AC120" s="10"/>
      <c r="AD120" s="10"/>
      <c r="AE120" s="10"/>
    </row>
    <row r="121" hidden="1" s="10" customFormat="1" ht="19.92" customHeight="1">
      <c r="A121" s="10"/>
      <c r="B121" s="185"/>
      <c r="C121" s="186"/>
      <c r="D121" s="187" t="s">
        <v>513</v>
      </c>
      <c r="E121" s="188"/>
      <c r="F121" s="188"/>
      <c r="G121" s="188"/>
      <c r="H121" s="188"/>
      <c r="I121" s="188"/>
      <c r="J121" s="189">
        <f>J929</f>
        <v>0</v>
      </c>
      <c r="K121" s="186"/>
      <c r="L121" s="190"/>
      <c r="S121" s="10"/>
      <c r="T121" s="10"/>
      <c r="U121" s="10"/>
      <c r="V121" s="10"/>
      <c r="W121" s="10"/>
      <c r="X121" s="10"/>
      <c r="Y121" s="10"/>
      <c r="Z121" s="10"/>
      <c r="AA121" s="10"/>
      <c r="AB121" s="10"/>
      <c r="AC121" s="10"/>
      <c r="AD121" s="10"/>
      <c r="AE121" s="10"/>
    </row>
    <row r="122" hidden="1" s="10" customFormat="1" ht="19.92" customHeight="1">
      <c r="A122" s="10"/>
      <c r="B122" s="185"/>
      <c r="C122" s="186"/>
      <c r="D122" s="187" t="s">
        <v>146</v>
      </c>
      <c r="E122" s="188"/>
      <c r="F122" s="188"/>
      <c r="G122" s="188"/>
      <c r="H122" s="188"/>
      <c r="I122" s="188"/>
      <c r="J122" s="189">
        <f>J939</f>
        <v>0</v>
      </c>
      <c r="K122" s="186"/>
      <c r="L122" s="190"/>
      <c r="S122" s="10"/>
      <c r="T122" s="10"/>
      <c r="U122" s="10"/>
      <c r="V122" s="10"/>
      <c r="W122" s="10"/>
      <c r="X122" s="10"/>
      <c r="Y122" s="10"/>
      <c r="Z122" s="10"/>
      <c r="AA122" s="10"/>
      <c r="AB122" s="10"/>
      <c r="AC122" s="10"/>
      <c r="AD122" s="10"/>
      <c r="AE122" s="10"/>
    </row>
    <row r="123" hidden="1" s="10" customFormat="1" ht="19.92" customHeight="1">
      <c r="A123" s="10"/>
      <c r="B123" s="185"/>
      <c r="C123" s="186"/>
      <c r="D123" s="187" t="s">
        <v>514</v>
      </c>
      <c r="E123" s="188"/>
      <c r="F123" s="188"/>
      <c r="G123" s="188"/>
      <c r="H123" s="188"/>
      <c r="I123" s="188"/>
      <c r="J123" s="189">
        <f>J957</f>
        <v>0</v>
      </c>
      <c r="K123" s="186"/>
      <c r="L123" s="190"/>
      <c r="S123" s="10"/>
      <c r="T123" s="10"/>
      <c r="U123" s="10"/>
      <c r="V123" s="10"/>
      <c r="W123" s="10"/>
      <c r="X123" s="10"/>
      <c r="Y123" s="10"/>
      <c r="Z123" s="10"/>
      <c r="AA123" s="10"/>
      <c r="AB123" s="10"/>
      <c r="AC123" s="10"/>
      <c r="AD123" s="10"/>
      <c r="AE123" s="10"/>
    </row>
    <row r="124" hidden="1" s="10" customFormat="1" ht="19.92" customHeight="1">
      <c r="A124" s="10"/>
      <c r="B124" s="185"/>
      <c r="C124" s="186"/>
      <c r="D124" s="187" t="s">
        <v>515</v>
      </c>
      <c r="E124" s="188"/>
      <c r="F124" s="188"/>
      <c r="G124" s="188"/>
      <c r="H124" s="188"/>
      <c r="I124" s="188"/>
      <c r="J124" s="189">
        <f>J980</f>
        <v>0</v>
      </c>
      <c r="K124" s="186"/>
      <c r="L124" s="190"/>
      <c r="S124" s="10"/>
      <c r="T124" s="10"/>
      <c r="U124" s="10"/>
      <c r="V124" s="10"/>
      <c r="W124" s="10"/>
      <c r="X124" s="10"/>
      <c r="Y124" s="10"/>
      <c r="Z124" s="10"/>
      <c r="AA124" s="10"/>
      <c r="AB124" s="10"/>
      <c r="AC124" s="10"/>
      <c r="AD124" s="10"/>
      <c r="AE124" s="10"/>
    </row>
    <row r="125" hidden="1" s="10" customFormat="1" ht="19.92" customHeight="1">
      <c r="A125" s="10"/>
      <c r="B125" s="185"/>
      <c r="C125" s="186"/>
      <c r="D125" s="187" t="s">
        <v>516</v>
      </c>
      <c r="E125" s="188"/>
      <c r="F125" s="188"/>
      <c r="G125" s="188"/>
      <c r="H125" s="188"/>
      <c r="I125" s="188"/>
      <c r="J125" s="189">
        <f>J1002</f>
        <v>0</v>
      </c>
      <c r="K125" s="186"/>
      <c r="L125" s="190"/>
      <c r="S125" s="10"/>
      <c r="T125" s="10"/>
      <c r="U125" s="10"/>
      <c r="V125" s="10"/>
      <c r="W125" s="10"/>
      <c r="X125" s="10"/>
      <c r="Y125" s="10"/>
      <c r="Z125" s="10"/>
      <c r="AA125" s="10"/>
      <c r="AB125" s="10"/>
      <c r="AC125" s="10"/>
      <c r="AD125" s="10"/>
      <c r="AE125" s="10"/>
    </row>
    <row r="126" hidden="1" s="9" customFormat="1" ht="24.96" customHeight="1">
      <c r="A126" s="9"/>
      <c r="B126" s="179"/>
      <c r="C126" s="180"/>
      <c r="D126" s="181" t="s">
        <v>517</v>
      </c>
      <c r="E126" s="182"/>
      <c r="F126" s="182"/>
      <c r="G126" s="182"/>
      <c r="H126" s="182"/>
      <c r="I126" s="182"/>
      <c r="J126" s="183">
        <f>J1011</f>
        <v>0</v>
      </c>
      <c r="K126" s="180"/>
      <c r="L126" s="184"/>
      <c r="S126" s="9"/>
      <c r="T126" s="9"/>
      <c r="U126" s="9"/>
      <c r="V126" s="9"/>
      <c r="W126" s="9"/>
      <c r="X126" s="9"/>
      <c r="Y126" s="9"/>
      <c r="Z126" s="9"/>
      <c r="AA126" s="9"/>
      <c r="AB126" s="9"/>
      <c r="AC126" s="9"/>
      <c r="AD126" s="9"/>
      <c r="AE126" s="9"/>
    </row>
    <row r="127" hidden="1" s="10" customFormat="1" ht="19.92" customHeight="1">
      <c r="A127" s="10"/>
      <c r="B127" s="185"/>
      <c r="C127" s="186"/>
      <c r="D127" s="187" t="s">
        <v>518</v>
      </c>
      <c r="E127" s="188"/>
      <c r="F127" s="188"/>
      <c r="G127" s="188"/>
      <c r="H127" s="188"/>
      <c r="I127" s="188"/>
      <c r="J127" s="189">
        <f>J1012</f>
        <v>0</v>
      </c>
      <c r="K127" s="186"/>
      <c r="L127" s="190"/>
      <c r="S127" s="10"/>
      <c r="T127" s="10"/>
      <c r="U127" s="10"/>
      <c r="V127" s="10"/>
      <c r="W127" s="10"/>
      <c r="X127" s="10"/>
      <c r="Y127" s="10"/>
      <c r="Z127" s="10"/>
      <c r="AA127" s="10"/>
      <c r="AB127" s="10"/>
      <c r="AC127" s="10"/>
      <c r="AD127" s="10"/>
      <c r="AE127" s="10"/>
    </row>
    <row r="128" hidden="1" s="2" customFormat="1" ht="21.84" customHeight="1">
      <c r="A128" s="38"/>
      <c r="B128" s="39"/>
      <c r="C128" s="40"/>
      <c r="D128" s="40"/>
      <c r="E128" s="40"/>
      <c r="F128" s="40"/>
      <c r="G128" s="40"/>
      <c r="H128" s="40"/>
      <c r="I128" s="40"/>
      <c r="J128" s="40"/>
      <c r="K128" s="40"/>
      <c r="L128" s="63"/>
      <c r="S128" s="38"/>
      <c r="T128" s="38"/>
      <c r="U128" s="38"/>
      <c r="V128" s="38"/>
      <c r="W128" s="38"/>
      <c r="X128" s="38"/>
      <c r="Y128" s="38"/>
      <c r="Z128" s="38"/>
      <c r="AA128" s="38"/>
      <c r="AB128" s="38"/>
      <c r="AC128" s="38"/>
      <c r="AD128" s="38"/>
      <c r="AE128" s="38"/>
    </row>
    <row r="129" hidden="1" s="2" customFormat="1" ht="6.96" customHeight="1">
      <c r="A129" s="38"/>
      <c r="B129" s="66"/>
      <c r="C129" s="67"/>
      <c r="D129" s="67"/>
      <c r="E129" s="67"/>
      <c r="F129" s="67"/>
      <c r="G129" s="67"/>
      <c r="H129" s="67"/>
      <c r="I129" s="67"/>
      <c r="J129" s="67"/>
      <c r="K129" s="67"/>
      <c r="L129" s="63"/>
      <c r="S129" s="38"/>
      <c r="T129" s="38"/>
      <c r="U129" s="38"/>
      <c r="V129" s="38"/>
      <c r="W129" s="38"/>
      <c r="X129" s="38"/>
      <c r="Y129" s="38"/>
      <c r="Z129" s="38"/>
      <c r="AA129" s="38"/>
      <c r="AB129" s="38"/>
      <c r="AC129" s="38"/>
      <c r="AD129" s="38"/>
      <c r="AE129" s="38"/>
    </row>
    <row r="130" hidden="1"/>
    <row r="131" hidden="1"/>
    <row r="132" hidden="1"/>
    <row r="133" s="2" customFormat="1" ht="6.96" customHeight="1">
      <c r="A133" s="38"/>
      <c r="B133" s="68"/>
      <c r="C133" s="69"/>
      <c r="D133" s="69"/>
      <c r="E133" s="69"/>
      <c r="F133" s="69"/>
      <c r="G133" s="69"/>
      <c r="H133" s="69"/>
      <c r="I133" s="69"/>
      <c r="J133" s="69"/>
      <c r="K133" s="69"/>
      <c r="L133" s="63"/>
      <c r="S133" s="38"/>
      <c r="T133" s="38"/>
      <c r="U133" s="38"/>
      <c r="V133" s="38"/>
      <c r="W133" s="38"/>
      <c r="X133" s="38"/>
      <c r="Y133" s="38"/>
      <c r="Z133" s="38"/>
      <c r="AA133" s="38"/>
      <c r="AB133" s="38"/>
      <c r="AC133" s="38"/>
      <c r="AD133" s="38"/>
      <c r="AE133" s="38"/>
    </row>
    <row r="134" s="2" customFormat="1" ht="24.96" customHeight="1">
      <c r="A134" s="38"/>
      <c r="B134" s="39"/>
      <c r="C134" s="23" t="s">
        <v>147</v>
      </c>
      <c r="D134" s="40"/>
      <c r="E134" s="40"/>
      <c r="F134" s="40"/>
      <c r="G134" s="40"/>
      <c r="H134" s="40"/>
      <c r="I134" s="40"/>
      <c r="J134" s="40"/>
      <c r="K134" s="40"/>
      <c r="L134" s="63"/>
      <c r="S134" s="38"/>
      <c r="T134" s="38"/>
      <c r="U134" s="38"/>
      <c r="V134" s="38"/>
      <c r="W134" s="38"/>
      <c r="X134" s="38"/>
      <c r="Y134" s="38"/>
      <c r="Z134" s="38"/>
      <c r="AA134" s="38"/>
      <c r="AB134" s="38"/>
      <c r="AC134" s="38"/>
      <c r="AD134" s="38"/>
      <c r="AE134" s="38"/>
    </row>
    <row r="135" s="2" customFormat="1" ht="6.96" customHeight="1">
      <c r="A135" s="38"/>
      <c r="B135" s="39"/>
      <c r="C135" s="40"/>
      <c r="D135" s="40"/>
      <c r="E135" s="40"/>
      <c r="F135" s="40"/>
      <c r="G135" s="40"/>
      <c r="H135" s="40"/>
      <c r="I135" s="40"/>
      <c r="J135" s="40"/>
      <c r="K135" s="40"/>
      <c r="L135" s="63"/>
      <c r="S135" s="38"/>
      <c r="T135" s="38"/>
      <c r="U135" s="38"/>
      <c r="V135" s="38"/>
      <c r="W135" s="38"/>
      <c r="X135" s="38"/>
      <c r="Y135" s="38"/>
      <c r="Z135" s="38"/>
      <c r="AA135" s="38"/>
      <c r="AB135" s="38"/>
      <c r="AC135" s="38"/>
      <c r="AD135" s="38"/>
      <c r="AE135" s="38"/>
    </row>
    <row r="136" s="2" customFormat="1" ht="12" customHeight="1">
      <c r="A136" s="38"/>
      <c r="B136" s="39"/>
      <c r="C136" s="32" t="s">
        <v>16</v>
      </c>
      <c r="D136" s="40"/>
      <c r="E136" s="40"/>
      <c r="F136" s="40"/>
      <c r="G136" s="40"/>
      <c r="H136" s="40"/>
      <c r="I136" s="40"/>
      <c r="J136" s="40"/>
      <c r="K136" s="40"/>
      <c r="L136" s="63"/>
      <c r="S136" s="38"/>
      <c r="T136" s="38"/>
      <c r="U136" s="38"/>
      <c r="V136" s="38"/>
      <c r="W136" s="38"/>
      <c r="X136" s="38"/>
      <c r="Y136" s="38"/>
      <c r="Z136" s="38"/>
      <c r="AA136" s="38"/>
      <c r="AB136" s="38"/>
      <c r="AC136" s="38"/>
      <c r="AD136" s="38"/>
      <c r="AE136" s="38"/>
    </row>
    <row r="137" s="2" customFormat="1" ht="26.25" customHeight="1">
      <c r="A137" s="38"/>
      <c r="B137" s="39"/>
      <c r="C137" s="40"/>
      <c r="D137" s="40"/>
      <c r="E137" s="174" t="str">
        <f>E7</f>
        <v>STAVEBNÍ ÚPRAVY HASIČSKÉ ZBROJNICE HEŘMANICE - SLEZSKÁ OSTRAVA</v>
      </c>
      <c r="F137" s="32"/>
      <c r="G137" s="32"/>
      <c r="H137" s="32"/>
      <c r="I137" s="40"/>
      <c r="J137" s="40"/>
      <c r="K137" s="40"/>
      <c r="L137" s="63"/>
      <c r="S137" s="38"/>
      <c r="T137" s="38"/>
      <c r="U137" s="38"/>
      <c r="V137" s="38"/>
      <c r="W137" s="38"/>
      <c r="X137" s="38"/>
      <c r="Y137" s="38"/>
      <c r="Z137" s="38"/>
      <c r="AA137" s="38"/>
      <c r="AB137" s="38"/>
      <c r="AC137" s="38"/>
      <c r="AD137" s="38"/>
      <c r="AE137" s="38"/>
    </row>
    <row r="138" s="2" customFormat="1" ht="12" customHeight="1">
      <c r="A138" s="38"/>
      <c r="B138" s="39"/>
      <c r="C138" s="32" t="s">
        <v>129</v>
      </c>
      <c r="D138" s="40"/>
      <c r="E138" s="40"/>
      <c r="F138" s="40"/>
      <c r="G138" s="40"/>
      <c r="H138" s="40"/>
      <c r="I138" s="40"/>
      <c r="J138" s="40"/>
      <c r="K138" s="40"/>
      <c r="L138" s="63"/>
      <c r="S138" s="38"/>
      <c r="T138" s="38"/>
      <c r="U138" s="38"/>
      <c r="V138" s="38"/>
      <c r="W138" s="38"/>
      <c r="X138" s="38"/>
      <c r="Y138" s="38"/>
      <c r="Z138" s="38"/>
      <c r="AA138" s="38"/>
      <c r="AB138" s="38"/>
      <c r="AC138" s="38"/>
      <c r="AD138" s="38"/>
      <c r="AE138" s="38"/>
    </row>
    <row r="139" s="2" customFormat="1" ht="16.5" customHeight="1">
      <c r="A139" s="38"/>
      <c r="B139" s="39"/>
      <c r="C139" s="40"/>
      <c r="D139" s="40"/>
      <c r="E139" s="76" t="str">
        <f>E9</f>
        <v>SO 01 - 2 - Objekt HZ - HSV + PSV</v>
      </c>
      <c r="F139" s="40"/>
      <c r="G139" s="40"/>
      <c r="H139" s="40"/>
      <c r="I139" s="40"/>
      <c r="J139" s="40"/>
      <c r="K139" s="40"/>
      <c r="L139" s="63"/>
      <c r="S139" s="38"/>
      <c r="T139" s="38"/>
      <c r="U139" s="38"/>
      <c r="V139" s="38"/>
      <c r="W139" s="38"/>
      <c r="X139" s="38"/>
      <c r="Y139" s="38"/>
      <c r="Z139" s="38"/>
      <c r="AA139" s="38"/>
      <c r="AB139" s="38"/>
      <c r="AC139" s="38"/>
      <c r="AD139" s="38"/>
      <c r="AE139" s="38"/>
    </row>
    <row r="140" s="2" customFormat="1" ht="6.96" customHeight="1">
      <c r="A140" s="38"/>
      <c r="B140" s="39"/>
      <c r="C140" s="40"/>
      <c r="D140" s="40"/>
      <c r="E140" s="40"/>
      <c r="F140" s="40"/>
      <c r="G140" s="40"/>
      <c r="H140" s="40"/>
      <c r="I140" s="40"/>
      <c r="J140" s="40"/>
      <c r="K140" s="40"/>
      <c r="L140" s="63"/>
      <c r="S140" s="38"/>
      <c r="T140" s="38"/>
      <c r="U140" s="38"/>
      <c r="V140" s="38"/>
      <c r="W140" s="38"/>
      <c r="X140" s="38"/>
      <c r="Y140" s="38"/>
      <c r="Z140" s="38"/>
      <c r="AA140" s="38"/>
      <c r="AB140" s="38"/>
      <c r="AC140" s="38"/>
      <c r="AD140" s="38"/>
      <c r="AE140" s="38"/>
    </row>
    <row r="141" s="2" customFormat="1" ht="12" customHeight="1">
      <c r="A141" s="38"/>
      <c r="B141" s="39"/>
      <c r="C141" s="32" t="s">
        <v>20</v>
      </c>
      <c r="D141" s="40"/>
      <c r="E141" s="40"/>
      <c r="F141" s="27" t="str">
        <f>F12</f>
        <v>SLEZSKÁ OSTRAVA</v>
      </c>
      <c r="G141" s="40"/>
      <c r="H141" s="40"/>
      <c r="I141" s="32" t="s">
        <v>22</v>
      </c>
      <c r="J141" s="79" t="str">
        <f>IF(J12="","",J12)</f>
        <v>10. 8. 2023</v>
      </c>
      <c r="K141" s="40"/>
      <c r="L141" s="63"/>
      <c r="S141" s="38"/>
      <c r="T141" s="38"/>
      <c r="U141" s="38"/>
      <c r="V141" s="38"/>
      <c r="W141" s="38"/>
      <c r="X141" s="38"/>
      <c r="Y141" s="38"/>
      <c r="Z141" s="38"/>
      <c r="AA141" s="38"/>
      <c r="AB141" s="38"/>
      <c r="AC141" s="38"/>
      <c r="AD141" s="38"/>
      <c r="AE141" s="38"/>
    </row>
    <row r="142" s="2" customFormat="1" ht="6.96" customHeight="1">
      <c r="A142" s="38"/>
      <c r="B142" s="39"/>
      <c r="C142" s="40"/>
      <c r="D142" s="40"/>
      <c r="E142" s="40"/>
      <c r="F142" s="40"/>
      <c r="G142" s="40"/>
      <c r="H142" s="40"/>
      <c r="I142" s="40"/>
      <c r="J142" s="40"/>
      <c r="K142" s="40"/>
      <c r="L142" s="63"/>
      <c r="S142" s="38"/>
      <c r="T142" s="38"/>
      <c r="U142" s="38"/>
      <c r="V142" s="38"/>
      <c r="W142" s="38"/>
      <c r="X142" s="38"/>
      <c r="Y142" s="38"/>
      <c r="Z142" s="38"/>
      <c r="AA142" s="38"/>
      <c r="AB142" s="38"/>
      <c r="AC142" s="38"/>
      <c r="AD142" s="38"/>
      <c r="AE142" s="38"/>
    </row>
    <row r="143" s="2" customFormat="1" ht="15.15" customHeight="1">
      <c r="A143" s="38"/>
      <c r="B143" s="39"/>
      <c r="C143" s="32" t="s">
        <v>24</v>
      </c>
      <c r="D143" s="40"/>
      <c r="E143" s="40"/>
      <c r="F143" s="27" t="str">
        <f>E15</f>
        <v>SMO - SLEZSKÁ OSTRAVA</v>
      </c>
      <c r="G143" s="40"/>
      <c r="H143" s="40"/>
      <c r="I143" s="32" t="s">
        <v>30</v>
      </c>
      <c r="J143" s="36" t="str">
        <f>E21</f>
        <v>SPAN s.r.o.</v>
      </c>
      <c r="K143" s="40"/>
      <c r="L143" s="63"/>
      <c r="S143" s="38"/>
      <c r="T143" s="38"/>
      <c r="U143" s="38"/>
      <c r="V143" s="38"/>
      <c r="W143" s="38"/>
      <c r="X143" s="38"/>
      <c r="Y143" s="38"/>
      <c r="Z143" s="38"/>
      <c r="AA143" s="38"/>
      <c r="AB143" s="38"/>
      <c r="AC143" s="38"/>
      <c r="AD143" s="38"/>
      <c r="AE143" s="38"/>
    </row>
    <row r="144" s="2" customFormat="1" ht="15.15" customHeight="1">
      <c r="A144" s="38"/>
      <c r="B144" s="39"/>
      <c r="C144" s="32" t="s">
        <v>28</v>
      </c>
      <c r="D144" s="40"/>
      <c r="E144" s="40"/>
      <c r="F144" s="27" t="str">
        <f>IF(E18="","",E18)</f>
        <v>Vyplň údaj</v>
      </c>
      <c r="G144" s="40"/>
      <c r="H144" s="40"/>
      <c r="I144" s="32" t="s">
        <v>35</v>
      </c>
      <c r="J144" s="36" t="str">
        <f>E24</f>
        <v>SPAN S.R.O.</v>
      </c>
      <c r="K144" s="40"/>
      <c r="L144" s="63"/>
      <c r="S144" s="38"/>
      <c r="T144" s="38"/>
      <c r="U144" s="38"/>
      <c r="V144" s="38"/>
      <c r="W144" s="38"/>
      <c r="X144" s="38"/>
      <c r="Y144" s="38"/>
      <c r="Z144" s="38"/>
      <c r="AA144" s="38"/>
      <c r="AB144" s="38"/>
      <c r="AC144" s="38"/>
      <c r="AD144" s="38"/>
      <c r="AE144" s="38"/>
    </row>
    <row r="145" s="2" customFormat="1" ht="10.32" customHeight="1">
      <c r="A145" s="38"/>
      <c r="B145" s="39"/>
      <c r="C145" s="40"/>
      <c r="D145" s="40"/>
      <c r="E145" s="40"/>
      <c r="F145" s="40"/>
      <c r="G145" s="40"/>
      <c r="H145" s="40"/>
      <c r="I145" s="40"/>
      <c r="J145" s="40"/>
      <c r="K145" s="40"/>
      <c r="L145" s="63"/>
      <c r="S145" s="38"/>
      <c r="T145" s="38"/>
      <c r="U145" s="38"/>
      <c r="V145" s="38"/>
      <c r="W145" s="38"/>
      <c r="X145" s="38"/>
      <c r="Y145" s="38"/>
      <c r="Z145" s="38"/>
      <c r="AA145" s="38"/>
      <c r="AB145" s="38"/>
      <c r="AC145" s="38"/>
      <c r="AD145" s="38"/>
      <c r="AE145" s="38"/>
    </row>
    <row r="146" s="11" customFormat="1" ht="29.28" customHeight="1">
      <c r="A146" s="191"/>
      <c r="B146" s="192"/>
      <c r="C146" s="193" t="s">
        <v>148</v>
      </c>
      <c r="D146" s="194" t="s">
        <v>63</v>
      </c>
      <c r="E146" s="194" t="s">
        <v>59</v>
      </c>
      <c r="F146" s="194" t="s">
        <v>60</v>
      </c>
      <c r="G146" s="194" t="s">
        <v>149</v>
      </c>
      <c r="H146" s="194" t="s">
        <v>150</v>
      </c>
      <c r="I146" s="194" t="s">
        <v>151</v>
      </c>
      <c r="J146" s="194" t="s">
        <v>133</v>
      </c>
      <c r="K146" s="195" t="s">
        <v>152</v>
      </c>
      <c r="L146" s="196"/>
      <c r="M146" s="100" t="s">
        <v>1</v>
      </c>
      <c r="N146" s="101" t="s">
        <v>42</v>
      </c>
      <c r="O146" s="101" t="s">
        <v>153</v>
      </c>
      <c r="P146" s="101" t="s">
        <v>154</v>
      </c>
      <c r="Q146" s="101" t="s">
        <v>155</v>
      </c>
      <c r="R146" s="101" t="s">
        <v>156</v>
      </c>
      <c r="S146" s="101" t="s">
        <v>157</v>
      </c>
      <c r="T146" s="102" t="s">
        <v>158</v>
      </c>
      <c r="U146" s="191"/>
      <c r="V146" s="191"/>
      <c r="W146" s="191"/>
      <c r="X146" s="191"/>
      <c r="Y146" s="191"/>
      <c r="Z146" s="191"/>
      <c r="AA146" s="191"/>
      <c r="AB146" s="191"/>
      <c r="AC146" s="191"/>
      <c r="AD146" s="191"/>
      <c r="AE146" s="191"/>
    </row>
    <row r="147" s="2" customFormat="1" ht="22.8" customHeight="1">
      <c r="A147" s="38"/>
      <c r="B147" s="39"/>
      <c r="C147" s="107" t="s">
        <v>159</v>
      </c>
      <c r="D147" s="40"/>
      <c r="E147" s="40"/>
      <c r="F147" s="40"/>
      <c r="G147" s="40"/>
      <c r="H147" s="40"/>
      <c r="I147" s="40"/>
      <c r="J147" s="197">
        <f>BK147</f>
        <v>0</v>
      </c>
      <c r="K147" s="40"/>
      <c r="L147" s="44"/>
      <c r="M147" s="103"/>
      <c r="N147" s="198"/>
      <c r="O147" s="104"/>
      <c r="P147" s="199">
        <f>P148+P614+P1011</f>
        <v>0</v>
      </c>
      <c r="Q147" s="104"/>
      <c r="R147" s="199">
        <f>R148+R614+R1011</f>
        <v>1959.7168106100003</v>
      </c>
      <c r="S147" s="104"/>
      <c r="T147" s="200">
        <f>T148+T614+T1011</f>
        <v>0</v>
      </c>
      <c r="U147" s="38"/>
      <c r="V147" s="38"/>
      <c r="W147" s="38"/>
      <c r="X147" s="38"/>
      <c r="Y147" s="38"/>
      <c r="Z147" s="38"/>
      <c r="AA147" s="38"/>
      <c r="AB147" s="38"/>
      <c r="AC147" s="38"/>
      <c r="AD147" s="38"/>
      <c r="AE147" s="38"/>
      <c r="AT147" s="17" t="s">
        <v>77</v>
      </c>
      <c r="AU147" s="17" t="s">
        <v>135</v>
      </c>
      <c r="BK147" s="201">
        <f>BK148+BK614+BK1011</f>
        <v>0</v>
      </c>
    </row>
    <row r="148" s="12" customFormat="1" ht="25.92" customHeight="1">
      <c r="A148" s="12"/>
      <c r="B148" s="202"/>
      <c r="C148" s="203"/>
      <c r="D148" s="204" t="s">
        <v>77</v>
      </c>
      <c r="E148" s="205" t="s">
        <v>160</v>
      </c>
      <c r="F148" s="205" t="s">
        <v>161</v>
      </c>
      <c r="G148" s="203"/>
      <c r="H148" s="203"/>
      <c r="I148" s="206"/>
      <c r="J148" s="207">
        <f>BK148</f>
        <v>0</v>
      </c>
      <c r="K148" s="203"/>
      <c r="L148" s="208"/>
      <c r="M148" s="209"/>
      <c r="N148" s="210"/>
      <c r="O148" s="210"/>
      <c r="P148" s="211">
        <f>P149+P225+P245+P355+P433+P564+P566+P612</f>
        <v>0</v>
      </c>
      <c r="Q148" s="210"/>
      <c r="R148" s="211">
        <f>R149+R225+R245+R355+R433+R564+R566+R612</f>
        <v>1916.8106137600003</v>
      </c>
      <c r="S148" s="210"/>
      <c r="T148" s="212">
        <f>T149+T225+T245+T355+T433+T564+T566+T612</f>
        <v>0</v>
      </c>
      <c r="U148" s="12"/>
      <c r="V148" s="12"/>
      <c r="W148" s="12"/>
      <c r="X148" s="12"/>
      <c r="Y148" s="12"/>
      <c r="Z148" s="12"/>
      <c r="AA148" s="12"/>
      <c r="AB148" s="12"/>
      <c r="AC148" s="12"/>
      <c r="AD148" s="12"/>
      <c r="AE148" s="12"/>
      <c r="AR148" s="213" t="s">
        <v>86</v>
      </c>
      <c r="AT148" s="214" t="s">
        <v>77</v>
      </c>
      <c r="AU148" s="214" t="s">
        <v>78</v>
      </c>
      <c r="AY148" s="213" t="s">
        <v>162</v>
      </c>
      <c r="BK148" s="215">
        <f>BK149+BK225+BK245+BK355+BK433+BK564+BK566+BK612</f>
        <v>0</v>
      </c>
    </row>
    <row r="149" s="12" customFormat="1" ht="22.8" customHeight="1">
      <c r="A149" s="12"/>
      <c r="B149" s="202"/>
      <c r="C149" s="203"/>
      <c r="D149" s="204" t="s">
        <v>77</v>
      </c>
      <c r="E149" s="216" t="s">
        <v>86</v>
      </c>
      <c r="F149" s="216" t="s">
        <v>519</v>
      </c>
      <c r="G149" s="203"/>
      <c r="H149" s="203"/>
      <c r="I149" s="206"/>
      <c r="J149" s="217">
        <f>BK149</f>
        <v>0</v>
      </c>
      <c r="K149" s="203"/>
      <c r="L149" s="208"/>
      <c r="M149" s="209"/>
      <c r="N149" s="210"/>
      <c r="O149" s="210"/>
      <c r="P149" s="211">
        <f>SUM(P150:P224)</f>
        <v>0</v>
      </c>
      <c r="Q149" s="210"/>
      <c r="R149" s="211">
        <f>SUM(R150:R224)</f>
        <v>99.859948000000003</v>
      </c>
      <c r="S149" s="210"/>
      <c r="T149" s="212">
        <f>SUM(T150:T224)</f>
        <v>0</v>
      </c>
      <c r="U149" s="12"/>
      <c r="V149" s="12"/>
      <c r="W149" s="12"/>
      <c r="X149" s="12"/>
      <c r="Y149" s="12"/>
      <c r="Z149" s="12"/>
      <c r="AA149" s="12"/>
      <c r="AB149" s="12"/>
      <c r="AC149" s="12"/>
      <c r="AD149" s="12"/>
      <c r="AE149" s="12"/>
      <c r="AR149" s="213" t="s">
        <v>86</v>
      </c>
      <c r="AT149" s="214" t="s">
        <v>77</v>
      </c>
      <c r="AU149" s="214" t="s">
        <v>86</v>
      </c>
      <c r="AY149" s="213" t="s">
        <v>162</v>
      </c>
      <c r="BK149" s="215">
        <f>SUM(BK150:BK224)</f>
        <v>0</v>
      </c>
    </row>
    <row r="150" s="2" customFormat="1" ht="21.75" customHeight="1">
      <c r="A150" s="38"/>
      <c r="B150" s="39"/>
      <c r="C150" s="218" t="s">
        <v>86</v>
      </c>
      <c r="D150" s="218" t="s">
        <v>165</v>
      </c>
      <c r="E150" s="219" t="s">
        <v>520</v>
      </c>
      <c r="F150" s="220" t="s">
        <v>521</v>
      </c>
      <c r="G150" s="221" t="s">
        <v>176</v>
      </c>
      <c r="H150" s="222">
        <v>520</v>
      </c>
      <c r="I150" s="223"/>
      <c r="J150" s="224">
        <f>ROUND(I150*H150,2)</f>
        <v>0</v>
      </c>
      <c r="K150" s="220" t="s">
        <v>169</v>
      </c>
      <c r="L150" s="44"/>
      <c r="M150" s="225" t="s">
        <v>1</v>
      </c>
      <c r="N150" s="226" t="s">
        <v>43</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170</v>
      </c>
      <c r="AT150" s="229" t="s">
        <v>165</v>
      </c>
      <c r="AU150" s="229" t="s">
        <v>88</v>
      </c>
      <c r="AY150" s="17" t="s">
        <v>162</v>
      </c>
      <c r="BE150" s="230">
        <f>IF(N150="základní",J150,0)</f>
        <v>0</v>
      </c>
      <c r="BF150" s="230">
        <f>IF(N150="snížená",J150,0)</f>
        <v>0</v>
      </c>
      <c r="BG150" s="230">
        <f>IF(N150="zákl. přenesená",J150,0)</f>
        <v>0</v>
      </c>
      <c r="BH150" s="230">
        <f>IF(N150="sníž. přenesená",J150,0)</f>
        <v>0</v>
      </c>
      <c r="BI150" s="230">
        <f>IF(N150="nulová",J150,0)</f>
        <v>0</v>
      </c>
      <c r="BJ150" s="17" t="s">
        <v>86</v>
      </c>
      <c r="BK150" s="230">
        <f>ROUND(I150*H150,2)</f>
        <v>0</v>
      </c>
      <c r="BL150" s="17" t="s">
        <v>170</v>
      </c>
      <c r="BM150" s="229" t="s">
        <v>522</v>
      </c>
    </row>
    <row r="151" s="2" customFormat="1">
      <c r="A151" s="38"/>
      <c r="B151" s="39"/>
      <c r="C151" s="40"/>
      <c r="D151" s="231" t="s">
        <v>172</v>
      </c>
      <c r="E151" s="40"/>
      <c r="F151" s="232" t="s">
        <v>523</v>
      </c>
      <c r="G151" s="40"/>
      <c r="H151" s="40"/>
      <c r="I151" s="233"/>
      <c r="J151" s="40"/>
      <c r="K151" s="40"/>
      <c r="L151" s="44"/>
      <c r="M151" s="234"/>
      <c r="N151" s="235"/>
      <c r="O151" s="91"/>
      <c r="P151" s="91"/>
      <c r="Q151" s="91"/>
      <c r="R151" s="91"/>
      <c r="S151" s="91"/>
      <c r="T151" s="92"/>
      <c r="U151" s="38"/>
      <c r="V151" s="38"/>
      <c r="W151" s="38"/>
      <c r="X151" s="38"/>
      <c r="Y151" s="38"/>
      <c r="Z151" s="38"/>
      <c r="AA151" s="38"/>
      <c r="AB151" s="38"/>
      <c r="AC151" s="38"/>
      <c r="AD151" s="38"/>
      <c r="AE151" s="38"/>
      <c r="AT151" s="17" t="s">
        <v>172</v>
      </c>
      <c r="AU151" s="17" t="s">
        <v>88</v>
      </c>
    </row>
    <row r="152" s="2" customFormat="1" ht="33" customHeight="1">
      <c r="A152" s="38"/>
      <c r="B152" s="39"/>
      <c r="C152" s="218" t="s">
        <v>88</v>
      </c>
      <c r="D152" s="218" t="s">
        <v>165</v>
      </c>
      <c r="E152" s="219" t="s">
        <v>524</v>
      </c>
      <c r="F152" s="220" t="s">
        <v>525</v>
      </c>
      <c r="G152" s="221" t="s">
        <v>176</v>
      </c>
      <c r="H152" s="222">
        <v>31.199999999999999</v>
      </c>
      <c r="I152" s="223"/>
      <c r="J152" s="224">
        <f>ROUND(I152*H152,2)</f>
        <v>0</v>
      </c>
      <c r="K152" s="220" t="s">
        <v>169</v>
      </c>
      <c r="L152" s="44"/>
      <c r="M152" s="225" t="s">
        <v>1</v>
      </c>
      <c r="N152" s="226" t="s">
        <v>43</v>
      </c>
      <c r="O152" s="91"/>
      <c r="P152" s="227">
        <f>O152*H152</f>
        <v>0</v>
      </c>
      <c r="Q152" s="227">
        <v>0</v>
      </c>
      <c r="R152" s="227">
        <f>Q152*H152</f>
        <v>0</v>
      </c>
      <c r="S152" s="227">
        <v>0</v>
      </c>
      <c r="T152" s="228">
        <f>S152*H152</f>
        <v>0</v>
      </c>
      <c r="U152" s="38"/>
      <c r="V152" s="38"/>
      <c r="W152" s="38"/>
      <c r="X152" s="38"/>
      <c r="Y152" s="38"/>
      <c r="Z152" s="38"/>
      <c r="AA152" s="38"/>
      <c r="AB152" s="38"/>
      <c r="AC152" s="38"/>
      <c r="AD152" s="38"/>
      <c r="AE152" s="38"/>
      <c r="AR152" s="229" t="s">
        <v>170</v>
      </c>
      <c r="AT152" s="229" t="s">
        <v>165</v>
      </c>
      <c r="AU152" s="229" t="s">
        <v>88</v>
      </c>
      <c r="AY152" s="17" t="s">
        <v>162</v>
      </c>
      <c r="BE152" s="230">
        <f>IF(N152="základní",J152,0)</f>
        <v>0</v>
      </c>
      <c r="BF152" s="230">
        <f>IF(N152="snížená",J152,0)</f>
        <v>0</v>
      </c>
      <c r="BG152" s="230">
        <f>IF(N152="zákl. přenesená",J152,0)</f>
        <v>0</v>
      </c>
      <c r="BH152" s="230">
        <f>IF(N152="sníž. přenesená",J152,0)</f>
        <v>0</v>
      </c>
      <c r="BI152" s="230">
        <f>IF(N152="nulová",J152,0)</f>
        <v>0</v>
      </c>
      <c r="BJ152" s="17" t="s">
        <v>86</v>
      </c>
      <c r="BK152" s="230">
        <f>ROUND(I152*H152,2)</f>
        <v>0</v>
      </c>
      <c r="BL152" s="17" t="s">
        <v>170</v>
      </c>
      <c r="BM152" s="229" t="s">
        <v>526</v>
      </c>
    </row>
    <row r="153" s="2" customFormat="1">
      <c r="A153" s="38"/>
      <c r="B153" s="39"/>
      <c r="C153" s="40"/>
      <c r="D153" s="231" t="s">
        <v>172</v>
      </c>
      <c r="E153" s="40"/>
      <c r="F153" s="232" t="s">
        <v>527</v>
      </c>
      <c r="G153" s="40"/>
      <c r="H153" s="40"/>
      <c r="I153" s="233"/>
      <c r="J153" s="40"/>
      <c r="K153" s="40"/>
      <c r="L153" s="44"/>
      <c r="M153" s="234"/>
      <c r="N153" s="235"/>
      <c r="O153" s="91"/>
      <c r="P153" s="91"/>
      <c r="Q153" s="91"/>
      <c r="R153" s="91"/>
      <c r="S153" s="91"/>
      <c r="T153" s="92"/>
      <c r="U153" s="38"/>
      <c r="V153" s="38"/>
      <c r="W153" s="38"/>
      <c r="X153" s="38"/>
      <c r="Y153" s="38"/>
      <c r="Z153" s="38"/>
      <c r="AA153" s="38"/>
      <c r="AB153" s="38"/>
      <c r="AC153" s="38"/>
      <c r="AD153" s="38"/>
      <c r="AE153" s="38"/>
      <c r="AT153" s="17" t="s">
        <v>172</v>
      </c>
      <c r="AU153" s="17" t="s">
        <v>88</v>
      </c>
    </row>
    <row r="154" s="2" customFormat="1" ht="16.5" customHeight="1">
      <c r="A154" s="38"/>
      <c r="B154" s="39"/>
      <c r="C154" s="218" t="s">
        <v>182</v>
      </c>
      <c r="D154" s="218" t="s">
        <v>165</v>
      </c>
      <c r="E154" s="219" t="s">
        <v>528</v>
      </c>
      <c r="F154" s="220" t="s">
        <v>529</v>
      </c>
      <c r="G154" s="221" t="s">
        <v>208</v>
      </c>
      <c r="H154" s="222">
        <v>13</v>
      </c>
      <c r="I154" s="223"/>
      <c r="J154" s="224">
        <f>ROUND(I154*H154,2)</f>
        <v>0</v>
      </c>
      <c r="K154" s="220" t="s">
        <v>169</v>
      </c>
      <c r="L154" s="44"/>
      <c r="M154" s="225" t="s">
        <v>1</v>
      </c>
      <c r="N154" s="226" t="s">
        <v>43</v>
      </c>
      <c r="O154" s="91"/>
      <c r="P154" s="227">
        <f>O154*H154</f>
        <v>0</v>
      </c>
      <c r="Q154" s="227">
        <v>0.0078700000000000003</v>
      </c>
      <c r="R154" s="227">
        <f>Q154*H154</f>
        <v>0.10231</v>
      </c>
      <c r="S154" s="227">
        <v>0</v>
      </c>
      <c r="T154" s="228">
        <f>S154*H154</f>
        <v>0</v>
      </c>
      <c r="U154" s="38"/>
      <c r="V154" s="38"/>
      <c r="W154" s="38"/>
      <c r="X154" s="38"/>
      <c r="Y154" s="38"/>
      <c r="Z154" s="38"/>
      <c r="AA154" s="38"/>
      <c r="AB154" s="38"/>
      <c r="AC154" s="38"/>
      <c r="AD154" s="38"/>
      <c r="AE154" s="38"/>
      <c r="AR154" s="229" t="s">
        <v>170</v>
      </c>
      <c r="AT154" s="229" t="s">
        <v>165</v>
      </c>
      <c r="AU154" s="229" t="s">
        <v>88</v>
      </c>
      <c r="AY154" s="17" t="s">
        <v>162</v>
      </c>
      <c r="BE154" s="230">
        <f>IF(N154="základní",J154,0)</f>
        <v>0</v>
      </c>
      <c r="BF154" s="230">
        <f>IF(N154="snížená",J154,0)</f>
        <v>0</v>
      </c>
      <c r="BG154" s="230">
        <f>IF(N154="zákl. přenesená",J154,0)</f>
        <v>0</v>
      </c>
      <c r="BH154" s="230">
        <f>IF(N154="sníž. přenesená",J154,0)</f>
        <v>0</v>
      </c>
      <c r="BI154" s="230">
        <f>IF(N154="nulová",J154,0)</f>
        <v>0</v>
      </c>
      <c r="BJ154" s="17" t="s">
        <v>86</v>
      </c>
      <c r="BK154" s="230">
        <f>ROUND(I154*H154,2)</f>
        <v>0</v>
      </c>
      <c r="BL154" s="17" t="s">
        <v>170</v>
      </c>
      <c r="BM154" s="229" t="s">
        <v>530</v>
      </c>
    </row>
    <row r="155" s="2" customFormat="1" ht="24.15" customHeight="1">
      <c r="A155" s="38"/>
      <c r="B155" s="39"/>
      <c r="C155" s="218" t="s">
        <v>170</v>
      </c>
      <c r="D155" s="218" t="s">
        <v>165</v>
      </c>
      <c r="E155" s="219" t="s">
        <v>531</v>
      </c>
      <c r="F155" s="220" t="s">
        <v>532</v>
      </c>
      <c r="G155" s="221" t="s">
        <v>533</v>
      </c>
      <c r="H155" s="222">
        <v>78</v>
      </c>
      <c r="I155" s="223"/>
      <c r="J155" s="224">
        <f>ROUND(I155*H155,2)</f>
        <v>0</v>
      </c>
      <c r="K155" s="220" t="s">
        <v>169</v>
      </c>
      <c r="L155" s="44"/>
      <c r="M155" s="225" t="s">
        <v>1</v>
      </c>
      <c r="N155" s="226" t="s">
        <v>43</v>
      </c>
      <c r="O155" s="91"/>
      <c r="P155" s="227">
        <f>O155*H155</f>
        <v>0</v>
      </c>
      <c r="Q155" s="227">
        <v>4.0000000000000003E-05</v>
      </c>
      <c r="R155" s="227">
        <f>Q155*H155</f>
        <v>0.0031200000000000004</v>
      </c>
      <c r="S155" s="227">
        <v>0</v>
      </c>
      <c r="T155" s="228">
        <f>S155*H155</f>
        <v>0</v>
      </c>
      <c r="U155" s="38"/>
      <c r="V155" s="38"/>
      <c r="W155" s="38"/>
      <c r="X155" s="38"/>
      <c r="Y155" s="38"/>
      <c r="Z155" s="38"/>
      <c r="AA155" s="38"/>
      <c r="AB155" s="38"/>
      <c r="AC155" s="38"/>
      <c r="AD155" s="38"/>
      <c r="AE155" s="38"/>
      <c r="AR155" s="229" t="s">
        <v>170</v>
      </c>
      <c r="AT155" s="229" t="s">
        <v>165</v>
      </c>
      <c r="AU155" s="229" t="s">
        <v>88</v>
      </c>
      <c r="AY155" s="17" t="s">
        <v>162</v>
      </c>
      <c r="BE155" s="230">
        <f>IF(N155="základní",J155,0)</f>
        <v>0</v>
      </c>
      <c r="BF155" s="230">
        <f>IF(N155="snížená",J155,0)</f>
        <v>0</v>
      </c>
      <c r="BG155" s="230">
        <f>IF(N155="zákl. přenesená",J155,0)</f>
        <v>0</v>
      </c>
      <c r="BH155" s="230">
        <f>IF(N155="sníž. přenesená",J155,0)</f>
        <v>0</v>
      </c>
      <c r="BI155" s="230">
        <f>IF(N155="nulová",J155,0)</f>
        <v>0</v>
      </c>
      <c r="BJ155" s="17" t="s">
        <v>86</v>
      </c>
      <c r="BK155" s="230">
        <f>ROUND(I155*H155,2)</f>
        <v>0</v>
      </c>
      <c r="BL155" s="17" t="s">
        <v>170</v>
      </c>
      <c r="BM155" s="229" t="s">
        <v>534</v>
      </c>
    </row>
    <row r="156" s="2" customFormat="1" ht="24.15" customHeight="1">
      <c r="A156" s="38"/>
      <c r="B156" s="39"/>
      <c r="C156" s="218" t="s">
        <v>191</v>
      </c>
      <c r="D156" s="218" t="s">
        <v>165</v>
      </c>
      <c r="E156" s="219" t="s">
        <v>535</v>
      </c>
      <c r="F156" s="220" t="s">
        <v>536</v>
      </c>
      <c r="G156" s="221" t="s">
        <v>533</v>
      </c>
      <c r="H156" s="222">
        <v>26</v>
      </c>
      <c r="I156" s="223"/>
      <c r="J156" s="224">
        <f>ROUND(I156*H156,2)</f>
        <v>0</v>
      </c>
      <c r="K156" s="220" t="s">
        <v>169</v>
      </c>
      <c r="L156" s="44"/>
      <c r="M156" s="225" t="s">
        <v>1</v>
      </c>
      <c r="N156" s="226" t="s">
        <v>43</v>
      </c>
      <c r="O156" s="91"/>
      <c r="P156" s="227">
        <f>O156*H156</f>
        <v>0</v>
      </c>
      <c r="Q156" s="227">
        <v>8.0000000000000007E-05</v>
      </c>
      <c r="R156" s="227">
        <f>Q156*H156</f>
        <v>0.0020800000000000003</v>
      </c>
      <c r="S156" s="227">
        <v>0</v>
      </c>
      <c r="T156" s="228">
        <f>S156*H156</f>
        <v>0</v>
      </c>
      <c r="U156" s="38"/>
      <c r="V156" s="38"/>
      <c r="W156" s="38"/>
      <c r="X156" s="38"/>
      <c r="Y156" s="38"/>
      <c r="Z156" s="38"/>
      <c r="AA156" s="38"/>
      <c r="AB156" s="38"/>
      <c r="AC156" s="38"/>
      <c r="AD156" s="38"/>
      <c r="AE156" s="38"/>
      <c r="AR156" s="229" t="s">
        <v>170</v>
      </c>
      <c r="AT156" s="229" t="s">
        <v>165</v>
      </c>
      <c r="AU156" s="229" t="s">
        <v>88</v>
      </c>
      <c r="AY156" s="17" t="s">
        <v>162</v>
      </c>
      <c r="BE156" s="230">
        <f>IF(N156="základní",J156,0)</f>
        <v>0</v>
      </c>
      <c r="BF156" s="230">
        <f>IF(N156="snížená",J156,0)</f>
        <v>0</v>
      </c>
      <c r="BG156" s="230">
        <f>IF(N156="zákl. přenesená",J156,0)</f>
        <v>0</v>
      </c>
      <c r="BH156" s="230">
        <f>IF(N156="sníž. přenesená",J156,0)</f>
        <v>0</v>
      </c>
      <c r="BI156" s="230">
        <f>IF(N156="nulová",J156,0)</f>
        <v>0</v>
      </c>
      <c r="BJ156" s="17" t="s">
        <v>86</v>
      </c>
      <c r="BK156" s="230">
        <f>ROUND(I156*H156,2)</f>
        <v>0</v>
      </c>
      <c r="BL156" s="17" t="s">
        <v>170</v>
      </c>
      <c r="BM156" s="229" t="s">
        <v>537</v>
      </c>
    </row>
    <row r="157" s="2" customFormat="1" ht="24.15" customHeight="1">
      <c r="A157" s="38"/>
      <c r="B157" s="39"/>
      <c r="C157" s="218" t="s">
        <v>196</v>
      </c>
      <c r="D157" s="218" t="s">
        <v>165</v>
      </c>
      <c r="E157" s="219" t="s">
        <v>538</v>
      </c>
      <c r="F157" s="220" t="s">
        <v>539</v>
      </c>
      <c r="G157" s="221" t="s">
        <v>540</v>
      </c>
      <c r="H157" s="222">
        <v>20.800000000000001</v>
      </c>
      <c r="I157" s="223"/>
      <c r="J157" s="224">
        <f>ROUND(I157*H157,2)</f>
        <v>0</v>
      </c>
      <c r="K157" s="220" t="s">
        <v>169</v>
      </c>
      <c r="L157" s="44"/>
      <c r="M157" s="225" t="s">
        <v>1</v>
      </c>
      <c r="N157" s="226" t="s">
        <v>43</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170</v>
      </c>
      <c r="AT157" s="229" t="s">
        <v>165</v>
      </c>
      <c r="AU157" s="229" t="s">
        <v>88</v>
      </c>
      <c r="AY157" s="17" t="s">
        <v>162</v>
      </c>
      <c r="BE157" s="230">
        <f>IF(N157="základní",J157,0)</f>
        <v>0</v>
      </c>
      <c r="BF157" s="230">
        <f>IF(N157="snížená",J157,0)</f>
        <v>0</v>
      </c>
      <c r="BG157" s="230">
        <f>IF(N157="zákl. přenesená",J157,0)</f>
        <v>0</v>
      </c>
      <c r="BH157" s="230">
        <f>IF(N157="sníž. přenesená",J157,0)</f>
        <v>0</v>
      </c>
      <c r="BI157" s="230">
        <f>IF(N157="nulová",J157,0)</f>
        <v>0</v>
      </c>
      <c r="BJ157" s="17" t="s">
        <v>86</v>
      </c>
      <c r="BK157" s="230">
        <f>ROUND(I157*H157,2)</f>
        <v>0</v>
      </c>
      <c r="BL157" s="17" t="s">
        <v>170</v>
      </c>
      <c r="BM157" s="229" t="s">
        <v>541</v>
      </c>
    </row>
    <row r="158" s="2" customFormat="1" ht="24.15" customHeight="1">
      <c r="A158" s="38"/>
      <c r="B158" s="39"/>
      <c r="C158" s="218" t="s">
        <v>201</v>
      </c>
      <c r="D158" s="218" t="s">
        <v>165</v>
      </c>
      <c r="E158" s="219" t="s">
        <v>542</v>
      </c>
      <c r="F158" s="220" t="s">
        <v>543</v>
      </c>
      <c r="G158" s="221" t="s">
        <v>208</v>
      </c>
      <c r="H158" s="222">
        <v>20.800000000000001</v>
      </c>
      <c r="I158" s="223"/>
      <c r="J158" s="224">
        <f>ROUND(I158*H158,2)</f>
        <v>0</v>
      </c>
      <c r="K158" s="220" t="s">
        <v>169</v>
      </c>
      <c r="L158" s="44"/>
      <c r="M158" s="225" t="s">
        <v>1</v>
      </c>
      <c r="N158" s="226" t="s">
        <v>43</v>
      </c>
      <c r="O158" s="91"/>
      <c r="P158" s="227">
        <f>O158*H158</f>
        <v>0</v>
      </c>
      <c r="Q158" s="227">
        <v>0.0022100000000000002</v>
      </c>
      <c r="R158" s="227">
        <f>Q158*H158</f>
        <v>0.045968000000000002</v>
      </c>
      <c r="S158" s="227">
        <v>0</v>
      </c>
      <c r="T158" s="228">
        <f>S158*H158</f>
        <v>0</v>
      </c>
      <c r="U158" s="38"/>
      <c r="V158" s="38"/>
      <c r="W158" s="38"/>
      <c r="X158" s="38"/>
      <c r="Y158" s="38"/>
      <c r="Z158" s="38"/>
      <c r="AA158" s="38"/>
      <c r="AB158" s="38"/>
      <c r="AC158" s="38"/>
      <c r="AD158" s="38"/>
      <c r="AE158" s="38"/>
      <c r="AR158" s="229" t="s">
        <v>170</v>
      </c>
      <c r="AT158" s="229" t="s">
        <v>165</v>
      </c>
      <c r="AU158" s="229" t="s">
        <v>88</v>
      </c>
      <c r="AY158" s="17" t="s">
        <v>162</v>
      </c>
      <c r="BE158" s="230">
        <f>IF(N158="základní",J158,0)</f>
        <v>0</v>
      </c>
      <c r="BF158" s="230">
        <f>IF(N158="snížená",J158,0)</f>
        <v>0</v>
      </c>
      <c r="BG158" s="230">
        <f>IF(N158="zákl. přenesená",J158,0)</f>
        <v>0</v>
      </c>
      <c r="BH158" s="230">
        <f>IF(N158="sníž. přenesená",J158,0)</f>
        <v>0</v>
      </c>
      <c r="BI158" s="230">
        <f>IF(N158="nulová",J158,0)</f>
        <v>0</v>
      </c>
      <c r="BJ158" s="17" t="s">
        <v>86</v>
      </c>
      <c r="BK158" s="230">
        <f>ROUND(I158*H158,2)</f>
        <v>0</v>
      </c>
      <c r="BL158" s="17" t="s">
        <v>170</v>
      </c>
      <c r="BM158" s="229" t="s">
        <v>544</v>
      </c>
    </row>
    <row r="159" s="2" customFormat="1" ht="24.15" customHeight="1">
      <c r="A159" s="38"/>
      <c r="B159" s="39"/>
      <c r="C159" s="218" t="s">
        <v>205</v>
      </c>
      <c r="D159" s="218" t="s">
        <v>165</v>
      </c>
      <c r="E159" s="219" t="s">
        <v>545</v>
      </c>
      <c r="F159" s="220" t="s">
        <v>546</v>
      </c>
      <c r="G159" s="221" t="s">
        <v>208</v>
      </c>
      <c r="H159" s="222">
        <v>16.899999999999999</v>
      </c>
      <c r="I159" s="223"/>
      <c r="J159" s="224">
        <f>ROUND(I159*H159,2)</f>
        <v>0</v>
      </c>
      <c r="K159" s="220" t="s">
        <v>169</v>
      </c>
      <c r="L159" s="44"/>
      <c r="M159" s="225" t="s">
        <v>1</v>
      </c>
      <c r="N159" s="226" t="s">
        <v>43</v>
      </c>
      <c r="O159" s="91"/>
      <c r="P159" s="227">
        <f>O159*H159</f>
        <v>0</v>
      </c>
      <c r="Q159" s="227">
        <v>0.0086800000000000002</v>
      </c>
      <c r="R159" s="227">
        <f>Q159*H159</f>
        <v>0.14669199999999999</v>
      </c>
      <c r="S159" s="227">
        <v>0</v>
      </c>
      <c r="T159" s="228">
        <f>S159*H159</f>
        <v>0</v>
      </c>
      <c r="U159" s="38"/>
      <c r="V159" s="38"/>
      <c r="W159" s="38"/>
      <c r="X159" s="38"/>
      <c r="Y159" s="38"/>
      <c r="Z159" s="38"/>
      <c r="AA159" s="38"/>
      <c r="AB159" s="38"/>
      <c r="AC159" s="38"/>
      <c r="AD159" s="38"/>
      <c r="AE159" s="38"/>
      <c r="AR159" s="229" t="s">
        <v>170</v>
      </c>
      <c r="AT159" s="229" t="s">
        <v>165</v>
      </c>
      <c r="AU159" s="229" t="s">
        <v>88</v>
      </c>
      <c r="AY159" s="17" t="s">
        <v>162</v>
      </c>
      <c r="BE159" s="230">
        <f>IF(N159="základní",J159,0)</f>
        <v>0</v>
      </c>
      <c r="BF159" s="230">
        <f>IF(N159="snížená",J159,0)</f>
        <v>0</v>
      </c>
      <c r="BG159" s="230">
        <f>IF(N159="zákl. přenesená",J159,0)</f>
        <v>0</v>
      </c>
      <c r="BH159" s="230">
        <f>IF(N159="sníž. přenesená",J159,0)</f>
        <v>0</v>
      </c>
      <c r="BI159" s="230">
        <f>IF(N159="nulová",J159,0)</f>
        <v>0</v>
      </c>
      <c r="BJ159" s="17" t="s">
        <v>86</v>
      </c>
      <c r="BK159" s="230">
        <f>ROUND(I159*H159,2)</f>
        <v>0</v>
      </c>
      <c r="BL159" s="17" t="s">
        <v>170</v>
      </c>
      <c r="BM159" s="229" t="s">
        <v>547</v>
      </c>
    </row>
    <row r="160" s="2" customFormat="1">
      <c r="A160" s="38"/>
      <c r="B160" s="39"/>
      <c r="C160" s="40"/>
      <c r="D160" s="231" t="s">
        <v>172</v>
      </c>
      <c r="E160" s="40"/>
      <c r="F160" s="232" t="s">
        <v>548</v>
      </c>
      <c r="G160" s="40"/>
      <c r="H160" s="40"/>
      <c r="I160" s="233"/>
      <c r="J160" s="40"/>
      <c r="K160" s="40"/>
      <c r="L160" s="44"/>
      <c r="M160" s="234"/>
      <c r="N160" s="235"/>
      <c r="O160" s="91"/>
      <c r="P160" s="91"/>
      <c r="Q160" s="91"/>
      <c r="R160" s="91"/>
      <c r="S160" s="91"/>
      <c r="T160" s="92"/>
      <c r="U160" s="38"/>
      <c r="V160" s="38"/>
      <c r="W160" s="38"/>
      <c r="X160" s="38"/>
      <c r="Y160" s="38"/>
      <c r="Z160" s="38"/>
      <c r="AA160" s="38"/>
      <c r="AB160" s="38"/>
      <c r="AC160" s="38"/>
      <c r="AD160" s="38"/>
      <c r="AE160" s="38"/>
      <c r="AT160" s="17" t="s">
        <v>172</v>
      </c>
      <c r="AU160" s="17" t="s">
        <v>88</v>
      </c>
    </row>
    <row r="161" s="13" customFormat="1">
      <c r="A161" s="13"/>
      <c r="B161" s="236"/>
      <c r="C161" s="237"/>
      <c r="D161" s="231" t="s">
        <v>179</v>
      </c>
      <c r="E161" s="238" t="s">
        <v>1</v>
      </c>
      <c r="F161" s="239" t="s">
        <v>549</v>
      </c>
      <c r="G161" s="237"/>
      <c r="H161" s="240">
        <v>16.899999999999999</v>
      </c>
      <c r="I161" s="241"/>
      <c r="J161" s="237"/>
      <c r="K161" s="237"/>
      <c r="L161" s="242"/>
      <c r="M161" s="243"/>
      <c r="N161" s="244"/>
      <c r="O161" s="244"/>
      <c r="P161" s="244"/>
      <c r="Q161" s="244"/>
      <c r="R161" s="244"/>
      <c r="S161" s="244"/>
      <c r="T161" s="245"/>
      <c r="U161" s="13"/>
      <c r="V161" s="13"/>
      <c r="W161" s="13"/>
      <c r="X161" s="13"/>
      <c r="Y161" s="13"/>
      <c r="Z161" s="13"/>
      <c r="AA161" s="13"/>
      <c r="AB161" s="13"/>
      <c r="AC161" s="13"/>
      <c r="AD161" s="13"/>
      <c r="AE161" s="13"/>
      <c r="AT161" s="246" t="s">
        <v>179</v>
      </c>
      <c r="AU161" s="246" t="s">
        <v>88</v>
      </c>
      <c r="AV161" s="13" t="s">
        <v>88</v>
      </c>
      <c r="AW161" s="13" t="s">
        <v>34</v>
      </c>
      <c r="AX161" s="13" t="s">
        <v>78</v>
      </c>
      <c r="AY161" s="246" t="s">
        <v>162</v>
      </c>
    </row>
    <row r="162" s="14" customFormat="1">
      <c r="A162" s="14"/>
      <c r="B162" s="247"/>
      <c r="C162" s="248"/>
      <c r="D162" s="231" t="s">
        <v>179</v>
      </c>
      <c r="E162" s="249" t="s">
        <v>1</v>
      </c>
      <c r="F162" s="250" t="s">
        <v>181</v>
      </c>
      <c r="G162" s="248"/>
      <c r="H162" s="251">
        <v>16.899999999999999</v>
      </c>
      <c r="I162" s="252"/>
      <c r="J162" s="248"/>
      <c r="K162" s="248"/>
      <c r="L162" s="253"/>
      <c r="M162" s="254"/>
      <c r="N162" s="255"/>
      <c r="O162" s="255"/>
      <c r="P162" s="255"/>
      <c r="Q162" s="255"/>
      <c r="R162" s="255"/>
      <c r="S162" s="255"/>
      <c r="T162" s="256"/>
      <c r="U162" s="14"/>
      <c r="V162" s="14"/>
      <c r="W162" s="14"/>
      <c r="X162" s="14"/>
      <c r="Y162" s="14"/>
      <c r="Z162" s="14"/>
      <c r="AA162" s="14"/>
      <c r="AB162" s="14"/>
      <c r="AC162" s="14"/>
      <c r="AD162" s="14"/>
      <c r="AE162" s="14"/>
      <c r="AT162" s="257" t="s">
        <v>179</v>
      </c>
      <c r="AU162" s="257" t="s">
        <v>88</v>
      </c>
      <c r="AV162" s="14" t="s">
        <v>170</v>
      </c>
      <c r="AW162" s="14" t="s">
        <v>34</v>
      </c>
      <c r="AX162" s="14" t="s">
        <v>86</v>
      </c>
      <c r="AY162" s="257" t="s">
        <v>162</v>
      </c>
    </row>
    <row r="163" s="2" customFormat="1" ht="24.15" customHeight="1">
      <c r="A163" s="38"/>
      <c r="B163" s="39"/>
      <c r="C163" s="218" t="s">
        <v>163</v>
      </c>
      <c r="D163" s="218" t="s">
        <v>165</v>
      </c>
      <c r="E163" s="219" t="s">
        <v>550</v>
      </c>
      <c r="F163" s="220" t="s">
        <v>551</v>
      </c>
      <c r="G163" s="221" t="s">
        <v>208</v>
      </c>
      <c r="H163" s="222">
        <v>16.899999999999999</v>
      </c>
      <c r="I163" s="223"/>
      <c r="J163" s="224">
        <f>ROUND(I163*H163,2)</f>
        <v>0</v>
      </c>
      <c r="K163" s="220" t="s">
        <v>169</v>
      </c>
      <c r="L163" s="44"/>
      <c r="M163" s="225" t="s">
        <v>1</v>
      </c>
      <c r="N163" s="226" t="s">
        <v>43</v>
      </c>
      <c r="O163" s="91"/>
      <c r="P163" s="227">
        <f>O163*H163</f>
        <v>0</v>
      </c>
      <c r="Q163" s="227">
        <v>0.036900000000000002</v>
      </c>
      <c r="R163" s="227">
        <f>Q163*H163</f>
        <v>0.62361</v>
      </c>
      <c r="S163" s="227">
        <v>0</v>
      </c>
      <c r="T163" s="228">
        <f>S163*H163</f>
        <v>0</v>
      </c>
      <c r="U163" s="38"/>
      <c r="V163" s="38"/>
      <c r="W163" s="38"/>
      <c r="X163" s="38"/>
      <c r="Y163" s="38"/>
      <c r="Z163" s="38"/>
      <c r="AA163" s="38"/>
      <c r="AB163" s="38"/>
      <c r="AC163" s="38"/>
      <c r="AD163" s="38"/>
      <c r="AE163" s="38"/>
      <c r="AR163" s="229" t="s">
        <v>170</v>
      </c>
      <c r="AT163" s="229" t="s">
        <v>165</v>
      </c>
      <c r="AU163" s="229" t="s">
        <v>88</v>
      </c>
      <c r="AY163" s="17" t="s">
        <v>162</v>
      </c>
      <c r="BE163" s="230">
        <f>IF(N163="základní",J163,0)</f>
        <v>0</v>
      </c>
      <c r="BF163" s="230">
        <f>IF(N163="snížená",J163,0)</f>
        <v>0</v>
      </c>
      <c r="BG163" s="230">
        <f>IF(N163="zákl. přenesená",J163,0)</f>
        <v>0</v>
      </c>
      <c r="BH163" s="230">
        <f>IF(N163="sníž. přenesená",J163,0)</f>
        <v>0</v>
      </c>
      <c r="BI163" s="230">
        <f>IF(N163="nulová",J163,0)</f>
        <v>0</v>
      </c>
      <c r="BJ163" s="17" t="s">
        <v>86</v>
      </c>
      <c r="BK163" s="230">
        <f>ROUND(I163*H163,2)</f>
        <v>0</v>
      </c>
      <c r="BL163" s="17" t="s">
        <v>170</v>
      </c>
      <c r="BM163" s="229" t="s">
        <v>552</v>
      </c>
    </row>
    <row r="164" s="2" customFormat="1">
      <c r="A164" s="38"/>
      <c r="B164" s="39"/>
      <c r="C164" s="40"/>
      <c r="D164" s="231" t="s">
        <v>172</v>
      </c>
      <c r="E164" s="40"/>
      <c r="F164" s="232" t="s">
        <v>553</v>
      </c>
      <c r="G164" s="40"/>
      <c r="H164" s="40"/>
      <c r="I164" s="233"/>
      <c r="J164" s="40"/>
      <c r="K164" s="40"/>
      <c r="L164" s="44"/>
      <c r="M164" s="234"/>
      <c r="N164" s="235"/>
      <c r="O164" s="91"/>
      <c r="P164" s="91"/>
      <c r="Q164" s="91"/>
      <c r="R164" s="91"/>
      <c r="S164" s="91"/>
      <c r="T164" s="92"/>
      <c r="U164" s="38"/>
      <c r="V164" s="38"/>
      <c r="W164" s="38"/>
      <c r="X164" s="38"/>
      <c r="Y164" s="38"/>
      <c r="Z164" s="38"/>
      <c r="AA164" s="38"/>
      <c r="AB164" s="38"/>
      <c r="AC164" s="38"/>
      <c r="AD164" s="38"/>
      <c r="AE164" s="38"/>
      <c r="AT164" s="17" t="s">
        <v>172</v>
      </c>
      <c r="AU164" s="17" t="s">
        <v>88</v>
      </c>
    </row>
    <row r="165" s="13" customFormat="1">
      <c r="A165" s="13"/>
      <c r="B165" s="236"/>
      <c r="C165" s="237"/>
      <c r="D165" s="231" t="s">
        <v>179</v>
      </c>
      <c r="E165" s="238" t="s">
        <v>1</v>
      </c>
      <c r="F165" s="239" t="s">
        <v>549</v>
      </c>
      <c r="G165" s="237"/>
      <c r="H165" s="240">
        <v>16.899999999999999</v>
      </c>
      <c r="I165" s="241"/>
      <c r="J165" s="237"/>
      <c r="K165" s="237"/>
      <c r="L165" s="242"/>
      <c r="M165" s="243"/>
      <c r="N165" s="244"/>
      <c r="O165" s="244"/>
      <c r="P165" s="244"/>
      <c r="Q165" s="244"/>
      <c r="R165" s="244"/>
      <c r="S165" s="244"/>
      <c r="T165" s="245"/>
      <c r="U165" s="13"/>
      <c r="V165" s="13"/>
      <c r="W165" s="13"/>
      <c r="X165" s="13"/>
      <c r="Y165" s="13"/>
      <c r="Z165" s="13"/>
      <c r="AA165" s="13"/>
      <c r="AB165" s="13"/>
      <c r="AC165" s="13"/>
      <c r="AD165" s="13"/>
      <c r="AE165" s="13"/>
      <c r="AT165" s="246" t="s">
        <v>179</v>
      </c>
      <c r="AU165" s="246" t="s">
        <v>88</v>
      </c>
      <c r="AV165" s="13" t="s">
        <v>88</v>
      </c>
      <c r="AW165" s="13" t="s">
        <v>34</v>
      </c>
      <c r="AX165" s="13" t="s">
        <v>78</v>
      </c>
      <c r="AY165" s="246" t="s">
        <v>162</v>
      </c>
    </row>
    <row r="166" s="14" customFormat="1">
      <c r="A166" s="14"/>
      <c r="B166" s="247"/>
      <c r="C166" s="248"/>
      <c r="D166" s="231" t="s">
        <v>179</v>
      </c>
      <c r="E166" s="249" t="s">
        <v>1</v>
      </c>
      <c r="F166" s="250" t="s">
        <v>181</v>
      </c>
      <c r="G166" s="248"/>
      <c r="H166" s="251">
        <v>16.899999999999999</v>
      </c>
      <c r="I166" s="252"/>
      <c r="J166" s="248"/>
      <c r="K166" s="248"/>
      <c r="L166" s="253"/>
      <c r="M166" s="254"/>
      <c r="N166" s="255"/>
      <c r="O166" s="255"/>
      <c r="P166" s="255"/>
      <c r="Q166" s="255"/>
      <c r="R166" s="255"/>
      <c r="S166" s="255"/>
      <c r="T166" s="256"/>
      <c r="U166" s="14"/>
      <c r="V166" s="14"/>
      <c r="W166" s="14"/>
      <c r="X166" s="14"/>
      <c r="Y166" s="14"/>
      <c r="Z166" s="14"/>
      <c r="AA166" s="14"/>
      <c r="AB166" s="14"/>
      <c r="AC166" s="14"/>
      <c r="AD166" s="14"/>
      <c r="AE166" s="14"/>
      <c r="AT166" s="257" t="s">
        <v>179</v>
      </c>
      <c r="AU166" s="257" t="s">
        <v>88</v>
      </c>
      <c r="AV166" s="14" t="s">
        <v>170</v>
      </c>
      <c r="AW166" s="14" t="s">
        <v>34</v>
      </c>
      <c r="AX166" s="14" t="s">
        <v>86</v>
      </c>
      <c r="AY166" s="257" t="s">
        <v>162</v>
      </c>
    </row>
    <row r="167" s="2" customFormat="1" ht="24.15" customHeight="1">
      <c r="A167" s="38"/>
      <c r="B167" s="39"/>
      <c r="C167" s="218" t="s">
        <v>214</v>
      </c>
      <c r="D167" s="218" t="s">
        <v>165</v>
      </c>
      <c r="E167" s="219" t="s">
        <v>554</v>
      </c>
      <c r="F167" s="220" t="s">
        <v>555</v>
      </c>
      <c r="G167" s="221" t="s">
        <v>168</v>
      </c>
      <c r="H167" s="222">
        <v>20.800000000000001</v>
      </c>
      <c r="I167" s="223"/>
      <c r="J167" s="224">
        <f>ROUND(I167*H167,2)</f>
        <v>0</v>
      </c>
      <c r="K167" s="220" t="s">
        <v>169</v>
      </c>
      <c r="L167" s="44"/>
      <c r="M167" s="225" t="s">
        <v>1</v>
      </c>
      <c r="N167" s="226" t="s">
        <v>43</v>
      </c>
      <c r="O167" s="91"/>
      <c r="P167" s="227">
        <f>O167*H167</f>
        <v>0</v>
      </c>
      <c r="Q167" s="227">
        <v>0</v>
      </c>
      <c r="R167" s="227">
        <f>Q167*H167</f>
        <v>0</v>
      </c>
      <c r="S167" s="227">
        <v>0</v>
      </c>
      <c r="T167" s="228">
        <f>S167*H167</f>
        <v>0</v>
      </c>
      <c r="U167" s="38"/>
      <c r="V167" s="38"/>
      <c r="W167" s="38"/>
      <c r="X167" s="38"/>
      <c r="Y167" s="38"/>
      <c r="Z167" s="38"/>
      <c r="AA167" s="38"/>
      <c r="AB167" s="38"/>
      <c r="AC167" s="38"/>
      <c r="AD167" s="38"/>
      <c r="AE167" s="38"/>
      <c r="AR167" s="229" t="s">
        <v>170</v>
      </c>
      <c r="AT167" s="229" t="s">
        <v>165</v>
      </c>
      <c r="AU167" s="229" t="s">
        <v>88</v>
      </c>
      <c r="AY167" s="17" t="s">
        <v>162</v>
      </c>
      <c r="BE167" s="230">
        <f>IF(N167="základní",J167,0)</f>
        <v>0</v>
      </c>
      <c r="BF167" s="230">
        <f>IF(N167="snížená",J167,0)</f>
        <v>0</v>
      </c>
      <c r="BG167" s="230">
        <f>IF(N167="zákl. přenesená",J167,0)</f>
        <v>0</v>
      </c>
      <c r="BH167" s="230">
        <f>IF(N167="sníž. přenesená",J167,0)</f>
        <v>0</v>
      </c>
      <c r="BI167" s="230">
        <f>IF(N167="nulová",J167,0)</f>
        <v>0</v>
      </c>
      <c r="BJ167" s="17" t="s">
        <v>86</v>
      </c>
      <c r="BK167" s="230">
        <f>ROUND(I167*H167,2)</f>
        <v>0</v>
      </c>
      <c r="BL167" s="17" t="s">
        <v>170</v>
      </c>
      <c r="BM167" s="229" t="s">
        <v>556</v>
      </c>
    </row>
    <row r="168" s="2" customFormat="1" ht="24.15" customHeight="1">
      <c r="A168" s="38"/>
      <c r="B168" s="39"/>
      <c r="C168" s="218" t="s">
        <v>221</v>
      </c>
      <c r="D168" s="218" t="s">
        <v>165</v>
      </c>
      <c r="E168" s="219" t="s">
        <v>557</v>
      </c>
      <c r="F168" s="220" t="s">
        <v>558</v>
      </c>
      <c r="G168" s="221" t="s">
        <v>168</v>
      </c>
      <c r="H168" s="222">
        <v>2.0800000000000001</v>
      </c>
      <c r="I168" s="223"/>
      <c r="J168" s="224">
        <f>ROUND(I168*H168,2)</f>
        <v>0</v>
      </c>
      <c r="K168" s="220" t="s">
        <v>169</v>
      </c>
      <c r="L168" s="44"/>
      <c r="M168" s="225" t="s">
        <v>1</v>
      </c>
      <c r="N168" s="226" t="s">
        <v>43</v>
      </c>
      <c r="O168" s="91"/>
      <c r="P168" s="227">
        <f>O168*H168</f>
        <v>0</v>
      </c>
      <c r="Q168" s="227">
        <v>0</v>
      </c>
      <c r="R168" s="227">
        <f>Q168*H168</f>
        <v>0</v>
      </c>
      <c r="S168" s="227">
        <v>0</v>
      </c>
      <c r="T168" s="228">
        <f>S168*H168</f>
        <v>0</v>
      </c>
      <c r="U168" s="38"/>
      <c r="V168" s="38"/>
      <c r="W168" s="38"/>
      <c r="X168" s="38"/>
      <c r="Y168" s="38"/>
      <c r="Z168" s="38"/>
      <c r="AA168" s="38"/>
      <c r="AB168" s="38"/>
      <c r="AC168" s="38"/>
      <c r="AD168" s="38"/>
      <c r="AE168" s="38"/>
      <c r="AR168" s="229" t="s">
        <v>170</v>
      </c>
      <c r="AT168" s="229" t="s">
        <v>165</v>
      </c>
      <c r="AU168" s="229" t="s">
        <v>88</v>
      </c>
      <c r="AY168" s="17" t="s">
        <v>162</v>
      </c>
      <c r="BE168" s="230">
        <f>IF(N168="základní",J168,0)</f>
        <v>0</v>
      </c>
      <c r="BF168" s="230">
        <f>IF(N168="snížená",J168,0)</f>
        <v>0</v>
      </c>
      <c r="BG168" s="230">
        <f>IF(N168="zákl. přenesená",J168,0)</f>
        <v>0</v>
      </c>
      <c r="BH168" s="230">
        <f>IF(N168="sníž. přenesená",J168,0)</f>
        <v>0</v>
      </c>
      <c r="BI168" s="230">
        <f>IF(N168="nulová",J168,0)</f>
        <v>0</v>
      </c>
      <c r="BJ168" s="17" t="s">
        <v>86</v>
      </c>
      <c r="BK168" s="230">
        <f>ROUND(I168*H168,2)</f>
        <v>0</v>
      </c>
      <c r="BL168" s="17" t="s">
        <v>170</v>
      </c>
      <c r="BM168" s="229" t="s">
        <v>559</v>
      </c>
    </row>
    <row r="169" s="2" customFormat="1">
      <c r="A169" s="38"/>
      <c r="B169" s="39"/>
      <c r="C169" s="40"/>
      <c r="D169" s="231" t="s">
        <v>172</v>
      </c>
      <c r="E169" s="40"/>
      <c r="F169" s="232" t="s">
        <v>560</v>
      </c>
      <c r="G169" s="40"/>
      <c r="H169" s="40"/>
      <c r="I169" s="233"/>
      <c r="J169" s="40"/>
      <c r="K169" s="40"/>
      <c r="L169" s="44"/>
      <c r="M169" s="234"/>
      <c r="N169" s="235"/>
      <c r="O169" s="91"/>
      <c r="P169" s="91"/>
      <c r="Q169" s="91"/>
      <c r="R169" s="91"/>
      <c r="S169" s="91"/>
      <c r="T169" s="92"/>
      <c r="U169" s="38"/>
      <c r="V169" s="38"/>
      <c r="W169" s="38"/>
      <c r="X169" s="38"/>
      <c r="Y169" s="38"/>
      <c r="Z169" s="38"/>
      <c r="AA169" s="38"/>
      <c r="AB169" s="38"/>
      <c r="AC169" s="38"/>
      <c r="AD169" s="38"/>
      <c r="AE169" s="38"/>
      <c r="AT169" s="17" t="s">
        <v>172</v>
      </c>
      <c r="AU169" s="17" t="s">
        <v>88</v>
      </c>
    </row>
    <row r="170" s="2" customFormat="1" ht="33" customHeight="1">
      <c r="A170" s="38"/>
      <c r="B170" s="39"/>
      <c r="C170" s="218" t="s">
        <v>226</v>
      </c>
      <c r="D170" s="218" t="s">
        <v>165</v>
      </c>
      <c r="E170" s="219" t="s">
        <v>561</v>
      </c>
      <c r="F170" s="220" t="s">
        <v>562</v>
      </c>
      <c r="G170" s="221" t="s">
        <v>168</v>
      </c>
      <c r="H170" s="222">
        <v>120.16500000000001</v>
      </c>
      <c r="I170" s="223"/>
      <c r="J170" s="224">
        <f>ROUND(I170*H170,2)</f>
        <v>0</v>
      </c>
      <c r="K170" s="220" t="s">
        <v>169</v>
      </c>
      <c r="L170" s="44"/>
      <c r="M170" s="225" t="s">
        <v>1</v>
      </c>
      <c r="N170" s="226" t="s">
        <v>43</v>
      </c>
      <c r="O170" s="91"/>
      <c r="P170" s="227">
        <f>O170*H170</f>
        <v>0</v>
      </c>
      <c r="Q170" s="227">
        <v>0</v>
      </c>
      <c r="R170" s="227">
        <f>Q170*H170</f>
        <v>0</v>
      </c>
      <c r="S170" s="227">
        <v>0</v>
      </c>
      <c r="T170" s="228">
        <f>S170*H170</f>
        <v>0</v>
      </c>
      <c r="U170" s="38"/>
      <c r="V170" s="38"/>
      <c r="W170" s="38"/>
      <c r="X170" s="38"/>
      <c r="Y170" s="38"/>
      <c r="Z170" s="38"/>
      <c r="AA170" s="38"/>
      <c r="AB170" s="38"/>
      <c r="AC170" s="38"/>
      <c r="AD170" s="38"/>
      <c r="AE170" s="38"/>
      <c r="AR170" s="229" t="s">
        <v>170</v>
      </c>
      <c r="AT170" s="229" t="s">
        <v>165</v>
      </c>
      <c r="AU170" s="229" t="s">
        <v>88</v>
      </c>
      <c r="AY170" s="17" t="s">
        <v>162</v>
      </c>
      <c r="BE170" s="230">
        <f>IF(N170="základní",J170,0)</f>
        <v>0</v>
      </c>
      <c r="BF170" s="230">
        <f>IF(N170="snížená",J170,0)</f>
        <v>0</v>
      </c>
      <c r="BG170" s="230">
        <f>IF(N170="zákl. přenesená",J170,0)</f>
        <v>0</v>
      </c>
      <c r="BH170" s="230">
        <f>IF(N170="sníž. přenesená",J170,0)</f>
        <v>0</v>
      </c>
      <c r="BI170" s="230">
        <f>IF(N170="nulová",J170,0)</f>
        <v>0</v>
      </c>
      <c r="BJ170" s="17" t="s">
        <v>86</v>
      </c>
      <c r="BK170" s="230">
        <f>ROUND(I170*H170,2)</f>
        <v>0</v>
      </c>
      <c r="BL170" s="17" t="s">
        <v>170</v>
      </c>
      <c r="BM170" s="229" t="s">
        <v>563</v>
      </c>
    </row>
    <row r="171" s="2" customFormat="1">
      <c r="A171" s="38"/>
      <c r="B171" s="39"/>
      <c r="C171" s="40"/>
      <c r="D171" s="231" t="s">
        <v>172</v>
      </c>
      <c r="E171" s="40"/>
      <c r="F171" s="232" t="s">
        <v>564</v>
      </c>
      <c r="G171" s="40"/>
      <c r="H171" s="40"/>
      <c r="I171" s="233"/>
      <c r="J171" s="40"/>
      <c r="K171" s="40"/>
      <c r="L171" s="44"/>
      <c r="M171" s="234"/>
      <c r="N171" s="235"/>
      <c r="O171" s="91"/>
      <c r="P171" s="91"/>
      <c r="Q171" s="91"/>
      <c r="R171" s="91"/>
      <c r="S171" s="91"/>
      <c r="T171" s="92"/>
      <c r="U171" s="38"/>
      <c r="V171" s="38"/>
      <c r="W171" s="38"/>
      <c r="X171" s="38"/>
      <c r="Y171" s="38"/>
      <c r="Z171" s="38"/>
      <c r="AA171" s="38"/>
      <c r="AB171" s="38"/>
      <c r="AC171" s="38"/>
      <c r="AD171" s="38"/>
      <c r="AE171" s="38"/>
      <c r="AT171" s="17" t="s">
        <v>172</v>
      </c>
      <c r="AU171" s="17" t="s">
        <v>88</v>
      </c>
    </row>
    <row r="172" s="15" customFormat="1">
      <c r="A172" s="15"/>
      <c r="B172" s="258"/>
      <c r="C172" s="259"/>
      <c r="D172" s="231" t="s">
        <v>179</v>
      </c>
      <c r="E172" s="260" t="s">
        <v>1</v>
      </c>
      <c r="F172" s="261" t="s">
        <v>565</v>
      </c>
      <c r="G172" s="259"/>
      <c r="H172" s="260" t="s">
        <v>1</v>
      </c>
      <c r="I172" s="262"/>
      <c r="J172" s="259"/>
      <c r="K172" s="259"/>
      <c r="L172" s="263"/>
      <c r="M172" s="264"/>
      <c r="N172" s="265"/>
      <c r="O172" s="265"/>
      <c r="P172" s="265"/>
      <c r="Q172" s="265"/>
      <c r="R172" s="265"/>
      <c r="S172" s="265"/>
      <c r="T172" s="266"/>
      <c r="U172" s="15"/>
      <c r="V172" s="15"/>
      <c r="W172" s="15"/>
      <c r="X172" s="15"/>
      <c r="Y172" s="15"/>
      <c r="Z172" s="15"/>
      <c r="AA172" s="15"/>
      <c r="AB172" s="15"/>
      <c r="AC172" s="15"/>
      <c r="AD172" s="15"/>
      <c r="AE172" s="15"/>
      <c r="AT172" s="267" t="s">
        <v>179</v>
      </c>
      <c r="AU172" s="267" t="s">
        <v>88</v>
      </c>
      <c r="AV172" s="15" t="s">
        <v>86</v>
      </c>
      <c r="AW172" s="15" t="s">
        <v>34</v>
      </c>
      <c r="AX172" s="15" t="s">
        <v>78</v>
      </c>
      <c r="AY172" s="267" t="s">
        <v>162</v>
      </c>
    </row>
    <row r="173" s="13" customFormat="1">
      <c r="A173" s="13"/>
      <c r="B173" s="236"/>
      <c r="C173" s="237"/>
      <c r="D173" s="231" t="s">
        <v>179</v>
      </c>
      <c r="E173" s="238" t="s">
        <v>1</v>
      </c>
      <c r="F173" s="239" t="s">
        <v>566</v>
      </c>
      <c r="G173" s="237"/>
      <c r="H173" s="240">
        <v>120.16500000000001</v>
      </c>
      <c r="I173" s="241"/>
      <c r="J173" s="237"/>
      <c r="K173" s="237"/>
      <c r="L173" s="242"/>
      <c r="M173" s="243"/>
      <c r="N173" s="244"/>
      <c r="O173" s="244"/>
      <c r="P173" s="244"/>
      <c r="Q173" s="244"/>
      <c r="R173" s="244"/>
      <c r="S173" s="244"/>
      <c r="T173" s="245"/>
      <c r="U173" s="13"/>
      <c r="V173" s="13"/>
      <c r="W173" s="13"/>
      <c r="X173" s="13"/>
      <c r="Y173" s="13"/>
      <c r="Z173" s="13"/>
      <c r="AA173" s="13"/>
      <c r="AB173" s="13"/>
      <c r="AC173" s="13"/>
      <c r="AD173" s="13"/>
      <c r="AE173" s="13"/>
      <c r="AT173" s="246" t="s">
        <v>179</v>
      </c>
      <c r="AU173" s="246" t="s">
        <v>88</v>
      </c>
      <c r="AV173" s="13" t="s">
        <v>88</v>
      </c>
      <c r="AW173" s="13" t="s">
        <v>34</v>
      </c>
      <c r="AX173" s="13" t="s">
        <v>78</v>
      </c>
      <c r="AY173" s="246" t="s">
        <v>162</v>
      </c>
    </row>
    <row r="174" s="14" customFormat="1">
      <c r="A174" s="14"/>
      <c r="B174" s="247"/>
      <c r="C174" s="248"/>
      <c r="D174" s="231" t="s">
        <v>179</v>
      </c>
      <c r="E174" s="249" t="s">
        <v>1</v>
      </c>
      <c r="F174" s="250" t="s">
        <v>181</v>
      </c>
      <c r="G174" s="248"/>
      <c r="H174" s="251">
        <v>120.16500000000001</v>
      </c>
      <c r="I174" s="252"/>
      <c r="J174" s="248"/>
      <c r="K174" s="248"/>
      <c r="L174" s="253"/>
      <c r="M174" s="254"/>
      <c r="N174" s="255"/>
      <c r="O174" s="255"/>
      <c r="P174" s="255"/>
      <c r="Q174" s="255"/>
      <c r="R174" s="255"/>
      <c r="S174" s="255"/>
      <c r="T174" s="256"/>
      <c r="U174" s="14"/>
      <c r="V174" s="14"/>
      <c r="W174" s="14"/>
      <c r="X174" s="14"/>
      <c r="Y174" s="14"/>
      <c r="Z174" s="14"/>
      <c r="AA174" s="14"/>
      <c r="AB174" s="14"/>
      <c r="AC174" s="14"/>
      <c r="AD174" s="14"/>
      <c r="AE174" s="14"/>
      <c r="AT174" s="257" t="s">
        <v>179</v>
      </c>
      <c r="AU174" s="257" t="s">
        <v>88</v>
      </c>
      <c r="AV174" s="14" t="s">
        <v>170</v>
      </c>
      <c r="AW174" s="14" t="s">
        <v>34</v>
      </c>
      <c r="AX174" s="14" t="s">
        <v>86</v>
      </c>
      <c r="AY174" s="257" t="s">
        <v>162</v>
      </c>
    </row>
    <row r="175" s="2" customFormat="1" ht="37.8" customHeight="1">
      <c r="A175" s="38"/>
      <c r="B175" s="39"/>
      <c r="C175" s="218" t="s">
        <v>230</v>
      </c>
      <c r="D175" s="218" t="s">
        <v>165</v>
      </c>
      <c r="E175" s="219" t="s">
        <v>567</v>
      </c>
      <c r="F175" s="220" t="s">
        <v>568</v>
      </c>
      <c r="G175" s="221" t="s">
        <v>168</v>
      </c>
      <c r="H175" s="222">
        <v>2.0800000000000001</v>
      </c>
      <c r="I175" s="223"/>
      <c r="J175" s="224">
        <f>ROUND(I175*H175,2)</f>
        <v>0</v>
      </c>
      <c r="K175" s="220" t="s">
        <v>1</v>
      </c>
      <c r="L175" s="44"/>
      <c r="M175" s="225" t="s">
        <v>1</v>
      </c>
      <c r="N175" s="226" t="s">
        <v>43</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170</v>
      </c>
      <c r="AT175" s="229" t="s">
        <v>165</v>
      </c>
      <c r="AU175" s="229" t="s">
        <v>88</v>
      </c>
      <c r="AY175" s="17" t="s">
        <v>162</v>
      </c>
      <c r="BE175" s="230">
        <f>IF(N175="základní",J175,0)</f>
        <v>0</v>
      </c>
      <c r="BF175" s="230">
        <f>IF(N175="snížená",J175,0)</f>
        <v>0</v>
      </c>
      <c r="BG175" s="230">
        <f>IF(N175="zákl. přenesená",J175,0)</f>
        <v>0</v>
      </c>
      <c r="BH175" s="230">
        <f>IF(N175="sníž. přenesená",J175,0)</f>
        <v>0</v>
      </c>
      <c r="BI175" s="230">
        <f>IF(N175="nulová",J175,0)</f>
        <v>0</v>
      </c>
      <c r="BJ175" s="17" t="s">
        <v>86</v>
      </c>
      <c r="BK175" s="230">
        <f>ROUND(I175*H175,2)</f>
        <v>0</v>
      </c>
      <c r="BL175" s="17" t="s">
        <v>170</v>
      </c>
      <c r="BM175" s="229" t="s">
        <v>569</v>
      </c>
    </row>
    <row r="176" s="2" customFormat="1">
      <c r="A176" s="38"/>
      <c r="B176" s="39"/>
      <c r="C176" s="40"/>
      <c r="D176" s="231" t="s">
        <v>172</v>
      </c>
      <c r="E176" s="40"/>
      <c r="F176" s="232" t="s">
        <v>564</v>
      </c>
      <c r="G176" s="40"/>
      <c r="H176" s="40"/>
      <c r="I176" s="233"/>
      <c r="J176" s="40"/>
      <c r="K176" s="40"/>
      <c r="L176" s="44"/>
      <c r="M176" s="234"/>
      <c r="N176" s="235"/>
      <c r="O176" s="91"/>
      <c r="P176" s="91"/>
      <c r="Q176" s="91"/>
      <c r="R176" s="91"/>
      <c r="S176" s="91"/>
      <c r="T176" s="92"/>
      <c r="U176" s="38"/>
      <c r="V176" s="38"/>
      <c r="W176" s="38"/>
      <c r="X176" s="38"/>
      <c r="Y176" s="38"/>
      <c r="Z176" s="38"/>
      <c r="AA176" s="38"/>
      <c r="AB176" s="38"/>
      <c r="AC176" s="38"/>
      <c r="AD176" s="38"/>
      <c r="AE176" s="38"/>
      <c r="AT176" s="17" t="s">
        <v>172</v>
      </c>
      <c r="AU176" s="17" t="s">
        <v>88</v>
      </c>
    </row>
    <row r="177" s="2" customFormat="1" ht="33" customHeight="1">
      <c r="A177" s="38"/>
      <c r="B177" s="39"/>
      <c r="C177" s="218" t="s">
        <v>235</v>
      </c>
      <c r="D177" s="218" t="s">
        <v>165</v>
      </c>
      <c r="E177" s="219" t="s">
        <v>570</v>
      </c>
      <c r="F177" s="220" t="s">
        <v>571</v>
      </c>
      <c r="G177" s="221" t="s">
        <v>168</v>
      </c>
      <c r="H177" s="222">
        <v>87</v>
      </c>
      <c r="I177" s="223"/>
      <c r="J177" s="224">
        <f>ROUND(I177*H177,2)</f>
        <v>0</v>
      </c>
      <c r="K177" s="220" t="s">
        <v>169</v>
      </c>
      <c r="L177" s="44"/>
      <c r="M177" s="225" t="s">
        <v>1</v>
      </c>
      <c r="N177" s="226" t="s">
        <v>43</v>
      </c>
      <c r="O177" s="91"/>
      <c r="P177" s="227">
        <f>O177*H177</f>
        <v>0</v>
      </c>
      <c r="Q177" s="227">
        <v>0</v>
      </c>
      <c r="R177" s="227">
        <f>Q177*H177</f>
        <v>0</v>
      </c>
      <c r="S177" s="227">
        <v>0</v>
      </c>
      <c r="T177" s="228">
        <f>S177*H177</f>
        <v>0</v>
      </c>
      <c r="U177" s="38"/>
      <c r="V177" s="38"/>
      <c r="W177" s="38"/>
      <c r="X177" s="38"/>
      <c r="Y177" s="38"/>
      <c r="Z177" s="38"/>
      <c r="AA177" s="38"/>
      <c r="AB177" s="38"/>
      <c r="AC177" s="38"/>
      <c r="AD177" s="38"/>
      <c r="AE177" s="38"/>
      <c r="AR177" s="229" t="s">
        <v>170</v>
      </c>
      <c r="AT177" s="229" t="s">
        <v>165</v>
      </c>
      <c r="AU177" s="229" t="s">
        <v>88</v>
      </c>
      <c r="AY177" s="17" t="s">
        <v>162</v>
      </c>
      <c r="BE177" s="230">
        <f>IF(N177="základní",J177,0)</f>
        <v>0</v>
      </c>
      <c r="BF177" s="230">
        <f>IF(N177="snížená",J177,0)</f>
        <v>0</v>
      </c>
      <c r="BG177" s="230">
        <f>IF(N177="zákl. přenesená",J177,0)</f>
        <v>0</v>
      </c>
      <c r="BH177" s="230">
        <f>IF(N177="sníž. přenesená",J177,0)</f>
        <v>0</v>
      </c>
      <c r="BI177" s="230">
        <f>IF(N177="nulová",J177,0)</f>
        <v>0</v>
      </c>
      <c r="BJ177" s="17" t="s">
        <v>86</v>
      </c>
      <c r="BK177" s="230">
        <f>ROUND(I177*H177,2)</f>
        <v>0</v>
      </c>
      <c r="BL177" s="17" t="s">
        <v>170</v>
      </c>
      <c r="BM177" s="229" t="s">
        <v>572</v>
      </c>
    </row>
    <row r="178" s="2" customFormat="1">
      <c r="A178" s="38"/>
      <c r="B178" s="39"/>
      <c r="C178" s="40"/>
      <c r="D178" s="231" t="s">
        <v>172</v>
      </c>
      <c r="E178" s="40"/>
      <c r="F178" s="232" t="s">
        <v>564</v>
      </c>
      <c r="G178" s="40"/>
      <c r="H178" s="40"/>
      <c r="I178" s="233"/>
      <c r="J178" s="40"/>
      <c r="K178" s="40"/>
      <c r="L178" s="44"/>
      <c r="M178" s="234"/>
      <c r="N178" s="235"/>
      <c r="O178" s="91"/>
      <c r="P178" s="91"/>
      <c r="Q178" s="91"/>
      <c r="R178" s="91"/>
      <c r="S178" s="91"/>
      <c r="T178" s="92"/>
      <c r="U178" s="38"/>
      <c r="V178" s="38"/>
      <c r="W178" s="38"/>
      <c r="X178" s="38"/>
      <c r="Y178" s="38"/>
      <c r="Z178" s="38"/>
      <c r="AA178" s="38"/>
      <c r="AB178" s="38"/>
      <c r="AC178" s="38"/>
      <c r="AD178" s="38"/>
      <c r="AE178" s="38"/>
      <c r="AT178" s="17" t="s">
        <v>172</v>
      </c>
      <c r="AU178" s="17" t="s">
        <v>88</v>
      </c>
    </row>
    <row r="179" s="2" customFormat="1" ht="33" customHeight="1">
      <c r="A179" s="38"/>
      <c r="B179" s="39"/>
      <c r="C179" s="218" t="s">
        <v>8</v>
      </c>
      <c r="D179" s="218" t="s">
        <v>165</v>
      </c>
      <c r="E179" s="219" t="s">
        <v>573</v>
      </c>
      <c r="F179" s="220" t="s">
        <v>574</v>
      </c>
      <c r="G179" s="221" t="s">
        <v>168</v>
      </c>
      <c r="H179" s="222">
        <v>10.4</v>
      </c>
      <c r="I179" s="223"/>
      <c r="J179" s="224">
        <f>ROUND(I179*H179,2)</f>
        <v>0</v>
      </c>
      <c r="K179" s="220" t="s">
        <v>169</v>
      </c>
      <c r="L179" s="44"/>
      <c r="M179" s="225" t="s">
        <v>1</v>
      </c>
      <c r="N179" s="226" t="s">
        <v>43</v>
      </c>
      <c r="O179" s="91"/>
      <c r="P179" s="227">
        <f>O179*H179</f>
        <v>0</v>
      </c>
      <c r="Q179" s="227">
        <v>0</v>
      </c>
      <c r="R179" s="227">
        <f>Q179*H179</f>
        <v>0</v>
      </c>
      <c r="S179" s="227">
        <v>0</v>
      </c>
      <c r="T179" s="228">
        <f>S179*H179</f>
        <v>0</v>
      </c>
      <c r="U179" s="38"/>
      <c r="V179" s="38"/>
      <c r="W179" s="38"/>
      <c r="X179" s="38"/>
      <c r="Y179" s="38"/>
      <c r="Z179" s="38"/>
      <c r="AA179" s="38"/>
      <c r="AB179" s="38"/>
      <c r="AC179" s="38"/>
      <c r="AD179" s="38"/>
      <c r="AE179" s="38"/>
      <c r="AR179" s="229" t="s">
        <v>170</v>
      </c>
      <c r="AT179" s="229" t="s">
        <v>165</v>
      </c>
      <c r="AU179" s="229" t="s">
        <v>88</v>
      </c>
      <c r="AY179" s="17" t="s">
        <v>162</v>
      </c>
      <c r="BE179" s="230">
        <f>IF(N179="základní",J179,0)</f>
        <v>0</v>
      </c>
      <c r="BF179" s="230">
        <f>IF(N179="snížená",J179,0)</f>
        <v>0</v>
      </c>
      <c r="BG179" s="230">
        <f>IF(N179="zákl. přenesená",J179,0)</f>
        <v>0</v>
      </c>
      <c r="BH179" s="230">
        <f>IF(N179="sníž. přenesená",J179,0)</f>
        <v>0</v>
      </c>
      <c r="BI179" s="230">
        <f>IF(N179="nulová",J179,0)</f>
        <v>0</v>
      </c>
      <c r="BJ179" s="17" t="s">
        <v>86</v>
      </c>
      <c r="BK179" s="230">
        <f>ROUND(I179*H179,2)</f>
        <v>0</v>
      </c>
      <c r="BL179" s="17" t="s">
        <v>170</v>
      </c>
      <c r="BM179" s="229" t="s">
        <v>575</v>
      </c>
    </row>
    <row r="180" s="2" customFormat="1" ht="33" customHeight="1">
      <c r="A180" s="38"/>
      <c r="B180" s="39"/>
      <c r="C180" s="218" t="s">
        <v>245</v>
      </c>
      <c r="D180" s="218" t="s">
        <v>165</v>
      </c>
      <c r="E180" s="219" t="s">
        <v>576</v>
      </c>
      <c r="F180" s="220" t="s">
        <v>577</v>
      </c>
      <c r="G180" s="221" t="s">
        <v>168</v>
      </c>
      <c r="H180" s="222">
        <v>213</v>
      </c>
      <c r="I180" s="223"/>
      <c r="J180" s="224">
        <f>ROUND(I180*H180,2)</f>
        <v>0</v>
      </c>
      <c r="K180" s="220" t="s">
        <v>169</v>
      </c>
      <c r="L180" s="44"/>
      <c r="M180" s="225" t="s">
        <v>1</v>
      </c>
      <c r="N180" s="226" t="s">
        <v>43</v>
      </c>
      <c r="O180" s="91"/>
      <c r="P180" s="227">
        <f>O180*H180</f>
        <v>0</v>
      </c>
      <c r="Q180" s="227">
        <v>0</v>
      </c>
      <c r="R180" s="227">
        <f>Q180*H180</f>
        <v>0</v>
      </c>
      <c r="S180" s="227">
        <v>0</v>
      </c>
      <c r="T180" s="228">
        <f>S180*H180</f>
        <v>0</v>
      </c>
      <c r="U180" s="38"/>
      <c r="V180" s="38"/>
      <c r="W180" s="38"/>
      <c r="X180" s="38"/>
      <c r="Y180" s="38"/>
      <c r="Z180" s="38"/>
      <c r="AA180" s="38"/>
      <c r="AB180" s="38"/>
      <c r="AC180" s="38"/>
      <c r="AD180" s="38"/>
      <c r="AE180" s="38"/>
      <c r="AR180" s="229" t="s">
        <v>170</v>
      </c>
      <c r="AT180" s="229" t="s">
        <v>165</v>
      </c>
      <c r="AU180" s="229" t="s">
        <v>88</v>
      </c>
      <c r="AY180" s="17" t="s">
        <v>162</v>
      </c>
      <c r="BE180" s="230">
        <f>IF(N180="základní",J180,0)</f>
        <v>0</v>
      </c>
      <c r="BF180" s="230">
        <f>IF(N180="snížená",J180,0)</f>
        <v>0</v>
      </c>
      <c r="BG180" s="230">
        <f>IF(N180="zákl. přenesená",J180,0)</f>
        <v>0</v>
      </c>
      <c r="BH180" s="230">
        <f>IF(N180="sníž. přenesená",J180,0)</f>
        <v>0</v>
      </c>
      <c r="BI180" s="230">
        <f>IF(N180="nulová",J180,0)</f>
        <v>0</v>
      </c>
      <c r="BJ180" s="17" t="s">
        <v>86</v>
      </c>
      <c r="BK180" s="230">
        <f>ROUND(I180*H180,2)</f>
        <v>0</v>
      </c>
      <c r="BL180" s="17" t="s">
        <v>170</v>
      </c>
      <c r="BM180" s="229" t="s">
        <v>578</v>
      </c>
    </row>
    <row r="181" s="2" customFormat="1">
      <c r="A181" s="38"/>
      <c r="B181" s="39"/>
      <c r="C181" s="40"/>
      <c r="D181" s="231" t="s">
        <v>172</v>
      </c>
      <c r="E181" s="40"/>
      <c r="F181" s="232" t="s">
        <v>564</v>
      </c>
      <c r="G181" s="40"/>
      <c r="H181" s="40"/>
      <c r="I181" s="233"/>
      <c r="J181" s="40"/>
      <c r="K181" s="40"/>
      <c r="L181" s="44"/>
      <c r="M181" s="234"/>
      <c r="N181" s="235"/>
      <c r="O181" s="91"/>
      <c r="P181" s="91"/>
      <c r="Q181" s="91"/>
      <c r="R181" s="91"/>
      <c r="S181" s="91"/>
      <c r="T181" s="92"/>
      <c r="U181" s="38"/>
      <c r="V181" s="38"/>
      <c r="W181" s="38"/>
      <c r="X181" s="38"/>
      <c r="Y181" s="38"/>
      <c r="Z181" s="38"/>
      <c r="AA181" s="38"/>
      <c r="AB181" s="38"/>
      <c r="AC181" s="38"/>
      <c r="AD181" s="38"/>
      <c r="AE181" s="38"/>
      <c r="AT181" s="17" t="s">
        <v>172</v>
      </c>
      <c r="AU181" s="17" t="s">
        <v>88</v>
      </c>
    </row>
    <row r="182" s="13" customFormat="1">
      <c r="A182" s="13"/>
      <c r="B182" s="236"/>
      <c r="C182" s="237"/>
      <c r="D182" s="231" t="s">
        <v>179</v>
      </c>
      <c r="E182" s="238" t="s">
        <v>1</v>
      </c>
      <c r="F182" s="239" t="s">
        <v>579</v>
      </c>
      <c r="G182" s="237"/>
      <c r="H182" s="240">
        <v>213</v>
      </c>
      <c r="I182" s="241"/>
      <c r="J182" s="237"/>
      <c r="K182" s="237"/>
      <c r="L182" s="242"/>
      <c r="M182" s="243"/>
      <c r="N182" s="244"/>
      <c r="O182" s="244"/>
      <c r="P182" s="244"/>
      <c r="Q182" s="244"/>
      <c r="R182" s="244"/>
      <c r="S182" s="244"/>
      <c r="T182" s="245"/>
      <c r="U182" s="13"/>
      <c r="V182" s="13"/>
      <c r="W182" s="13"/>
      <c r="X182" s="13"/>
      <c r="Y182" s="13"/>
      <c r="Z182" s="13"/>
      <c r="AA182" s="13"/>
      <c r="AB182" s="13"/>
      <c r="AC182" s="13"/>
      <c r="AD182" s="13"/>
      <c r="AE182" s="13"/>
      <c r="AT182" s="246" t="s">
        <v>179</v>
      </c>
      <c r="AU182" s="246" t="s">
        <v>88</v>
      </c>
      <c r="AV182" s="13" t="s">
        <v>88</v>
      </c>
      <c r="AW182" s="13" t="s">
        <v>34</v>
      </c>
      <c r="AX182" s="13" t="s">
        <v>78</v>
      </c>
      <c r="AY182" s="246" t="s">
        <v>162</v>
      </c>
    </row>
    <row r="183" s="14" customFormat="1">
      <c r="A183" s="14"/>
      <c r="B183" s="247"/>
      <c r="C183" s="248"/>
      <c r="D183" s="231" t="s">
        <v>179</v>
      </c>
      <c r="E183" s="249" t="s">
        <v>1</v>
      </c>
      <c r="F183" s="250" t="s">
        <v>181</v>
      </c>
      <c r="G183" s="248"/>
      <c r="H183" s="251">
        <v>213</v>
      </c>
      <c r="I183" s="252"/>
      <c r="J183" s="248"/>
      <c r="K183" s="248"/>
      <c r="L183" s="253"/>
      <c r="M183" s="254"/>
      <c r="N183" s="255"/>
      <c r="O183" s="255"/>
      <c r="P183" s="255"/>
      <c r="Q183" s="255"/>
      <c r="R183" s="255"/>
      <c r="S183" s="255"/>
      <c r="T183" s="256"/>
      <c r="U183" s="14"/>
      <c r="V183" s="14"/>
      <c r="W183" s="14"/>
      <c r="X183" s="14"/>
      <c r="Y183" s="14"/>
      <c r="Z183" s="14"/>
      <c r="AA183" s="14"/>
      <c r="AB183" s="14"/>
      <c r="AC183" s="14"/>
      <c r="AD183" s="14"/>
      <c r="AE183" s="14"/>
      <c r="AT183" s="257" t="s">
        <v>179</v>
      </c>
      <c r="AU183" s="257" t="s">
        <v>88</v>
      </c>
      <c r="AV183" s="14" t="s">
        <v>170</v>
      </c>
      <c r="AW183" s="14" t="s">
        <v>34</v>
      </c>
      <c r="AX183" s="14" t="s">
        <v>86</v>
      </c>
      <c r="AY183" s="257" t="s">
        <v>162</v>
      </c>
    </row>
    <row r="184" s="2" customFormat="1" ht="21.75" customHeight="1">
      <c r="A184" s="38"/>
      <c r="B184" s="39"/>
      <c r="C184" s="218" t="s">
        <v>250</v>
      </c>
      <c r="D184" s="218" t="s">
        <v>165</v>
      </c>
      <c r="E184" s="219" t="s">
        <v>580</v>
      </c>
      <c r="F184" s="220" t="s">
        <v>581</v>
      </c>
      <c r="G184" s="221" t="s">
        <v>176</v>
      </c>
      <c r="H184" s="222">
        <v>160</v>
      </c>
      <c r="I184" s="223"/>
      <c r="J184" s="224">
        <f>ROUND(I184*H184,2)</f>
        <v>0</v>
      </c>
      <c r="K184" s="220" t="s">
        <v>169</v>
      </c>
      <c r="L184" s="44"/>
      <c r="M184" s="225" t="s">
        <v>1</v>
      </c>
      <c r="N184" s="226" t="s">
        <v>43</v>
      </c>
      <c r="O184" s="91"/>
      <c r="P184" s="227">
        <f>O184*H184</f>
        <v>0</v>
      </c>
      <c r="Q184" s="227">
        <v>0.00084000000000000003</v>
      </c>
      <c r="R184" s="227">
        <f>Q184*H184</f>
        <v>0.13440000000000002</v>
      </c>
      <c r="S184" s="227">
        <v>0</v>
      </c>
      <c r="T184" s="228">
        <f>S184*H184</f>
        <v>0</v>
      </c>
      <c r="U184" s="38"/>
      <c r="V184" s="38"/>
      <c r="W184" s="38"/>
      <c r="X184" s="38"/>
      <c r="Y184" s="38"/>
      <c r="Z184" s="38"/>
      <c r="AA184" s="38"/>
      <c r="AB184" s="38"/>
      <c r="AC184" s="38"/>
      <c r="AD184" s="38"/>
      <c r="AE184" s="38"/>
      <c r="AR184" s="229" t="s">
        <v>170</v>
      </c>
      <c r="AT184" s="229" t="s">
        <v>165</v>
      </c>
      <c r="AU184" s="229" t="s">
        <v>88</v>
      </c>
      <c r="AY184" s="17" t="s">
        <v>162</v>
      </c>
      <c r="BE184" s="230">
        <f>IF(N184="základní",J184,0)</f>
        <v>0</v>
      </c>
      <c r="BF184" s="230">
        <f>IF(N184="snížená",J184,0)</f>
        <v>0</v>
      </c>
      <c r="BG184" s="230">
        <f>IF(N184="zákl. přenesená",J184,0)</f>
        <v>0</v>
      </c>
      <c r="BH184" s="230">
        <f>IF(N184="sníž. přenesená",J184,0)</f>
        <v>0</v>
      </c>
      <c r="BI184" s="230">
        <f>IF(N184="nulová",J184,0)</f>
        <v>0</v>
      </c>
      <c r="BJ184" s="17" t="s">
        <v>86</v>
      </c>
      <c r="BK184" s="230">
        <f>ROUND(I184*H184,2)</f>
        <v>0</v>
      </c>
      <c r="BL184" s="17" t="s">
        <v>170</v>
      </c>
      <c r="BM184" s="229" t="s">
        <v>582</v>
      </c>
    </row>
    <row r="185" s="13" customFormat="1">
      <c r="A185" s="13"/>
      <c r="B185" s="236"/>
      <c r="C185" s="237"/>
      <c r="D185" s="231" t="s">
        <v>179</v>
      </c>
      <c r="E185" s="238" t="s">
        <v>1</v>
      </c>
      <c r="F185" s="239" t="s">
        <v>583</v>
      </c>
      <c r="G185" s="237"/>
      <c r="H185" s="240">
        <v>160</v>
      </c>
      <c r="I185" s="241"/>
      <c r="J185" s="237"/>
      <c r="K185" s="237"/>
      <c r="L185" s="242"/>
      <c r="M185" s="243"/>
      <c r="N185" s="244"/>
      <c r="O185" s="244"/>
      <c r="P185" s="244"/>
      <c r="Q185" s="244"/>
      <c r="R185" s="244"/>
      <c r="S185" s="244"/>
      <c r="T185" s="245"/>
      <c r="U185" s="13"/>
      <c r="V185" s="13"/>
      <c r="W185" s="13"/>
      <c r="X185" s="13"/>
      <c r="Y185" s="13"/>
      <c r="Z185" s="13"/>
      <c r="AA185" s="13"/>
      <c r="AB185" s="13"/>
      <c r="AC185" s="13"/>
      <c r="AD185" s="13"/>
      <c r="AE185" s="13"/>
      <c r="AT185" s="246" t="s">
        <v>179</v>
      </c>
      <c r="AU185" s="246" t="s">
        <v>88</v>
      </c>
      <c r="AV185" s="13" t="s">
        <v>88</v>
      </c>
      <c r="AW185" s="13" t="s">
        <v>34</v>
      </c>
      <c r="AX185" s="13" t="s">
        <v>78</v>
      </c>
      <c r="AY185" s="246" t="s">
        <v>162</v>
      </c>
    </row>
    <row r="186" s="14" customFormat="1">
      <c r="A186" s="14"/>
      <c r="B186" s="247"/>
      <c r="C186" s="248"/>
      <c r="D186" s="231" t="s">
        <v>179</v>
      </c>
      <c r="E186" s="249" t="s">
        <v>1</v>
      </c>
      <c r="F186" s="250" t="s">
        <v>181</v>
      </c>
      <c r="G186" s="248"/>
      <c r="H186" s="251">
        <v>160</v>
      </c>
      <c r="I186" s="252"/>
      <c r="J186" s="248"/>
      <c r="K186" s="248"/>
      <c r="L186" s="253"/>
      <c r="M186" s="254"/>
      <c r="N186" s="255"/>
      <c r="O186" s="255"/>
      <c r="P186" s="255"/>
      <c r="Q186" s="255"/>
      <c r="R186" s="255"/>
      <c r="S186" s="255"/>
      <c r="T186" s="256"/>
      <c r="U186" s="14"/>
      <c r="V186" s="14"/>
      <c r="W186" s="14"/>
      <c r="X186" s="14"/>
      <c r="Y186" s="14"/>
      <c r="Z186" s="14"/>
      <c r="AA186" s="14"/>
      <c r="AB186" s="14"/>
      <c r="AC186" s="14"/>
      <c r="AD186" s="14"/>
      <c r="AE186" s="14"/>
      <c r="AT186" s="257" t="s">
        <v>179</v>
      </c>
      <c r="AU186" s="257" t="s">
        <v>88</v>
      </c>
      <c r="AV186" s="14" t="s">
        <v>170</v>
      </c>
      <c r="AW186" s="14" t="s">
        <v>34</v>
      </c>
      <c r="AX186" s="14" t="s">
        <v>86</v>
      </c>
      <c r="AY186" s="257" t="s">
        <v>162</v>
      </c>
    </row>
    <row r="187" s="2" customFormat="1" ht="24.15" customHeight="1">
      <c r="A187" s="38"/>
      <c r="B187" s="39"/>
      <c r="C187" s="218" t="s">
        <v>256</v>
      </c>
      <c r="D187" s="218" t="s">
        <v>165</v>
      </c>
      <c r="E187" s="219" t="s">
        <v>584</v>
      </c>
      <c r="F187" s="220" t="s">
        <v>585</v>
      </c>
      <c r="G187" s="221" t="s">
        <v>176</v>
      </c>
      <c r="H187" s="222">
        <v>160</v>
      </c>
      <c r="I187" s="223"/>
      <c r="J187" s="224">
        <f>ROUND(I187*H187,2)</f>
        <v>0</v>
      </c>
      <c r="K187" s="220" t="s">
        <v>169</v>
      </c>
      <c r="L187" s="44"/>
      <c r="M187" s="225" t="s">
        <v>1</v>
      </c>
      <c r="N187" s="226" t="s">
        <v>43</v>
      </c>
      <c r="O187" s="91"/>
      <c r="P187" s="227">
        <f>O187*H187</f>
        <v>0</v>
      </c>
      <c r="Q187" s="227">
        <v>0</v>
      </c>
      <c r="R187" s="227">
        <f>Q187*H187</f>
        <v>0</v>
      </c>
      <c r="S187" s="227">
        <v>0</v>
      </c>
      <c r="T187" s="228">
        <f>S187*H187</f>
        <v>0</v>
      </c>
      <c r="U187" s="38"/>
      <c r="V187" s="38"/>
      <c r="W187" s="38"/>
      <c r="X187" s="38"/>
      <c r="Y187" s="38"/>
      <c r="Z187" s="38"/>
      <c r="AA187" s="38"/>
      <c r="AB187" s="38"/>
      <c r="AC187" s="38"/>
      <c r="AD187" s="38"/>
      <c r="AE187" s="38"/>
      <c r="AR187" s="229" t="s">
        <v>170</v>
      </c>
      <c r="AT187" s="229" t="s">
        <v>165</v>
      </c>
      <c r="AU187" s="229" t="s">
        <v>88</v>
      </c>
      <c r="AY187" s="17" t="s">
        <v>162</v>
      </c>
      <c r="BE187" s="230">
        <f>IF(N187="základní",J187,0)</f>
        <v>0</v>
      </c>
      <c r="BF187" s="230">
        <f>IF(N187="snížená",J187,0)</f>
        <v>0</v>
      </c>
      <c r="BG187" s="230">
        <f>IF(N187="zákl. přenesená",J187,0)</f>
        <v>0</v>
      </c>
      <c r="BH187" s="230">
        <f>IF(N187="sníž. přenesená",J187,0)</f>
        <v>0</v>
      </c>
      <c r="BI187" s="230">
        <f>IF(N187="nulová",J187,0)</f>
        <v>0</v>
      </c>
      <c r="BJ187" s="17" t="s">
        <v>86</v>
      </c>
      <c r="BK187" s="230">
        <f>ROUND(I187*H187,2)</f>
        <v>0</v>
      </c>
      <c r="BL187" s="17" t="s">
        <v>170</v>
      </c>
      <c r="BM187" s="229" t="s">
        <v>586</v>
      </c>
    </row>
    <row r="188" s="2" customFormat="1" ht="33" customHeight="1">
      <c r="A188" s="38"/>
      <c r="B188" s="39"/>
      <c r="C188" s="218" t="s">
        <v>261</v>
      </c>
      <c r="D188" s="218" t="s">
        <v>165</v>
      </c>
      <c r="E188" s="219" t="s">
        <v>587</v>
      </c>
      <c r="F188" s="220" t="s">
        <v>588</v>
      </c>
      <c r="G188" s="221" t="s">
        <v>168</v>
      </c>
      <c r="H188" s="222">
        <v>411</v>
      </c>
      <c r="I188" s="223"/>
      <c r="J188" s="224">
        <f>ROUND(I188*H188,2)</f>
        <v>0</v>
      </c>
      <c r="K188" s="220" t="s">
        <v>169</v>
      </c>
      <c r="L188" s="44"/>
      <c r="M188" s="225" t="s">
        <v>1</v>
      </c>
      <c r="N188" s="226" t="s">
        <v>43</v>
      </c>
      <c r="O188" s="91"/>
      <c r="P188" s="227">
        <f>O188*H188</f>
        <v>0</v>
      </c>
      <c r="Q188" s="227">
        <v>0</v>
      </c>
      <c r="R188" s="227">
        <f>Q188*H188</f>
        <v>0</v>
      </c>
      <c r="S188" s="227">
        <v>0</v>
      </c>
      <c r="T188" s="228">
        <f>S188*H188</f>
        <v>0</v>
      </c>
      <c r="U188" s="38"/>
      <c r="V188" s="38"/>
      <c r="W188" s="38"/>
      <c r="X188" s="38"/>
      <c r="Y188" s="38"/>
      <c r="Z188" s="38"/>
      <c r="AA188" s="38"/>
      <c r="AB188" s="38"/>
      <c r="AC188" s="38"/>
      <c r="AD188" s="38"/>
      <c r="AE188" s="38"/>
      <c r="AR188" s="229" t="s">
        <v>170</v>
      </c>
      <c r="AT188" s="229" t="s">
        <v>165</v>
      </c>
      <c r="AU188" s="229" t="s">
        <v>88</v>
      </c>
      <c r="AY188" s="17" t="s">
        <v>162</v>
      </c>
      <c r="BE188" s="230">
        <f>IF(N188="základní",J188,0)</f>
        <v>0</v>
      </c>
      <c r="BF188" s="230">
        <f>IF(N188="snížená",J188,0)</f>
        <v>0</v>
      </c>
      <c r="BG188" s="230">
        <f>IF(N188="zákl. přenesená",J188,0)</f>
        <v>0</v>
      </c>
      <c r="BH188" s="230">
        <f>IF(N188="sníž. přenesená",J188,0)</f>
        <v>0</v>
      </c>
      <c r="BI188" s="230">
        <f>IF(N188="nulová",J188,0)</f>
        <v>0</v>
      </c>
      <c r="BJ188" s="17" t="s">
        <v>86</v>
      </c>
      <c r="BK188" s="230">
        <f>ROUND(I188*H188,2)</f>
        <v>0</v>
      </c>
      <c r="BL188" s="17" t="s">
        <v>170</v>
      </c>
      <c r="BM188" s="229" t="s">
        <v>589</v>
      </c>
    </row>
    <row r="189" s="13" customFormat="1">
      <c r="A189" s="13"/>
      <c r="B189" s="236"/>
      <c r="C189" s="237"/>
      <c r="D189" s="231" t="s">
        <v>179</v>
      </c>
      <c r="E189" s="238" t="s">
        <v>1</v>
      </c>
      <c r="F189" s="239" t="s">
        <v>590</v>
      </c>
      <c r="G189" s="237"/>
      <c r="H189" s="240">
        <v>411</v>
      </c>
      <c r="I189" s="241"/>
      <c r="J189" s="237"/>
      <c r="K189" s="237"/>
      <c r="L189" s="242"/>
      <c r="M189" s="243"/>
      <c r="N189" s="244"/>
      <c r="O189" s="244"/>
      <c r="P189" s="244"/>
      <c r="Q189" s="244"/>
      <c r="R189" s="244"/>
      <c r="S189" s="244"/>
      <c r="T189" s="245"/>
      <c r="U189" s="13"/>
      <c r="V189" s="13"/>
      <c r="W189" s="13"/>
      <c r="X189" s="13"/>
      <c r="Y189" s="13"/>
      <c r="Z189" s="13"/>
      <c r="AA189" s="13"/>
      <c r="AB189" s="13"/>
      <c r="AC189" s="13"/>
      <c r="AD189" s="13"/>
      <c r="AE189" s="13"/>
      <c r="AT189" s="246" t="s">
        <v>179</v>
      </c>
      <c r="AU189" s="246" t="s">
        <v>88</v>
      </c>
      <c r="AV189" s="13" t="s">
        <v>88</v>
      </c>
      <c r="AW189" s="13" t="s">
        <v>34</v>
      </c>
      <c r="AX189" s="13" t="s">
        <v>78</v>
      </c>
      <c r="AY189" s="246" t="s">
        <v>162</v>
      </c>
    </row>
    <row r="190" s="14" customFormat="1">
      <c r="A190" s="14"/>
      <c r="B190" s="247"/>
      <c r="C190" s="248"/>
      <c r="D190" s="231" t="s">
        <v>179</v>
      </c>
      <c r="E190" s="249" t="s">
        <v>1</v>
      </c>
      <c r="F190" s="250" t="s">
        <v>181</v>
      </c>
      <c r="G190" s="248"/>
      <c r="H190" s="251">
        <v>411</v>
      </c>
      <c r="I190" s="252"/>
      <c r="J190" s="248"/>
      <c r="K190" s="248"/>
      <c r="L190" s="253"/>
      <c r="M190" s="254"/>
      <c r="N190" s="255"/>
      <c r="O190" s="255"/>
      <c r="P190" s="255"/>
      <c r="Q190" s="255"/>
      <c r="R190" s="255"/>
      <c r="S190" s="255"/>
      <c r="T190" s="256"/>
      <c r="U190" s="14"/>
      <c r="V190" s="14"/>
      <c r="W190" s="14"/>
      <c r="X190" s="14"/>
      <c r="Y190" s="14"/>
      <c r="Z190" s="14"/>
      <c r="AA190" s="14"/>
      <c r="AB190" s="14"/>
      <c r="AC190" s="14"/>
      <c r="AD190" s="14"/>
      <c r="AE190" s="14"/>
      <c r="AT190" s="257" t="s">
        <v>179</v>
      </c>
      <c r="AU190" s="257" t="s">
        <v>88</v>
      </c>
      <c r="AV190" s="14" t="s">
        <v>170</v>
      </c>
      <c r="AW190" s="14" t="s">
        <v>34</v>
      </c>
      <c r="AX190" s="14" t="s">
        <v>86</v>
      </c>
      <c r="AY190" s="257" t="s">
        <v>162</v>
      </c>
    </row>
    <row r="191" s="2" customFormat="1" ht="33" customHeight="1">
      <c r="A191" s="38"/>
      <c r="B191" s="39"/>
      <c r="C191" s="218" t="s">
        <v>265</v>
      </c>
      <c r="D191" s="218" t="s">
        <v>165</v>
      </c>
      <c r="E191" s="219" t="s">
        <v>591</v>
      </c>
      <c r="F191" s="220" t="s">
        <v>592</v>
      </c>
      <c r="G191" s="221" t="s">
        <v>168</v>
      </c>
      <c r="H191" s="222">
        <v>35</v>
      </c>
      <c r="I191" s="223"/>
      <c r="J191" s="224">
        <f>ROUND(I191*H191,2)</f>
        <v>0</v>
      </c>
      <c r="K191" s="220" t="s">
        <v>169</v>
      </c>
      <c r="L191" s="44"/>
      <c r="M191" s="225" t="s">
        <v>1</v>
      </c>
      <c r="N191" s="226" t="s">
        <v>43</v>
      </c>
      <c r="O191" s="91"/>
      <c r="P191" s="227">
        <f>O191*H191</f>
        <v>0</v>
      </c>
      <c r="Q191" s="227">
        <v>0</v>
      </c>
      <c r="R191" s="227">
        <f>Q191*H191</f>
        <v>0</v>
      </c>
      <c r="S191" s="227">
        <v>0</v>
      </c>
      <c r="T191" s="228">
        <f>S191*H191</f>
        <v>0</v>
      </c>
      <c r="U191" s="38"/>
      <c r="V191" s="38"/>
      <c r="W191" s="38"/>
      <c r="X191" s="38"/>
      <c r="Y191" s="38"/>
      <c r="Z191" s="38"/>
      <c r="AA191" s="38"/>
      <c r="AB191" s="38"/>
      <c r="AC191" s="38"/>
      <c r="AD191" s="38"/>
      <c r="AE191" s="38"/>
      <c r="AR191" s="229" t="s">
        <v>170</v>
      </c>
      <c r="AT191" s="229" t="s">
        <v>165</v>
      </c>
      <c r="AU191" s="229" t="s">
        <v>88</v>
      </c>
      <c r="AY191" s="17" t="s">
        <v>162</v>
      </c>
      <c r="BE191" s="230">
        <f>IF(N191="základní",J191,0)</f>
        <v>0</v>
      </c>
      <c r="BF191" s="230">
        <f>IF(N191="snížená",J191,0)</f>
        <v>0</v>
      </c>
      <c r="BG191" s="230">
        <f>IF(N191="zákl. přenesená",J191,0)</f>
        <v>0</v>
      </c>
      <c r="BH191" s="230">
        <f>IF(N191="sníž. přenesená",J191,0)</f>
        <v>0</v>
      </c>
      <c r="BI191" s="230">
        <f>IF(N191="nulová",J191,0)</f>
        <v>0</v>
      </c>
      <c r="BJ191" s="17" t="s">
        <v>86</v>
      </c>
      <c r="BK191" s="230">
        <f>ROUND(I191*H191,2)</f>
        <v>0</v>
      </c>
      <c r="BL191" s="17" t="s">
        <v>170</v>
      </c>
      <c r="BM191" s="229" t="s">
        <v>593</v>
      </c>
    </row>
    <row r="192" s="2" customFormat="1" ht="37.8" customHeight="1">
      <c r="A192" s="38"/>
      <c r="B192" s="39"/>
      <c r="C192" s="218" t="s">
        <v>7</v>
      </c>
      <c r="D192" s="218" t="s">
        <v>165</v>
      </c>
      <c r="E192" s="219" t="s">
        <v>594</v>
      </c>
      <c r="F192" s="220" t="s">
        <v>595</v>
      </c>
      <c r="G192" s="221" t="s">
        <v>168</v>
      </c>
      <c r="H192" s="222">
        <v>150</v>
      </c>
      <c r="I192" s="223"/>
      <c r="J192" s="224">
        <f>ROUND(I192*H192,2)</f>
        <v>0</v>
      </c>
      <c r="K192" s="220" t="s">
        <v>169</v>
      </c>
      <c r="L192" s="44"/>
      <c r="M192" s="225" t="s">
        <v>1</v>
      </c>
      <c r="N192" s="226" t="s">
        <v>43</v>
      </c>
      <c r="O192" s="91"/>
      <c r="P192" s="227">
        <f>O192*H192</f>
        <v>0</v>
      </c>
      <c r="Q192" s="227">
        <v>0</v>
      </c>
      <c r="R192" s="227">
        <f>Q192*H192</f>
        <v>0</v>
      </c>
      <c r="S192" s="227">
        <v>0</v>
      </c>
      <c r="T192" s="228">
        <f>S192*H192</f>
        <v>0</v>
      </c>
      <c r="U192" s="38"/>
      <c r="V192" s="38"/>
      <c r="W192" s="38"/>
      <c r="X192" s="38"/>
      <c r="Y192" s="38"/>
      <c r="Z192" s="38"/>
      <c r="AA192" s="38"/>
      <c r="AB192" s="38"/>
      <c r="AC192" s="38"/>
      <c r="AD192" s="38"/>
      <c r="AE192" s="38"/>
      <c r="AR192" s="229" t="s">
        <v>170</v>
      </c>
      <c r="AT192" s="229" t="s">
        <v>165</v>
      </c>
      <c r="AU192" s="229" t="s">
        <v>88</v>
      </c>
      <c r="AY192" s="17" t="s">
        <v>162</v>
      </c>
      <c r="BE192" s="230">
        <f>IF(N192="základní",J192,0)</f>
        <v>0</v>
      </c>
      <c r="BF192" s="230">
        <f>IF(N192="snížená",J192,0)</f>
        <v>0</v>
      </c>
      <c r="BG192" s="230">
        <f>IF(N192="zákl. přenesená",J192,0)</f>
        <v>0</v>
      </c>
      <c r="BH192" s="230">
        <f>IF(N192="sníž. přenesená",J192,0)</f>
        <v>0</v>
      </c>
      <c r="BI192" s="230">
        <f>IF(N192="nulová",J192,0)</f>
        <v>0</v>
      </c>
      <c r="BJ192" s="17" t="s">
        <v>86</v>
      </c>
      <c r="BK192" s="230">
        <f>ROUND(I192*H192,2)</f>
        <v>0</v>
      </c>
      <c r="BL192" s="17" t="s">
        <v>170</v>
      </c>
      <c r="BM192" s="229" t="s">
        <v>596</v>
      </c>
    </row>
    <row r="193" s="2" customFormat="1" ht="37.8" customHeight="1">
      <c r="A193" s="38"/>
      <c r="B193" s="39"/>
      <c r="C193" s="218" t="s">
        <v>275</v>
      </c>
      <c r="D193" s="218" t="s">
        <v>165</v>
      </c>
      <c r="E193" s="219" t="s">
        <v>597</v>
      </c>
      <c r="F193" s="220" t="s">
        <v>598</v>
      </c>
      <c r="G193" s="221" t="s">
        <v>168</v>
      </c>
      <c r="H193" s="222">
        <v>411</v>
      </c>
      <c r="I193" s="223"/>
      <c r="J193" s="224">
        <f>ROUND(I193*H193,2)</f>
        <v>0</v>
      </c>
      <c r="K193" s="220" t="s">
        <v>169</v>
      </c>
      <c r="L193" s="44"/>
      <c r="M193" s="225" t="s">
        <v>1</v>
      </c>
      <c r="N193" s="226" t="s">
        <v>43</v>
      </c>
      <c r="O193" s="91"/>
      <c r="P193" s="227">
        <f>O193*H193</f>
        <v>0</v>
      </c>
      <c r="Q193" s="227">
        <v>0</v>
      </c>
      <c r="R193" s="227">
        <f>Q193*H193</f>
        <v>0</v>
      </c>
      <c r="S193" s="227">
        <v>0</v>
      </c>
      <c r="T193" s="228">
        <f>S193*H193</f>
        <v>0</v>
      </c>
      <c r="U193" s="38"/>
      <c r="V193" s="38"/>
      <c r="W193" s="38"/>
      <c r="X193" s="38"/>
      <c r="Y193" s="38"/>
      <c r="Z193" s="38"/>
      <c r="AA193" s="38"/>
      <c r="AB193" s="38"/>
      <c r="AC193" s="38"/>
      <c r="AD193" s="38"/>
      <c r="AE193" s="38"/>
      <c r="AR193" s="229" t="s">
        <v>170</v>
      </c>
      <c r="AT193" s="229" t="s">
        <v>165</v>
      </c>
      <c r="AU193" s="229" t="s">
        <v>88</v>
      </c>
      <c r="AY193" s="17" t="s">
        <v>162</v>
      </c>
      <c r="BE193" s="230">
        <f>IF(N193="základní",J193,0)</f>
        <v>0</v>
      </c>
      <c r="BF193" s="230">
        <f>IF(N193="snížená",J193,0)</f>
        <v>0</v>
      </c>
      <c r="BG193" s="230">
        <f>IF(N193="zákl. přenesená",J193,0)</f>
        <v>0</v>
      </c>
      <c r="BH193" s="230">
        <f>IF(N193="sníž. přenesená",J193,0)</f>
        <v>0</v>
      </c>
      <c r="BI193" s="230">
        <f>IF(N193="nulová",J193,0)</f>
        <v>0</v>
      </c>
      <c r="BJ193" s="17" t="s">
        <v>86</v>
      </c>
      <c r="BK193" s="230">
        <f>ROUND(I193*H193,2)</f>
        <v>0</v>
      </c>
      <c r="BL193" s="17" t="s">
        <v>170</v>
      </c>
      <c r="BM193" s="229" t="s">
        <v>599</v>
      </c>
    </row>
    <row r="194" s="2" customFormat="1" ht="37.8" customHeight="1">
      <c r="A194" s="38"/>
      <c r="B194" s="39"/>
      <c r="C194" s="218" t="s">
        <v>279</v>
      </c>
      <c r="D194" s="218" t="s">
        <v>165</v>
      </c>
      <c r="E194" s="219" t="s">
        <v>600</v>
      </c>
      <c r="F194" s="220" t="s">
        <v>601</v>
      </c>
      <c r="G194" s="221" t="s">
        <v>168</v>
      </c>
      <c r="H194" s="222">
        <v>2055</v>
      </c>
      <c r="I194" s="223"/>
      <c r="J194" s="224">
        <f>ROUND(I194*H194,2)</f>
        <v>0</v>
      </c>
      <c r="K194" s="220" t="s">
        <v>169</v>
      </c>
      <c r="L194" s="44"/>
      <c r="M194" s="225" t="s">
        <v>1</v>
      </c>
      <c r="N194" s="226" t="s">
        <v>43</v>
      </c>
      <c r="O194" s="91"/>
      <c r="P194" s="227">
        <f>O194*H194</f>
        <v>0</v>
      </c>
      <c r="Q194" s="227">
        <v>0</v>
      </c>
      <c r="R194" s="227">
        <f>Q194*H194</f>
        <v>0</v>
      </c>
      <c r="S194" s="227">
        <v>0</v>
      </c>
      <c r="T194" s="228">
        <f>S194*H194</f>
        <v>0</v>
      </c>
      <c r="U194" s="38"/>
      <c r="V194" s="38"/>
      <c r="W194" s="38"/>
      <c r="X194" s="38"/>
      <c r="Y194" s="38"/>
      <c r="Z194" s="38"/>
      <c r="AA194" s="38"/>
      <c r="AB194" s="38"/>
      <c r="AC194" s="38"/>
      <c r="AD194" s="38"/>
      <c r="AE194" s="38"/>
      <c r="AR194" s="229" t="s">
        <v>170</v>
      </c>
      <c r="AT194" s="229" t="s">
        <v>165</v>
      </c>
      <c r="AU194" s="229" t="s">
        <v>88</v>
      </c>
      <c r="AY194" s="17" t="s">
        <v>162</v>
      </c>
      <c r="BE194" s="230">
        <f>IF(N194="základní",J194,0)</f>
        <v>0</v>
      </c>
      <c r="BF194" s="230">
        <f>IF(N194="snížená",J194,0)</f>
        <v>0</v>
      </c>
      <c r="BG194" s="230">
        <f>IF(N194="zákl. přenesená",J194,0)</f>
        <v>0</v>
      </c>
      <c r="BH194" s="230">
        <f>IF(N194="sníž. přenesená",J194,0)</f>
        <v>0</v>
      </c>
      <c r="BI194" s="230">
        <f>IF(N194="nulová",J194,0)</f>
        <v>0</v>
      </c>
      <c r="BJ194" s="17" t="s">
        <v>86</v>
      </c>
      <c r="BK194" s="230">
        <f>ROUND(I194*H194,2)</f>
        <v>0</v>
      </c>
      <c r="BL194" s="17" t="s">
        <v>170</v>
      </c>
      <c r="BM194" s="229" t="s">
        <v>602</v>
      </c>
    </row>
    <row r="195" s="13" customFormat="1">
      <c r="A195" s="13"/>
      <c r="B195" s="236"/>
      <c r="C195" s="237"/>
      <c r="D195" s="231" t="s">
        <v>179</v>
      </c>
      <c r="E195" s="238" t="s">
        <v>1</v>
      </c>
      <c r="F195" s="239" t="s">
        <v>603</v>
      </c>
      <c r="G195" s="237"/>
      <c r="H195" s="240">
        <v>2055</v>
      </c>
      <c r="I195" s="241"/>
      <c r="J195" s="237"/>
      <c r="K195" s="237"/>
      <c r="L195" s="242"/>
      <c r="M195" s="243"/>
      <c r="N195" s="244"/>
      <c r="O195" s="244"/>
      <c r="P195" s="244"/>
      <c r="Q195" s="244"/>
      <c r="R195" s="244"/>
      <c r="S195" s="244"/>
      <c r="T195" s="245"/>
      <c r="U195" s="13"/>
      <c r="V195" s="13"/>
      <c r="W195" s="13"/>
      <c r="X195" s="13"/>
      <c r="Y195" s="13"/>
      <c r="Z195" s="13"/>
      <c r="AA195" s="13"/>
      <c r="AB195" s="13"/>
      <c r="AC195" s="13"/>
      <c r="AD195" s="13"/>
      <c r="AE195" s="13"/>
      <c r="AT195" s="246" t="s">
        <v>179</v>
      </c>
      <c r="AU195" s="246" t="s">
        <v>88</v>
      </c>
      <c r="AV195" s="13" t="s">
        <v>88</v>
      </c>
      <c r="AW195" s="13" t="s">
        <v>34</v>
      </c>
      <c r="AX195" s="13" t="s">
        <v>78</v>
      </c>
      <c r="AY195" s="246" t="s">
        <v>162</v>
      </c>
    </row>
    <row r="196" s="14" customFormat="1">
      <c r="A196" s="14"/>
      <c r="B196" s="247"/>
      <c r="C196" s="248"/>
      <c r="D196" s="231" t="s">
        <v>179</v>
      </c>
      <c r="E196" s="249" t="s">
        <v>1</v>
      </c>
      <c r="F196" s="250" t="s">
        <v>181</v>
      </c>
      <c r="G196" s="248"/>
      <c r="H196" s="251">
        <v>2055</v>
      </c>
      <c r="I196" s="252"/>
      <c r="J196" s="248"/>
      <c r="K196" s="248"/>
      <c r="L196" s="253"/>
      <c r="M196" s="254"/>
      <c r="N196" s="255"/>
      <c r="O196" s="255"/>
      <c r="P196" s="255"/>
      <c r="Q196" s="255"/>
      <c r="R196" s="255"/>
      <c r="S196" s="255"/>
      <c r="T196" s="256"/>
      <c r="U196" s="14"/>
      <c r="V196" s="14"/>
      <c r="W196" s="14"/>
      <c r="X196" s="14"/>
      <c r="Y196" s="14"/>
      <c r="Z196" s="14"/>
      <c r="AA196" s="14"/>
      <c r="AB196" s="14"/>
      <c r="AC196" s="14"/>
      <c r="AD196" s="14"/>
      <c r="AE196" s="14"/>
      <c r="AT196" s="257" t="s">
        <v>179</v>
      </c>
      <c r="AU196" s="257" t="s">
        <v>88</v>
      </c>
      <c r="AV196" s="14" t="s">
        <v>170</v>
      </c>
      <c r="AW196" s="14" t="s">
        <v>34</v>
      </c>
      <c r="AX196" s="14" t="s">
        <v>86</v>
      </c>
      <c r="AY196" s="257" t="s">
        <v>162</v>
      </c>
    </row>
    <row r="197" s="2" customFormat="1" ht="24.15" customHeight="1">
      <c r="A197" s="38"/>
      <c r="B197" s="39"/>
      <c r="C197" s="218" t="s">
        <v>283</v>
      </c>
      <c r="D197" s="218" t="s">
        <v>165</v>
      </c>
      <c r="E197" s="219" t="s">
        <v>604</v>
      </c>
      <c r="F197" s="220" t="s">
        <v>605</v>
      </c>
      <c r="G197" s="221" t="s">
        <v>168</v>
      </c>
      <c r="H197" s="222">
        <v>78</v>
      </c>
      <c r="I197" s="223"/>
      <c r="J197" s="224">
        <f>ROUND(I197*H197,2)</f>
        <v>0</v>
      </c>
      <c r="K197" s="220" t="s">
        <v>169</v>
      </c>
      <c r="L197" s="44"/>
      <c r="M197" s="225" t="s">
        <v>1</v>
      </c>
      <c r="N197" s="226" t="s">
        <v>43</v>
      </c>
      <c r="O197" s="91"/>
      <c r="P197" s="227">
        <f>O197*H197</f>
        <v>0</v>
      </c>
      <c r="Q197" s="227">
        <v>0</v>
      </c>
      <c r="R197" s="227">
        <f>Q197*H197</f>
        <v>0</v>
      </c>
      <c r="S197" s="227">
        <v>0</v>
      </c>
      <c r="T197" s="228">
        <f>S197*H197</f>
        <v>0</v>
      </c>
      <c r="U197" s="38"/>
      <c r="V197" s="38"/>
      <c r="W197" s="38"/>
      <c r="X197" s="38"/>
      <c r="Y197" s="38"/>
      <c r="Z197" s="38"/>
      <c r="AA197" s="38"/>
      <c r="AB197" s="38"/>
      <c r="AC197" s="38"/>
      <c r="AD197" s="38"/>
      <c r="AE197" s="38"/>
      <c r="AR197" s="229" t="s">
        <v>170</v>
      </c>
      <c r="AT197" s="229" t="s">
        <v>165</v>
      </c>
      <c r="AU197" s="229" t="s">
        <v>88</v>
      </c>
      <c r="AY197" s="17" t="s">
        <v>162</v>
      </c>
      <c r="BE197" s="230">
        <f>IF(N197="základní",J197,0)</f>
        <v>0</v>
      </c>
      <c r="BF197" s="230">
        <f>IF(N197="snížená",J197,0)</f>
        <v>0</v>
      </c>
      <c r="BG197" s="230">
        <f>IF(N197="zákl. přenesená",J197,0)</f>
        <v>0</v>
      </c>
      <c r="BH197" s="230">
        <f>IF(N197="sníž. přenesená",J197,0)</f>
        <v>0</v>
      </c>
      <c r="BI197" s="230">
        <f>IF(N197="nulová",J197,0)</f>
        <v>0</v>
      </c>
      <c r="BJ197" s="17" t="s">
        <v>86</v>
      </c>
      <c r="BK197" s="230">
        <f>ROUND(I197*H197,2)</f>
        <v>0</v>
      </c>
      <c r="BL197" s="17" t="s">
        <v>170</v>
      </c>
      <c r="BM197" s="229" t="s">
        <v>606</v>
      </c>
    </row>
    <row r="198" s="2" customFormat="1" ht="24.15" customHeight="1">
      <c r="A198" s="38"/>
      <c r="B198" s="39"/>
      <c r="C198" s="218" t="s">
        <v>287</v>
      </c>
      <c r="D198" s="218" t="s">
        <v>165</v>
      </c>
      <c r="E198" s="219" t="s">
        <v>607</v>
      </c>
      <c r="F198" s="220" t="s">
        <v>608</v>
      </c>
      <c r="G198" s="221" t="s">
        <v>168</v>
      </c>
      <c r="H198" s="222">
        <v>196.56</v>
      </c>
      <c r="I198" s="223"/>
      <c r="J198" s="224">
        <f>ROUND(I198*H198,2)</f>
        <v>0</v>
      </c>
      <c r="K198" s="220" t="s">
        <v>169</v>
      </c>
      <c r="L198" s="44"/>
      <c r="M198" s="225" t="s">
        <v>1</v>
      </c>
      <c r="N198" s="226" t="s">
        <v>43</v>
      </c>
      <c r="O198" s="91"/>
      <c r="P198" s="227">
        <f>O198*H198</f>
        <v>0</v>
      </c>
      <c r="Q198" s="227">
        <v>0</v>
      </c>
      <c r="R198" s="227">
        <f>Q198*H198</f>
        <v>0</v>
      </c>
      <c r="S198" s="227">
        <v>0</v>
      </c>
      <c r="T198" s="228">
        <f>S198*H198</f>
        <v>0</v>
      </c>
      <c r="U198" s="38"/>
      <c r="V198" s="38"/>
      <c r="W198" s="38"/>
      <c r="X198" s="38"/>
      <c r="Y198" s="38"/>
      <c r="Z198" s="38"/>
      <c r="AA198" s="38"/>
      <c r="AB198" s="38"/>
      <c r="AC198" s="38"/>
      <c r="AD198" s="38"/>
      <c r="AE198" s="38"/>
      <c r="AR198" s="229" t="s">
        <v>170</v>
      </c>
      <c r="AT198" s="229" t="s">
        <v>165</v>
      </c>
      <c r="AU198" s="229" t="s">
        <v>88</v>
      </c>
      <c r="AY198" s="17" t="s">
        <v>162</v>
      </c>
      <c r="BE198" s="230">
        <f>IF(N198="základní",J198,0)</f>
        <v>0</v>
      </c>
      <c r="BF198" s="230">
        <f>IF(N198="snížená",J198,0)</f>
        <v>0</v>
      </c>
      <c r="BG198" s="230">
        <f>IF(N198="zákl. přenesená",J198,0)</f>
        <v>0</v>
      </c>
      <c r="BH198" s="230">
        <f>IF(N198="sníž. přenesená",J198,0)</f>
        <v>0</v>
      </c>
      <c r="BI198" s="230">
        <f>IF(N198="nulová",J198,0)</f>
        <v>0</v>
      </c>
      <c r="BJ198" s="17" t="s">
        <v>86</v>
      </c>
      <c r="BK198" s="230">
        <f>ROUND(I198*H198,2)</f>
        <v>0</v>
      </c>
      <c r="BL198" s="17" t="s">
        <v>170</v>
      </c>
      <c r="BM198" s="229" t="s">
        <v>609</v>
      </c>
    </row>
    <row r="199" s="2" customFormat="1" ht="24.15" customHeight="1">
      <c r="A199" s="38"/>
      <c r="B199" s="39"/>
      <c r="C199" s="218" t="s">
        <v>291</v>
      </c>
      <c r="D199" s="218" t="s">
        <v>165</v>
      </c>
      <c r="E199" s="219" t="s">
        <v>610</v>
      </c>
      <c r="F199" s="220" t="s">
        <v>611</v>
      </c>
      <c r="G199" s="221" t="s">
        <v>168</v>
      </c>
      <c r="H199" s="222">
        <v>39</v>
      </c>
      <c r="I199" s="223"/>
      <c r="J199" s="224">
        <f>ROUND(I199*H199,2)</f>
        <v>0</v>
      </c>
      <c r="K199" s="220" t="s">
        <v>169</v>
      </c>
      <c r="L199" s="44"/>
      <c r="M199" s="225" t="s">
        <v>1</v>
      </c>
      <c r="N199" s="226" t="s">
        <v>43</v>
      </c>
      <c r="O199" s="91"/>
      <c r="P199" s="227">
        <f>O199*H199</f>
        <v>0</v>
      </c>
      <c r="Q199" s="227">
        <v>0</v>
      </c>
      <c r="R199" s="227">
        <f>Q199*H199</f>
        <v>0</v>
      </c>
      <c r="S199" s="227">
        <v>0</v>
      </c>
      <c r="T199" s="228">
        <f>S199*H199</f>
        <v>0</v>
      </c>
      <c r="U199" s="38"/>
      <c r="V199" s="38"/>
      <c r="W199" s="38"/>
      <c r="X199" s="38"/>
      <c r="Y199" s="38"/>
      <c r="Z199" s="38"/>
      <c r="AA199" s="38"/>
      <c r="AB199" s="38"/>
      <c r="AC199" s="38"/>
      <c r="AD199" s="38"/>
      <c r="AE199" s="38"/>
      <c r="AR199" s="229" t="s">
        <v>170</v>
      </c>
      <c r="AT199" s="229" t="s">
        <v>165</v>
      </c>
      <c r="AU199" s="229" t="s">
        <v>88</v>
      </c>
      <c r="AY199" s="17" t="s">
        <v>162</v>
      </c>
      <c r="BE199" s="230">
        <f>IF(N199="základní",J199,0)</f>
        <v>0</v>
      </c>
      <c r="BF199" s="230">
        <f>IF(N199="snížená",J199,0)</f>
        <v>0</v>
      </c>
      <c r="BG199" s="230">
        <f>IF(N199="zákl. přenesená",J199,0)</f>
        <v>0</v>
      </c>
      <c r="BH199" s="230">
        <f>IF(N199="sníž. přenesená",J199,0)</f>
        <v>0</v>
      </c>
      <c r="BI199" s="230">
        <f>IF(N199="nulová",J199,0)</f>
        <v>0</v>
      </c>
      <c r="BJ199" s="17" t="s">
        <v>86</v>
      </c>
      <c r="BK199" s="230">
        <f>ROUND(I199*H199,2)</f>
        <v>0</v>
      </c>
      <c r="BL199" s="17" t="s">
        <v>170</v>
      </c>
      <c r="BM199" s="229" t="s">
        <v>612</v>
      </c>
    </row>
    <row r="200" s="2" customFormat="1" ht="24.15" customHeight="1">
      <c r="A200" s="38"/>
      <c r="B200" s="39"/>
      <c r="C200" s="218" t="s">
        <v>295</v>
      </c>
      <c r="D200" s="218" t="s">
        <v>165</v>
      </c>
      <c r="E200" s="219" t="s">
        <v>613</v>
      </c>
      <c r="F200" s="220" t="s">
        <v>614</v>
      </c>
      <c r="G200" s="221" t="s">
        <v>168</v>
      </c>
      <c r="H200" s="222">
        <v>13</v>
      </c>
      <c r="I200" s="223"/>
      <c r="J200" s="224">
        <f>ROUND(I200*H200,2)</f>
        <v>0</v>
      </c>
      <c r="K200" s="220" t="s">
        <v>169</v>
      </c>
      <c r="L200" s="44"/>
      <c r="M200" s="225" t="s">
        <v>1</v>
      </c>
      <c r="N200" s="226" t="s">
        <v>43</v>
      </c>
      <c r="O200" s="91"/>
      <c r="P200" s="227">
        <f>O200*H200</f>
        <v>0</v>
      </c>
      <c r="Q200" s="227">
        <v>0</v>
      </c>
      <c r="R200" s="227">
        <f>Q200*H200</f>
        <v>0</v>
      </c>
      <c r="S200" s="227">
        <v>0</v>
      </c>
      <c r="T200" s="228">
        <f>S200*H200</f>
        <v>0</v>
      </c>
      <c r="U200" s="38"/>
      <c r="V200" s="38"/>
      <c r="W200" s="38"/>
      <c r="X200" s="38"/>
      <c r="Y200" s="38"/>
      <c r="Z200" s="38"/>
      <c r="AA200" s="38"/>
      <c r="AB200" s="38"/>
      <c r="AC200" s="38"/>
      <c r="AD200" s="38"/>
      <c r="AE200" s="38"/>
      <c r="AR200" s="229" t="s">
        <v>170</v>
      </c>
      <c r="AT200" s="229" t="s">
        <v>165</v>
      </c>
      <c r="AU200" s="229" t="s">
        <v>88</v>
      </c>
      <c r="AY200" s="17" t="s">
        <v>162</v>
      </c>
      <c r="BE200" s="230">
        <f>IF(N200="základní",J200,0)</f>
        <v>0</v>
      </c>
      <c r="BF200" s="230">
        <f>IF(N200="snížená",J200,0)</f>
        <v>0</v>
      </c>
      <c r="BG200" s="230">
        <f>IF(N200="zákl. přenesená",J200,0)</f>
        <v>0</v>
      </c>
      <c r="BH200" s="230">
        <f>IF(N200="sníž. přenesená",J200,0)</f>
        <v>0</v>
      </c>
      <c r="BI200" s="230">
        <f>IF(N200="nulová",J200,0)</f>
        <v>0</v>
      </c>
      <c r="BJ200" s="17" t="s">
        <v>86</v>
      </c>
      <c r="BK200" s="230">
        <f>ROUND(I200*H200,2)</f>
        <v>0</v>
      </c>
      <c r="BL200" s="17" t="s">
        <v>170</v>
      </c>
      <c r="BM200" s="229" t="s">
        <v>615</v>
      </c>
    </row>
    <row r="201" s="2" customFormat="1" ht="16.5" customHeight="1">
      <c r="A201" s="38"/>
      <c r="B201" s="39"/>
      <c r="C201" s="273" t="s">
        <v>299</v>
      </c>
      <c r="D201" s="273" t="s">
        <v>616</v>
      </c>
      <c r="E201" s="274" t="s">
        <v>617</v>
      </c>
      <c r="F201" s="275" t="s">
        <v>618</v>
      </c>
      <c r="G201" s="276" t="s">
        <v>353</v>
      </c>
      <c r="H201" s="277">
        <v>98.799999999999997</v>
      </c>
      <c r="I201" s="278"/>
      <c r="J201" s="279">
        <f>ROUND(I201*H201,2)</f>
        <v>0</v>
      </c>
      <c r="K201" s="275" t="s">
        <v>169</v>
      </c>
      <c r="L201" s="280"/>
      <c r="M201" s="281" t="s">
        <v>1</v>
      </c>
      <c r="N201" s="282" t="s">
        <v>43</v>
      </c>
      <c r="O201" s="91"/>
      <c r="P201" s="227">
        <f>O201*H201</f>
        <v>0</v>
      </c>
      <c r="Q201" s="227">
        <v>1</v>
      </c>
      <c r="R201" s="227">
        <f>Q201*H201</f>
        <v>98.799999999999997</v>
      </c>
      <c r="S201" s="227">
        <v>0</v>
      </c>
      <c r="T201" s="228">
        <f>S201*H201</f>
        <v>0</v>
      </c>
      <c r="U201" s="38"/>
      <c r="V201" s="38"/>
      <c r="W201" s="38"/>
      <c r="X201" s="38"/>
      <c r="Y201" s="38"/>
      <c r="Z201" s="38"/>
      <c r="AA201" s="38"/>
      <c r="AB201" s="38"/>
      <c r="AC201" s="38"/>
      <c r="AD201" s="38"/>
      <c r="AE201" s="38"/>
      <c r="AR201" s="229" t="s">
        <v>205</v>
      </c>
      <c r="AT201" s="229" t="s">
        <v>616</v>
      </c>
      <c r="AU201" s="229" t="s">
        <v>88</v>
      </c>
      <c r="AY201" s="17" t="s">
        <v>162</v>
      </c>
      <c r="BE201" s="230">
        <f>IF(N201="základní",J201,0)</f>
        <v>0</v>
      </c>
      <c r="BF201" s="230">
        <f>IF(N201="snížená",J201,0)</f>
        <v>0</v>
      </c>
      <c r="BG201" s="230">
        <f>IF(N201="zákl. přenesená",J201,0)</f>
        <v>0</v>
      </c>
      <c r="BH201" s="230">
        <f>IF(N201="sníž. přenesená",J201,0)</f>
        <v>0</v>
      </c>
      <c r="BI201" s="230">
        <f>IF(N201="nulová",J201,0)</f>
        <v>0</v>
      </c>
      <c r="BJ201" s="17" t="s">
        <v>86</v>
      </c>
      <c r="BK201" s="230">
        <f>ROUND(I201*H201,2)</f>
        <v>0</v>
      </c>
      <c r="BL201" s="17" t="s">
        <v>170</v>
      </c>
      <c r="BM201" s="229" t="s">
        <v>619</v>
      </c>
    </row>
    <row r="202" s="2" customFormat="1" ht="24.15" customHeight="1">
      <c r="A202" s="38"/>
      <c r="B202" s="39"/>
      <c r="C202" s="218" t="s">
        <v>304</v>
      </c>
      <c r="D202" s="218" t="s">
        <v>165</v>
      </c>
      <c r="E202" s="219" t="s">
        <v>620</v>
      </c>
      <c r="F202" s="220" t="s">
        <v>621</v>
      </c>
      <c r="G202" s="221" t="s">
        <v>168</v>
      </c>
      <c r="H202" s="222">
        <v>52</v>
      </c>
      <c r="I202" s="223"/>
      <c r="J202" s="224">
        <f>ROUND(I202*H202,2)</f>
        <v>0</v>
      </c>
      <c r="K202" s="220" t="s">
        <v>169</v>
      </c>
      <c r="L202" s="44"/>
      <c r="M202" s="225" t="s">
        <v>1</v>
      </c>
      <c r="N202" s="226" t="s">
        <v>43</v>
      </c>
      <c r="O202" s="91"/>
      <c r="P202" s="227">
        <f>O202*H202</f>
        <v>0</v>
      </c>
      <c r="Q202" s="227">
        <v>0</v>
      </c>
      <c r="R202" s="227">
        <f>Q202*H202</f>
        <v>0</v>
      </c>
      <c r="S202" s="227">
        <v>0</v>
      </c>
      <c r="T202" s="228">
        <f>S202*H202</f>
        <v>0</v>
      </c>
      <c r="U202" s="38"/>
      <c r="V202" s="38"/>
      <c r="W202" s="38"/>
      <c r="X202" s="38"/>
      <c r="Y202" s="38"/>
      <c r="Z202" s="38"/>
      <c r="AA202" s="38"/>
      <c r="AB202" s="38"/>
      <c r="AC202" s="38"/>
      <c r="AD202" s="38"/>
      <c r="AE202" s="38"/>
      <c r="AR202" s="229" t="s">
        <v>170</v>
      </c>
      <c r="AT202" s="229" t="s">
        <v>165</v>
      </c>
      <c r="AU202" s="229" t="s">
        <v>88</v>
      </c>
      <c r="AY202" s="17" t="s">
        <v>162</v>
      </c>
      <c r="BE202" s="230">
        <f>IF(N202="základní",J202,0)</f>
        <v>0</v>
      </c>
      <c r="BF202" s="230">
        <f>IF(N202="snížená",J202,0)</f>
        <v>0</v>
      </c>
      <c r="BG202" s="230">
        <f>IF(N202="zákl. přenesená",J202,0)</f>
        <v>0</v>
      </c>
      <c r="BH202" s="230">
        <f>IF(N202="sníž. přenesená",J202,0)</f>
        <v>0</v>
      </c>
      <c r="BI202" s="230">
        <f>IF(N202="nulová",J202,0)</f>
        <v>0</v>
      </c>
      <c r="BJ202" s="17" t="s">
        <v>86</v>
      </c>
      <c r="BK202" s="230">
        <f>ROUND(I202*H202,2)</f>
        <v>0</v>
      </c>
      <c r="BL202" s="17" t="s">
        <v>170</v>
      </c>
      <c r="BM202" s="229" t="s">
        <v>622</v>
      </c>
    </row>
    <row r="203" s="2" customFormat="1" ht="37.8" customHeight="1">
      <c r="A203" s="38"/>
      <c r="B203" s="39"/>
      <c r="C203" s="218" t="s">
        <v>308</v>
      </c>
      <c r="D203" s="218" t="s">
        <v>165</v>
      </c>
      <c r="E203" s="219" t="s">
        <v>597</v>
      </c>
      <c r="F203" s="220" t="s">
        <v>598</v>
      </c>
      <c r="G203" s="221" t="s">
        <v>168</v>
      </c>
      <c r="H203" s="222">
        <v>52</v>
      </c>
      <c r="I203" s="223"/>
      <c r="J203" s="224">
        <f>ROUND(I203*H203,2)</f>
        <v>0</v>
      </c>
      <c r="K203" s="220" t="s">
        <v>169</v>
      </c>
      <c r="L203" s="44"/>
      <c r="M203" s="225" t="s">
        <v>1</v>
      </c>
      <c r="N203" s="226" t="s">
        <v>43</v>
      </c>
      <c r="O203" s="91"/>
      <c r="P203" s="227">
        <f>O203*H203</f>
        <v>0</v>
      </c>
      <c r="Q203" s="227">
        <v>0</v>
      </c>
      <c r="R203" s="227">
        <f>Q203*H203</f>
        <v>0</v>
      </c>
      <c r="S203" s="227">
        <v>0</v>
      </c>
      <c r="T203" s="228">
        <f>S203*H203</f>
        <v>0</v>
      </c>
      <c r="U203" s="38"/>
      <c r="V203" s="38"/>
      <c r="W203" s="38"/>
      <c r="X203" s="38"/>
      <c r="Y203" s="38"/>
      <c r="Z203" s="38"/>
      <c r="AA203" s="38"/>
      <c r="AB203" s="38"/>
      <c r="AC203" s="38"/>
      <c r="AD203" s="38"/>
      <c r="AE203" s="38"/>
      <c r="AR203" s="229" t="s">
        <v>170</v>
      </c>
      <c r="AT203" s="229" t="s">
        <v>165</v>
      </c>
      <c r="AU203" s="229" t="s">
        <v>88</v>
      </c>
      <c r="AY203" s="17" t="s">
        <v>162</v>
      </c>
      <c r="BE203" s="230">
        <f>IF(N203="základní",J203,0)</f>
        <v>0</v>
      </c>
      <c r="BF203" s="230">
        <f>IF(N203="snížená",J203,0)</f>
        <v>0</v>
      </c>
      <c r="BG203" s="230">
        <f>IF(N203="zákl. přenesená",J203,0)</f>
        <v>0</v>
      </c>
      <c r="BH203" s="230">
        <f>IF(N203="sníž. přenesená",J203,0)</f>
        <v>0</v>
      </c>
      <c r="BI203" s="230">
        <f>IF(N203="nulová",J203,0)</f>
        <v>0</v>
      </c>
      <c r="BJ203" s="17" t="s">
        <v>86</v>
      </c>
      <c r="BK203" s="230">
        <f>ROUND(I203*H203,2)</f>
        <v>0</v>
      </c>
      <c r="BL203" s="17" t="s">
        <v>170</v>
      </c>
      <c r="BM203" s="229" t="s">
        <v>623</v>
      </c>
    </row>
    <row r="204" s="2" customFormat="1" ht="37.8" customHeight="1">
      <c r="A204" s="38"/>
      <c r="B204" s="39"/>
      <c r="C204" s="218" t="s">
        <v>313</v>
      </c>
      <c r="D204" s="218" t="s">
        <v>165</v>
      </c>
      <c r="E204" s="219" t="s">
        <v>600</v>
      </c>
      <c r="F204" s="220" t="s">
        <v>601</v>
      </c>
      <c r="G204" s="221" t="s">
        <v>168</v>
      </c>
      <c r="H204" s="222">
        <v>260</v>
      </c>
      <c r="I204" s="223"/>
      <c r="J204" s="224">
        <f>ROUND(I204*H204,2)</f>
        <v>0</v>
      </c>
      <c r="K204" s="220" t="s">
        <v>169</v>
      </c>
      <c r="L204" s="44"/>
      <c r="M204" s="225" t="s">
        <v>1</v>
      </c>
      <c r="N204" s="226" t="s">
        <v>43</v>
      </c>
      <c r="O204" s="91"/>
      <c r="P204" s="227">
        <f>O204*H204</f>
        <v>0</v>
      </c>
      <c r="Q204" s="227">
        <v>0</v>
      </c>
      <c r="R204" s="227">
        <f>Q204*H204</f>
        <v>0</v>
      </c>
      <c r="S204" s="227">
        <v>0</v>
      </c>
      <c r="T204" s="228">
        <f>S204*H204</f>
        <v>0</v>
      </c>
      <c r="U204" s="38"/>
      <c r="V204" s="38"/>
      <c r="W204" s="38"/>
      <c r="X204" s="38"/>
      <c r="Y204" s="38"/>
      <c r="Z204" s="38"/>
      <c r="AA204" s="38"/>
      <c r="AB204" s="38"/>
      <c r="AC204" s="38"/>
      <c r="AD204" s="38"/>
      <c r="AE204" s="38"/>
      <c r="AR204" s="229" t="s">
        <v>170</v>
      </c>
      <c r="AT204" s="229" t="s">
        <v>165</v>
      </c>
      <c r="AU204" s="229" t="s">
        <v>88</v>
      </c>
      <c r="AY204" s="17" t="s">
        <v>162</v>
      </c>
      <c r="BE204" s="230">
        <f>IF(N204="základní",J204,0)</f>
        <v>0</v>
      </c>
      <c r="BF204" s="230">
        <f>IF(N204="snížená",J204,0)</f>
        <v>0</v>
      </c>
      <c r="BG204" s="230">
        <f>IF(N204="zákl. přenesená",J204,0)</f>
        <v>0</v>
      </c>
      <c r="BH204" s="230">
        <f>IF(N204="sníž. přenesená",J204,0)</f>
        <v>0</v>
      </c>
      <c r="BI204" s="230">
        <f>IF(N204="nulová",J204,0)</f>
        <v>0</v>
      </c>
      <c r="BJ204" s="17" t="s">
        <v>86</v>
      </c>
      <c r="BK204" s="230">
        <f>ROUND(I204*H204,2)</f>
        <v>0</v>
      </c>
      <c r="BL204" s="17" t="s">
        <v>170</v>
      </c>
      <c r="BM204" s="229" t="s">
        <v>624</v>
      </c>
    </row>
    <row r="205" s="13" customFormat="1">
      <c r="A205" s="13"/>
      <c r="B205" s="236"/>
      <c r="C205" s="237"/>
      <c r="D205" s="231" t="s">
        <v>179</v>
      </c>
      <c r="E205" s="238" t="s">
        <v>1</v>
      </c>
      <c r="F205" s="239" t="s">
        <v>625</v>
      </c>
      <c r="G205" s="237"/>
      <c r="H205" s="240">
        <v>260</v>
      </c>
      <c r="I205" s="241"/>
      <c r="J205" s="237"/>
      <c r="K205" s="237"/>
      <c r="L205" s="242"/>
      <c r="M205" s="243"/>
      <c r="N205" s="244"/>
      <c r="O205" s="244"/>
      <c r="P205" s="244"/>
      <c r="Q205" s="244"/>
      <c r="R205" s="244"/>
      <c r="S205" s="244"/>
      <c r="T205" s="245"/>
      <c r="U205" s="13"/>
      <c r="V205" s="13"/>
      <c r="W205" s="13"/>
      <c r="X205" s="13"/>
      <c r="Y205" s="13"/>
      <c r="Z205" s="13"/>
      <c r="AA205" s="13"/>
      <c r="AB205" s="13"/>
      <c r="AC205" s="13"/>
      <c r="AD205" s="13"/>
      <c r="AE205" s="13"/>
      <c r="AT205" s="246" t="s">
        <v>179</v>
      </c>
      <c r="AU205" s="246" t="s">
        <v>88</v>
      </c>
      <c r="AV205" s="13" t="s">
        <v>88</v>
      </c>
      <c r="AW205" s="13" t="s">
        <v>34</v>
      </c>
      <c r="AX205" s="13" t="s">
        <v>78</v>
      </c>
      <c r="AY205" s="246" t="s">
        <v>162</v>
      </c>
    </row>
    <row r="206" s="14" customFormat="1">
      <c r="A206" s="14"/>
      <c r="B206" s="247"/>
      <c r="C206" s="248"/>
      <c r="D206" s="231" t="s">
        <v>179</v>
      </c>
      <c r="E206" s="249" t="s">
        <v>1</v>
      </c>
      <c r="F206" s="250" t="s">
        <v>181</v>
      </c>
      <c r="G206" s="248"/>
      <c r="H206" s="251">
        <v>260</v>
      </c>
      <c r="I206" s="252"/>
      <c r="J206" s="248"/>
      <c r="K206" s="248"/>
      <c r="L206" s="253"/>
      <c r="M206" s="254"/>
      <c r="N206" s="255"/>
      <c r="O206" s="255"/>
      <c r="P206" s="255"/>
      <c r="Q206" s="255"/>
      <c r="R206" s="255"/>
      <c r="S206" s="255"/>
      <c r="T206" s="256"/>
      <c r="U206" s="14"/>
      <c r="V206" s="14"/>
      <c r="W206" s="14"/>
      <c r="X206" s="14"/>
      <c r="Y206" s="14"/>
      <c r="Z206" s="14"/>
      <c r="AA206" s="14"/>
      <c r="AB206" s="14"/>
      <c r="AC206" s="14"/>
      <c r="AD206" s="14"/>
      <c r="AE206" s="14"/>
      <c r="AT206" s="257" t="s">
        <v>179</v>
      </c>
      <c r="AU206" s="257" t="s">
        <v>88</v>
      </c>
      <c r="AV206" s="14" t="s">
        <v>170</v>
      </c>
      <c r="AW206" s="14" t="s">
        <v>34</v>
      </c>
      <c r="AX206" s="14" t="s">
        <v>86</v>
      </c>
      <c r="AY206" s="257" t="s">
        <v>162</v>
      </c>
    </row>
    <row r="207" s="2" customFormat="1" ht="24.15" customHeight="1">
      <c r="A207" s="38"/>
      <c r="B207" s="39"/>
      <c r="C207" s="218" t="s">
        <v>318</v>
      </c>
      <c r="D207" s="218" t="s">
        <v>165</v>
      </c>
      <c r="E207" s="219" t="s">
        <v>626</v>
      </c>
      <c r="F207" s="220" t="s">
        <v>627</v>
      </c>
      <c r="G207" s="221" t="s">
        <v>176</v>
      </c>
      <c r="H207" s="222">
        <v>130</v>
      </c>
      <c r="I207" s="223"/>
      <c r="J207" s="224">
        <f>ROUND(I207*H207,2)</f>
        <v>0</v>
      </c>
      <c r="K207" s="220" t="s">
        <v>169</v>
      </c>
      <c r="L207" s="44"/>
      <c r="M207" s="225" t="s">
        <v>1</v>
      </c>
      <c r="N207" s="226" t="s">
        <v>43</v>
      </c>
      <c r="O207" s="91"/>
      <c r="P207" s="227">
        <f>O207*H207</f>
        <v>0</v>
      </c>
      <c r="Q207" s="227">
        <v>0</v>
      </c>
      <c r="R207" s="227">
        <f>Q207*H207</f>
        <v>0</v>
      </c>
      <c r="S207" s="227">
        <v>0</v>
      </c>
      <c r="T207" s="228">
        <f>S207*H207</f>
        <v>0</v>
      </c>
      <c r="U207" s="38"/>
      <c r="V207" s="38"/>
      <c r="W207" s="38"/>
      <c r="X207" s="38"/>
      <c r="Y207" s="38"/>
      <c r="Z207" s="38"/>
      <c r="AA207" s="38"/>
      <c r="AB207" s="38"/>
      <c r="AC207" s="38"/>
      <c r="AD207" s="38"/>
      <c r="AE207" s="38"/>
      <c r="AR207" s="229" t="s">
        <v>170</v>
      </c>
      <c r="AT207" s="229" t="s">
        <v>165</v>
      </c>
      <c r="AU207" s="229" t="s">
        <v>88</v>
      </c>
      <c r="AY207" s="17" t="s">
        <v>162</v>
      </c>
      <c r="BE207" s="230">
        <f>IF(N207="základní",J207,0)</f>
        <v>0</v>
      </c>
      <c r="BF207" s="230">
        <f>IF(N207="snížená",J207,0)</f>
        <v>0</v>
      </c>
      <c r="BG207" s="230">
        <f>IF(N207="zákl. přenesená",J207,0)</f>
        <v>0</v>
      </c>
      <c r="BH207" s="230">
        <f>IF(N207="sníž. přenesená",J207,0)</f>
        <v>0</v>
      </c>
      <c r="BI207" s="230">
        <f>IF(N207="nulová",J207,0)</f>
        <v>0</v>
      </c>
      <c r="BJ207" s="17" t="s">
        <v>86</v>
      </c>
      <c r="BK207" s="230">
        <f>ROUND(I207*H207,2)</f>
        <v>0</v>
      </c>
      <c r="BL207" s="17" t="s">
        <v>170</v>
      </c>
      <c r="BM207" s="229" t="s">
        <v>628</v>
      </c>
    </row>
    <row r="208" s="2" customFormat="1">
      <c r="A208" s="38"/>
      <c r="B208" s="39"/>
      <c r="C208" s="40"/>
      <c r="D208" s="231" t="s">
        <v>172</v>
      </c>
      <c r="E208" s="40"/>
      <c r="F208" s="232" t="s">
        <v>629</v>
      </c>
      <c r="G208" s="40"/>
      <c r="H208" s="40"/>
      <c r="I208" s="233"/>
      <c r="J208" s="40"/>
      <c r="K208" s="40"/>
      <c r="L208" s="44"/>
      <c r="M208" s="234"/>
      <c r="N208" s="235"/>
      <c r="O208" s="91"/>
      <c r="P208" s="91"/>
      <c r="Q208" s="91"/>
      <c r="R208" s="91"/>
      <c r="S208" s="91"/>
      <c r="T208" s="92"/>
      <c r="U208" s="38"/>
      <c r="V208" s="38"/>
      <c r="W208" s="38"/>
      <c r="X208" s="38"/>
      <c r="Y208" s="38"/>
      <c r="Z208" s="38"/>
      <c r="AA208" s="38"/>
      <c r="AB208" s="38"/>
      <c r="AC208" s="38"/>
      <c r="AD208" s="38"/>
      <c r="AE208" s="38"/>
      <c r="AT208" s="17" t="s">
        <v>172</v>
      </c>
      <c r="AU208" s="17" t="s">
        <v>88</v>
      </c>
    </row>
    <row r="209" s="2" customFormat="1" ht="24.15" customHeight="1">
      <c r="A209" s="38"/>
      <c r="B209" s="39"/>
      <c r="C209" s="218" t="s">
        <v>324</v>
      </c>
      <c r="D209" s="218" t="s">
        <v>165</v>
      </c>
      <c r="E209" s="219" t="s">
        <v>630</v>
      </c>
      <c r="F209" s="220" t="s">
        <v>631</v>
      </c>
      <c r="G209" s="221" t="s">
        <v>176</v>
      </c>
      <c r="H209" s="222">
        <v>329</v>
      </c>
      <c r="I209" s="223"/>
      <c r="J209" s="224">
        <f>ROUND(I209*H209,2)</f>
        <v>0</v>
      </c>
      <c r="K209" s="220" t="s">
        <v>169</v>
      </c>
      <c r="L209" s="44"/>
      <c r="M209" s="225" t="s">
        <v>1</v>
      </c>
      <c r="N209" s="226" t="s">
        <v>43</v>
      </c>
      <c r="O209" s="91"/>
      <c r="P209" s="227">
        <f>O209*H209</f>
        <v>0</v>
      </c>
      <c r="Q209" s="227">
        <v>0</v>
      </c>
      <c r="R209" s="227">
        <f>Q209*H209</f>
        <v>0</v>
      </c>
      <c r="S209" s="227">
        <v>0</v>
      </c>
      <c r="T209" s="228">
        <f>S209*H209</f>
        <v>0</v>
      </c>
      <c r="U209" s="38"/>
      <c r="V209" s="38"/>
      <c r="W209" s="38"/>
      <c r="X209" s="38"/>
      <c r="Y209" s="38"/>
      <c r="Z209" s="38"/>
      <c r="AA209" s="38"/>
      <c r="AB209" s="38"/>
      <c r="AC209" s="38"/>
      <c r="AD209" s="38"/>
      <c r="AE209" s="38"/>
      <c r="AR209" s="229" t="s">
        <v>170</v>
      </c>
      <c r="AT209" s="229" t="s">
        <v>165</v>
      </c>
      <c r="AU209" s="229" t="s">
        <v>88</v>
      </c>
      <c r="AY209" s="17" t="s">
        <v>162</v>
      </c>
      <c r="BE209" s="230">
        <f>IF(N209="základní",J209,0)</f>
        <v>0</v>
      </c>
      <c r="BF209" s="230">
        <f>IF(N209="snížená",J209,0)</f>
        <v>0</v>
      </c>
      <c r="BG209" s="230">
        <f>IF(N209="zákl. přenesená",J209,0)</f>
        <v>0</v>
      </c>
      <c r="BH209" s="230">
        <f>IF(N209="sníž. přenesená",J209,0)</f>
        <v>0</v>
      </c>
      <c r="BI209" s="230">
        <f>IF(N209="nulová",J209,0)</f>
        <v>0</v>
      </c>
      <c r="BJ209" s="17" t="s">
        <v>86</v>
      </c>
      <c r="BK209" s="230">
        <f>ROUND(I209*H209,2)</f>
        <v>0</v>
      </c>
      <c r="BL209" s="17" t="s">
        <v>170</v>
      </c>
      <c r="BM209" s="229" t="s">
        <v>632</v>
      </c>
    </row>
    <row r="210" s="2" customFormat="1">
      <c r="A210" s="38"/>
      <c r="B210" s="39"/>
      <c r="C210" s="40"/>
      <c r="D210" s="231" t="s">
        <v>172</v>
      </c>
      <c r="E210" s="40"/>
      <c r="F210" s="232" t="s">
        <v>629</v>
      </c>
      <c r="G210" s="40"/>
      <c r="H210" s="40"/>
      <c r="I210" s="233"/>
      <c r="J210" s="40"/>
      <c r="K210" s="40"/>
      <c r="L210" s="44"/>
      <c r="M210" s="234"/>
      <c r="N210" s="235"/>
      <c r="O210" s="91"/>
      <c r="P210" s="91"/>
      <c r="Q210" s="91"/>
      <c r="R210" s="91"/>
      <c r="S210" s="91"/>
      <c r="T210" s="92"/>
      <c r="U210" s="38"/>
      <c r="V210" s="38"/>
      <c r="W210" s="38"/>
      <c r="X210" s="38"/>
      <c r="Y210" s="38"/>
      <c r="Z210" s="38"/>
      <c r="AA210" s="38"/>
      <c r="AB210" s="38"/>
      <c r="AC210" s="38"/>
      <c r="AD210" s="38"/>
      <c r="AE210" s="38"/>
      <c r="AT210" s="17" t="s">
        <v>172</v>
      </c>
      <c r="AU210" s="17" t="s">
        <v>88</v>
      </c>
    </row>
    <row r="211" s="13" customFormat="1">
      <c r="A211" s="13"/>
      <c r="B211" s="236"/>
      <c r="C211" s="237"/>
      <c r="D211" s="231" t="s">
        <v>179</v>
      </c>
      <c r="E211" s="238" t="s">
        <v>1</v>
      </c>
      <c r="F211" s="239" t="s">
        <v>633</v>
      </c>
      <c r="G211" s="237"/>
      <c r="H211" s="240">
        <v>329</v>
      </c>
      <c r="I211" s="241"/>
      <c r="J211" s="237"/>
      <c r="K211" s="237"/>
      <c r="L211" s="242"/>
      <c r="M211" s="243"/>
      <c r="N211" s="244"/>
      <c r="O211" s="244"/>
      <c r="P211" s="244"/>
      <c r="Q211" s="244"/>
      <c r="R211" s="244"/>
      <c r="S211" s="244"/>
      <c r="T211" s="245"/>
      <c r="U211" s="13"/>
      <c r="V211" s="13"/>
      <c r="W211" s="13"/>
      <c r="X211" s="13"/>
      <c r="Y211" s="13"/>
      <c r="Z211" s="13"/>
      <c r="AA211" s="13"/>
      <c r="AB211" s="13"/>
      <c r="AC211" s="13"/>
      <c r="AD211" s="13"/>
      <c r="AE211" s="13"/>
      <c r="AT211" s="246" t="s">
        <v>179</v>
      </c>
      <c r="AU211" s="246" t="s">
        <v>88</v>
      </c>
      <c r="AV211" s="13" t="s">
        <v>88</v>
      </c>
      <c r="AW211" s="13" t="s">
        <v>34</v>
      </c>
      <c r="AX211" s="13" t="s">
        <v>78</v>
      </c>
      <c r="AY211" s="246" t="s">
        <v>162</v>
      </c>
    </row>
    <row r="212" s="14" customFormat="1">
      <c r="A212" s="14"/>
      <c r="B212" s="247"/>
      <c r="C212" s="248"/>
      <c r="D212" s="231" t="s">
        <v>179</v>
      </c>
      <c r="E212" s="249" t="s">
        <v>1</v>
      </c>
      <c r="F212" s="250" t="s">
        <v>181</v>
      </c>
      <c r="G212" s="248"/>
      <c r="H212" s="251">
        <v>329</v>
      </c>
      <c r="I212" s="252"/>
      <c r="J212" s="248"/>
      <c r="K212" s="248"/>
      <c r="L212" s="253"/>
      <c r="M212" s="254"/>
      <c r="N212" s="255"/>
      <c r="O212" s="255"/>
      <c r="P212" s="255"/>
      <c r="Q212" s="255"/>
      <c r="R212" s="255"/>
      <c r="S212" s="255"/>
      <c r="T212" s="256"/>
      <c r="U212" s="14"/>
      <c r="V212" s="14"/>
      <c r="W212" s="14"/>
      <c r="X212" s="14"/>
      <c r="Y212" s="14"/>
      <c r="Z212" s="14"/>
      <c r="AA212" s="14"/>
      <c r="AB212" s="14"/>
      <c r="AC212" s="14"/>
      <c r="AD212" s="14"/>
      <c r="AE212" s="14"/>
      <c r="AT212" s="257" t="s">
        <v>179</v>
      </c>
      <c r="AU212" s="257" t="s">
        <v>88</v>
      </c>
      <c r="AV212" s="14" t="s">
        <v>170</v>
      </c>
      <c r="AW212" s="14" t="s">
        <v>34</v>
      </c>
      <c r="AX212" s="14" t="s">
        <v>86</v>
      </c>
      <c r="AY212" s="257" t="s">
        <v>162</v>
      </c>
    </row>
    <row r="213" s="2" customFormat="1" ht="37.8" customHeight="1">
      <c r="A213" s="38"/>
      <c r="B213" s="39"/>
      <c r="C213" s="218" t="s">
        <v>330</v>
      </c>
      <c r="D213" s="218" t="s">
        <v>165</v>
      </c>
      <c r="E213" s="219" t="s">
        <v>634</v>
      </c>
      <c r="F213" s="220" t="s">
        <v>635</v>
      </c>
      <c r="G213" s="221" t="s">
        <v>176</v>
      </c>
      <c r="H213" s="222">
        <v>329</v>
      </c>
      <c r="I213" s="223"/>
      <c r="J213" s="224">
        <f>ROUND(I213*H213,2)</f>
        <v>0</v>
      </c>
      <c r="K213" s="220" t="s">
        <v>169</v>
      </c>
      <c r="L213" s="44"/>
      <c r="M213" s="225" t="s">
        <v>1</v>
      </c>
      <c r="N213" s="226" t="s">
        <v>43</v>
      </c>
      <c r="O213" s="91"/>
      <c r="P213" s="227">
        <f>O213*H213</f>
        <v>0</v>
      </c>
      <c r="Q213" s="227">
        <v>0</v>
      </c>
      <c r="R213" s="227">
        <f>Q213*H213</f>
        <v>0</v>
      </c>
      <c r="S213" s="227">
        <v>0</v>
      </c>
      <c r="T213" s="228">
        <f>S213*H213</f>
        <v>0</v>
      </c>
      <c r="U213" s="38"/>
      <c r="V213" s="38"/>
      <c r="W213" s="38"/>
      <c r="X213" s="38"/>
      <c r="Y213" s="38"/>
      <c r="Z213" s="38"/>
      <c r="AA213" s="38"/>
      <c r="AB213" s="38"/>
      <c r="AC213" s="38"/>
      <c r="AD213" s="38"/>
      <c r="AE213" s="38"/>
      <c r="AR213" s="229" t="s">
        <v>170</v>
      </c>
      <c r="AT213" s="229" t="s">
        <v>165</v>
      </c>
      <c r="AU213" s="229" t="s">
        <v>88</v>
      </c>
      <c r="AY213" s="17" t="s">
        <v>162</v>
      </c>
      <c r="BE213" s="230">
        <f>IF(N213="základní",J213,0)</f>
        <v>0</v>
      </c>
      <c r="BF213" s="230">
        <f>IF(N213="snížená",J213,0)</f>
        <v>0</v>
      </c>
      <c r="BG213" s="230">
        <f>IF(N213="zákl. přenesená",J213,0)</f>
        <v>0</v>
      </c>
      <c r="BH213" s="230">
        <f>IF(N213="sníž. přenesená",J213,0)</f>
        <v>0</v>
      </c>
      <c r="BI213" s="230">
        <f>IF(N213="nulová",J213,0)</f>
        <v>0</v>
      </c>
      <c r="BJ213" s="17" t="s">
        <v>86</v>
      </c>
      <c r="BK213" s="230">
        <f>ROUND(I213*H213,2)</f>
        <v>0</v>
      </c>
      <c r="BL213" s="17" t="s">
        <v>170</v>
      </c>
      <c r="BM213" s="229" t="s">
        <v>636</v>
      </c>
    </row>
    <row r="214" s="2" customFormat="1">
      <c r="A214" s="38"/>
      <c r="B214" s="39"/>
      <c r="C214" s="40"/>
      <c r="D214" s="231" t="s">
        <v>172</v>
      </c>
      <c r="E214" s="40"/>
      <c r="F214" s="232" t="s">
        <v>637</v>
      </c>
      <c r="G214" s="40"/>
      <c r="H214" s="40"/>
      <c r="I214" s="233"/>
      <c r="J214" s="40"/>
      <c r="K214" s="40"/>
      <c r="L214" s="44"/>
      <c r="M214" s="234"/>
      <c r="N214" s="235"/>
      <c r="O214" s="91"/>
      <c r="P214" s="91"/>
      <c r="Q214" s="91"/>
      <c r="R214" s="91"/>
      <c r="S214" s="91"/>
      <c r="T214" s="92"/>
      <c r="U214" s="38"/>
      <c r="V214" s="38"/>
      <c r="W214" s="38"/>
      <c r="X214" s="38"/>
      <c r="Y214" s="38"/>
      <c r="Z214" s="38"/>
      <c r="AA214" s="38"/>
      <c r="AB214" s="38"/>
      <c r="AC214" s="38"/>
      <c r="AD214" s="38"/>
      <c r="AE214" s="38"/>
      <c r="AT214" s="17" t="s">
        <v>172</v>
      </c>
      <c r="AU214" s="17" t="s">
        <v>88</v>
      </c>
    </row>
    <row r="215" s="13" customFormat="1">
      <c r="A215" s="13"/>
      <c r="B215" s="236"/>
      <c r="C215" s="237"/>
      <c r="D215" s="231" t="s">
        <v>179</v>
      </c>
      <c r="E215" s="238" t="s">
        <v>1</v>
      </c>
      <c r="F215" s="239" t="s">
        <v>633</v>
      </c>
      <c r="G215" s="237"/>
      <c r="H215" s="240">
        <v>329</v>
      </c>
      <c r="I215" s="241"/>
      <c r="J215" s="237"/>
      <c r="K215" s="237"/>
      <c r="L215" s="242"/>
      <c r="M215" s="243"/>
      <c r="N215" s="244"/>
      <c r="O215" s="244"/>
      <c r="P215" s="244"/>
      <c r="Q215" s="244"/>
      <c r="R215" s="244"/>
      <c r="S215" s="244"/>
      <c r="T215" s="245"/>
      <c r="U215" s="13"/>
      <c r="V215" s="13"/>
      <c r="W215" s="13"/>
      <c r="X215" s="13"/>
      <c r="Y215" s="13"/>
      <c r="Z215" s="13"/>
      <c r="AA215" s="13"/>
      <c r="AB215" s="13"/>
      <c r="AC215" s="13"/>
      <c r="AD215" s="13"/>
      <c r="AE215" s="13"/>
      <c r="AT215" s="246" t="s">
        <v>179</v>
      </c>
      <c r="AU215" s="246" t="s">
        <v>88</v>
      </c>
      <c r="AV215" s="13" t="s">
        <v>88</v>
      </c>
      <c r="AW215" s="13" t="s">
        <v>34</v>
      </c>
      <c r="AX215" s="13" t="s">
        <v>78</v>
      </c>
      <c r="AY215" s="246" t="s">
        <v>162</v>
      </c>
    </row>
    <row r="216" s="14" customFormat="1">
      <c r="A216" s="14"/>
      <c r="B216" s="247"/>
      <c r="C216" s="248"/>
      <c r="D216" s="231" t="s">
        <v>179</v>
      </c>
      <c r="E216" s="249" t="s">
        <v>1</v>
      </c>
      <c r="F216" s="250" t="s">
        <v>181</v>
      </c>
      <c r="G216" s="248"/>
      <c r="H216" s="251">
        <v>329</v>
      </c>
      <c r="I216" s="252"/>
      <c r="J216" s="248"/>
      <c r="K216" s="248"/>
      <c r="L216" s="253"/>
      <c r="M216" s="254"/>
      <c r="N216" s="255"/>
      <c r="O216" s="255"/>
      <c r="P216" s="255"/>
      <c r="Q216" s="255"/>
      <c r="R216" s="255"/>
      <c r="S216" s="255"/>
      <c r="T216" s="256"/>
      <c r="U216" s="14"/>
      <c r="V216" s="14"/>
      <c r="W216" s="14"/>
      <c r="X216" s="14"/>
      <c r="Y216" s="14"/>
      <c r="Z216" s="14"/>
      <c r="AA216" s="14"/>
      <c r="AB216" s="14"/>
      <c r="AC216" s="14"/>
      <c r="AD216" s="14"/>
      <c r="AE216" s="14"/>
      <c r="AT216" s="257" t="s">
        <v>179</v>
      </c>
      <c r="AU216" s="257" t="s">
        <v>88</v>
      </c>
      <c r="AV216" s="14" t="s">
        <v>170</v>
      </c>
      <c r="AW216" s="14" t="s">
        <v>34</v>
      </c>
      <c r="AX216" s="14" t="s">
        <v>86</v>
      </c>
      <c r="AY216" s="257" t="s">
        <v>162</v>
      </c>
    </row>
    <row r="217" s="2" customFormat="1" ht="37.8" customHeight="1">
      <c r="A217" s="38"/>
      <c r="B217" s="39"/>
      <c r="C217" s="218" t="s">
        <v>338</v>
      </c>
      <c r="D217" s="218" t="s">
        <v>165</v>
      </c>
      <c r="E217" s="219" t="s">
        <v>638</v>
      </c>
      <c r="F217" s="220" t="s">
        <v>639</v>
      </c>
      <c r="G217" s="221" t="s">
        <v>176</v>
      </c>
      <c r="H217" s="222">
        <v>329</v>
      </c>
      <c r="I217" s="223"/>
      <c r="J217" s="224">
        <f>ROUND(I217*H217,2)</f>
        <v>0</v>
      </c>
      <c r="K217" s="220" t="s">
        <v>169</v>
      </c>
      <c r="L217" s="44"/>
      <c r="M217" s="225" t="s">
        <v>1</v>
      </c>
      <c r="N217" s="226" t="s">
        <v>43</v>
      </c>
      <c r="O217" s="91"/>
      <c r="P217" s="227">
        <f>O217*H217</f>
        <v>0</v>
      </c>
      <c r="Q217" s="227">
        <v>0</v>
      </c>
      <c r="R217" s="227">
        <f>Q217*H217</f>
        <v>0</v>
      </c>
      <c r="S217" s="227">
        <v>0</v>
      </c>
      <c r="T217" s="228">
        <f>S217*H217</f>
        <v>0</v>
      </c>
      <c r="U217" s="38"/>
      <c r="V217" s="38"/>
      <c r="W217" s="38"/>
      <c r="X217" s="38"/>
      <c r="Y217" s="38"/>
      <c r="Z217" s="38"/>
      <c r="AA217" s="38"/>
      <c r="AB217" s="38"/>
      <c r="AC217" s="38"/>
      <c r="AD217" s="38"/>
      <c r="AE217" s="38"/>
      <c r="AR217" s="229" t="s">
        <v>170</v>
      </c>
      <c r="AT217" s="229" t="s">
        <v>165</v>
      </c>
      <c r="AU217" s="229" t="s">
        <v>88</v>
      </c>
      <c r="AY217" s="17" t="s">
        <v>162</v>
      </c>
      <c r="BE217" s="230">
        <f>IF(N217="základní",J217,0)</f>
        <v>0</v>
      </c>
      <c r="BF217" s="230">
        <f>IF(N217="snížená",J217,0)</f>
        <v>0</v>
      </c>
      <c r="BG217" s="230">
        <f>IF(N217="zákl. přenesená",J217,0)</f>
        <v>0</v>
      </c>
      <c r="BH217" s="230">
        <f>IF(N217="sníž. přenesená",J217,0)</f>
        <v>0</v>
      </c>
      <c r="BI217" s="230">
        <f>IF(N217="nulová",J217,0)</f>
        <v>0</v>
      </c>
      <c r="BJ217" s="17" t="s">
        <v>86</v>
      </c>
      <c r="BK217" s="230">
        <f>ROUND(I217*H217,2)</f>
        <v>0</v>
      </c>
      <c r="BL217" s="17" t="s">
        <v>170</v>
      </c>
      <c r="BM217" s="229" t="s">
        <v>640</v>
      </c>
    </row>
    <row r="218" s="2" customFormat="1">
      <c r="A218" s="38"/>
      <c r="B218" s="39"/>
      <c r="C218" s="40"/>
      <c r="D218" s="231" t="s">
        <v>172</v>
      </c>
      <c r="E218" s="40"/>
      <c r="F218" s="232" t="s">
        <v>637</v>
      </c>
      <c r="G218" s="40"/>
      <c r="H218" s="40"/>
      <c r="I218" s="233"/>
      <c r="J218" s="40"/>
      <c r="K218" s="40"/>
      <c r="L218" s="44"/>
      <c r="M218" s="234"/>
      <c r="N218" s="235"/>
      <c r="O218" s="91"/>
      <c r="P218" s="91"/>
      <c r="Q218" s="91"/>
      <c r="R218" s="91"/>
      <c r="S218" s="91"/>
      <c r="T218" s="92"/>
      <c r="U218" s="38"/>
      <c r="V218" s="38"/>
      <c r="W218" s="38"/>
      <c r="X218" s="38"/>
      <c r="Y218" s="38"/>
      <c r="Z218" s="38"/>
      <c r="AA218" s="38"/>
      <c r="AB218" s="38"/>
      <c r="AC218" s="38"/>
      <c r="AD218" s="38"/>
      <c r="AE218" s="38"/>
      <c r="AT218" s="17" t="s">
        <v>172</v>
      </c>
      <c r="AU218" s="17" t="s">
        <v>88</v>
      </c>
    </row>
    <row r="219" s="13" customFormat="1">
      <c r="A219" s="13"/>
      <c r="B219" s="236"/>
      <c r="C219" s="237"/>
      <c r="D219" s="231" t="s">
        <v>179</v>
      </c>
      <c r="E219" s="238" t="s">
        <v>1</v>
      </c>
      <c r="F219" s="239" t="s">
        <v>633</v>
      </c>
      <c r="G219" s="237"/>
      <c r="H219" s="240">
        <v>329</v>
      </c>
      <c r="I219" s="241"/>
      <c r="J219" s="237"/>
      <c r="K219" s="237"/>
      <c r="L219" s="242"/>
      <c r="M219" s="243"/>
      <c r="N219" s="244"/>
      <c r="O219" s="244"/>
      <c r="P219" s="244"/>
      <c r="Q219" s="244"/>
      <c r="R219" s="244"/>
      <c r="S219" s="244"/>
      <c r="T219" s="245"/>
      <c r="U219" s="13"/>
      <c r="V219" s="13"/>
      <c r="W219" s="13"/>
      <c r="X219" s="13"/>
      <c r="Y219" s="13"/>
      <c r="Z219" s="13"/>
      <c r="AA219" s="13"/>
      <c r="AB219" s="13"/>
      <c r="AC219" s="13"/>
      <c r="AD219" s="13"/>
      <c r="AE219" s="13"/>
      <c r="AT219" s="246" t="s">
        <v>179</v>
      </c>
      <c r="AU219" s="246" t="s">
        <v>88</v>
      </c>
      <c r="AV219" s="13" t="s">
        <v>88</v>
      </c>
      <c r="AW219" s="13" t="s">
        <v>34</v>
      </c>
      <c r="AX219" s="13" t="s">
        <v>78</v>
      </c>
      <c r="AY219" s="246" t="s">
        <v>162</v>
      </c>
    </row>
    <row r="220" s="14" customFormat="1">
      <c r="A220" s="14"/>
      <c r="B220" s="247"/>
      <c r="C220" s="248"/>
      <c r="D220" s="231" t="s">
        <v>179</v>
      </c>
      <c r="E220" s="249" t="s">
        <v>1</v>
      </c>
      <c r="F220" s="250" t="s">
        <v>181</v>
      </c>
      <c r="G220" s="248"/>
      <c r="H220" s="251">
        <v>329</v>
      </c>
      <c r="I220" s="252"/>
      <c r="J220" s="248"/>
      <c r="K220" s="248"/>
      <c r="L220" s="253"/>
      <c r="M220" s="254"/>
      <c r="N220" s="255"/>
      <c r="O220" s="255"/>
      <c r="P220" s="255"/>
      <c r="Q220" s="255"/>
      <c r="R220" s="255"/>
      <c r="S220" s="255"/>
      <c r="T220" s="256"/>
      <c r="U220" s="14"/>
      <c r="V220" s="14"/>
      <c r="W220" s="14"/>
      <c r="X220" s="14"/>
      <c r="Y220" s="14"/>
      <c r="Z220" s="14"/>
      <c r="AA220" s="14"/>
      <c r="AB220" s="14"/>
      <c r="AC220" s="14"/>
      <c r="AD220" s="14"/>
      <c r="AE220" s="14"/>
      <c r="AT220" s="257" t="s">
        <v>179</v>
      </c>
      <c r="AU220" s="257" t="s">
        <v>88</v>
      </c>
      <c r="AV220" s="14" t="s">
        <v>170</v>
      </c>
      <c r="AW220" s="14" t="s">
        <v>34</v>
      </c>
      <c r="AX220" s="14" t="s">
        <v>86</v>
      </c>
      <c r="AY220" s="257" t="s">
        <v>162</v>
      </c>
    </row>
    <row r="221" s="2" customFormat="1" ht="16.5" customHeight="1">
      <c r="A221" s="38"/>
      <c r="B221" s="39"/>
      <c r="C221" s="273" t="s">
        <v>344</v>
      </c>
      <c r="D221" s="273" t="s">
        <v>616</v>
      </c>
      <c r="E221" s="274" t="s">
        <v>641</v>
      </c>
      <c r="F221" s="275" t="s">
        <v>642</v>
      </c>
      <c r="G221" s="276" t="s">
        <v>484</v>
      </c>
      <c r="H221" s="277">
        <v>1.768</v>
      </c>
      <c r="I221" s="278"/>
      <c r="J221" s="279">
        <f>ROUND(I221*H221,2)</f>
        <v>0</v>
      </c>
      <c r="K221" s="275" t="s">
        <v>169</v>
      </c>
      <c r="L221" s="280"/>
      <c r="M221" s="281" t="s">
        <v>1</v>
      </c>
      <c r="N221" s="282" t="s">
        <v>43</v>
      </c>
      <c r="O221" s="91"/>
      <c r="P221" s="227">
        <f>O221*H221</f>
        <v>0</v>
      </c>
      <c r="Q221" s="227">
        <v>0.001</v>
      </c>
      <c r="R221" s="227">
        <f>Q221*H221</f>
        <v>0.001768</v>
      </c>
      <c r="S221" s="227">
        <v>0</v>
      </c>
      <c r="T221" s="228">
        <f>S221*H221</f>
        <v>0</v>
      </c>
      <c r="U221" s="38"/>
      <c r="V221" s="38"/>
      <c r="W221" s="38"/>
      <c r="X221" s="38"/>
      <c r="Y221" s="38"/>
      <c r="Z221" s="38"/>
      <c r="AA221" s="38"/>
      <c r="AB221" s="38"/>
      <c r="AC221" s="38"/>
      <c r="AD221" s="38"/>
      <c r="AE221" s="38"/>
      <c r="AR221" s="229" t="s">
        <v>205</v>
      </c>
      <c r="AT221" s="229" t="s">
        <v>616</v>
      </c>
      <c r="AU221" s="229" t="s">
        <v>88</v>
      </c>
      <c r="AY221" s="17" t="s">
        <v>162</v>
      </c>
      <c r="BE221" s="230">
        <f>IF(N221="základní",J221,0)</f>
        <v>0</v>
      </c>
      <c r="BF221" s="230">
        <f>IF(N221="snížená",J221,0)</f>
        <v>0</v>
      </c>
      <c r="BG221" s="230">
        <f>IF(N221="zákl. přenesená",J221,0)</f>
        <v>0</v>
      </c>
      <c r="BH221" s="230">
        <f>IF(N221="sníž. přenesená",J221,0)</f>
        <v>0</v>
      </c>
      <c r="BI221" s="230">
        <f>IF(N221="nulová",J221,0)</f>
        <v>0</v>
      </c>
      <c r="BJ221" s="17" t="s">
        <v>86</v>
      </c>
      <c r="BK221" s="230">
        <f>ROUND(I221*H221,2)</f>
        <v>0</v>
      </c>
      <c r="BL221" s="17" t="s">
        <v>170</v>
      </c>
      <c r="BM221" s="229" t="s">
        <v>643</v>
      </c>
    </row>
    <row r="222" s="13" customFormat="1">
      <c r="A222" s="13"/>
      <c r="B222" s="236"/>
      <c r="C222" s="237"/>
      <c r="D222" s="231" t="s">
        <v>179</v>
      </c>
      <c r="E222" s="238" t="s">
        <v>1</v>
      </c>
      <c r="F222" s="239" t="s">
        <v>644</v>
      </c>
      <c r="G222" s="237"/>
      <c r="H222" s="240">
        <v>44.200000000000003</v>
      </c>
      <c r="I222" s="241"/>
      <c r="J222" s="237"/>
      <c r="K222" s="237"/>
      <c r="L222" s="242"/>
      <c r="M222" s="243"/>
      <c r="N222" s="244"/>
      <c r="O222" s="244"/>
      <c r="P222" s="244"/>
      <c r="Q222" s="244"/>
      <c r="R222" s="244"/>
      <c r="S222" s="244"/>
      <c r="T222" s="245"/>
      <c r="U222" s="13"/>
      <c r="V222" s="13"/>
      <c r="W222" s="13"/>
      <c r="X222" s="13"/>
      <c r="Y222" s="13"/>
      <c r="Z222" s="13"/>
      <c r="AA222" s="13"/>
      <c r="AB222" s="13"/>
      <c r="AC222" s="13"/>
      <c r="AD222" s="13"/>
      <c r="AE222" s="13"/>
      <c r="AT222" s="246" t="s">
        <v>179</v>
      </c>
      <c r="AU222" s="246" t="s">
        <v>88</v>
      </c>
      <c r="AV222" s="13" t="s">
        <v>88</v>
      </c>
      <c r="AW222" s="13" t="s">
        <v>34</v>
      </c>
      <c r="AX222" s="13" t="s">
        <v>78</v>
      </c>
      <c r="AY222" s="246" t="s">
        <v>162</v>
      </c>
    </row>
    <row r="223" s="14" customFormat="1">
      <c r="A223" s="14"/>
      <c r="B223" s="247"/>
      <c r="C223" s="248"/>
      <c r="D223" s="231" t="s">
        <v>179</v>
      </c>
      <c r="E223" s="249" t="s">
        <v>1</v>
      </c>
      <c r="F223" s="250" t="s">
        <v>181</v>
      </c>
      <c r="G223" s="248"/>
      <c r="H223" s="251">
        <v>44.200000000000003</v>
      </c>
      <c r="I223" s="252"/>
      <c r="J223" s="248"/>
      <c r="K223" s="248"/>
      <c r="L223" s="253"/>
      <c r="M223" s="254"/>
      <c r="N223" s="255"/>
      <c r="O223" s="255"/>
      <c r="P223" s="255"/>
      <c r="Q223" s="255"/>
      <c r="R223" s="255"/>
      <c r="S223" s="255"/>
      <c r="T223" s="256"/>
      <c r="U223" s="14"/>
      <c r="V223" s="14"/>
      <c r="W223" s="14"/>
      <c r="X223" s="14"/>
      <c r="Y223" s="14"/>
      <c r="Z223" s="14"/>
      <c r="AA223" s="14"/>
      <c r="AB223" s="14"/>
      <c r="AC223" s="14"/>
      <c r="AD223" s="14"/>
      <c r="AE223" s="14"/>
      <c r="AT223" s="257" t="s">
        <v>179</v>
      </c>
      <c r="AU223" s="257" t="s">
        <v>88</v>
      </c>
      <c r="AV223" s="14" t="s">
        <v>170</v>
      </c>
      <c r="AW223" s="14" t="s">
        <v>34</v>
      </c>
      <c r="AX223" s="14" t="s">
        <v>86</v>
      </c>
      <c r="AY223" s="257" t="s">
        <v>162</v>
      </c>
    </row>
    <row r="224" s="13" customFormat="1">
      <c r="A224" s="13"/>
      <c r="B224" s="236"/>
      <c r="C224" s="237"/>
      <c r="D224" s="231" t="s">
        <v>179</v>
      </c>
      <c r="E224" s="237"/>
      <c r="F224" s="239" t="s">
        <v>645</v>
      </c>
      <c r="G224" s="237"/>
      <c r="H224" s="240">
        <v>1.768</v>
      </c>
      <c r="I224" s="241"/>
      <c r="J224" s="237"/>
      <c r="K224" s="237"/>
      <c r="L224" s="242"/>
      <c r="M224" s="243"/>
      <c r="N224" s="244"/>
      <c r="O224" s="244"/>
      <c r="P224" s="244"/>
      <c r="Q224" s="244"/>
      <c r="R224" s="244"/>
      <c r="S224" s="244"/>
      <c r="T224" s="245"/>
      <c r="U224" s="13"/>
      <c r="V224" s="13"/>
      <c r="W224" s="13"/>
      <c r="X224" s="13"/>
      <c r="Y224" s="13"/>
      <c r="Z224" s="13"/>
      <c r="AA224" s="13"/>
      <c r="AB224" s="13"/>
      <c r="AC224" s="13"/>
      <c r="AD224" s="13"/>
      <c r="AE224" s="13"/>
      <c r="AT224" s="246" t="s">
        <v>179</v>
      </c>
      <c r="AU224" s="246" t="s">
        <v>88</v>
      </c>
      <c r="AV224" s="13" t="s">
        <v>88</v>
      </c>
      <c r="AW224" s="13" t="s">
        <v>4</v>
      </c>
      <c r="AX224" s="13" t="s">
        <v>86</v>
      </c>
      <c r="AY224" s="246" t="s">
        <v>162</v>
      </c>
    </row>
    <row r="225" s="12" customFormat="1" ht="22.8" customHeight="1">
      <c r="A225" s="12"/>
      <c r="B225" s="202"/>
      <c r="C225" s="203"/>
      <c r="D225" s="204" t="s">
        <v>77</v>
      </c>
      <c r="E225" s="216" t="s">
        <v>88</v>
      </c>
      <c r="F225" s="216" t="s">
        <v>646</v>
      </c>
      <c r="G225" s="203"/>
      <c r="H225" s="203"/>
      <c r="I225" s="206"/>
      <c r="J225" s="217">
        <f>BK225</f>
        <v>0</v>
      </c>
      <c r="K225" s="203"/>
      <c r="L225" s="208"/>
      <c r="M225" s="209"/>
      <c r="N225" s="210"/>
      <c r="O225" s="210"/>
      <c r="P225" s="211">
        <f>SUM(P226:P244)</f>
        <v>0</v>
      </c>
      <c r="Q225" s="210"/>
      <c r="R225" s="211">
        <f>SUM(R226:R244)</f>
        <v>417.02540557999998</v>
      </c>
      <c r="S225" s="210"/>
      <c r="T225" s="212">
        <f>SUM(T226:T244)</f>
        <v>0</v>
      </c>
      <c r="U225" s="12"/>
      <c r="V225" s="12"/>
      <c r="W225" s="12"/>
      <c r="X225" s="12"/>
      <c r="Y225" s="12"/>
      <c r="Z225" s="12"/>
      <c r="AA225" s="12"/>
      <c r="AB225" s="12"/>
      <c r="AC225" s="12"/>
      <c r="AD225" s="12"/>
      <c r="AE225" s="12"/>
      <c r="AR225" s="213" t="s">
        <v>86</v>
      </c>
      <c r="AT225" s="214" t="s">
        <v>77</v>
      </c>
      <c r="AU225" s="214" t="s">
        <v>86</v>
      </c>
      <c r="AY225" s="213" t="s">
        <v>162</v>
      </c>
      <c r="BK225" s="215">
        <f>SUM(BK226:BK244)</f>
        <v>0</v>
      </c>
    </row>
    <row r="226" s="2" customFormat="1" ht="24.15" customHeight="1">
      <c r="A226" s="38"/>
      <c r="B226" s="39"/>
      <c r="C226" s="218" t="s">
        <v>350</v>
      </c>
      <c r="D226" s="218" t="s">
        <v>165</v>
      </c>
      <c r="E226" s="219" t="s">
        <v>647</v>
      </c>
      <c r="F226" s="220" t="s">
        <v>648</v>
      </c>
      <c r="G226" s="221" t="s">
        <v>168</v>
      </c>
      <c r="H226" s="222">
        <v>93.5</v>
      </c>
      <c r="I226" s="223"/>
      <c r="J226" s="224">
        <f>ROUND(I226*H226,2)</f>
        <v>0</v>
      </c>
      <c r="K226" s="220" t="s">
        <v>169</v>
      </c>
      <c r="L226" s="44"/>
      <c r="M226" s="225" t="s">
        <v>1</v>
      </c>
      <c r="N226" s="226" t="s">
        <v>43</v>
      </c>
      <c r="O226" s="91"/>
      <c r="P226" s="227">
        <f>O226*H226</f>
        <v>0</v>
      </c>
      <c r="Q226" s="227">
        <v>2.5018699999999998</v>
      </c>
      <c r="R226" s="227">
        <f>Q226*H226</f>
        <v>233.92484499999998</v>
      </c>
      <c r="S226" s="227">
        <v>0</v>
      </c>
      <c r="T226" s="228">
        <f>S226*H226</f>
        <v>0</v>
      </c>
      <c r="U226" s="38"/>
      <c r="V226" s="38"/>
      <c r="W226" s="38"/>
      <c r="X226" s="38"/>
      <c r="Y226" s="38"/>
      <c r="Z226" s="38"/>
      <c r="AA226" s="38"/>
      <c r="AB226" s="38"/>
      <c r="AC226" s="38"/>
      <c r="AD226" s="38"/>
      <c r="AE226" s="38"/>
      <c r="AR226" s="229" t="s">
        <v>170</v>
      </c>
      <c r="AT226" s="229" t="s">
        <v>165</v>
      </c>
      <c r="AU226" s="229" t="s">
        <v>88</v>
      </c>
      <c r="AY226" s="17" t="s">
        <v>162</v>
      </c>
      <c r="BE226" s="230">
        <f>IF(N226="základní",J226,0)</f>
        <v>0</v>
      </c>
      <c r="BF226" s="230">
        <f>IF(N226="snížená",J226,0)</f>
        <v>0</v>
      </c>
      <c r="BG226" s="230">
        <f>IF(N226="zákl. přenesená",J226,0)</f>
        <v>0</v>
      </c>
      <c r="BH226" s="230">
        <f>IF(N226="sníž. přenesená",J226,0)</f>
        <v>0</v>
      </c>
      <c r="BI226" s="230">
        <f>IF(N226="nulová",J226,0)</f>
        <v>0</v>
      </c>
      <c r="BJ226" s="17" t="s">
        <v>86</v>
      </c>
      <c r="BK226" s="230">
        <f>ROUND(I226*H226,2)</f>
        <v>0</v>
      </c>
      <c r="BL226" s="17" t="s">
        <v>170</v>
      </c>
      <c r="BM226" s="229" t="s">
        <v>649</v>
      </c>
    </row>
    <row r="227" s="2" customFormat="1">
      <c r="A227" s="38"/>
      <c r="B227" s="39"/>
      <c r="C227" s="40"/>
      <c r="D227" s="231" t="s">
        <v>172</v>
      </c>
      <c r="E227" s="40"/>
      <c r="F227" s="232" t="s">
        <v>650</v>
      </c>
      <c r="G227" s="40"/>
      <c r="H227" s="40"/>
      <c r="I227" s="233"/>
      <c r="J227" s="40"/>
      <c r="K227" s="40"/>
      <c r="L227" s="44"/>
      <c r="M227" s="234"/>
      <c r="N227" s="235"/>
      <c r="O227" s="91"/>
      <c r="P227" s="91"/>
      <c r="Q227" s="91"/>
      <c r="R227" s="91"/>
      <c r="S227" s="91"/>
      <c r="T227" s="92"/>
      <c r="U227" s="38"/>
      <c r="V227" s="38"/>
      <c r="W227" s="38"/>
      <c r="X227" s="38"/>
      <c r="Y227" s="38"/>
      <c r="Z227" s="38"/>
      <c r="AA227" s="38"/>
      <c r="AB227" s="38"/>
      <c r="AC227" s="38"/>
      <c r="AD227" s="38"/>
      <c r="AE227" s="38"/>
      <c r="AT227" s="17" t="s">
        <v>172</v>
      </c>
      <c r="AU227" s="17" t="s">
        <v>88</v>
      </c>
    </row>
    <row r="228" s="13" customFormat="1">
      <c r="A228" s="13"/>
      <c r="B228" s="236"/>
      <c r="C228" s="237"/>
      <c r="D228" s="231" t="s">
        <v>179</v>
      </c>
      <c r="E228" s="238" t="s">
        <v>1</v>
      </c>
      <c r="F228" s="239" t="s">
        <v>651</v>
      </c>
      <c r="G228" s="237"/>
      <c r="H228" s="240">
        <v>93.5</v>
      </c>
      <c r="I228" s="241"/>
      <c r="J228" s="237"/>
      <c r="K228" s="237"/>
      <c r="L228" s="242"/>
      <c r="M228" s="243"/>
      <c r="N228" s="244"/>
      <c r="O228" s="244"/>
      <c r="P228" s="244"/>
      <c r="Q228" s="244"/>
      <c r="R228" s="244"/>
      <c r="S228" s="244"/>
      <c r="T228" s="245"/>
      <c r="U228" s="13"/>
      <c r="V228" s="13"/>
      <c r="W228" s="13"/>
      <c r="X228" s="13"/>
      <c r="Y228" s="13"/>
      <c r="Z228" s="13"/>
      <c r="AA228" s="13"/>
      <c r="AB228" s="13"/>
      <c r="AC228" s="13"/>
      <c r="AD228" s="13"/>
      <c r="AE228" s="13"/>
      <c r="AT228" s="246" t="s">
        <v>179</v>
      </c>
      <c r="AU228" s="246" t="s">
        <v>88</v>
      </c>
      <c r="AV228" s="13" t="s">
        <v>88</v>
      </c>
      <c r="AW228" s="13" t="s">
        <v>34</v>
      </c>
      <c r="AX228" s="13" t="s">
        <v>78</v>
      </c>
      <c r="AY228" s="246" t="s">
        <v>162</v>
      </c>
    </row>
    <row r="229" s="14" customFormat="1">
      <c r="A229" s="14"/>
      <c r="B229" s="247"/>
      <c r="C229" s="248"/>
      <c r="D229" s="231" t="s">
        <v>179</v>
      </c>
      <c r="E229" s="249" t="s">
        <v>1</v>
      </c>
      <c r="F229" s="250" t="s">
        <v>181</v>
      </c>
      <c r="G229" s="248"/>
      <c r="H229" s="251">
        <v>93.5</v>
      </c>
      <c r="I229" s="252"/>
      <c r="J229" s="248"/>
      <c r="K229" s="248"/>
      <c r="L229" s="253"/>
      <c r="M229" s="254"/>
      <c r="N229" s="255"/>
      <c r="O229" s="255"/>
      <c r="P229" s="255"/>
      <c r="Q229" s="255"/>
      <c r="R229" s="255"/>
      <c r="S229" s="255"/>
      <c r="T229" s="256"/>
      <c r="U229" s="14"/>
      <c r="V229" s="14"/>
      <c r="W229" s="14"/>
      <c r="X229" s="14"/>
      <c r="Y229" s="14"/>
      <c r="Z229" s="14"/>
      <c r="AA229" s="14"/>
      <c r="AB229" s="14"/>
      <c r="AC229" s="14"/>
      <c r="AD229" s="14"/>
      <c r="AE229" s="14"/>
      <c r="AT229" s="257" t="s">
        <v>179</v>
      </c>
      <c r="AU229" s="257" t="s">
        <v>88</v>
      </c>
      <c r="AV229" s="14" t="s">
        <v>170</v>
      </c>
      <c r="AW229" s="14" t="s">
        <v>34</v>
      </c>
      <c r="AX229" s="14" t="s">
        <v>86</v>
      </c>
      <c r="AY229" s="257" t="s">
        <v>162</v>
      </c>
    </row>
    <row r="230" s="2" customFormat="1" ht="33" customHeight="1">
      <c r="A230" s="38"/>
      <c r="B230" s="39"/>
      <c r="C230" s="218" t="s">
        <v>355</v>
      </c>
      <c r="D230" s="218" t="s">
        <v>165</v>
      </c>
      <c r="E230" s="219" t="s">
        <v>652</v>
      </c>
      <c r="F230" s="220" t="s">
        <v>653</v>
      </c>
      <c r="G230" s="221" t="s">
        <v>176</v>
      </c>
      <c r="H230" s="222">
        <v>71.438000000000002</v>
      </c>
      <c r="I230" s="223"/>
      <c r="J230" s="224">
        <f>ROUND(I230*H230,2)</f>
        <v>0</v>
      </c>
      <c r="K230" s="220" t="s">
        <v>169</v>
      </c>
      <c r="L230" s="44"/>
      <c r="M230" s="225" t="s">
        <v>1</v>
      </c>
      <c r="N230" s="226" t="s">
        <v>43</v>
      </c>
      <c r="O230" s="91"/>
      <c r="P230" s="227">
        <f>O230*H230</f>
        <v>0</v>
      </c>
      <c r="Q230" s="227">
        <v>1.0203599999999999</v>
      </c>
      <c r="R230" s="227">
        <f>Q230*H230</f>
        <v>72.892477679999999</v>
      </c>
      <c r="S230" s="227">
        <v>0</v>
      </c>
      <c r="T230" s="228">
        <f>S230*H230</f>
        <v>0</v>
      </c>
      <c r="U230" s="38"/>
      <c r="V230" s="38"/>
      <c r="W230" s="38"/>
      <c r="X230" s="38"/>
      <c r="Y230" s="38"/>
      <c r="Z230" s="38"/>
      <c r="AA230" s="38"/>
      <c r="AB230" s="38"/>
      <c r="AC230" s="38"/>
      <c r="AD230" s="38"/>
      <c r="AE230" s="38"/>
      <c r="AR230" s="229" t="s">
        <v>170</v>
      </c>
      <c r="AT230" s="229" t="s">
        <v>165</v>
      </c>
      <c r="AU230" s="229" t="s">
        <v>88</v>
      </c>
      <c r="AY230" s="17" t="s">
        <v>162</v>
      </c>
      <c r="BE230" s="230">
        <f>IF(N230="základní",J230,0)</f>
        <v>0</v>
      </c>
      <c r="BF230" s="230">
        <f>IF(N230="snížená",J230,0)</f>
        <v>0</v>
      </c>
      <c r="BG230" s="230">
        <f>IF(N230="zákl. přenesená",J230,0)</f>
        <v>0</v>
      </c>
      <c r="BH230" s="230">
        <f>IF(N230="sníž. přenesená",J230,0)</f>
        <v>0</v>
      </c>
      <c r="BI230" s="230">
        <f>IF(N230="nulová",J230,0)</f>
        <v>0</v>
      </c>
      <c r="BJ230" s="17" t="s">
        <v>86</v>
      </c>
      <c r="BK230" s="230">
        <f>ROUND(I230*H230,2)</f>
        <v>0</v>
      </c>
      <c r="BL230" s="17" t="s">
        <v>170</v>
      </c>
      <c r="BM230" s="229" t="s">
        <v>654</v>
      </c>
    </row>
    <row r="231" s="13" customFormat="1">
      <c r="A231" s="13"/>
      <c r="B231" s="236"/>
      <c r="C231" s="237"/>
      <c r="D231" s="231" t="s">
        <v>179</v>
      </c>
      <c r="E231" s="238" t="s">
        <v>1</v>
      </c>
      <c r="F231" s="239" t="s">
        <v>655</v>
      </c>
      <c r="G231" s="237"/>
      <c r="H231" s="240">
        <v>71.438000000000002</v>
      </c>
      <c r="I231" s="241"/>
      <c r="J231" s="237"/>
      <c r="K231" s="237"/>
      <c r="L231" s="242"/>
      <c r="M231" s="243"/>
      <c r="N231" s="244"/>
      <c r="O231" s="244"/>
      <c r="P231" s="244"/>
      <c r="Q231" s="244"/>
      <c r="R231" s="244"/>
      <c r="S231" s="244"/>
      <c r="T231" s="245"/>
      <c r="U231" s="13"/>
      <c r="V231" s="13"/>
      <c r="W231" s="13"/>
      <c r="X231" s="13"/>
      <c r="Y231" s="13"/>
      <c r="Z231" s="13"/>
      <c r="AA231" s="13"/>
      <c r="AB231" s="13"/>
      <c r="AC231" s="13"/>
      <c r="AD231" s="13"/>
      <c r="AE231" s="13"/>
      <c r="AT231" s="246" t="s">
        <v>179</v>
      </c>
      <c r="AU231" s="246" t="s">
        <v>88</v>
      </c>
      <c r="AV231" s="13" t="s">
        <v>88</v>
      </c>
      <c r="AW231" s="13" t="s">
        <v>34</v>
      </c>
      <c r="AX231" s="13" t="s">
        <v>78</v>
      </c>
      <c r="AY231" s="246" t="s">
        <v>162</v>
      </c>
    </row>
    <row r="232" s="14" customFormat="1">
      <c r="A232" s="14"/>
      <c r="B232" s="247"/>
      <c r="C232" s="248"/>
      <c r="D232" s="231" t="s">
        <v>179</v>
      </c>
      <c r="E232" s="249" t="s">
        <v>1</v>
      </c>
      <c r="F232" s="250" t="s">
        <v>181</v>
      </c>
      <c r="G232" s="248"/>
      <c r="H232" s="251">
        <v>71.438000000000002</v>
      </c>
      <c r="I232" s="252"/>
      <c r="J232" s="248"/>
      <c r="K232" s="248"/>
      <c r="L232" s="253"/>
      <c r="M232" s="254"/>
      <c r="N232" s="255"/>
      <c r="O232" s="255"/>
      <c r="P232" s="255"/>
      <c r="Q232" s="255"/>
      <c r="R232" s="255"/>
      <c r="S232" s="255"/>
      <c r="T232" s="256"/>
      <c r="U232" s="14"/>
      <c r="V232" s="14"/>
      <c r="W232" s="14"/>
      <c r="X232" s="14"/>
      <c r="Y232" s="14"/>
      <c r="Z232" s="14"/>
      <c r="AA232" s="14"/>
      <c r="AB232" s="14"/>
      <c r="AC232" s="14"/>
      <c r="AD232" s="14"/>
      <c r="AE232" s="14"/>
      <c r="AT232" s="257" t="s">
        <v>179</v>
      </c>
      <c r="AU232" s="257" t="s">
        <v>88</v>
      </c>
      <c r="AV232" s="14" t="s">
        <v>170</v>
      </c>
      <c r="AW232" s="14" t="s">
        <v>34</v>
      </c>
      <c r="AX232" s="14" t="s">
        <v>86</v>
      </c>
      <c r="AY232" s="257" t="s">
        <v>162</v>
      </c>
    </row>
    <row r="233" s="2" customFormat="1" ht="24.15" customHeight="1">
      <c r="A233" s="38"/>
      <c r="B233" s="39"/>
      <c r="C233" s="218" t="s">
        <v>359</v>
      </c>
      <c r="D233" s="218" t="s">
        <v>165</v>
      </c>
      <c r="E233" s="219" t="s">
        <v>656</v>
      </c>
      <c r="F233" s="220" t="s">
        <v>657</v>
      </c>
      <c r="G233" s="221" t="s">
        <v>168</v>
      </c>
      <c r="H233" s="222">
        <v>41</v>
      </c>
      <c r="I233" s="223"/>
      <c r="J233" s="224">
        <f>ROUND(I233*H233,2)</f>
        <v>0</v>
      </c>
      <c r="K233" s="220" t="s">
        <v>169</v>
      </c>
      <c r="L233" s="44"/>
      <c r="M233" s="225" t="s">
        <v>1</v>
      </c>
      <c r="N233" s="226" t="s">
        <v>43</v>
      </c>
      <c r="O233" s="91"/>
      <c r="P233" s="227">
        <f>O233*H233</f>
        <v>0</v>
      </c>
      <c r="Q233" s="227">
        <v>2.5504500000000001</v>
      </c>
      <c r="R233" s="227">
        <f>Q233*H233</f>
        <v>104.56845</v>
      </c>
      <c r="S233" s="227">
        <v>0</v>
      </c>
      <c r="T233" s="228">
        <f>S233*H233</f>
        <v>0</v>
      </c>
      <c r="U233" s="38"/>
      <c r="V233" s="38"/>
      <c r="W233" s="38"/>
      <c r="X233" s="38"/>
      <c r="Y233" s="38"/>
      <c r="Z233" s="38"/>
      <c r="AA233" s="38"/>
      <c r="AB233" s="38"/>
      <c r="AC233" s="38"/>
      <c r="AD233" s="38"/>
      <c r="AE233" s="38"/>
      <c r="AR233" s="229" t="s">
        <v>170</v>
      </c>
      <c r="AT233" s="229" t="s">
        <v>165</v>
      </c>
      <c r="AU233" s="229" t="s">
        <v>88</v>
      </c>
      <c r="AY233" s="17" t="s">
        <v>162</v>
      </c>
      <c r="BE233" s="230">
        <f>IF(N233="základní",J233,0)</f>
        <v>0</v>
      </c>
      <c r="BF233" s="230">
        <f>IF(N233="snížená",J233,0)</f>
        <v>0</v>
      </c>
      <c r="BG233" s="230">
        <f>IF(N233="zákl. přenesená",J233,0)</f>
        <v>0</v>
      </c>
      <c r="BH233" s="230">
        <f>IF(N233="sníž. přenesená",J233,0)</f>
        <v>0</v>
      </c>
      <c r="BI233" s="230">
        <f>IF(N233="nulová",J233,0)</f>
        <v>0</v>
      </c>
      <c r="BJ233" s="17" t="s">
        <v>86</v>
      </c>
      <c r="BK233" s="230">
        <f>ROUND(I233*H233,2)</f>
        <v>0</v>
      </c>
      <c r="BL233" s="17" t="s">
        <v>170</v>
      </c>
      <c r="BM233" s="229" t="s">
        <v>658</v>
      </c>
    </row>
    <row r="234" s="2" customFormat="1">
      <c r="A234" s="38"/>
      <c r="B234" s="39"/>
      <c r="C234" s="40"/>
      <c r="D234" s="231" t="s">
        <v>172</v>
      </c>
      <c r="E234" s="40"/>
      <c r="F234" s="232" t="s">
        <v>659</v>
      </c>
      <c r="G234" s="40"/>
      <c r="H234" s="40"/>
      <c r="I234" s="233"/>
      <c r="J234" s="40"/>
      <c r="K234" s="40"/>
      <c r="L234" s="44"/>
      <c r="M234" s="234"/>
      <c r="N234" s="235"/>
      <c r="O234" s="91"/>
      <c r="P234" s="91"/>
      <c r="Q234" s="91"/>
      <c r="R234" s="91"/>
      <c r="S234" s="91"/>
      <c r="T234" s="92"/>
      <c r="U234" s="38"/>
      <c r="V234" s="38"/>
      <c r="W234" s="38"/>
      <c r="X234" s="38"/>
      <c r="Y234" s="38"/>
      <c r="Z234" s="38"/>
      <c r="AA234" s="38"/>
      <c r="AB234" s="38"/>
      <c r="AC234" s="38"/>
      <c r="AD234" s="38"/>
      <c r="AE234" s="38"/>
      <c r="AT234" s="17" t="s">
        <v>172</v>
      </c>
      <c r="AU234" s="17" t="s">
        <v>88</v>
      </c>
    </row>
    <row r="235" s="13" customFormat="1">
      <c r="A235" s="13"/>
      <c r="B235" s="236"/>
      <c r="C235" s="237"/>
      <c r="D235" s="231" t="s">
        <v>179</v>
      </c>
      <c r="E235" s="238" t="s">
        <v>1</v>
      </c>
      <c r="F235" s="239" t="s">
        <v>660</v>
      </c>
      <c r="G235" s="237"/>
      <c r="H235" s="240">
        <v>41</v>
      </c>
      <c r="I235" s="241"/>
      <c r="J235" s="237"/>
      <c r="K235" s="237"/>
      <c r="L235" s="242"/>
      <c r="M235" s="243"/>
      <c r="N235" s="244"/>
      <c r="O235" s="244"/>
      <c r="P235" s="244"/>
      <c r="Q235" s="244"/>
      <c r="R235" s="244"/>
      <c r="S235" s="244"/>
      <c r="T235" s="245"/>
      <c r="U235" s="13"/>
      <c r="V235" s="13"/>
      <c r="W235" s="13"/>
      <c r="X235" s="13"/>
      <c r="Y235" s="13"/>
      <c r="Z235" s="13"/>
      <c r="AA235" s="13"/>
      <c r="AB235" s="13"/>
      <c r="AC235" s="13"/>
      <c r="AD235" s="13"/>
      <c r="AE235" s="13"/>
      <c r="AT235" s="246" t="s">
        <v>179</v>
      </c>
      <c r="AU235" s="246" t="s">
        <v>88</v>
      </c>
      <c r="AV235" s="13" t="s">
        <v>88</v>
      </c>
      <c r="AW235" s="13" t="s">
        <v>34</v>
      </c>
      <c r="AX235" s="13" t="s">
        <v>78</v>
      </c>
      <c r="AY235" s="246" t="s">
        <v>162</v>
      </c>
    </row>
    <row r="236" s="14" customFormat="1">
      <c r="A236" s="14"/>
      <c r="B236" s="247"/>
      <c r="C236" s="248"/>
      <c r="D236" s="231" t="s">
        <v>179</v>
      </c>
      <c r="E236" s="249" t="s">
        <v>1</v>
      </c>
      <c r="F236" s="250" t="s">
        <v>181</v>
      </c>
      <c r="G236" s="248"/>
      <c r="H236" s="251">
        <v>41</v>
      </c>
      <c r="I236" s="252"/>
      <c r="J236" s="248"/>
      <c r="K236" s="248"/>
      <c r="L236" s="253"/>
      <c r="M236" s="254"/>
      <c r="N236" s="255"/>
      <c r="O236" s="255"/>
      <c r="P236" s="255"/>
      <c r="Q236" s="255"/>
      <c r="R236" s="255"/>
      <c r="S236" s="255"/>
      <c r="T236" s="256"/>
      <c r="U236" s="14"/>
      <c r="V236" s="14"/>
      <c r="W236" s="14"/>
      <c r="X236" s="14"/>
      <c r="Y236" s="14"/>
      <c r="Z236" s="14"/>
      <c r="AA236" s="14"/>
      <c r="AB236" s="14"/>
      <c r="AC236" s="14"/>
      <c r="AD236" s="14"/>
      <c r="AE236" s="14"/>
      <c r="AT236" s="257" t="s">
        <v>179</v>
      </c>
      <c r="AU236" s="257" t="s">
        <v>88</v>
      </c>
      <c r="AV236" s="14" t="s">
        <v>170</v>
      </c>
      <c r="AW236" s="14" t="s">
        <v>34</v>
      </c>
      <c r="AX236" s="14" t="s">
        <v>86</v>
      </c>
      <c r="AY236" s="257" t="s">
        <v>162</v>
      </c>
    </row>
    <row r="237" s="2" customFormat="1" ht="16.5" customHeight="1">
      <c r="A237" s="38"/>
      <c r="B237" s="39"/>
      <c r="C237" s="218" t="s">
        <v>364</v>
      </c>
      <c r="D237" s="218" t="s">
        <v>165</v>
      </c>
      <c r="E237" s="219" t="s">
        <v>661</v>
      </c>
      <c r="F237" s="220" t="s">
        <v>662</v>
      </c>
      <c r="G237" s="221" t="s">
        <v>176</v>
      </c>
      <c r="H237" s="222">
        <v>56.75</v>
      </c>
      <c r="I237" s="223"/>
      <c r="J237" s="224">
        <f>ROUND(I237*H237,2)</f>
        <v>0</v>
      </c>
      <c r="K237" s="220" t="s">
        <v>169</v>
      </c>
      <c r="L237" s="44"/>
      <c r="M237" s="225" t="s">
        <v>1</v>
      </c>
      <c r="N237" s="226" t="s">
        <v>43</v>
      </c>
      <c r="O237" s="91"/>
      <c r="P237" s="227">
        <f>O237*H237</f>
        <v>0</v>
      </c>
      <c r="Q237" s="227">
        <v>0.0027499999999999998</v>
      </c>
      <c r="R237" s="227">
        <f>Q237*H237</f>
        <v>0.15606249999999999</v>
      </c>
      <c r="S237" s="227">
        <v>0</v>
      </c>
      <c r="T237" s="228">
        <f>S237*H237</f>
        <v>0</v>
      </c>
      <c r="U237" s="38"/>
      <c r="V237" s="38"/>
      <c r="W237" s="38"/>
      <c r="X237" s="38"/>
      <c r="Y237" s="38"/>
      <c r="Z237" s="38"/>
      <c r="AA237" s="38"/>
      <c r="AB237" s="38"/>
      <c r="AC237" s="38"/>
      <c r="AD237" s="38"/>
      <c r="AE237" s="38"/>
      <c r="AR237" s="229" t="s">
        <v>170</v>
      </c>
      <c r="AT237" s="229" t="s">
        <v>165</v>
      </c>
      <c r="AU237" s="229" t="s">
        <v>88</v>
      </c>
      <c r="AY237" s="17" t="s">
        <v>162</v>
      </c>
      <c r="BE237" s="230">
        <f>IF(N237="základní",J237,0)</f>
        <v>0</v>
      </c>
      <c r="BF237" s="230">
        <f>IF(N237="snížená",J237,0)</f>
        <v>0</v>
      </c>
      <c r="BG237" s="230">
        <f>IF(N237="zákl. přenesená",J237,0)</f>
        <v>0</v>
      </c>
      <c r="BH237" s="230">
        <f>IF(N237="sníž. přenesená",J237,0)</f>
        <v>0</v>
      </c>
      <c r="BI237" s="230">
        <f>IF(N237="nulová",J237,0)</f>
        <v>0</v>
      </c>
      <c r="BJ237" s="17" t="s">
        <v>86</v>
      </c>
      <c r="BK237" s="230">
        <f>ROUND(I237*H237,2)</f>
        <v>0</v>
      </c>
      <c r="BL237" s="17" t="s">
        <v>170</v>
      </c>
      <c r="BM237" s="229" t="s">
        <v>663</v>
      </c>
    </row>
    <row r="238" s="13" customFormat="1">
      <c r="A238" s="13"/>
      <c r="B238" s="236"/>
      <c r="C238" s="237"/>
      <c r="D238" s="231" t="s">
        <v>179</v>
      </c>
      <c r="E238" s="238" t="s">
        <v>1</v>
      </c>
      <c r="F238" s="239" t="s">
        <v>664</v>
      </c>
      <c r="G238" s="237"/>
      <c r="H238" s="240">
        <v>56.75</v>
      </c>
      <c r="I238" s="241"/>
      <c r="J238" s="237"/>
      <c r="K238" s="237"/>
      <c r="L238" s="242"/>
      <c r="M238" s="243"/>
      <c r="N238" s="244"/>
      <c r="O238" s="244"/>
      <c r="P238" s="244"/>
      <c r="Q238" s="244"/>
      <c r="R238" s="244"/>
      <c r="S238" s="244"/>
      <c r="T238" s="245"/>
      <c r="U238" s="13"/>
      <c r="V238" s="13"/>
      <c r="W238" s="13"/>
      <c r="X238" s="13"/>
      <c r="Y238" s="13"/>
      <c r="Z238" s="13"/>
      <c r="AA238" s="13"/>
      <c r="AB238" s="13"/>
      <c r="AC238" s="13"/>
      <c r="AD238" s="13"/>
      <c r="AE238" s="13"/>
      <c r="AT238" s="246" t="s">
        <v>179</v>
      </c>
      <c r="AU238" s="246" t="s">
        <v>88</v>
      </c>
      <c r="AV238" s="13" t="s">
        <v>88</v>
      </c>
      <c r="AW238" s="13" t="s">
        <v>34</v>
      </c>
      <c r="AX238" s="13" t="s">
        <v>78</v>
      </c>
      <c r="AY238" s="246" t="s">
        <v>162</v>
      </c>
    </row>
    <row r="239" s="14" customFormat="1">
      <c r="A239" s="14"/>
      <c r="B239" s="247"/>
      <c r="C239" s="248"/>
      <c r="D239" s="231" t="s">
        <v>179</v>
      </c>
      <c r="E239" s="249" t="s">
        <v>1</v>
      </c>
      <c r="F239" s="250" t="s">
        <v>181</v>
      </c>
      <c r="G239" s="248"/>
      <c r="H239" s="251">
        <v>56.75</v>
      </c>
      <c r="I239" s="252"/>
      <c r="J239" s="248"/>
      <c r="K239" s="248"/>
      <c r="L239" s="253"/>
      <c r="M239" s="254"/>
      <c r="N239" s="255"/>
      <c r="O239" s="255"/>
      <c r="P239" s="255"/>
      <c r="Q239" s="255"/>
      <c r="R239" s="255"/>
      <c r="S239" s="255"/>
      <c r="T239" s="256"/>
      <c r="U239" s="14"/>
      <c r="V239" s="14"/>
      <c r="W239" s="14"/>
      <c r="X239" s="14"/>
      <c r="Y239" s="14"/>
      <c r="Z239" s="14"/>
      <c r="AA239" s="14"/>
      <c r="AB239" s="14"/>
      <c r="AC239" s="14"/>
      <c r="AD239" s="14"/>
      <c r="AE239" s="14"/>
      <c r="AT239" s="257" t="s">
        <v>179</v>
      </c>
      <c r="AU239" s="257" t="s">
        <v>88</v>
      </c>
      <c r="AV239" s="14" t="s">
        <v>170</v>
      </c>
      <c r="AW239" s="14" t="s">
        <v>34</v>
      </c>
      <c r="AX239" s="14" t="s">
        <v>86</v>
      </c>
      <c r="AY239" s="257" t="s">
        <v>162</v>
      </c>
    </row>
    <row r="240" s="2" customFormat="1" ht="21.75" customHeight="1">
      <c r="A240" s="38"/>
      <c r="B240" s="39"/>
      <c r="C240" s="218" t="s">
        <v>372</v>
      </c>
      <c r="D240" s="218" t="s">
        <v>165</v>
      </c>
      <c r="E240" s="219" t="s">
        <v>665</v>
      </c>
      <c r="F240" s="220" t="s">
        <v>666</v>
      </c>
      <c r="G240" s="221" t="s">
        <v>176</v>
      </c>
      <c r="H240" s="222">
        <v>56.75</v>
      </c>
      <c r="I240" s="223"/>
      <c r="J240" s="224">
        <f>ROUND(I240*H240,2)</f>
        <v>0</v>
      </c>
      <c r="K240" s="220" t="s">
        <v>169</v>
      </c>
      <c r="L240" s="44"/>
      <c r="M240" s="225" t="s">
        <v>1</v>
      </c>
      <c r="N240" s="226" t="s">
        <v>43</v>
      </c>
      <c r="O240" s="91"/>
      <c r="P240" s="227">
        <f>O240*H240</f>
        <v>0</v>
      </c>
      <c r="Q240" s="227">
        <v>0</v>
      </c>
      <c r="R240" s="227">
        <f>Q240*H240</f>
        <v>0</v>
      </c>
      <c r="S240" s="227">
        <v>0</v>
      </c>
      <c r="T240" s="228">
        <f>S240*H240</f>
        <v>0</v>
      </c>
      <c r="U240" s="38"/>
      <c r="V240" s="38"/>
      <c r="W240" s="38"/>
      <c r="X240" s="38"/>
      <c r="Y240" s="38"/>
      <c r="Z240" s="38"/>
      <c r="AA240" s="38"/>
      <c r="AB240" s="38"/>
      <c r="AC240" s="38"/>
      <c r="AD240" s="38"/>
      <c r="AE240" s="38"/>
      <c r="AR240" s="229" t="s">
        <v>170</v>
      </c>
      <c r="AT240" s="229" t="s">
        <v>165</v>
      </c>
      <c r="AU240" s="229" t="s">
        <v>88</v>
      </c>
      <c r="AY240" s="17" t="s">
        <v>162</v>
      </c>
      <c r="BE240" s="230">
        <f>IF(N240="základní",J240,0)</f>
        <v>0</v>
      </c>
      <c r="BF240" s="230">
        <f>IF(N240="snížená",J240,0)</f>
        <v>0</v>
      </c>
      <c r="BG240" s="230">
        <f>IF(N240="zákl. přenesená",J240,0)</f>
        <v>0</v>
      </c>
      <c r="BH240" s="230">
        <f>IF(N240="sníž. přenesená",J240,0)</f>
        <v>0</v>
      </c>
      <c r="BI240" s="230">
        <f>IF(N240="nulová",J240,0)</f>
        <v>0</v>
      </c>
      <c r="BJ240" s="17" t="s">
        <v>86</v>
      </c>
      <c r="BK240" s="230">
        <f>ROUND(I240*H240,2)</f>
        <v>0</v>
      </c>
      <c r="BL240" s="17" t="s">
        <v>170</v>
      </c>
      <c r="BM240" s="229" t="s">
        <v>667</v>
      </c>
    </row>
    <row r="241" s="2" customFormat="1" ht="24.15" customHeight="1">
      <c r="A241" s="38"/>
      <c r="B241" s="39"/>
      <c r="C241" s="218" t="s">
        <v>379</v>
      </c>
      <c r="D241" s="218" t="s">
        <v>165</v>
      </c>
      <c r="E241" s="219" t="s">
        <v>668</v>
      </c>
      <c r="F241" s="220" t="s">
        <v>669</v>
      </c>
      <c r="G241" s="221" t="s">
        <v>353</v>
      </c>
      <c r="H241" s="222">
        <v>5.181</v>
      </c>
      <c r="I241" s="223"/>
      <c r="J241" s="224">
        <f>ROUND(I241*H241,2)</f>
        <v>0</v>
      </c>
      <c r="K241" s="220" t="s">
        <v>169</v>
      </c>
      <c r="L241" s="44"/>
      <c r="M241" s="225" t="s">
        <v>1</v>
      </c>
      <c r="N241" s="226" t="s">
        <v>43</v>
      </c>
      <c r="O241" s="91"/>
      <c r="P241" s="227">
        <f>O241*H241</f>
        <v>0</v>
      </c>
      <c r="Q241" s="227">
        <v>1.0584</v>
      </c>
      <c r="R241" s="227">
        <f>Q241*H241</f>
        <v>5.4835704000000005</v>
      </c>
      <c r="S241" s="227">
        <v>0</v>
      </c>
      <c r="T241" s="228">
        <f>S241*H241</f>
        <v>0</v>
      </c>
      <c r="U241" s="38"/>
      <c r="V241" s="38"/>
      <c r="W241" s="38"/>
      <c r="X241" s="38"/>
      <c r="Y241" s="38"/>
      <c r="Z241" s="38"/>
      <c r="AA241" s="38"/>
      <c r="AB241" s="38"/>
      <c r="AC241" s="38"/>
      <c r="AD241" s="38"/>
      <c r="AE241" s="38"/>
      <c r="AR241" s="229" t="s">
        <v>170</v>
      </c>
      <c r="AT241" s="229" t="s">
        <v>165</v>
      </c>
      <c r="AU241" s="229" t="s">
        <v>88</v>
      </c>
      <c r="AY241" s="17" t="s">
        <v>162</v>
      </c>
      <c r="BE241" s="230">
        <f>IF(N241="základní",J241,0)</f>
        <v>0</v>
      </c>
      <c r="BF241" s="230">
        <f>IF(N241="snížená",J241,0)</f>
        <v>0</v>
      </c>
      <c r="BG241" s="230">
        <f>IF(N241="zákl. přenesená",J241,0)</f>
        <v>0</v>
      </c>
      <c r="BH241" s="230">
        <f>IF(N241="sníž. přenesená",J241,0)</f>
        <v>0</v>
      </c>
      <c r="BI241" s="230">
        <f>IF(N241="nulová",J241,0)</f>
        <v>0</v>
      </c>
      <c r="BJ241" s="17" t="s">
        <v>86</v>
      </c>
      <c r="BK241" s="230">
        <f>ROUND(I241*H241,2)</f>
        <v>0</v>
      </c>
      <c r="BL241" s="17" t="s">
        <v>170</v>
      </c>
      <c r="BM241" s="229" t="s">
        <v>670</v>
      </c>
    </row>
    <row r="242" s="2" customFormat="1">
      <c r="A242" s="38"/>
      <c r="B242" s="39"/>
      <c r="C242" s="40"/>
      <c r="D242" s="231" t="s">
        <v>172</v>
      </c>
      <c r="E242" s="40"/>
      <c r="F242" s="232" t="s">
        <v>671</v>
      </c>
      <c r="G242" s="40"/>
      <c r="H242" s="40"/>
      <c r="I242" s="233"/>
      <c r="J242" s="40"/>
      <c r="K242" s="40"/>
      <c r="L242" s="44"/>
      <c r="M242" s="234"/>
      <c r="N242" s="235"/>
      <c r="O242" s="91"/>
      <c r="P242" s="91"/>
      <c r="Q242" s="91"/>
      <c r="R242" s="91"/>
      <c r="S242" s="91"/>
      <c r="T242" s="92"/>
      <c r="U242" s="38"/>
      <c r="V242" s="38"/>
      <c r="W242" s="38"/>
      <c r="X242" s="38"/>
      <c r="Y242" s="38"/>
      <c r="Z242" s="38"/>
      <c r="AA242" s="38"/>
      <c r="AB242" s="38"/>
      <c r="AC242" s="38"/>
      <c r="AD242" s="38"/>
      <c r="AE242" s="38"/>
      <c r="AT242" s="17" t="s">
        <v>172</v>
      </c>
      <c r="AU242" s="17" t="s">
        <v>88</v>
      </c>
    </row>
    <row r="243" s="13" customFormat="1">
      <c r="A243" s="13"/>
      <c r="B243" s="236"/>
      <c r="C243" s="237"/>
      <c r="D243" s="231" t="s">
        <v>179</v>
      </c>
      <c r="E243" s="238" t="s">
        <v>1</v>
      </c>
      <c r="F243" s="239" t="s">
        <v>672</v>
      </c>
      <c r="G243" s="237"/>
      <c r="H243" s="240">
        <v>5.181</v>
      </c>
      <c r="I243" s="241"/>
      <c r="J243" s="237"/>
      <c r="K243" s="237"/>
      <c r="L243" s="242"/>
      <c r="M243" s="243"/>
      <c r="N243" s="244"/>
      <c r="O243" s="244"/>
      <c r="P243" s="244"/>
      <c r="Q243" s="244"/>
      <c r="R243" s="244"/>
      <c r="S243" s="244"/>
      <c r="T243" s="245"/>
      <c r="U243" s="13"/>
      <c r="V243" s="13"/>
      <c r="W243" s="13"/>
      <c r="X243" s="13"/>
      <c r="Y243" s="13"/>
      <c r="Z243" s="13"/>
      <c r="AA243" s="13"/>
      <c r="AB243" s="13"/>
      <c r="AC243" s="13"/>
      <c r="AD243" s="13"/>
      <c r="AE243" s="13"/>
      <c r="AT243" s="246" t="s">
        <v>179</v>
      </c>
      <c r="AU243" s="246" t="s">
        <v>88</v>
      </c>
      <c r="AV243" s="13" t="s">
        <v>88</v>
      </c>
      <c r="AW243" s="13" t="s">
        <v>34</v>
      </c>
      <c r="AX243" s="13" t="s">
        <v>78</v>
      </c>
      <c r="AY243" s="246" t="s">
        <v>162</v>
      </c>
    </row>
    <row r="244" s="14" customFormat="1">
      <c r="A244" s="14"/>
      <c r="B244" s="247"/>
      <c r="C244" s="248"/>
      <c r="D244" s="231" t="s">
        <v>179</v>
      </c>
      <c r="E244" s="249" t="s">
        <v>1</v>
      </c>
      <c r="F244" s="250" t="s">
        <v>181</v>
      </c>
      <c r="G244" s="248"/>
      <c r="H244" s="251">
        <v>5.181</v>
      </c>
      <c r="I244" s="252"/>
      <c r="J244" s="248"/>
      <c r="K244" s="248"/>
      <c r="L244" s="253"/>
      <c r="M244" s="254"/>
      <c r="N244" s="255"/>
      <c r="O244" s="255"/>
      <c r="P244" s="255"/>
      <c r="Q244" s="255"/>
      <c r="R244" s="255"/>
      <c r="S244" s="255"/>
      <c r="T244" s="256"/>
      <c r="U244" s="14"/>
      <c r="V244" s="14"/>
      <c r="W244" s="14"/>
      <c r="X244" s="14"/>
      <c r="Y244" s="14"/>
      <c r="Z244" s="14"/>
      <c r="AA244" s="14"/>
      <c r="AB244" s="14"/>
      <c r="AC244" s="14"/>
      <c r="AD244" s="14"/>
      <c r="AE244" s="14"/>
      <c r="AT244" s="257" t="s">
        <v>179</v>
      </c>
      <c r="AU244" s="257" t="s">
        <v>88</v>
      </c>
      <c r="AV244" s="14" t="s">
        <v>170</v>
      </c>
      <c r="AW244" s="14" t="s">
        <v>34</v>
      </c>
      <c r="AX244" s="14" t="s">
        <v>86</v>
      </c>
      <c r="AY244" s="257" t="s">
        <v>162</v>
      </c>
    </row>
    <row r="245" s="12" customFormat="1" ht="22.8" customHeight="1">
      <c r="A245" s="12"/>
      <c r="B245" s="202"/>
      <c r="C245" s="203"/>
      <c r="D245" s="204" t="s">
        <v>77</v>
      </c>
      <c r="E245" s="216" t="s">
        <v>182</v>
      </c>
      <c r="F245" s="216" t="s">
        <v>673</v>
      </c>
      <c r="G245" s="203"/>
      <c r="H245" s="203"/>
      <c r="I245" s="206"/>
      <c r="J245" s="217">
        <f>BK245</f>
        <v>0</v>
      </c>
      <c r="K245" s="203"/>
      <c r="L245" s="208"/>
      <c r="M245" s="209"/>
      <c r="N245" s="210"/>
      <c r="O245" s="210"/>
      <c r="P245" s="211">
        <f>SUM(P246:P354)</f>
        <v>0</v>
      </c>
      <c r="Q245" s="210"/>
      <c r="R245" s="211">
        <f>SUM(R246:R354)</f>
        <v>387.39044981000001</v>
      </c>
      <c r="S245" s="210"/>
      <c r="T245" s="212">
        <f>SUM(T246:T354)</f>
        <v>0</v>
      </c>
      <c r="U245" s="12"/>
      <c r="V245" s="12"/>
      <c r="W245" s="12"/>
      <c r="X245" s="12"/>
      <c r="Y245" s="12"/>
      <c r="Z245" s="12"/>
      <c r="AA245" s="12"/>
      <c r="AB245" s="12"/>
      <c r="AC245" s="12"/>
      <c r="AD245" s="12"/>
      <c r="AE245" s="12"/>
      <c r="AR245" s="213" t="s">
        <v>86</v>
      </c>
      <c r="AT245" s="214" t="s">
        <v>77</v>
      </c>
      <c r="AU245" s="214" t="s">
        <v>86</v>
      </c>
      <c r="AY245" s="213" t="s">
        <v>162</v>
      </c>
      <c r="BK245" s="215">
        <f>SUM(BK246:BK354)</f>
        <v>0</v>
      </c>
    </row>
    <row r="246" s="2" customFormat="1" ht="37.8" customHeight="1">
      <c r="A246" s="38"/>
      <c r="B246" s="39"/>
      <c r="C246" s="218" t="s">
        <v>386</v>
      </c>
      <c r="D246" s="218" t="s">
        <v>165</v>
      </c>
      <c r="E246" s="219" t="s">
        <v>674</v>
      </c>
      <c r="F246" s="220" t="s">
        <v>675</v>
      </c>
      <c r="G246" s="221" t="s">
        <v>268</v>
      </c>
      <c r="H246" s="222">
        <v>5</v>
      </c>
      <c r="I246" s="223"/>
      <c r="J246" s="224">
        <f>ROUND(I246*H246,2)</f>
        <v>0</v>
      </c>
      <c r="K246" s="220" t="s">
        <v>169</v>
      </c>
      <c r="L246" s="44"/>
      <c r="M246" s="225" t="s">
        <v>1</v>
      </c>
      <c r="N246" s="226" t="s">
        <v>43</v>
      </c>
      <c r="O246" s="91"/>
      <c r="P246" s="227">
        <f>O246*H246</f>
        <v>0</v>
      </c>
      <c r="Q246" s="227">
        <v>0.24042</v>
      </c>
      <c r="R246" s="227">
        <f>Q246*H246</f>
        <v>1.2021</v>
      </c>
      <c r="S246" s="227">
        <v>0</v>
      </c>
      <c r="T246" s="228">
        <f>S246*H246</f>
        <v>0</v>
      </c>
      <c r="U246" s="38"/>
      <c r="V246" s="38"/>
      <c r="W246" s="38"/>
      <c r="X246" s="38"/>
      <c r="Y246" s="38"/>
      <c r="Z246" s="38"/>
      <c r="AA246" s="38"/>
      <c r="AB246" s="38"/>
      <c r="AC246" s="38"/>
      <c r="AD246" s="38"/>
      <c r="AE246" s="38"/>
      <c r="AR246" s="229" t="s">
        <v>170</v>
      </c>
      <c r="AT246" s="229" t="s">
        <v>165</v>
      </c>
      <c r="AU246" s="229" t="s">
        <v>88</v>
      </c>
      <c r="AY246" s="17" t="s">
        <v>162</v>
      </c>
      <c r="BE246" s="230">
        <f>IF(N246="základní",J246,0)</f>
        <v>0</v>
      </c>
      <c r="BF246" s="230">
        <f>IF(N246="snížená",J246,0)</f>
        <v>0</v>
      </c>
      <c r="BG246" s="230">
        <f>IF(N246="zákl. přenesená",J246,0)</f>
        <v>0</v>
      </c>
      <c r="BH246" s="230">
        <f>IF(N246="sníž. přenesená",J246,0)</f>
        <v>0</v>
      </c>
      <c r="BI246" s="230">
        <f>IF(N246="nulová",J246,0)</f>
        <v>0</v>
      </c>
      <c r="BJ246" s="17" t="s">
        <v>86</v>
      </c>
      <c r="BK246" s="230">
        <f>ROUND(I246*H246,2)</f>
        <v>0</v>
      </c>
      <c r="BL246" s="17" t="s">
        <v>170</v>
      </c>
      <c r="BM246" s="229" t="s">
        <v>676</v>
      </c>
    </row>
    <row r="247" s="2" customFormat="1">
      <c r="A247" s="38"/>
      <c r="B247" s="39"/>
      <c r="C247" s="40"/>
      <c r="D247" s="231" t="s">
        <v>172</v>
      </c>
      <c r="E247" s="40"/>
      <c r="F247" s="232" t="s">
        <v>677</v>
      </c>
      <c r="G247" s="40"/>
      <c r="H247" s="40"/>
      <c r="I247" s="233"/>
      <c r="J247" s="40"/>
      <c r="K247" s="40"/>
      <c r="L247" s="44"/>
      <c r="M247" s="234"/>
      <c r="N247" s="235"/>
      <c r="O247" s="91"/>
      <c r="P247" s="91"/>
      <c r="Q247" s="91"/>
      <c r="R247" s="91"/>
      <c r="S247" s="91"/>
      <c r="T247" s="92"/>
      <c r="U247" s="38"/>
      <c r="V247" s="38"/>
      <c r="W247" s="38"/>
      <c r="X247" s="38"/>
      <c r="Y247" s="38"/>
      <c r="Z247" s="38"/>
      <c r="AA247" s="38"/>
      <c r="AB247" s="38"/>
      <c r="AC247" s="38"/>
      <c r="AD247" s="38"/>
      <c r="AE247" s="38"/>
      <c r="AT247" s="17" t="s">
        <v>172</v>
      </c>
      <c r="AU247" s="17" t="s">
        <v>88</v>
      </c>
    </row>
    <row r="248" s="2" customFormat="1" ht="24.15" customHeight="1">
      <c r="A248" s="38"/>
      <c r="B248" s="39"/>
      <c r="C248" s="218" t="s">
        <v>392</v>
      </c>
      <c r="D248" s="218" t="s">
        <v>165</v>
      </c>
      <c r="E248" s="219" t="s">
        <v>678</v>
      </c>
      <c r="F248" s="220" t="s">
        <v>679</v>
      </c>
      <c r="G248" s="221" t="s">
        <v>168</v>
      </c>
      <c r="H248" s="222">
        <v>5.7469999999999999</v>
      </c>
      <c r="I248" s="223"/>
      <c r="J248" s="224">
        <f>ROUND(I248*H248,2)</f>
        <v>0</v>
      </c>
      <c r="K248" s="220" t="s">
        <v>169</v>
      </c>
      <c r="L248" s="44"/>
      <c r="M248" s="225" t="s">
        <v>1</v>
      </c>
      <c r="N248" s="226" t="s">
        <v>43</v>
      </c>
      <c r="O248" s="91"/>
      <c r="P248" s="227">
        <f>O248*H248</f>
        <v>0</v>
      </c>
      <c r="Q248" s="227">
        <v>1.8775</v>
      </c>
      <c r="R248" s="227">
        <f>Q248*H248</f>
        <v>10.7899925</v>
      </c>
      <c r="S248" s="227">
        <v>0</v>
      </c>
      <c r="T248" s="228">
        <f>S248*H248</f>
        <v>0</v>
      </c>
      <c r="U248" s="38"/>
      <c r="V248" s="38"/>
      <c r="W248" s="38"/>
      <c r="X248" s="38"/>
      <c r="Y248" s="38"/>
      <c r="Z248" s="38"/>
      <c r="AA248" s="38"/>
      <c r="AB248" s="38"/>
      <c r="AC248" s="38"/>
      <c r="AD248" s="38"/>
      <c r="AE248" s="38"/>
      <c r="AR248" s="229" t="s">
        <v>170</v>
      </c>
      <c r="AT248" s="229" t="s">
        <v>165</v>
      </c>
      <c r="AU248" s="229" t="s">
        <v>88</v>
      </c>
      <c r="AY248" s="17" t="s">
        <v>162</v>
      </c>
      <c r="BE248" s="230">
        <f>IF(N248="základní",J248,0)</f>
        <v>0</v>
      </c>
      <c r="BF248" s="230">
        <f>IF(N248="snížená",J248,0)</f>
        <v>0</v>
      </c>
      <c r="BG248" s="230">
        <f>IF(N248="zákl. přenesená",J248,0)</f>
        <v>0</v>
      </c>
      <c r="BH248" s="230">
        <f>IF(N248="sníž. přenesená",J248,0)</f>
        <v>0</v>
      </c>
      <c r="BI248" s="230">
        <f>IF(N248="nulová",J248,0)</f>
        <v>0</v>
      </c>
      <c r="BJ248" s="17" t="s">
        <v>86</v>
      </c>
      <c r="BK248" s="230">
        <f>ROUND(I248*H248,2)</f>
        <v>0</v>
      </c>
      <c r="BL248" s="17" t="s">
        <v>170</v>
      </c>
      <c r="BM248" s="229" t="s">
        <v>680</v>
      </c>
    </row>
    <row r="249" s="2" customFormat="1">
      <c r="A249" s="38"/>
      <c r="B249" s="39"/>
      <c r="C249" s="40"/>
      <c r="D249" s="231" t="s">
        <v>172</v>
      </c>
      <c r="E249" s="40"/>
      <c r="F249" s="232" t="s">
        <v>677</v>
      </c>
      <c r="G249" s="40"/>
      <c r="H249" s="40"/>
      <c r="I249" s="233"/>
      <c r="J249" s="40"/>
      <c r="K249" s="40"/>
      <c r="L249" s="44"/>
      <c r="M249" s="234"/>
      <c r="N249" s="235"/>
      <c r="O249" s="91"/>
      <c r="P249" s="91"/>
      <c r="Q249" s="91"/>
      <c r="R249" s="91"/>
      <c r="S249" s="91"/>
      <c r="T249" s="92"/>
      <c r="U249" s="38"/>
      <c r="V249" s="38"/>
      <c r="W249" s="38"/>
      <c r="X249" s="38"/>
      <c r="Y249" s="38"/>
      <c r="Z249" s="38"/>
      <c r="AA249" s="38"/>
      <c r="AB249" s="38"/>
      <c r="AC249" s="38"/>
      <c r="AD249" s="38"/>
      <c r="AE249" s="38"/>
      <c r="AT249" s="17" t="s">
        <v>172</v>
      </c>
      <c r="AU249" s="17" t="s">
        <v>88</v>
      </c>
    </row>
    <row r="250" s="13" customFormat="1">
      <c r="A250" s="13"/>
      <c r="B250" s="236"/>
      <c r="C250" s="237"/>
      <c r="D250" s="231" t="s">
        <v>179</v>
      </c>
      <c r="E250" s="238" t="s">
        <v>1</v>
      </c>
      <c r="F250" s="239" t="s">
        <v>681</v>
      </c>
      <c r="G250" s="237"/>
      <c r="H250" s="240">
        <v>5.7469999999999999</v>
      </c>
      <c r="I250" s="241"/>
      <c r="J250" s="237"/>
      <c r="K250" s="237"/>
      <c r="L250" s="242"/>
      <c r="M250" s="243"/>
      <c r="N250" s="244"/>
      <c r="O250" s="244"/>
      <c r="P250" s="244"/>
      <c r="Q250" s="244"/>
      <c r="R250" s="244"/>
      <c r="S250" s="244"/>
      <c r="T250" s="245"/>
      <c r="U250" s="13"/>
      <c r="V250" s="13"/>
      <c r="W250" s="13"/>
      <c r="X250" s="13"/>
      <c r="Y250" s="13"/>
      <c r="Z250" s="13"/>
      <c r="AA250" s="13"/>
      <c r="AB250" s="13"/>
      <c r="AC250" s="13"/>
      <c r="AD250" s="13"/>
      <c r="AE250" s="13"/>
      <c r="AT250" s="246" t="s">
        <v>179</v>
      </c>
      <c r="AU250" s="246" t="s">
        <v>88</v>
      </c>
      <c r="AV250" s="13" t="s">
        <v>88</v>
      </c>
      <c r="AW250" s="13" t="s">
        <v>34</v>
      </c>
      <c r="AX250" s="13" t="s">
        <v>78</v>
      </c>
      <c r="AY250" s="246" t="s">
        <v>162</v>
      </c>
    </row>
    <row r="251" s="14" customFormat="1">
      <c r="A251" s="14"/>
      <c r="B251" s="247"/>
      <c r="C251" s="248"/>
      <c r="D251" s="231" t="s">
        <v>179</v>
      </c>
      <c r="E251" s="249" t="s">
        <v>1</v>
      </c>
      <c r="F251" s="250" t="s">
        <v>181</v>
      </c>
      <c r="G251" s="248"/>
      <c r="H251" s="251">
        <v>5.7469999999999999</v>
      </c>
      <c r="I251" s="252"/>
      <c r="J251" s="248"/>
      <c r="K251" s="248"/>
      <c r="L251" s="253"/>
      <c r="M251" s="254"/>
      <c r="N251" s="255"/>
      <c r="O251" s="255"/>
      <c r="P251" s="255"/>
      <c r="Q251" s="255"/>
      <c r="R251" s="255"/>
      <c r="S251" s="255"/>
      <c r="T251" s="256"/>
      <c r="U251" s="14"/>
      <c r="V251" s="14"/>
      <c r="W251" s="14"/>
      <c r="X251" s="14"/>
      <c r="Y251" s="14"/>
      <c r="Z251" s="14"/>
      <c r="AA251" s="14"/>
      <c r="AB251" s="14"/>
      <c r="AC251" s="14"/>
      <c r="AD251" s="14"/>
      <c r="AE251" s="14"/>
      <c r="AT251" s="257" t="s">
        <v>179</v>
      </c>
      <c r="AU251" s="257" t="s">
        <v>88</v>
      </c>
      <c r="AV251" s="14" t="s">
        <v>170</v>
      </c>
      <c r="AW251" s="14" t="s">
        <v>34</v>
      </c>
      <c r="AX251" s="14" t="s">
        <v>86</v>
      </c>
      <c r="AY251" s="257" t="s">
        <v>162</v>
      </c>
    </row>
    <row r="252" s="2" customFormat="1" ht="24.15" customHeight="1">
      <c r="A252" s="38"/>
      <c r="B252" s="39"/>
      <c r="C252" s="218" t="s">
        <v>398</v>
      </c>
      <c r="D252" s="218" t="s">
        <v>165</v>
      </c>
      <c r="E252" s="219" t="s">
        <v>682</v>
      </c>
      <c r="F252" s="220" t="s">
        <v>683</v>
      </c>
      <c r="G252" s="221" t="s">
        <v>176</v>
      </c>
      <c r="H252" s="222">
        <v>391.45999999999998</v>
      </c>
      <c r="I252" s="223"/>
      <c r="J252" s="224">
        <f>ROUND(I252*H252,2)</f>
        <v>0</v>
      </c>
      <c r="K252" s="220" t="s">
        <v>169</v>
      </c>
      <c r="L252" s="44"/>
      <c r="M252" s="225" t="s">
        <v>1</v>
      </c>
      <c r="N252" s="226" t="s">
        <v>43</v>
      </c>
      <c r="O252" s="91"/>
      <c r="P252" s="227">
        <f>O252*H252</f>
        <v>0</v>
      </c>
      <c r="Q252" s="227">
        <v>0.26878000000000002</v>
      </c>
      <c r="R252" s="227">
        <f>Q252*H252</f>
        <v>105.21661880000001</v>
      </c>
      <c r="S252" s="227">
        <v>0</v>
      </c>
      <c r="T252" s="228">
        <f>S252*H252</f>
        <v>0</v>
      </c>
      <c r="U252" s="38"/>
      <c r="V252" s="38"/>
      <c r="W252" s="38"/>
      <c r="X252" s="38"/>
      <c r="Y252" s="38"/>
      <c r="Z252" s="38"/>
      <c r="AA252" s="38"/>
      <c r="AB252" s="38"/>
      <c r="AC252" s="38"/>
      <c r="AD252" s="38"/>
      <c r="AE252" s="38"/>
      <c r="AR252" s="229" t="s">
        <v>170</v>
      </c>
      <c r="AT252" s="229" t="s">
        <v>165</v>
      </c>
      <c r="AU252" s="229" t="s">
        <v>88</v>
      </c>
      <c r="AY252" s="17" t="s">
        <v>162</v>
      </c>
      <c r="BE252" s="230">
        <f>IF(N252="základní",J252,0)</f>
        <v>0</v>
      </c>
      <c r="BF252" s="230">
        <f>IF(N252="snížená",J252,0)</f>
        <v>0</v>
      </c>
      <c r="BG252" s="230">
        <f>IF(N252="zákl. přenesená",J252,0)</f>
        <v>0</v>
      </c>
      <c r="BH252" s="230">
        <f>IF(N252="sníž. přenesená",J252,0)</f>
        <v>0</v>
      </c>
      <c r="BI252" s="230">
        <f>IF(N252="nulová",J252,0)</f>
        <v>0</v>
      </c>
      <c r="BJ252" s="17" t="s">
        <v>86</v>
      </c>
      <c r="BK252" s="230">
        <f>ROUND(I252*H252,2)</f>
        <v>0</v>
      </c>
      <c r="BL252" s="17" t="s">
        <v>170</v>
      </c>
      <c r="BM252" s="229" t="s">
        <v>684</v>
      </c>
    </row>
    <row r="253" s="2" customFormat="1">
      <c r="A253" s="38"/>
      <c r="B253" s="39"/>
      <c r="C253" s="40"/>
      <c r="D253" s="231" t="s">
        <v>172</v>
      </c>
      <c r="E253" s="40"/>
      <c r="F253" s="232" t="s">
        <v>685</v>
      </c>
      <c r="G253" s="40"/>
      <c r="H253" s="40"/>
      <c r="I253" s="233"/>
      <c r="J253" s="40"/>
      <c r="K253" s="40"/>
      <c r="L253" s="44"/>
      <c r="M253" s="234"/>
      <c r="N253" s="235"/>
      <c r="O253" s="91"/>
      <c r="P253" s="91"/>
      <c r="Q253" s="91"/>
      <c r="R253" s="91"/>
      <c r="S253" s="91"/>
      <c r="T253" s="92"/>
      <c r="U253" s="38"/>
      <c r="V253" s="38"/>
      <c r="W253" s="38"/>
      <c r="X253" s="38"/>
      <c r="Y253" s="38"/>
      <c r="Z253" s="38"/>
      <c r="AA253" s="38"/>
      <c r="AB253" s="38"/>
      <c r="AC253" s="38"/>
      <c r="AD253" s="38"/>
      <c r="AE253" s="38"/>
      <c r="AT253" s="17" t="s">
        <v>172</v>
      </c>
      <c r="AU253" s="17" t="s">
        <v>88</v>
      </c>
    </row>
    <row r="254" s="15" customFormat="1">
      <c r="A254" s="15"/>
      <c r="B254" s="258"/>
      <c r="C254" s="259"/>
      <c r="D254" s="231" t="s">
        <v>179</v>
      </c>
      <c r="E254" s="260" t="s">
        <v>1</v>
      </c>
      <c r="F254" s="261" t="s">
        <v>686</v>
      </c>
      <c r="G254" s="259"/>
      <c r="H254" s="260" t="s">
        <v>1</v>
      </c>
      <c r="I254" s="262"/>
      <c r="J254" s="259"/>
      <c r="K254" s="259"/>
      <c r="L254" s="263"/>
      <c r="M254" s="264"/>
      <c r="N254" s="265"/>
      <c r="O254" s="265"/>
      <c r="P254" s="265"/>
      <c r="Q254" s="265"/>
      <c r="R254" s="265"/>
      <c r="S254" s="265"/>
      <c r="T254" s="266"/>
      <c r="U254" s="15"/>
      <c r="V254" s="15"/>
      <c r="W254" s="15"/>
      <c r="X254" s="15"/>
      <c r="Y254" s="15"/>
      <c r="Z254" s="15"/>
      <c r="AA254" s="15"/>
      <c r="AB254" s="15"/>
      <c r="AC254" s="15"/>
      <c r="AD254" s="15"/>
      <c r="AE254" s="15"/>
      <c r="AT254" s="267" t="s">
        <v>179</v>
      </c>
      <c r="AU254" s="267" t="s">
        <v>88</v>
      </c>
      <c r="AV254" s="15" t="s">
        <v>86</v>
      </c>
      <c r="AW254" s="15" t="s">
        <v>34</v>
      </c>
      <c r="AX254" s="15" t="s">
        <v>78</v>
      </c>
      <c r="AY254" s="267" t="s">
        <v>162</v>
      </c>
    </row>
    <row r="255" s="13" customFormat="1">
      <c r="A255" s="13"/>
      <c r="B255" s="236"/>
      <c r="C255" s="237"/>
      <c r="D255" s="231" t="s">
        <v>179</v>
      </c>
      <c r="E255" s="238" t="s">
        <v>1</v>
      </c>
      <c r="F255" s="239" t="s">
        <v>687</v>
      </c>
      <c r="G255" s="237"/>
      <c r="H255" s="240">
        <v>65</v>
      </c>
      <c r="I255" s="241"/>
      <c r="J255" s="237"/>
      <c r="K255" s="237"/>
      <c r="L255" s="242"/>
      <c r="M255" s="243"/>
      <c r="N255" s="244"/>
      <c r="O255" s="244"/>
      <c r="P255" s="244"/>
      <c r="Q255" s="244"/>
      <c r="R255" s="244"/>
      <c r="S255" s="244"/>
      <c r="T255" s="245"/>
      <c r="U255" s="13"/>
      <c r="V255" s="13"/>
      <c r="W255" s="13"/>
      <c r="X255" s="13"/>
      <c r="Y255" s="13"/>
      <c r="Z255" s="13"/>
      <c r="AA255" s="13"/>
      <c r="AB255" s="13"/>
      <c r="AC255" s="13"/>
      <c r="AD255" s="13"/>
      <c r="AE255" s="13"/>
      <c r="AT255" s="246" t="s">
        <v>179</v>
      </c>
      <c r="AU255" s="246" t="s">
        <v>88</v>
      </c>
      <c r="AV255" s="13" t="s">
        <v>88</v>
      </c>
      <c r="AW255" s="13" t="s">
        <v>34</v>
      </c>
      <c r="AX255" s="13" t="s">
        <v>78</v>
      </c>
      <c r="AY255" s="246" t="s">
        <v>162</v>
      </c>
    </row>
    <row r="256" s="15" customFormat="1">
      <c r="A256" s="15"/>
      <c r="B256" s="258"/>
      <c r="C256" s="259"/>
      <c r="D256" s="231" t="s">
        <v>179</v>
      </c>
      <c r="E256" s="260" t="s">
        <v>1</v>
      </c>
      <c r="F256" s="261" t="s">
        <v>688</v>
      </c>
      <c r="G256" s="259"/>
      <c r="H256" s="260" t="s">
        <v>1</v>
      </c>
      <c r="I256" s="262"/>
      <c r="J256" s="259"/>
      <c r="K256" s="259"/>
      <c r="L256" s="263"/>
      <c r="M256" s="264"/>
      <c r="N256" s="265"/>
      <c r="O256" s="265"/>
      <c r="P256" s="265"/>
      <c r="Q256" s="265"/>
      <c r="R256" s="265"/>
      <c r="S256" s="265"/>
      <c r="T256" s="266"/>
      <c r="U256" s="15"/>
      <c r="V256" s="15"/>
      <c r="W256" s="15"/>
      <c r="X256" s="15"/>
      <c r="Y256" s="15"/>
      <c r="Z256" s="15"/>
      <c r="AA256" s="15"/>
      <c r="AB256" s="15"/>
      <c r="AC256" s="15"/>
      <c r="AD256" s="15"/>
      <c r="AE256" s="15"/>
      <c r="AT256" s="267" t="s">
        <v>179</v>
      </c>
      <c r="AU256" s="267" t="s">
        <v>88</v>
      </c>
      <c r="AV256" s="15" t="s">
        <v>86</v>
      </c>
      <c r="AW256" s="15" t="s">
        <v>34</v>
      </c>
      <c r="AX256" s="15" t="s">
        <v>78</v>
      </c>
      <c r="AY256" s="267" t="s">
        <v>162</v>
      </c>
    </row>
    <row r="257" s="13" customFormat="1">
      <c r="A257" s="13"/>
      <c r="B257" s="236"/>
      <c r="C257" s="237"/>
      <c r="D257" s="231" t="s">
        <v>179</v>
      </c>
      <c r="E257" s="238" t="s">
        <v>1</v>
      </c>
      <c r="F257" s="239" t="s">
        <v>689</v>
      </c>
      <c r="G257" s="237"/>
      <c r="H257" s="240">
        <v>103.16</v>
      </c>
      <c r="I257" s="241"/>
      <c r="J257" s="237"/>
      <c r="K257" s="237"/>
      <c r="L257" s="242"/>
      <c r="M257" s="243"/>
      <c r="N257" s="244"/>
      <c r="O257" s="244"/>
      <c r="P257" s="244"/>
      <c r="Q257" s="244"/>
      <c r="R257" s="244"/>
      <c r="S257" s="244"/>
      <c r="T257" s="245"/>
      <c r="U257" s="13"/>
      <c r="V257" s="13"/>
      <c r="W257" s="13"/>
      <c r="X257" s="13"/>
      <c r="Y257" s="13"/>
      <c r="Z257" s="13"/>
      <c r="AA257" s="13"/>
      <c r="AB257" s="13"/>
      <c r="AC257" s="13"/>
      <c r="AD257" s="13"/>
      <c r="AE257" s="13"/>
      <c r="AT257" s="246" t="s">
        <v>179</v>
      </c>
      <c r="AU257" s="246" t="s">
        <v>88</v>
      </c>
      <c r="AV257" s="13" t="s">
        <v>88</v>
      </c>
      <c r="AW257" s="13" t="s">
        <v>34</v>
      </c>
      <c r="AX257" s="13" t="s">
        <v>78</v>
      </c>
      <c r="AY257" s="246" t="s">
        <v>162</v>
      </c>
    </row>
    <row r="258" s="15" customFormat="1">
      <c r="A258" s="15"/>
      <c r="B258" s="258"/>
      <c r="C258" s="259"/>
      <c r="D258" s="231" t="s">
        <v>179</v>
      </c>
      <c r="E258" s="260" t="s">
        <v>1</v>
      </c>
      <c r="F258" s="261" t="s">
        <v>690</v>
      </c>
      <c r="G258" s="259"/>
      <c r="H258" s="260" t="s">
        <v>1</v>
      </c>
      <c r="I258" s="262"/>
      <c r="J258" s="259"/>
      <c r="K258" s="259"/>
      <c r="L258" s="263"/>
      <c r="M258" s="264"/>
      <c r="N258" s="265"/>
      <c r="O258" s="265"/>
      <c r="P258" s="265"/>
      <c r="Q258" s="265"/>
      <c r="R258" s="265"/>
      <c r="S258" s="265"/>
      <c r="T258" s="266"/>
      <c r="U258" s="15"/>
      <c r="V258" s="15"/>
      <c r="W258" s="15"/>
      <c r="X258" s="15"/>
      <c r="Y258" s="15"/>
      <c r="Z258" s="15"/>
      <c r="AA258" s="15"/>
      <c r="AB258" s="15"/>
      <c r="AC258" s="15"/>
      <c r="AD258" s="15"/>
      <c r="AE258" s="15"/>
      <c r="AT258" s="267" t="s">
        <v>179</v>
      </c>
      <c r="AU258" s="267" t="s">
        <v>88</v>
      </c>
      <c r="AV258" s="15" t="s">
        <v>86</v>
      </c>
      <c r="AW258" s="15" t="s">
        <v>34</v>
      </c>
      <c r="AX258" s="15" t="s">
        <v>78</v>
      </c>
      <c r="AY258" s="267" t="s">
        <v>162</v>
      </c>
    </row>
    <row r="259" s="13" customFormat="1">
      <c r="A259" s="13"/>
      <c r="B259" s="236"/>
      <c r="C259" s="237"/>
      <c r="D259" s="231" t="s">
        <v>179</v>
      </c>
      <c r="E259" s="238" t="s">
        <v>1</v>
      </c>
      <c r="F259" s="239" t="s">
        <v>691</v>
      </c>
      <c r="G259" s="237"/>
      <c r="H259" s="240">
        <v>52.200000000000003</v>
      </c>
      <c r="I259" s="241"/>
      <c r="J259" s="237"/>
      <c r="K259" s="237"/>
      <c r="L259" s="242"/>
      <c r="M259" s="243"/>
      <c r="N259" s="244"/>
      <c r="O259" s="244"/>
      <c r="P259" s="244"/>
      <c r="Q259" s="244"/>
      <c r="R259" s="244"/>
      <c r="S259" s="244"/>
      <c r="T259" s="245"/>
      <c r="U259" s="13"/>
      <c r="V259" s="13"/>
      <c r="W259" s="13"/>
      <c r="X259" s="13"/>
      <c r="Y259" s="13"/>
      <c r="Z259" s="13"/>
      <c r="AA259" s="13"/>
      <c r="AB259" s="13"/>
      <c r="AC259" s="13"/>
      <c r="AD259" s="13"/>
      <c r="AE259" s="13"/>
      <c r="AT259" s="246" t="s">
        <v>179</v>
      </c>
      <c r="AU259" s="246" t="s">
        <v>88</v>
      </c>
      <c r="AV259" s="13" t="s">
        <v>88</v>
      </c>
      <c r="AW259" s="13" t="s">
        <v>34</v>
      </c>
      <c r="AX259" s="13" t="s">
        <v>78</v>
      </c>
      <c r="AY259" s="246" t="s">
        <v>162</v>
      </c>
    </row>
    <row r="260" s="15" customFormat="1">
      <c r="A260" s="15"/>
      <c r="B260" s="258"/>
      <c r="C260" s="259"/>
      <c r="D260" s="231" t="s">
        <v>179</v>
      </c>
      <c r="E260" s="260" t="s">
        <v>1</v>
      </c>
      <c r="F260" s="261" t="s">
        <v>692</v>
      </c>
      <c r="G260" s="259"/>
      <c r="H260" s="260" t="s">
        <v>1</v>
      </c>
      <c r="I260" s="262"/>
      <c r="J260" s="259"/>
      <c r="K260" s="259"/>
      <c r="L260" s="263"/>
      <c r="M260" s="264"/>
      <c r="N260" s="265"/>
      <c r="O260" s="265"/>
      <c r="P260" s="265"/>
      <c r="Q260" s="265"/>
      <c r="R260" s="265"/>
      <c r="S260" s="265"/>
      <c r="T260" s="266"/>
      <c r="U260" s="15"/>
      <c r="V260" s="15"/>
      <c r="W260" s="15"/>
      <c r="X260" s="15"/>
      <c r="Y260" s="15"/>
      <c r="Z260" s="15"/>
      <c r="AA260" s="15"/>
      <c r="AB260" s="15"/>
      <c r="AC260" s="15"/>
      <c r="AD260" s="15"/>
      <c r="AE260" s="15"/>
      <c r="AT260" s="267" t="s">
        <v>179</v>
      </c>
      <c r="AU260" s="267" t="s">
        <v>88</v>
      </c>
      <c r="AV260" s="15" t="s">
        <v>86</v>
      </c>
      <c r="AW260" s="15" t="s">
        <v>34</v>
      </c>
      <c r="AX260" s="15" t="s">
        <v>78</v>
      </c>
      <c r="AY260" s="267" t="s">
        <v>162</v>
      </c>
    </row>
    <row r="261" s="13" customFormat="1">
      <c r="A261" s="13"/>
      <c r="B261" s="236"/>
      <c r="C261" s="237"/>
      <c r="D261" s="231" t="s">
        <v>179</v>
      </c>
      <c r="E261" s="238" t="s">
        <v>1</v>
      </c>
      <c r="F261" s="239" t="s">
        <v>693</v>
      </c>
      <c r="G261" s="237"/>
      <c r="H261" s="240">
        <v>68.5</v>
      </c>
      <c r="I261" s="241"/>
      <c r="J261" s="237"/>
      <c r="K261" s="237"/>
      <c r="L261" s="242"/>
      <c r="M261" s="243"/>
      <c r="N261" s="244"/>
      <c r="O261" s="244"/>
      <c r="P261" s="244"/>
      <c r="Q261" s="244"/>
      <c r="R261" s="244"/>
      <c r="S261" s="244"/>
      <c r="T261" s="245"/>
      <c r="U261" s="13"/>
      <c r="V261" s="13"/>
      <c r="W261" s="13"/>
      <c r="X261" s="13"/>
      <c r="Y261" s="13"/>
      <c r="Z261" s="13"/>
      <c r="AA261" s="13"/>
      <c r="AB261" s="13"/>
      <c r="AC261" s="13"/>
      <c r="AD261" s="13"/>
      <c r="AE261" s="13"/>
      <c r="AT261" s="246" t="s">
        <v>179</v>
      </c>
      <c r="AU261" s="246" t="s">
        <v>88</v>
      </c>
      <c r="AV261" s="13" t="s">
        <v>88</v>
      </c>
      <c r="AW261" s="13" t="s">
        <v>34</v>
      </c>
      <c r="AX261" s="13" t="s">
        <v>78</v>
      </c>
      <c r="AY261" s="246" t="s">
        <v>162</v>
      </c>
    </row>
    <row r="262" s="15" customFormat="1">
      <c r="A262" s="15"/>
      <c r="B262" s="258"/>
      <c r="C262" s="259"/>
      <c r="D262" s="231" t="s">
        <v>179</v>
      </c>
      <c r="E262" s="260" t="s">
        <v>1</v>
      </c>
      <c r="F262" s="261" t="s">
        <v>694</v>
      </c>
      <c r="G262" s="259"/>
      <c r="H262" s="260" t="s">
        <v>1</v>
      </c>
      <c r="I262" s="262"/>
      <c r="J262" s="259"/>
      <c r="K262" s="259"/>
      <c r="L262" s="263"/>
      <c r="M262" s="264"/>
      <c r="N262" s="265"/>
      <c r="O262" s="265"/>
      <c r="P262" s="265"/>
      <c r="Q262" s="265"/>
      <c r="R262" s="265"/>
      <c r="S262" s="265"/>
      <c r="T262" s="266"/>
      <c r="U262" s="15"/>
      <c r="V262" s="15"/>
      <c r="W262" s="15"/>
      <c r="X262" s="15"/>
      <c r="Y262" s="15"/>
      <c r="Z262" s="15"/>
      <c r="AA262" s="15"/>
      <c r="AB262" s="15"/>
      <c r="AC262" s="15"/>
      <c r="AD262" s="15"/>
      <c r="AE262" s="15"/>
      <c r="AT262" s="267" t="s">
        <v>179</v>
      </c>
      <c r="AU262" s="267" t="s">
        <v>88</v>
      </c>
      <c r="AV262" s="15" t="s">
        <v>86</v>
      </c>
      <c r="AW262" s="15" t="s">
        <v>34</v>
      </c>
      <c r="AX262" s="15" t="s">
        <v>78</v>
      </c>
      <c r="AY262" s="267" t="s">
        <v>162</v>
      </c>
    </row>
    <row r="263" s="13" customFormat="1">
      <c r="A263" s="13"/>
      <c r="B263" s="236"/>
      <c r="C263" s="237"/>
      <c r="D263" s="231" t="s">
        <v>179</v>
      </c>
      <c r="E263" s="238" t="s">
        <v>1</v>
      </c>
      <c r="F263" s="239" t="s">
        <v>695</v>
      </c>
      <c r="G263" s="237"/>
      <c r="H263" s="240">
        <v>102.59999999999999</v>
      </c>
      <c r="I263" s="241"/>
      <c r="J263" s="237"/>
      <c r="K263" s="237"/>
      <c r="L263" s="242"/>
      <c r="M263" s="243"/>
      <c r="N263" s="244"/>
      <c r="O263" s="244"/>
      <c r="P263" s="244"/>
      <c r="Q263" s="244"/>
      <c r="R263" s="244"/>
      <c r="S263" s="244"/>
      <c r="T263" s="245"/>
      <c r="U263" s="13"/>
      <c r="V263" s="13"/>
      <c r="W263" s="13"/>
      <c r="X263" s="13"/>
      <c r="Y263" s="13"/>
      <c r="Z263" s="13"/>
      <c r="AA263" s="13"/>
      <c r="AB263" s="13"/>
      <c r="AC263" s="13"/>
      <c r="AD263" s="13"/>
      <c r="AE263" s="13"/>
      <c r="AT263" s="246" t="s">
        <v>179</v>
      </c>
      <c r="AU263" s="246" t="s">
        <v>88</v>
      </c>
      <c r="AV263" s="13" t="s">
        <v>88</v>
      </c>
      <c r="AW263" s="13" t="s">
        <v>34</v>
      </c>
      <c r="AX263" s="13" t="s">
        <v>78</v>
      </c>
      <c r="AY263" s="246" t="s">
        <v>162</v>
      </c>
    </row>
    <row r="264" s="14" customFormat="1">
      <c r="A264" s="14"/>
      <c r="B264" s="247"/>
      <c r="C264" s="248"/>
      <c r="D264" s="231" t="s">
        <v>179</v>
      </c>
      <c r="E264" s="249" t="s">
        <v>1</v>
      </c>
      <c r="F264" s="250" t="s">
        <v>181</v>
      </c>
      <c r="G264" s="248"/>
      <c r="H264" s="251">
        <v>391.45999999999998</v>
      </c>
      <c r="I264" s="252"/>
      <c r="J264" s="248"/>
      <c r="K264" s="248"/>
      <c r="L264" s="253"/>
      <c r="M264" s="254"/>
      <c r="N264" s="255"/>
      <c r="O264" s="255"/>
      <c r="P264" s="255"/>
      <c r="Q264" s="255"/>
      <c r="R264" s="255"/>
      <c r="S264" s="255"/>
      <c r="T264" s="256"/>
      <c r="U264" s="14"/>
      <c r="V264" s="14"/>
      <c r="W264" s="14"/>
      <c r="X264" s="14"/>
      <c r="Y264" s="14"/>
      <c r="Z264" s="14"/>
      <c r="AA264" s="14"/>
      <c r="AB264" s="14"/>
      <c r="AC264" s="14"/>
      <c r="AD264" s="14"/>
      <c r="AE264" s="14"/>
      <c r="AT264" s="257" t="s">
        <v>179</v>
      </c>
      <c r="AU264" s="257" t="s">
        <v>88</v>
      </c>
      <c r="AV264" s="14" t="s">
        <v>170</v>
      </c>
      <c r="AW264" s="14" t="s">
        <v>34</v>
      </c>
      <c r="AX264" s="14" t="s">
        <v>86</v>
      </c>
      <c r="AY264" s="257" t="s">
        <v>162</v>
      </c>
    </row>
    <row r="265" s="2" customFormat="1" ht="24.15" customHeight="1">
      <c r="A265" s="38"/>
      <c r="B265" s="39"/>
      <c r="C265" s="218" t="s">
        <v>404</v>
      </c>
      <c r="D265" s="218" t="s">
        <v>165</v>
      </c>
      <c r="E265" s="219" t="s">
        <v>696</v>
      </c>
      <c r="F265" s="220" t="s">
        <v>697</v>
      </c>
      <c r="G265" s="221" t="s">
        <v>176</v>
      </c>
      <c r="H265" s="222">
        <v>529.95000000000005</v>
      </c>
      <c r="I265" s="223"/>
      <c r="J265" s="224">
        <f>ROUND(I265*H265,2)</f>
        <v>0</v>
      </c>
      <c r="K265" s="220" t="s">
        <v>169</v>
      </c>
      <c r="L265" s="44"/>
      <c r="M265" s="225" t="s">
        <v>1</v>
      </c>
      <c r="N265" s="226" t="s">
        <v>43</v>
      </c>
      <c r="O265" s="91"/>
      <c r="P265" s="227">
        <f>O265*H265</f>
        <v>0</v>
      </c>
      <c r="Q265" s="227">
        <v>0.30131000000000002</v>
      </c>
      <c r="R265" s="227">
        <f>Q265*H265</f>
        <v>159.67923450000004</v>
      </c>
      <c r="S265" s="227">
        <v>0</v>
      </c>
      <c r="T265" s="228">
        <f>S265*H265</f>
        <v>0</v>
      </c>
      <c r="U265" s="38"/>
      <c r="V265" s="38"/>
      <c r="W265" s="38"/>
      <c r="X265" s="38"/>
      <c r="Y265" s="38"/>
      <c r="Z265" s="38"/>
      <c r="AA265" s="38"/>
      <c r="AB265" s="38"/>
      <c r="AC265" s="38"/>
      <c r="AD265" s="38"/>
      <c r="AE265" s="38"/>
      <c r="AR265" s="229" t="s">
        <v>170</v>
      </c>
      <c r="AT265" s="229" t="s">
        <v>165</v>
      </c>
      <c r="AU265" s="229" t="s">
        <v>88</v>
      </c>
      <c r="AY265" s="17" t="s">
        <v>162</v>
      </c>
      <c r="BE265" s="230">
        <f>IF(N265="základní",J265,0)</f>
        <v>0</v>
      </c>
      <c r="BF265" s="230">
        <f>IF(N265="snížená",J265,0)</f>
        <v>0</v>
      </c>
      <c r="BG265" s="230">
        <f>IF(N265="zákl. přenesená",J265,0)</f>
        <v>0</v>
      </c>
      <c r="BH265" s="230">
        <f>IF(N265="sníž. přenesená",J265,0)</f>
        <v>0</v>
      </c>
      <c r="BI265" s="230">
        <f>IF(N265="nulová",J265,0)</f>
        <v>0</v>
      </c>
      <c r="BJ265" s="17" t="s">
        <v>86</v>
      </c>
      <c r="BK265" s="230">
        <f>ROUND(I265*H265,2)</f>
        <v>0</v>
      </c>
      <c r="BL265" s="17" t="s">
        <v>170</v>
      </c>
      <c r="BM265" s="229" t="s">
        <v>698</v>
      </c>
    </row>
    <row r="266" s="2" customFormat="1">
      <c r="A266" s="38"/>
      <c r="B266" s="39"/>
      <c r="C266" s="40"/>
      <c r="D266" s="231" t="s">
        <v>172</v>
      </c>
      <c r="E266" s="40"/>
      <c r="F266" s="232" t="s">
        <v>699</v>
      </c>
      <c r="G266" s="40"/>
      <c r="H266" s="40"/>
      <c r="I266" s="233"/>
      <c r="J266" s="40"/>
      <c r="K266" s="40"/>
      <c r="L266" s="44"/>
      <c r="M266" s="234"/>
      <c r="N266" s="235"/>
      <c r="O266" s="91"/>
      <c r="P266" s="91"/>
      <c r="Q266" s="91"/>
      <c r="R266" s="91"/>
      <c r="S266" s="91"/>
      <c r="T266" s="92"/>
      <c r="U266" s="38"/>
      <c r="V266" s="38"/>
      <c r="W266" s="38"/>
      <c r="X266" s="38"/>
      <c r="Y266" s="38"/>
      <c r="Z266" s="38"/>
      <c r="AA266" s="38"/>
      <c r="AB266" s="38"/>
      <c r="AC266" s="38"/>
      <c r="AD266" s="38"/>
      <c r="AE266" s="38"/>
      <c r="AT266" s="17" t="s">
        <v>172</v>
      </c>
      <c r="AU266" s="17" t="s">
        <v>88</v>
      </c>
    </row>
    <row r="267" s="15" customFormat="1">
      <c r="A267" s="15"/>
      <c r="B267" s="258"/>
      <c r="C267" s="259"/>
      <c r="D267" s="231" t="s">
        <v>179</v>
      </c>
      <c r="E267" s="260" t="s">
        <v>1</v>
      </c>
      <c r="F267" s="261" t="s">
        <v>700</v>
      </c>
      <c r="G267" s="259"/>
      <c r="H267" s="260" t="s">
        <v>1</v>
      </c>
      <c r="I267" s="262"/>
      <c r="J267" s="259"/>
      <c r="K267" s="259"/>
      <c r="L267" s="263"/>
      <c r="M267" s="264"/>
      <c r="N267" s="265"/>
      <c r="O267" s="265"/>
      <c r="P267" s="265"/>
      <c r="Q267" s="265"/>
      <c r="R267" s="265"/>
      <c r="S267" s="265"/>
      <c r="T267" s="266"/>
      <c r="U267" s="15"/>
      <c r="V267" s="15"/>
      <c r="W267" s="15"/>
      <c r="X267" s="15"/>
      <c r="Y267" s="15"/>
      <c r="Z267" s="15"/>
      <c r="AA267" s="15"/>
      <c r="AB267" s="15"/>
      <c r="AC267" s="15"/>
      <c r="AD267" s="15"/>
      <c r="AE267" s="15"/>
      <c r="AT267" s="267" t="s">
        <v>179</v>
      </c>
      <c r="AU267" s="267" t="s">
        <v>88</v>
      </c>
      <c r="AV267" s="15" t="s">
        <v>86</v>
      </c>
      <c r="AW267" s="15" t="s">
        <v>34</v>
      </c>
      <c r="AX267" s="15" t="s">
        <v>78</v>
      </c>
      <c r="AY267" s="267" t="s">
        <v>162</v>
      </c>
    </row>
    <row r="268" s="13" customFormat="1">
      <c r="A268" s="13"/>
      <c r="B268" s="236"/>
      <c r="C268" s="237"/>
      <c r="D268" s="231" t="s">
        <v>179</v>
      </c>
      <c r="E268" s="238" t="s">
        <v>1</v>
      </c>
      <c r="F268" s="239" t="s">
        <v>701</v>
      </c>
      <c r="G268" s="237"/>
      <c r="H268" s="240">
        <v>38.200000000000003</v>
      </c>
      <c r="I268" s="241"/>
      <c r="J268" s="237"/>
      <c r="K268" s="237"/>
      <c r="L268" s="242"/>
      <c r="M268" s="243"/>
      <c r="N268" s="244"/>
      <c r="O268" s="244"/>
      <c r="P268" s="244"/>
      <c r="Q268" s="244"/>
      <c r="R268" s="244"/>
      <c r="S268" s="244"/>
      <c r="T268" s="245"/>
      <c r="U268" s="13"/>
      <c r="V268" s="13"/>
      <c r="W268" s="13"/>
      <c r="X268" s="13"/>
      <c r="Y268" s="13"/>
      <c r="Z268" s="13"/>
      <c r="AA268" s="13"/>
      <c r="AB268" s="13"/>
      <c r="AC268" s="13"/>
      <c r="AD268" s="13"/>
      <c r="AE268" s="13"/>
      <c r="AT268" s="246" t="s">
        <v>179</v>
      </c>
      <c r="AU268" s="246" t="s">
        <v>88</v>
      </c>
      <c r="AV268" s="13" t="s">
        <v>88</v>
      </c>
      <c r="AW268" s="13" t="s">
        <v>34</v>
      </c>
      <c r="AX268" s="13" t="s">
        <v>78</v>
      </c>
      <c r="AY268" s="246" t="s">
        <v>162</v>
      </c>
    </row>
    <row r="269" s="15" customFormat="1">
      <c r="A269" s="15"/>
      <c r="B269" s="258"/>
      <c r="C269" s="259"/>
      <c r="D269" s="231" t="s">
        <v>179</v>
      </c>
      <c r="E269" s="260" t="s">
        <v>1</v>
      </c>
      <c r="F269" s="261" t="s">
        <v>702</v>
      </c>
      <c r="G269" s="259"/>
      <c r="H269" s="260" t="s">
        <v>1</v>
      </c>
      <c r="I269" s="262"/>
      <c r="J269" s="259"/>
      <c r="K269" s="259"/>
      <c r="L269" s="263"/>
      <c r="M269" s="264"/>
      <c r="N269" s="265"/>
      <c r="O269" s="265"/>
      <c r="P269" s="265"/>
      <c r="Q269" s="265"/>
      <c r="R269" s="265"/>
      <c r="S269" s="265"/>
      <c r="T269" s="266"/>
      <c r="U269" s="15"/>
      <c r="V269" s="15"/>
      <c r="W269" s="15"/>
      <c r="X269" s="15"/>
      <c r="Y269" s="15"/>
      <c r="Z269" s="15"/>
      <c r="AA269" s="15"/>
      <c r="AB269" s="15"/>
      <c r="AC269" s="15"/>
      <c r="AD269" s="15"/>
      <c r="AE269" s="15"/>
      <c r="AT269" s="267" t="s">
        <v>179</v>
      </c>
      <c r="AU269" s="267" t="s">
        <v>88</v>
      </c>
      <c r="AV269" s="15" t="s">
        <v>86</v>
      </c>
      <c r="AW269" s="15" t="s">
        <v>34</v>
      </c>
      <c r="AX269" s="15" t="s">
        <v>78</v>
      </c>
      <c r="AY269" s="267" t="s">
        <v>162</v>
      </c>
    </row>
    <row r="270" s="13" customFormat="1">
      <c r="A270" s="13"/>
      <c r="B270" s="236"/>
      <c r="C270" s="237"/>
      <c r="D270" s="231" t="s">
        <v>179</v>
      </c>
      <c r="E270" s="238" t="s">
        <v>1</v>
      </c>
      <c r="F270" s="239" t="s">
        <v>703</v>
      </c>
      <c r="G270" s="237"/>
      <c r="H270" s="240">
        <v>165.09999999999999</v>
      </c>
      <c r="I270" s="241"/>
      <c r="J270" s="237"/>
      <c r="K270" s="237"/>
      <c r="L270" s="242"/>
      <c r="M270" s="243"/>
      <c r="N270" s="244"/>
      <c r="O270" s="244"/>
      <c r="P270" s="244"/>
      <c r="Q270" s="244"/>
      <c r="R270" s="244"/>
      <c r="S270" s="244"/>
      <c r="T270" s="245"/>
      <c r="U270" s="13"/>
      <c r="V270" s="13"/>
      <c r="W270" s="13"/>
      <c r="X270" s="13"/>
      <c r="Y270" s="13"/>
      <c r="Z270" s="13"/>
      <c r="AA270" s="13"/>
      <c r="AB270" s="13"/>
      <c r="AC270" s="13"/>
      <c r="AD270" s="13"/>
      <c r="AE270" s="13"/>
      <c r="AT270" s="246" t="s">
        <v>179</v>
      </c>
      <c r="AU270" s="246" t="s">
        <v>88</v>
      </c>
      <c r="AV270" s="13" t="s">
        <v>88</v>
      </c>
      <c r="AW270" s="13" t="s">
        <v>34</v>
      </c>
      <c r="AX270" s="13" t="s">
        <v>78</v>
      </c>
      <c r="AY270" s="246" t="s">
        <v>162</v>
      </c>
    </row>
    <row r="271" s="15" customFormat="1">
      <c r="A271" s="15"/>
      <c r="B271" s="258"/>
      <c r="C271" s="259"/>
      <c r="D271" s="231" t="s">
        <v>179</v>
      </c>
      <c r="E271" s="260" t="s">
        <v>1</v>
      </c>
      <c r="F271" s="261" t="s">
        <v>334</v>
      </c>
      <c r="G271" s="259"/>
      <c r="H271" s="260" t="s">
        <v>1</v>
      </c>
      <c r="I271" s="262"/>
      <c r="J271" s="259"/>
      <c r="K271" s="259"/>
      <c r="L271" s="263"/>
      <c r="M271" s="264"/>
      <c r="N271" s="265"/>
      <c r="O271" s="265"/>
      <c r="P271" s="265"/>
      <c r="Q271" s="265"/>
      <c r="R271" s="265"/>
      <c r="S271" s="265"/>
      <c r="T271" s="266"/>
      <c r="U271" s="15"/>
      <c r="V271" s="15"/>
      <c r="W271" s="15"/>
      <c r="X271" s="15"/>
      <c r="Y271" s="15"/>
      <c r="Z271" s="15"/>
      <c r="AA271" s="15"/>
      <c r="AB271" s="15"/>
      <c r="AC271" s="15"/>
      <c r="AD271" s="15"/>
      <c r="AE271" s="15"/>
      <c r="AT271" s="267" t="s">
        <v>179</v>
      </c>
      <c r="AU271" s="267" t="s">
        <v>88</v>
      </c>
      <c r="AV271" s="15" t="s">
        <v>86</v>
      </c>
      <c r="AW271" s="15" t="s">
        <v>34</v>
      </c>
      <c r="AX271" s="15" t="s">
        <v>78</v>
      </c>
      <c r="AY271" s="267" t="s">
        <v>162</v>
      </c>
    </row>
    <row r="272" s="13" customFormat="1">
      <c r="A272" s="13"/>
      <c r="B272" s="236"/>
      <c r="C272" s="237"/>
      <c r="D272" s="231" t="s">
        <v>179</v>
      </c>
      <c r="E272" s="238" t="s">
        <v>1</v>
      </c>
      <c r="F272" s="239" t="s">
        <v>704</v>
      </c>
      <c r="G272" s="237"/>
      <c r="H272" s="240">
        <v>188.88999999999999</v>
      </c>
      <c r="I272" s="241"/>
      <c r="J272" s="237"/>
      <c r="K272" s="237"/>
      <c r="L272" s="242"/>
      <c r="M272" s="243"/>
      <c r="N272" s="244"/>
      <c r="O272" s="244"/>
      <c r="P272" s="244"/>
      <c r="Q272" s="244"/>
      <c r="R272" s="244"/>
      <c r="S272" s="244"/>
      <c r="T272" s="245"/>
      <c r="U272" s="13"/>
      <c r="V272" s="13"/>
      <c r="W272" s="13"/>
      <c r="X272" s="13"/>
      <c r="Y272" s="13"/>
      <c r="Z272" s="13"/>
      <c r="AA272" s="13"/>
      <c r="AB272" s="13"/>
      <c r="AC272" s="13"/>
      <c r="AD272" s="13"/>
      <c r="AE272" s="13"/>
      <c r="AT272" s="246" t="s">
        <v>179</v>
      </c>
      <c r="AU272" s="246" t="s">
        <v>88</v>
      </c>
      <c r="AV272" s="13" t="s">
        <v>88</v>
      </c>
      <c r="AW272" s="13" t="s">
        <v>34</v>
      </c>
      <c r="AX272" s="13" t="s">
        <v>78</v>
      </c>
      <c r="AY272" s="246" t="s">
        <v>162</v>
      </c>
    </row>
    <row r="273" s="15" customFormat="1">
      <c r="A273" s="15"/>
      <c r="B273" s="258"/>
      <c r="C273" s="259"/>
      <c r="D273" s="231" t="s">
        <v>179</v>
      </c>
      <c r="E273" s="260" t="s">
        <v>1</v>
      </c>
      <c r="F273" s="261" t="s">
        <v>336</v>
      </c>
      <c r="G273" s="259"/>
      <c r="H273" s="260" t="s">
        <v>1</v>
      </c>
      <c r="I273" s="262"/>
      <c r="J273" s="259"/>
      <c r="K273" s="259"/>
      <c r="L273" s="263"/>
      <c r="M273" s="264"/>
      <c r="N273" s="265"/>
      <c r="O273" s="265"/>
      <c r="P273" s="265"/>
      <c r="Q273" s="265"/>
      <c r="R273" s="265"/>
      <c r="S273" s="265"/>
      <c r="T273" s="266"/>
      <c r="U273" s="15"/>
      <c r="V273" s="15"/>
      <c r="W273" s="15"/>
      <c r="X273" s="15"/>
      <c r="Y273" s="15"/>
      <c r="Z273" s="15"/>
      <c r="AA273" s="15"/>
      <c r="AB273" s="15"/>
      <c r="AC273" s="15"/>
      <c r="AD273" s="15"/>
      <c r="AE273" s="15"/>
      <c r="AT273" s="267" t="s">
        <v>179</v>
      </c>
      <c r="AU273" s="267" t="s">
        <v>88</v>
      </c>
      <c r="AV273" s="15" t="s">
        <v>86</v>
      </c>
      <c r="AW273" s="15" t="s">
        <v>34</v>
      </c>
      <c r="AX273" s="15" t="s">
        <v>78</v>
      </c>
      <c r="AY273" s="267" t="s">
        <v>162</v>
      </c>
    </row>
    <row r="274" s="13" customFormat="1">
      <c r="A274" s="13"/>
      <c r="B274" s="236"/>
      <c r="C274" s="237"/>
      <c r="D274" s="231" t="s">
        <v>179</v>
      </c>
      <c r="E274" s="238" t="s">
        <v>1</v>
      </c>
      <c r="F274" s="239" t="s">
        <v>705</v>
      </c>
      <c r="G274" s="237"/>
      <c r="H274" s="240">
        <v>137.75999999999999</v>
      </c>
      <c r="I274" s="241"/>
      <c r="J274" s="237"/>
      <c r="K274" s="237"/>
      <c r="L274" s="242"/>
      <c r="M274" s="243"/>
      <c r="N274" s="244"/>
      <c r="O274" s="244"/>
      <c r="P274" s="244"/>
      <c r="Q274" s="244"/>
      <c r="R274" s="244"/>
      <c r="S274" s="244"/>
      <c r="T274" s="245"/>
      <c r="U274" s="13"/>
      <c r="V274" s="13"/>
      <c r="W274" s="13"/>
      <c r="X274" s="13"/>
      <c r="Y274" s="13"/>
      <c r="Z274" s="13"/>
      <c r="AA274" s="13"/>
      <c r="AB274" s="13"/>
      <c r="AC274" s="13"/>
      <c r="AD274" s="13"/>
      <c r="AE274" s="13"/>
      <c r="AT274" s="246" t="s">
        <v>179</v>
      </c>
      <c r="AU274" s="246" t="s">
        <v>88</v>
      </c>
      <c r="AV274" s="13" t="s">
        <v>88</v>
      </c>
      <c r="AW274" s="13" t="s">
        <v>34</v>
      </c>
      <c r="AX274" s="13" t="s">
        <v>78</v>
      </c>
      <c r="AY274" s="246" t="s">
        <v>162</v>
      </c>
    </row>
    <row r="275" s="14" customFormat="1">
      <c r="A275" s="14"/>
      <c r="B275" s="247"/>
      <c r="C275" s="248"/>
      <c r="D275" s="231" t="s">
        <v>179</v>
      </c>
      <c r="E275" s="249" t="s">
        <v>1</v>
      </c>
      <c r="F275" s="250" t="s">
        <v>181</v>
      </c>
      <c r="G275" s="248"/>
      <c r="H275" s="251">
        <v>529.95000000000005</v>
      </c>
      <c r="I275" s="252"/>
      <c r="J275" s="248"/>
      <c r="K275" s="248"/>
      <c r="L275" s="253"/>
      <c r="M275" s="254"/>
      <c r="N275" s="255"/>
      <c r="O275" s="255"/>
      <c r="P275" s="255"/>
      <c r="Q275" s="255"/>
      <c r="R275" s="255"/>
      <c r="S275" s="255"/>
      <c r="T275" s="256"/>
      <c r="U275" s="14"/>
      <c r="V275" s="14"/>
      <c r="W275" s="14"/>
      <c r="X275" s="14"/>
      <c r="Y275" s="14"/>
      <c r="Z275" s="14"/>
      <c r="AA275" s="14"/>
      <c r="AB275" s="14"/>
      <c r="AC275" s="14"/>
      <c r="AD275" s="14"/>
      <c r="AE275" s="14"/>
      <c r="AT275" s="257" t="s">
        <v>179</v>
      </c>
      <c r="AU275" s="257" t="s">
        <v>88</v>
      </c>
      <c r="AV275" s="14" t="s">
        <v>170</v>
      </c>
      <c r="AW275" s="14" t="s">
        <v>34</v>
      </c>
      <c r="AX275" s="14" t="s">
        <v>86</v>
      </c>
      <c r="AY275" s="257" t="s">
        <v>162</v>
      </c>
    </row>
    <row r="276" s="2" customFormat="1" ht="24.15" customHeight="1">
      <c r="A276" s="38"/>
      <c r="B276" s="39"/>
      <c r="C276" s="218" t="s">
        <v>411</v>
      </c>
      <c r="D276" s="218" t="s">
        <v>165</v>
      </c>
      <c r="E276" s="219" t="s">
        <v>706</v>
      </c>
      <c r="F276" s="220" t="s">
        <v>707</v>
      </c>
      <c r="G276" s="221" t="s">
        <v>168</v>
      </c>
      <c r="H276" s="222">
        <v>1.966</v>
      </c>
      <c r="I276" s="223"/>
      <c r="J276" s="224">
        <f>ROUND(I276*H276,2)</f>
        <v>0</v>
      </c>
      <c r="K276" s="220" t="s">
        <v>169</v>
      </c>
      <c r="L276" s="44"/>
      <c r="M276" s="225" t="s">
        <v>1</v>
      </c>
      <c r="N276" s="226" t="s">
        <v>43</v>
      </c>
      <c r="O276" s="91"/>
      <c r="P276" s="227">
        <f>O276*H276</f>
        <v>0</v>
      </c>
      <c r="Q276" s="227">
        <v>1.6873</v>
      </c>
      <c r="R276" s="227">
        <f>Q276*H276</f>
        <v>3.3172318000000001</v>
      </c>
      <c r="S276" s="227">
        <v>0</v>
      </c>
      <c r="T276" s="228">
        <f>S276*H276</f>
        <v>0</v>
      </c>
      <c r="U276" s="38"/>
      <c r="V276" s="38"/>
      <c r="W276" s="38"/>
      <c r="X276" s="38"/>
      <c r="Y276" s="38"/>
      <c r="Z276" s="38"/>
      <c r="AA276" s="38"/>
      <c r="AB276" s="38"/>
      <c r="AC276" s="38"/>
      <c r="AD276" s="38"/>
      <c r="AE276" s="38"/>
      <c r="AR276" s="229" t="s">
        <v>170</v>
      </c>
      <c r="AT276" s="229" t="s">
        <v>165</v>
      </c>
      <c r="AU276" s="229" t="s">
        <v>88</v>
      </c>
      <c r="AY276" s="17" t="s">
        <v>162</v>
      </c>
      <c r="BE276" s="230">
        <f>IF(N276="základní",J276,0)</f>
        <v>0</v>
      </c>
      <c r="BF276" s="230">
        <f>IF(N276="snížená",J276,0)</f>
        <v>0</v>
      </c>
      <c r="BG276" s="230">
        <f>IF(N276="zákl. přenesená",J276,0)</f>
        <v>0</v>
      </c>
      <c r="BH276" s="230">
        <f>IF(N276="sníž. přenesená",J276,0)</f>
        <v>0</v>
      </c>
      <c r="BI276" s="230">
        <f>IF(N276="nulová",J276,0)</f>
        <v>0</v>
      </c>
      <c r="BJ276" s="17" t="s">
        <v>86</v>
      </c>
      <c r="BK276" s="230">
        <f>ROUND(I276*H276,2)</f>
        <v>0</v>
      </c>
      <c r="BL276" s="17" t="s">
        <v>170</v>
      </c>
      <c r="BM276" s="229" t="s">
        <v>708</v>
      </c>
    </row>
    <row r="277" s="2" customFormat="1">
      <c r="A277" s="38"/>
      <c r="B277" s="39"/>
      <c r="C277" s="40"/>
      <c r="D277" s="231" t="s">
        <v>172</v>
      </c>
      <c r="E277" s="40"/>
      <c r="F277" s="232" t="s">
        <v>709</v>
      </c>
      <c r="G277" s="40"/>
      <c r="H277" s="40"/>
      <c r="I277" s="233"/>
      <c r="J277" s="40"/>
      <c r="K277" s="40"/>
      <c r="L277" s="44"/>
      <c r="M277" s="234"/>
      <c r="N277" s="235"/>
      <c r="O277" s="91"/>
      <c r="P277" s="91"/>
      <c r="Q277" s="91"/>
      <c r="R277" s="91"/>
      <c r="S277" s="91"/>
      <c r="T277" s="92"/>
      <c r="U277" s="38"/>
      <c r="V277" s="38"/>
      <c r="W277" s="38"/>
      <c r="X277" s="38"/>
      <c r="Y277" s="38"/>
      <c r="Z277" s="38"/>
      <c r="AA277" s="38"/>
      <c r="AB277" s="38"/>
      <c r="AC277" s="38"/>
      <c r="AD277" s="38"/>
      <c r="AE277" s="38"/>
      <c r="AT277" s="17" t="s">
        <v>172</v>
      </c>
      <c r="AU277" s="17" t="s">
        <v>88</v>
      </c>
    </row>
    <row r="278" s="13" customFormat="1">
      <c r="A278" s="13"/>
      <c r="B278" s="236"/>
      <c r="C278" s="237"/>
      <c r="D278" s="231" t="s">
        <v>179</v>
      </c>
      <c r="E278" s="238" t="s">
        <v>1</v>
      </c>
      <c r="F278" s="239" t="s">
        <v>710</v>
      </c>
      <c r="G278" s="237"/>
      <c r="H278" s="240">
        <v>1.966</v>
      </c>
      <c r="I278" s="241"/>
      <c r="J278" s="237"/>
      <c r="K278" s="237"/>
      <c r="L278" s="242"/>
      <c r="M278" s="243"/>
      <c r="N278" s="244"/>
      <c r="O278" s="244"/>
      <c r="P278" s="244"/>
      <c r="Q278" s="244"/>
      <c r="R278" s="244"/>
      <c r="S278" s="244"/>
      <c r="T278" s="245"/>
      <c r="U278" s="13"/>
      <c r="V278" s="13"/>
      <c r="W278" s="13"/>
      <c r="X278" s="13"/>
      <c r="Y278" s="13"/>
      <c r="Z278" s="13"/>
      <c r="AA278" s="13"/>
      <c r="AB278" s="13"/>
      <c r="AC278" s="13"/>
      <c r="AD278" s="13"/>
      <c r="AE278" s="13"/>
      <c r="AT278" s="246" t="s">
        <v>179</v>
      </c>
      <c r="AU278" s="246" t="s">
        <v>88</v>
      </c>
      <c r="AV278" s="13" t="s">
        <v>88</v>
      </c>
      <c r="AW278" s="13" t="s">
        <v>34</v>
      </c>
      <c r="AX278" s="13" t="s">
        <v>78</v>
      </c>
      <c r="AY278" s="246" t="s">
        <v>162</v>
      </c>
    </row>
    <row r="279" s="14" customFormat="1">
      <c r="A279" s="14"/>
      <c r="B279" s="247"/>
      <c r="C279" s="248"/>
      <c r="D279" s="231" t="s">
        <v>179</v>
      </c>
      <c r="E279" s="249" t="s">
        <v>1</v>
      </c>
      <c r="F279" s="250" t="s">
        <v>181</v>
      </c>
      <c r="G279" s="248"/>
      <c r="H279" s="251">
        <v>1.966</v>
      </c>
      <c r="I279" s="252"/>
      <c r="J279" s="248"/>
      <c r="K279" s="248"/>
      <c r="L279" s="253"/>
      <c r="M279" s="254"/>
      <c r="N279" s="255"/>
      <c r="O279" s="255"/>
      <c r="P279" s="255"/>
      <c r="Q279" s="255"/>
      <c r="R279" s="255"/>
      <c r="S279" s="255"/>
      <c r="T279" s="256"/>
      <c r="U279" s="14"/>
      <c r="V279" s="14"/>
      <c r="W279" s="14"/>
      <c r="X279" s="14"/>
      <c r="Y279" s="14"/>
      <c r="Z279" s="14"/>
      <c r="AA279" s="14"/>
      <c r="AB279" s="14"/>
      <c r="AC279" s="14"/>
      <c r="AD279" s="14"/>
      <c r="AE279" s="14"/>
      <c r="AT279" s="257" t="s">
        <v>179</v>
      </c>
      <c r="AU279" s="257" t="s">
        <v>88</v>
      </c>
      <c r="AV279" s="14" t="s">
        <v>170</v>
      </c>
      <c r="AW279" s="14" t="s">
        <v>34</v>
      </c>
      <c r="AX279" s="14" t="s">
        <v>86</v>
      </c>
      <c r="AY279" s="257" t="s">
        <v>162</v>
      </c>
    </row>
    <row r="280" s="2" customFormat="1" ht="24.15" customHeight="1">
      <c r="A280" s="38"/>
      <c r="B280" s="39"/>
      <c r="C280" s="218" t="s">
        <v>415</v>
      </c>
      <c r="D280" s="218" t="s">
        <v>165</v>
      </c>
      <c r="E280" s="219" t="s">
        <v>711</v>
      </c>
      <c r="F280" s="220" t="s">
        <v>712</v>
      </c>
      <c r="G280" s="221" t="s">
        <v>713</v>
      </c>
      <c r="H280" s="222">
        <v>1</v>
      </c>
      <c r="I280" s="223"/>
      <c r="J280" s="224">
        <f>ROUND(I280*H280,2)</f>
        <v>0</v>
      </c>
      <c r="K280" s="220" t="s">
        <v>1</v>
      </c>
      <c r="L280" s="44"/>
      <c r="M280" s="225" t="s">
        <v>1</v>
      </c>
      <c r="N280" s="226" t="s">
        <v>43</v>
      </c>
      <c r="O280" s="91"/>
      <c r="P280" s="227">
        <f>O280*H280</f>
        <v>0</v>
      </c>
      <c r="Q280" s="227">
        <v>0.38879999999999998</v>
      </c>
      <c r="R280" s="227">
        <f>Q280*H280</f>
        <v>0.38879999999999998</v>
      </c>
      <c r="S280" s="227">
        <v>0</v>
      </c>
      <c r="T280" s="228">
        <f>S280*H280</f>
        <v>0</v>
      </c>
      <c r="U280" s="38"/>
      <c r="V280" s="38"/>
      <c r="W280" s="38"/>
      <c r="X280" s="38"/>
      <c r="Y280" s="38"/>
      <c r="Z280" s="38"/>
      <c r="AA280" s="38"/>
      <c r="AB280" s="38"/>
      <c r="AC280" s="38"/>
      <c r="AD280" s="38"/>
      <c r="AE280" s="38"/>
      <c r="AR280" s="229" t="s">
        <v>170</v>
      </c>
      <c r="AT280" s="229" t="s">
        <v>165</v>
      </c>
      <c r="AU280" s="229" t="s">
        <v>88</v>
      </c>
      <c r="AY280" s="17" t="s">
        <v>162</v>
      </c>
      <c r="BE280" s="230">
        <f>IF(N280="základní",J280,0)</f>
        <v>0</v>
      </c>
      <c r="BF280" s="230">
        <f>IF(N280="snížená",J280,0)</f>
        <v>0</v>
      </c>
      <c r="BG280" s="230">
        <f>IF(N280="zákl. přenesená",J280,0)</f>
        <v>0</v>
      </c>
      <c r="BH280" s="230">
        <f>IF(N280="sníž. přenesená",J280,0)</f>
        <v>0</v>
      </c>
      <c r="BI280" s="230">
        <f>IF(N280="nulová",J280,0)</f>
        <v>0</v>
      </c>
      <c r="BJ280" s="17" t="s">
        <v>86</v>
      </c>
      <c r="BK280" s="230">
        <f>ROUND(I280*H280,2)</f>
        <v>0</v>
      </c>
      <c r="BL280" s="17" t="s">
        <v>170</v>
      </c>
      <c r="BM280" s="229" t="s">
        <v>714</v>
      </c>
    </row>
    <row r="281" s="2" customFormat="1" ht="37.8" customHeight="1">
      <c r="A281" s="38"/>
      <c r="B281" s="39"/>
      <c r="C281" s="218" t="s">
        <v>420</v>
      </c>
      <c r="D281" s="218" t="s">
        <v>165</v>
      </c>
      <c r="E281" s="219" t="s">
        <v>715</v>
      </c>
      <c r="F281" s="220" t="s">
        <v>716</v>
      </c>
      <c r="G281" s="221" t="s">
        <v>208</v>
      </c>
      <c r="H281" s="222">
        <v>5</v>
      </c>
      <c r="I281" s="223"/>
      <c r="J281" s="224">
        <f>ROUND(I281*H281,2)</f>
        <v>0</v>
      </c>
      <c r="K281" s="220" t="s">
        <v>1</v>
      </c>
      <c r="L281" s="44"/>
      <c r="M281" s="225" t="s">
        <v>1</v>
      </c>
      <c r="N281" s="226" t="s">
        <v>43</v>
      </c>
      <c r="O281" s="91"/>
      <c r="P281" s="227">
        <f>O281*H281</f>
        <v>0</v>
      </c>
      <c r="Q281" s="227">
        <v>0.12308</v>
      </c>
      <c r="R281" s="227">
        <f>Q281*H281</f>
        <v>0.61539999999999995</v>
      </c>
      <c r="S281" s="227">
        <v>0</v>
      </c>
      <c r="T281" s="228">
        <f>S281*H281</f>
        <v>0</v>
      </c>
      <c r="U281" s="38"/>
      <c r="V281" s="38"/>
      <c r="W281" s="38"/>
      <c r="X281" s="38"/>
      <c r="Y281" s="38"/>
      <c r="Z281" s="38"/>
      <c r="AA281" s="38"/>
      <c r="AB281" s="38"/>
      <c r="AC281" s="38"/>
      <c r="AD281" s="38"/>
      <c r="AE281" s="38"/>
      <c r="AR281" s="229" t="s">
        <v>170</v>
      </c>
      <c r="AT281" s="229" t="s">
        <v>165</v>
      </c>
      <c r="AU281" s="229" t="s">
        <v>88</v>
      </c>
      <c r="AY281" s="17" t="s">
        <v>162</v>
      </c>
      <c r="BE281" s="230">
        <f>IF(N281="základní",J281,0)</f>
        <v>0</v>
      </c>
      <c r="BF281" s="230">
        <f>IF(N281="snížená",J281,0)</f>
        <v>0</v>
      </c>
      <c r="BG281" s="230">
        <f>IF(N281="zákl. přenesená",J281,0)</f>
        <v>0</v>
      </c>
      <c r="BH281" s="230">
        <f>IF(N281="sníž. přenesená",J281,0)</f>
        <v>0</v>
      </c>
      <c r="BI281" s="230">
        <f>IF(N281="nulová",J281,0)</f>
        <v>0</v>
      </c>
      <c r="BJ281" s="17" t="s">
        <v>86</v>
      </c>
      <c r="BK281" s="230">
        <f>ROUND(I281*H281,2)</f>
        <v>0</v>
      </c>
      <c r="BL281" s="17" t="s">
        <v>170</v>
      </c>
      <c r="BM281" s="229" t="s">
        <v>717</v>
      </c>
    </row>
    <row r="282" s="2" customFormat="1" ht="24.15" customHeight="1">
      <c r="A282" s="38"/>
      <c r="B282" s="39"/>
      <c r="C282" s="218" t="s">
        <v>425</v>
      </c>
      <c r="D282" s="218" t="s">
        <v>165</v>
      </c>
      <c r="E282" s="219" t="s">
        <v>718</v>
      </c>
      <c r="F282" s="220" t="s">
        <v>719</v>
      </c>
      <c r="G282" s="221" t="s">
        <v>268</v>
      </c>
      <c r="H282" s="222">
        <v>8</v>
      </c>
      <c r="I282" s="223"/>
      <c r="J282" s="224">
        <f>ROUND(I282*H282,2)</f>
        <v>0</v>
      </c>
      <c r="K282" s="220" t="s">
        <v>1</v>
      </c>
      <c r="L282" s="44"/>
      <c r="M282" s="225" t="s">
        <v>1</v>
      </c>
      <c r="N282" s="226" t="s">
        <v>43</v>
      </c>
      <c r="O282" s="91"/>
      <c r="P282" s="227">
        <f>O282*H282</f>
        <v>0</v>
      </c>
      <c r="Q282" s="227">
        <v>0.039629999999999999</v>
      </c>
      <c r="R282" s="227">
        <f>Q282*H282</f>
        <v>0.31703999999999999</v>
      </c>
      <c r="S282" s="227">
        <v>0</v>
      </c>
      <c r="T282" s="228">
        <f>S282*H282</f>
        <v>0</v>
      </c>
      <c r="U282" s="38"/>
      <c r="V282" s="38"/>
      <c r="W282" s="38"/>
      <c r="X282" s="38"/>
      <c r="Y282" s="38"/>
      <c r="Z282" s="38"/>
      <c r="AA282" s="38"/>
      <c r="AB282" s="38"/>
      <c r="AC282" s="38"/>
      <c r="AD282" s="38"/>
      <c r="AE282" s="38"/>
      <c r="AR282" s="229" t="s">
        <v>170</v>
      </c>
      <c r="AT282" s="229" t="s">
        <v>165</v>
      </c>
      <c r="AU282" s="229" t="s">
        <v>88</v>
      </c>
      <c r="AY282" s="17" t="s">
        <v>162</v>
      </c>
      <c r="BE282" s="230">
        <f>IF(N282="základní",J282,0)</f>
        <v>0</v>
      </c>
      <c r="BF282" s="230">
        <f>IF(N282="snížená",J282,0)</f>
        <v>0</v>
      </c>
      <c r="BG282" s="230">
        <f>IF(N282="zákl. přenesená",J282,0)</f>
        <v>0</v>
      </c>
      <c r="BH282" s="230">
        <f>IF(N282="sníž. přenesená",J282,0)</f>
        <v>0</v>
      </c>
      <c r="BI282" s="230">
        <f>IF(N282="nulová",J282,0)</f>
        <v>0</v>
      </c>
      <c r="BJ282" s="17" t="s">
        <v>86</v>
      </c>
      <c r="BK282" s="230">
        <f>ROUND(I282*H282,2)</f>
        <v>0</v>
      </c>
      <c r="BL282" s="17" t="s">
        <v>170</v>
      </c>
      <c r="BM282" s="229" t="s">
        <v>720</v>
      </c>
    </row>
    <row r="283" s="2" customFormat="1">
      <c r="A283" s="38"/>
      <c r="B283" s="39"/>
      <c r="C283" s="40"/>
      <c r="D283" s="231" t="s">
        <v>172</v>
      </c>
      <c r="E283" s="40"/>
      <c r="F283" s="232" t="s">
        <v>721</v>
      </c>
      <c r="G283" s="40"/>
      <c r="H283" s="40"/>
      <c r="I283" s="233"/>
      <c r="J283" s="40"/>
      <c r="K283" s="40"/>
      <c r="L283" s="44"/>
      <c r="M283" s="234"/>
      <c r="N283" s="235"/>
      <c r="O283" s="91"/>
      <c r="P283" s="91"/>
      <c r="Q283" s="91"/>
      <c r="R283" s="91"/>
      <c r="S283" s="91"/>
      <c r="T283" s="92"/>
      <c r="U283" s="38"/>
      <c r="V283" s="38"/>
      <c r="W283" s="38"/>
      <c r="X283" s="38"/>
      <c r="Y283" s="38"/>
      <c r="Z283" s="38"/>
      <c r="AA283" s="38"/>
      <c r="AB283" s="38"/>
      <c r="AC283" s="38"/>
      <c r="AD283" s="38"/>
      <c r="AE283" s="38"/>
      <c r="AT283" s="17" t="s">
        <v>172</v>
      </c>
      <c r="AU283" s="17" t="s">
        <v>88</v>
      </c>
    </row>
    <row r="284" s="2" customFormat="1" ht="16.5" customHeight="1">
      <c r="A284" s="38"/>
      <c r="B284" s="39"/>
      <c r="C284" s="218" t="s">
        <v>430</v>
      </c>
      <c r="D284" s="218" t="s">
        <v>165</v>
      </c>
      <c r="E284" s="219" t="s">
        <v>722</v>
      </c>
      <c r="F284" s="220" t="s">
        <v>723</v>
      </c>
      <c r="G284" s="221" t="s">
        <v>268</v>
      </c>
      <c r="H284" s="222">
        <v>22</v>
      </c>
      <c r="I284" s="223"/>
      <c r="J284" s="224">
        <f>ROUND(I284*H284,2)</f>
        <v>0</v>
      </c>
      <c r="K284" s="220" t="s">
        <v>1</v>
      </c>
      <c r="L284" s="44"/>
      <c r="M284" s="225" t="s">
        <v>1</v>
      </c>
      <c r="N284" s="226" t="s">
        <v>43</v>
      </c>
      <c r="O284" s="91"/>
      <c r="P284" s="227">
        <f>O284*H284</f>
        <v>0</v>
      </c>
      <c r="Q284" s="227">
        <v>0.054550000000000001</v>
      </c>
      <c r="R284" s="227">
        <f>Q284*H284</f>
        <v>1.2000999999999999</v>
      </c>
      <c r="S284" s="227">
        <v>0</v>
      </c>
      <c r="T284" s="228">
        <f>S284*H284</f>
        <v>0</v>
      </c>
      <c r="U284" s="38"/>
      <c r="V284" s="38"/>
      <c r="W284" s="38"/>
      <c r="X284" s="38"/>
      <c r="Y284" s="38"/>
      <c r="Z284" s="38"/>
      <c r="AA284" s="38"/>
      <c r="AB284" s="38"/>
      <c r="AC284" s="38"/>
      <c r="AD284" s="38"/>
      <c r="AE284" s="38"/>
      <c r="AR284" s="229" t="s">
        <v>170</v>
      </c>
      <c r="AT284" s="229" t="s">
        <v>165</v>
      </c>
      <c r="AU284" s="229" t="s">
        <v>88</v>
      </c>
      <c r="AY284" s="17" t="s">
        <v>162</v>
      </c>
      <c r="BE284" s="230">
        <f>IF(N284="základní",J284,0)</f>
        <v>0</v>
      </c>
      <c r="BF284" s="230">
        <f>IF(N284="snížená",J284,0)</f>
        <v>0</v>
      </c>
      <c r="BG284" s="230">
        <f>IF(N284="zákl. přenesená",J284,0)</f>
        <v>0</v>
      </c>
      <c r="BH284" s="230">
        <f>IF(N284="sníž. přenesená",J284,0)</f>
        <v>0</v>
      </c>
      <c r="BI284" s="230">
        <f>IF(N284="nulová",J284,0)</f>
        <v>0</v>
      </c>
      <c r="BJ284" s="17" t="s">
        <v>86</v>
      </c>
      <c r="BK284" s="230">
        <f>ROUND(I284*H284,2)</f>
        <v>0</v>
      </c>
      <c r="BL284" s="17" t="s">
        <v>170</v>
      </c>
      <c r="BM284" s="229" t="s">
        <v>724</v>
      </c>
    </row>
    <row r="285" s="2" customFormat="1">
      <c r="A285" s="38"/>
      <c r="B285" s="39"/>
      <c r="C285" s="40"/>
      <c r="D285" s="231" t="s">
        <v>172</v>
      </c>
      <c r="E285" s="40"/>
      <c r="F285" s="232" t="s">
        <v>721</v>
      </c>
      <c r="G285" s="40"/>
      <c r="H285" s="40"/>
      <c r="I285" s="233"/>
      <c r="J285" s="40"/>
      <c r="K285" s="40"/>
      <c r="L285" s="44"/>
      <c r="M285" s="234"/>
      <c r="N285" s="235"/>
      <c r="O285" s="91"/>
      <c r="P285" s="91"/>
      <c r="Q285" s="91"/>
      <c r="R285" s="91"/>
      <c r="S285" s="91"/>
      <c r="T285" s="92"/>
      <c r="U285" s="38"/>
      <c r="V285" s="38"/>
      <c r="W285" s="38"/>
      <c r="X285" s="38"/>
      <c r="Y285" s="38"/>
      <c r="Z285" s="38"/>
      <c r="AA285" s="38"/>
      <c r="AB285" s="38"/>
      <c r="AC285" s="38"/>
      <c r="AD285" s="38"/>
      <c r="AE285" s="38"/>
      <c r="AT285" s="17" t="s">
        <v>172</v>
      </c>
      <c r="AU285" s="17" t="s">
        <v>88</v>
      </c>
    </row>
    <row r="286" s="2" customFormat="1" ht="16.5" customHeight="1">
      <c r="A286" s="38"/>
      <c r="B286" s="39"/>
      <c r="C286" s="218" t="s">
        <v>435</v>
      </c>
      <c r="D286" s="218" t="s">
        <v>165</v>
      </c>
      <c r="E286" s="219" t="s">
        <v>725</v>
      </c>
      <c r="F286" s="220" t="s">
        <v>726</v>
      </c>
      <c r="G286" s="221" t="s">
        <v>268</v>
      </c>
      <c r="H286" s="222">
        <v>6</v>
      </c>
      <c r="I286" s="223"/>
      <c r="J286" s="224">
        <f>ROUND(I286*H286,2)</f>
        <v>0</v>
      </c>
      <c r="K286" s="220" t="s">
        <v>1</v>
      </c>
      <c r="L286" s="44"/>
      <c r="M286" s="225" t="s">
        <v>1</v>
      </c>
      <c r="N286" s="226" t="s">
        <v>43</v>
      </c>
      <c r="O286" s="91"/>
      <c r="P286" s="227">
        <f>O286*H286</f>
        <v>0</v>
      </c>
      <c r="Q286" s="227">
        <v>0.072849999999999998</v>
      </c>
      <c r="R286" s="227">
        <f>Q286*H286</f>
        <v>0.43709999999999999</v>
      </c>
      <c r="S286" s="227">
        <v>0</v>
      </c>
      <c r="T286" s="228">
        <f>S286*H286</f>
        <v>0</v>
      </c>
      <c r="U286" s="38"/>
      <c r="V286" s="38"/>
      <c r="W286" s="38"/>
      <c r="X286" s="38"/>
      <c r="Y286" s="38"/>
      <c r="Z286" s="38"/>
      <c r="AA286" s="38"/>
      <c r="AB286" s="38"/>
      <c r="AC286" s="38"/>
      <c r="AD286" s="38"/>
      <c r="AE286" s="38"/>
      <c r="AR286" s="229" t="s">
        <v>170</v>
      </c>
      <c r="AT286" s="229" t="s">
        <v>165</v>
      </c>
      <c r="AU286" s="229" t="s">
        <v>88</v>
      </c>
      <c r="AY286" s="17" t="s">
        <v>162</v>
      </c>
      <c r="BE286" s="230">
        <f>IF(N286="základní",J286,0)</f>
        <v>0</v>
      </c>
      <c r="BF286" s="230">
        <f>IF(N286="snížená",J286,0)</f>
        <v>0</v>
      </c>
      <c r="BG286" s="230">
        <f>IF(N286="zákl. přenesená",J286,0)</f>
        <v>0</v>
      </c>
      <c r="BH286" s="230">
        <f>IF(N286="sníž. přenesená",J286,0)</f>
        <v>0</v>
      </c>
      <c r="BI286" s="230">
        <f>IF(N286="nulová",J286,0)</f>
        <v>0</v>
      </c>
      <c r="BJ286" s="17" t="s">
        <v>86</v>
      </c>
      <c r="BK286" s="230">
        <f>ROUND(I286*H286,2)</f>
        <v>0</v>
      </c>
      <c r="BL286" s="17" t="s">
        <v>170</v>
      </c>
      <c r="BM286" s="229" t="s">
        <v>727</v>
      </c>
    </row>
    <row r="287" s="2" customFormat="1">
      <c r="A287" s="38"/>
      <c r="B287" s="39"/>
      <c r="C287" s="40"/>
      <c r="D287" s="231" t="s">
        <v>172</v>
      </c>
      <c r="E287" s="40"/>
      <c r="F287" s="232" t="s">
        <v>721</v>
      </c>
      <c r="G287" s="40"/>
      <c r="H287" s="40"/>
      <c r="I287" s="233"/>
      <c r="J287" s="40"/>
      <c r="K287" s="40"/>
      <c r="L287" s="44"/>
      <c r="M287" s="234"/>
      <c r="N287" s="235"/>
      <c r="O287" s="91"/>
      <c r="P287" s="91"/>
      <c r="Q287" s="91"/>
      <c r="R287" s="91"/>
      <c r="S287" s="91"/>
      <c r="T287" s="92"/>
      <c r="U287" s="38"/>
      <c r="V287" s="38"/>
      <c r="W287" s="38"/>
      <c r="X287" s="38"/>
      <c r="Y287" s="38"/>
      <c r="Z287" s="38"/>
      <c r="AA287" s="38"/>
      <c r="AB287" s="38"/>
      <c r="AC287" s="38"/>
      <c r="AD287" s="38"/>
      <c r="AE287" s="38"/>
      <c r="AT287" s="17" t="s">
        <v>172</v>
      </c>
      <c r="AU287" s="17" t="s">
        <v>88</v>
      </c>
    </row>
    <row r="288" s="2" customFormat="1" ht="16.5" customHeight="1">
      <c r="A288" s="38"/>
      <c r="B288" s="39"/>
      <c r="C288" s="218" t="s">
        <v>439</v>
      </c>
      <c r="D288" s="218" t="s">
        <v>165</v>
      </c>
      <c r="E288" s="219" t="s">
        <v>728</v>
      </c>
      <c r="F288" s="220" t="s">
        <v>729</v>
      </c>
      <c r="G288" s="221" t="s">
        <v>268</v>
      </c>
      <c r="H288" s="222">
        <v>4</v>
      </c>
      <c r="I288" s="223"/>
      <c r="J288" s="224">
        <f>ROUND(I288*H288,2)</f>
        <v>0</v>
      </c>
      <c r="K288" s="220" t="s">
        <v>1</v>
      </c>
      <c r="L288" s="44"/>
      <c r="M288" s="225" t="s">
        <v>1</v>
      </c>
      <c r="N288" s="226" t="s">
        <v>43</v>
      </c>
      <c r="O288" s="91"/>
      <c r="P288" s="227">
        <f>O288*H288</f>
        <v>0</v>
      </c>
      <c r="Q288" s="227">
        <v>0.091050000000000006</v>
      </c>
      <c r="R288" s="227">
        <f>Q288*H288</f>
        <v>0.36420000000000002</v>
      </c>
      <c r="S288" s="227">
        <v>0</v>
      </c>
      <c r="T288" s="228">
        <f>S288*H288</f>
        <v>0</v>
      </c>
      <c r="U288" s="38"/>
      <c r="V288" s="38"/>
      <c r="W288" s="38"/>
      <c r="X288" s="38"/>
      <c r="Y288" s="38"/>
      <c r="Z288" s="38"/>
      <c r="AA288" s="38"/>
      <c r="AB288" s="38"/>
      <c r="AC288" s="38"/>
      <c r="AD288" s="38"/>
      <c r="AE288" s="38"/>
      <c r="AR288" s="229" t="s">
        <v>170</v>
      </c>
      <c r="AT288" s="229" t="s">
        <v>165</v>
      </c>
      <c r="AU288" s="229" t="s">
        <v>88</v>
      </c>
      <c r="AY288" s="17" t="s">
        <v>162</v>
      </c>
      <c r="BE288" s="230">
        <f>IF(N288="základní",J288,0)</f>
        <v>0</v>
      </c>
      <c r="BF288" s="230">
        <f>IF(N288="snížená",J288,0)</f>
        <v>0</v>
      </c>
      <c r="BG288" s="230">
        <f>IF(N288="zákl. přenesená",J288,0)</f>
        <v>0</v>
      </c>
      <c r="BH288" s="230">
        <f>IF(N288="sníž. přenesená",J288,0)</f>
        <v>0</v>
      </c>
      <c r="BI288" s="230">
        <f>IF(N288="nulová",J288,0)</f>
        <v>0</v>
      </c>
      <c r="BJ288" s="17" t="s">
        <v>86</v>
      </c>
      <c r="BK288" s="230">
        <f>ROUND(I288*H288,2)</f>
        <v>0</v>
      </c>
      <c r="BL288" s="17" t="s">
        <v>170</v>
      </c>
      <c r="BM288" s="229" t="s">
        <v>730</v>
      </c>
    </row>
    <row r="289" s="2" customFormat="1">
      <c r="A289" s="38"/>
      <c r="B289" s="39"/>
      <c r="C289" s="40"/>
      <c r="D289" s="231" t="s">
        <v>172</v>
      </c>
      <c r="E289" s="40"/>
      <c r="F289" s="232" t="s">
        <v>721</v>
      </c>
      <c r="G289" s="40"/>
      <c r="H289" s="40"/>
      <c r="I289" s="233"/>
      <c r="J289" s="40"/>
      <c r="K289" s="40"/>
      <c r="L289" s="44"/>
      <c r="M289" s="234"/>
      <c r="N289" s="235"/>
      <c r="O289" s="91"/>
      <c r="P289" s="91"/>
      <c r="Q289" s="91"/>
      <c r="R289" s="91"/>
      <c r="S289" s="91"/>
      <c r="T289" s="92"/>
      <c r="U289" s="38"/>
      <c r="V289" s="38"/>
      <c r="W289" s="38"/>
      <c r="X289" s="38"/>
      <c r="Y289" s="38"/>
      <c r="Z289" s="38"/>
      <c r="AA289" s="38"/>
      <c r="AB289" s="38"/>
      <c r="AC289" s="38"/>
      <c r="AD289" s="38"/>
      <c r="AE289" s="38"/>
      <c r="AT289" s="17" t="s">
        <v>172</v>
      </c>
      <c r="AU289" s="17" t="s">
        <v>88</v>
      </c>
    </row>
    <row r="290" s="2" customFormat="1" ht="16.5" customHeight="1">
      <c r="A290" s="38"/>
      <c r="B290" s="39"/>
      <c r="C290" s="218" t="s">
        <v>445</v>
      </c>
      <c r="D290" s="218" t="s">
        <v>165</v>
      </c>
      <c r="E290" s="219" t="s">
        <v>731</v>
      </c>
      <c r="F290" s="220" t="s">
        <v>732</v>
      </c>
      <c r="G290" s="221" t="s">
        <v>268</v>
      </c>
      <c r="H290" s="222">
        <v>6</v>
      </c>
      <c r="I290" s="223"/>
      <c r="J290" s="224">
        <f>ROUND(I290*H290,2)</f>
        <v>0</v>
      </c>
      <c r="K290" s="220" t="s">
        <v>1</v>
      </c>
      <c r="L290" s="44"/>
      <c r="M290" s="225" t="s">
        <v>1</v>
      </c>
      <c r="N290" s="226" t="s">
        <v>43</v>
      </c>
      <c r="O290" s="91"/>
      <c r="P290" s="227">
        <f>O290*H290</f>
        <v>0</v>
      </c>
      <c r="Q290" s="227">
        <v>0.10005</v>
      </c>
      <c r="R290" s="227">
        <f>Q290*H290</f>
        <v>0.60030000000000006</v>
      </c>
      <c r="S290" s="227">
        <v>0</v>
      </c>
      <c r="T290" s="228">
        <f>S290*H290</f>
        <v>0</v>
      </c>
      <c r="U290" s="38"/>
      <c r="V290" s="38"/>
      <c r="W290" s="38"/>
      <c r="X290" s="38"/>
      <c r="Y290" s="38"/>
      <c r="Z290" s="38"/>
      <c r="AA290" s="38"/>
      <c r="AB290" s="38"/>
      <c r="AC290" s="38"/>
      <c r="AD290" s="38"/>
      <c r="AE290" s="38"/>
      <c r="AR290" s="229" t="s">
        <v>170</v>
      </c>
      <c r="AT290" s="229" t="s">
        <v>165</v>
      </c>
      <c r="AU290" s="229" t="s">
        <v>88</v>
      </c>
      <c r="AY290" s="17" t="s">
        <v>162</v>
      </c>
      <c r="BE290" s="230">
        <f>IF(N290="základní",J290,0)</f>
        <v>0</v>
      </c>
      <c r="BF290" s="230">
        <f>IF(N290="snížená",J290,0)</f>
        <v>0</v>
      </c>
      <c r="BG290" s="230">
        <f>IF(N290="zákl. přenesená",J290,0)</f>
        <v>0</v>
      </c>
      <c r="BH290" s="230">
        <f>IF(N290="sníž. přenesená",J290,0)</f>
        <v>0</v>
      </c>
      <c r="BI290" s="230">
        <f>IF(N290="nulová",J290,0)</f>
        <v>0</v>
      </c>
      <c r="BJ290" s="17" t="s">
        <v>86</v>
      </c>
      <c r="BK290" s="230">
        <f>ROUND(I290*H290,2)</f>
        <v>0</v>
      </c>
      <c r="BL290" s="17" t="s">
        <v>170</v>
      </c>
      <c r="BM290" s="229" t="s">
        <v>733</v>
      </c>
    </row>
    <row r="291" s="2" customFormat="1">
      <c r="A291" s="38"/>
      <c r="B291" s="39"/>
      <c r="C291" s="40"/>
      <c r="D291" s="231" t="s">
        <v>172</v>
      </c>
      <c r="E291" s="40"/>
      <c r="F291" s="232" t="s">
        <v>721</v>
      </c>
      <c r="G291" s="40"/>
      <c r="H291" s="40"/>
      <c r="I291" s="233"/>
      <c r="J291" s="40"/>
      <c r="K291" s="40"/>
      <c r="L291" s="44"/>
      <c r="M291" s="234"/>
      <c r="N291" s="235"/>
      <c r="O291" s="91"/>
      <c r="P291" s="91"/>
      <c r="Q291" s="91"/>
      <c r="R291" s="91"/>
      <c r="S291" s="91"/>
      <c r="T291" s="92"/>
      <c r="U291" s="38"/>
      <c r="V291" s="38"/>
      <c r="W291" s="38"/>
      <c r="X291" s="38"/>
      <c r="Y291" s="38"/>
      <c r="Z291" s="38"/>
      <c r="AA291" s="38"/>
      <c r="AB291" s="38"/>
      <c r="AC291" s="38"/>
      <c r="AD291" s="38"/>
      <c r="AE291" s="38"/>
      <c r="AT291" s="17" t="s">
        <v>172</v>
      </c>
      <c r="AU291" s="17" t="s">
        <v>88</v>
      </c>
    </row>
    <row r="292" s="2" customFormat="1" ht="16.5" customHeight="1">
      <c r="A292" s="38"/>
      <c r="B292" s="39"/>
      <c r="C292" s="218" t="s">
        <v>451</v>
      </c>
      <c r="D292" s="218" t="s">
        <v>165</v>
      </c>
      <c r="E292" s="219" t="s">
        <v>734</v>
      </c>
      <c r="F292" s="220" t="s">
        <v>735</v>
      </c>
      <c r="G292" s="221" t="s">
        <v>268</v>
      </c>
      <c r="H292" s="222">
        <v>8</v>
      </c>
      <c r="I292" s="223"/>
      <c r="J292" s="224">
        <f>ROUND(I292*H292,2)</f>
        <v>0</v>
      </c>
      <c r="K292" s="220" t="s">
        <v>1</v>
      </c>
      <c r="L292" s="44"/>
      <c r="M292" s="225" t="s">
        <v>1</v>
      </c>
      <c r="N292" s="226" t="s">
        <v>43</v>
      </c>
      <c r="O292" s="91"/>
      <c r="P292" s="227">
        <f>O292*H292</f>
        <v>0</v>
      </c>
      <c r="Q292" s="227">
        <v>0.12705</v>
      </c>
      <c r="R292" s="227">
        <f>Q292*H292</f>
        <v>1.0164</v>
      </c>
      <c r="S292" s="227">
        <v>0</v>
      </c>
      <c r="T292" s="228">
        <f>S292*H292</f>
        <v>0</v>
      </c>
      <c r="U292" s="38"/>
      <c r="V292" s="38"/>
      <c r="W292" s="38"/>
      <c r="X292" s="38"/>
      <c r="Y292" s="38"/>
      <c r="Z292" s="38"/>
      <c r="AA292" s="38"/>
      <c r="AB292" s="38"/>
      <c r="AC292" s="38"/>
      <c r="AD292" s="38"/>
      <c r="AE292" s="38"/>
      <c r="AR292" s="229" t="s">
        <v>170</v>
      </c>
      <c r="AT292" s="229" t="s">
        <v>165</v>
      </c>
      <c r="AU292" s="229" t="s">
        <v>88</v>
      </c>
      <c r="AY292" s="17" t="s">
        <v>162</v>
      </c>
      <c r="BE292" s="230">
        <f>IF(N292="základní",J292,0)</f>
        <v>0</v>
      </c>
      <c r="BF292" s="230">
        <f>IF(N292="snížená",J292,0)</f>
        <v>0</v>
      </c>
      <c r="BG292" s="230">
        <f>IF(N292="zákl. přenesená",J292,0)</f>
        <v>0</v>
      </c>
      <c r="BH292" s="230">
        <f>IF(N292="sníž. přenesená",J292,0)</f>
        <v>0</v>
      </c>
      <c r="BI292" s="230">
        <f>IF(N292="nulová",J292,0)</f>
        <v>0</v>
      </c>
      <c r="BJ292" s="17" t="s">
        <v>86</v>
      </c>
      <c r="BK292" s="230">
        <f>ROUND(I292*H292,2)</f>
        <v>0</v>
      </c>
      <c r="BL292" s="17" t="s">
        <v>170</v>
      </c>
      <c r="BM292" s="229" t="s">
        <v>736</v>
      </c>
    </row>
    <row r="293" s="2" customFormat="1">
      <c r="A293" s="38"/>
      <c r="B293" s="39"/>
      <c r="C293" s="40"/>
      <c r="D293" s="231" t="s">
        <v>172</v>
      </c>
      <c r="E293" s="40"/>
      <c r="F293" s="232" t="s">
        <v>721</v>
      </c>
      <c r="G293" s="40"/>
      <c r="H293" s="40"/>
      <c r="I293" s="233"/>
      <c r="J293" s="40"/>
      <c r="K293" s="40"/>
      <c r="L293" s="44"/>
      <c r="M293" s="234"/>
      <c r="N293" s="235"/>
      <c r="O293" s="91"/>
      <c r="P293" s="91"/>
      <c r="Q293" s="91"/>
      <c r="R293" s="91"/>
      <c r="S293" s="91"/>
      <c r="T293" s="92"/>
      <c r="U293" s="38"/>
      <c r="V293" s="38"/>
      <c r="W293" s="38"/>
      <c r="X293" s="38"/>
      <c r="Y293" s="38"/>
      <c r="Z293" s="38"/>
      <c r="AA293" s="38"/>
      <c r="AB293" s="38"/>
      <c r="AC293" s="38"/>
      <c r="AD293" s="38"/>
      <c r="AE293" s="38"/>
      <c r="AT293" s="17" t="s">
        <v>172</v>
      </c>
      <c r="AU293" s="17" t="s">
        <v>88</v>
      </c>
    </row>
    <row r="294" s="2" customFormat="1" ht="16.5" customHeight="1">
      <c r="A294" s="38"/>
      <c r="B294" s="39"/>
      <c r="C294" s="218" t="s">
        <v>456</v>
      </c>
      <c r="D294" s="218" t="s">
        <v>165</v>
      </c>
      <c r="E294" s="219" t="s">
        <v>737</v>
      </c>
      <c r="F294" s="220" t="s">
        <v>738</v>
      </c>
      <c r="G294" s="221" t="s">
        <v>168</v>
      </c>
      <c r="H294" s="222">
        <v>0.79600000000000004</v>
      </c>
      <c r="I294" s="223"/>
      <c r="J294" s="224">
        <f>ROUND(I294*H294,2)</f>
        <v>0</v>
      </c>
      <c r="K294" s="220" t="s">
        <v>169</v>
      </c>
      <c r="L294" s="44"/>
      <c r="M294" s="225" t="s">
        <v>1</v>
      </c>
      <c r="N294" s="226" t="s">
        <v>43</v>
      </c>
      <c r="O294" s="91"/>
      <c r="P294" s="227">
        <f>O294*H294</f>
        <v>0</v>
      </c>
      <c r="Q294" s="227">
        <v>1.94302</v>
      </c>
      <c r="R294" s="227">
        <f>Q294*H294</f>
        <v>1.54664392</v>
      </c>
      <c r="S294" s="227">
        <v>0</v>
      </c>
      <c r="T294" s="228">
        <f>S294*H294</f>
        <v>0</v>
      </c>
      <c r="U294" s="38"/>
      <c r="V294" s="38"/>
      <c r="W294" s="38"/>
      <c r="X294" s="38"/>
      <c r="Y294" s="38"/>
      <c r="Z294" s="38"/>
      <c r="AA294" s="38"/>
      <c r="AB294" s="38"/>
      <c r="AC294" s="38"/>
      <c r="AD294" s="38"/>
      <c r="AE294" s="38"/>
      <c r="AR294" s="229" t="s">
        <v>170</v>
      </c>
      <c r="AT294" s="229" t="s">
        <v>165</v>
      </c>
      <c r="AU294" s="229" t="s">
        <v>88</v>
      </c>
      <c r="AY294" s="17" t="s">
        <v>162</v>
      </c>
      <c r="BE294" s="230">
        <f>IF(N294="základní",J294,0)</f>
        <v>0</v>
      </c>
      <c r="BF294" s="230">
        <f>IF(N294="snížená",J294,0)</f>
        <v>0</v>
      </c>
      <c r="BG294" s="230">
        <f>IF(N294="zákl. přenesená",J294,0)</f>
        <v>0</v>
      </c>
      <c r="BH294" s="230">
        <f>IF(N294="sníž. přenesená",J294,0)</f>
        <v>0</v>
      </c>
      <c r="BI294" s="230">
        <f>IF(N294="nulová",J294,0)</f>
        <v>0</v>
      </c>
      <c r="BJ294" s="17" t="s">
        <v>86</v>
      </c>
      <c r="BK294" s="230">
        <f>ROUND(I294*H294,2)</f>
        <v>0</v>
      </c>
      <c r="BL294" s="17" t="s">
        <v>170</v>
      </c>
      <c r="BM294" s="229" t="s">
        <v>739</v>
      </c>
    </row>
    <row r="295" s="2" customFormat="1">
      <c r="A295" s="38"/>
      <c r="B295" s="39"/>
      <c r="C295" s="40"/>
      <c r="D295" s="231" t="s">
        <v>172</v>
      </c>
      <c r="E295" s="40"/>
      <c r="F295" s="232" t="s">
        <v>677</v>
      </c>
      <c r="G295" s="40"/>
      <c r="H295" s="40"/>
      <c r="I295" s="233"/>
      <c r="J295" s="40"/>
      <c r="K295" s="40"/>
      <c r="L295" s="44"/>
      <c r="M295" s="234"/>
      <c r="N295" s="235"/>
      <c r="O295" s="91"/>
      <c r="P295" s="91"/>
      <c r="Q295" s="91"/>
      <c r="R295" s="91"/>
      <c r="S295" s="91"/>
      <c r="T295" s="92"/>
      <c r="U295" s="38"/>
      <c r="V295" s="38"/>
      <c r="W295" s="38"/>
      <c r="X295" s="38"/>
      <c r="Y295" s="38"/>
      <c r="Z295" s="38"/>
      <c r="AA295" s="38"/>
      <c r="AB295" s="38"/>
      <c r="AC295" s="38"/>
      <c r="AD295" s="38"/>
      <c r="AE295" s="38"/>
      <c r="AT295" s="17" t="s">
        <v>172</v>
      </c>
      <c r="AU295" s="17" t="s">
        <v>88</v>
      </c>
    </row>
    <row r="296" s="2" customFormat="1" ht="37.8" customHeight="1">
      <c r="A296" s="38"/>
      <c r="B296" s="39"/>
      <c r="C296" s="218" t="s">
        <v>463</v>
      </c>
      <c r="D296" s="218" t="s">
        <v>165</v>
      </c>
      <c r="E296" s="219" t="s">
        <v>740</v>
      </c>
      <c r="F296" s="220" t="s">
        <v>741</v>
      </c>
      <c r="G296" s="221" t="s">
        <v>353</v>
      </c>
      <c r="H296" s="222">
        <v>3.956</v>
      </c>
      <c r="I296" s="223"/>
      <c r="J296" s="224">
        <f>ROUND(I296*H296,2)</f>
        <v>0</v>
      </c>
      <c r="K296" s="220" t="s">
        <v>169</v>
      </c>
      <c r="L296" s="44"/>
      <c r="M296" s="225" t="s">
        <v>1</v>
      </c>
      <c r="N296" s="226" t="s">
        <v>43</v>
      </c>
      <c r="O296" s="91"/>
      <c r="P296" s="227">
        <f>O296*H296</f>
        <v>0</v>
      </c>
      <c r="Q296" s="227">
        <v>0.017090000000000001</v>
      </c>
      <c r="R296" s="227">
        <f>Q296*H296</f>
        <v>0.067608040000000008</v>
      </c>
      <c r="S296" s="227">
        <v>0</v>
      </c>
      <c r="T296" s="228">
        <f>S296*H296</f>
        <v>0</v>
      </c>
      <c r="U296" s="38"/>
      <c r="V296" s="38"/>
      <c r="W296" s="38"/>
      <c r="X296" s="38"/>
      <c r="Y296" s="38"/>
      <c r="Z296" s="38"/>
      <c r="AA296" s="38"/>
      <c r="AB296" s="38"/>
      <c r="AC296" s="38"/>
      <c r="AD296" s="38"/>
      <c r="AE296" s="38"/>
      <c r="AR296" s="229" t="s">
        <v>170</v>
      </c>
      <c r="AT296" s="229" t="s">
        <v>165</v>
      </c>
      <c r="AU296" s="229" t="s">
        <v>88</v>
      </c>
      <c r="AY296" s="17" t="s">
        <v>162</v>
      </c>
      <c r="BE296" s="230">
        <f>IF(N296="základní",J296,0)</f>
        <v>0</v>
      </c>
      <c r="BF296" s="230">
        <f>IF(N296="snížená",J296,0)</f>
        <v>0</v>
      </c>
      <c r="BG296" s="230">
        <f>IF(N296="zákl. přenesená",J296,0)</f>
        <v>0</v>
      </c>
      <c r="BH296" s="230">
        <f>IF(N296="sníž. přenesená",J296,0)</f>
        <v>0</v>
      </c>
      <c r="BI296" s="230">
        <f>IF(N296="nulová",J296,0)</f>
        <v>0</v>
      </c>
      <c r="BJ296" s="17" t="s">
        <v>86</v>
      </c>
      <c r="BK296" s="230">
        <f>ROUND(I296*H296,2)</f>
        <v>0</v>
      </c>
      <c r="BL296" s="17" t="s">
        <v>170</v>
      </c>
      <c r="BM296" s="229" t="s">
        <v>742</v>
      </c>
    </row>
    <row r="297" s="2" customFormat="1" ht="21.75" customHeight="1">
      <c r="A297" s="38"/>
      <c r="B297" s="39"/>
      <c r="C297" s="273" t="s">
        <v>467</v>
      </c>
      <c r="D297" s="273" t="s">
        <v>616</v>
      </c>
      <c r="E297" s="274" t="s">
        <v>743</v>
      </c>
      <c r="F297" s="275" t="s">
        <v>744</v>
      </c>
      <c r="G297" s="276" t="s">
        <v>353</v>
      </c>
      <c r="H297" s="277">
        <v>1.613</v>
      </c>
      <c r="I297" s="278"/>
      <c r="J297" s="279">
        <f>ROUND(I297*H297,2)</f>
        <v>0</v>
      </c>
      <c r="K297" s="275" t="s">
        <v>169</v>
      </c>
      <c r="L297" s="280"/>
      <c r="M297" s="281" t="s">
        <v>1</v>
      </c>
      <c r="N297" s="282" t="s">
        <v>43</v>
      </c>
      <c r="O297" s="91"/>
      <c r="P297" s="227">
        <f>O297*H297</f>
        <v>0</v>
      </c>
      <c r="Q297" s="227">
        <v>1</v>
      </c>
      <c r="R297" s="227">
        <f>Q297*H297</f>
        <v>1.613</v>
      </c>
      <c r="S297" s="227">
        <v>0</v>
      </c>
      <c r="T297" s="228">
        <f>S297*H297</f>
        <v>0</v>
      </c>
      <c r="U297" s="38"/>
      <c r="V297" s="38"/>
      <c r="W297" s="38"/>
      <c r="X297" s="38"/>
      <c r="Y297" s="38"/>
      <c r="Z297" s="38"/>
      <c r="AA297" s="38"/>
      <c r="AB297" s="38"/>
      <c r="AC297" s="38"/>
      <c r="AD297" s="38"/>
      <c r="AE297" s="38"/>
      <c r="AR297" s="229" t="s">
        <v>205</v>
      </c>
      <c r="AT297" s="229" t="s">
        <v>616</v>
      </c>
      <c r="AU297" s="229" t="s">
        <v>88</v>
      </c>
      <c r="AY297" s="17" t="s">
        <v>162</v>
      </c>
      <c r="BE297" s="230">
        <f>IF(N297="základní",J297,0)</f>
        <v>0</v>
      </c>
      <c r="BF297" s="230">
        <f>IF(N297="snížená",J297,0)</f>
        <v>0</v>
      </c>
      <c r="BG297" s="230">
        <f>IF(N297="zákl. přenesená",J297,0)</f>
        <v>0</v>
      </c>
      <c r="BH297" s="230">
        <f>IF(N297="sníž. přenesená",J297,0)</f>
        <v>0</v>
      </c>
      <c r="BI297" s="230">
        <f>IF(N297="nulová",J297,0)</f>
        <v>0</v>
      </c>
      <c r="BJ297" s="17" t="s">
        <v>86</v>
      </c>
      <c r="BK297" s="230">
        <f>ROUND(I297*H297,2)</f>
        <v>0</v>
      </c>
      <c r="BL297" s="17" t="s">
        <v>170</v>
      </c>
      <c r="BM297" s="229" t="s">
        <v>745</v>
      </c>
    </row>
    <row r="298" s="13" customFormat="1">
      <c r="A298" s="13"/>
      <c r="B298" s="236"/>
      <c r="C298" s="237"/>
      <c r="D298" s="231" t="s">
        <v>179</v>
      </c>
      <c r="E298" s="238" t="s">
        <v>1</v>
      </c>
      <c r="F298" s="239" t="s">
        <v>746</v>
      </c>
      <c r="G298" s="237"/>
      <c r="H298" s="240">
        <v>1.613</v>
      </c>
      <c r="I298" s="241"/>
      <c r="J298" s="237"/>
      <c r="K298" s="237"/>
      <c r="L298" s="242"/>
      <c r="M298" s="243"/>
      <c r="N298" s="244"/>
      <c r="O298" s="244"/>
      <c r="P298" s="244"/>
      <c r="Q298" s="244"/>
      <c r="R298" s="244"/>
      <c r="S298" s="244"/>
      <c r="T298" s="245"/>
      <c r="U298" s="13"/>
      <c r="V298" s="13"/>
      <c r="W298" s="13"/>
      <c r="X298" s="13"/>
      <c r="Y298" s="13"/>
      <c r="Z298" s="13"/>
      <c r="AA298" s="13"/>
      <c r="AB298" s="13"/>
      <c r="AC298" s="13"/>
      <c r="AD298" s="13"/>
      <c r="AE298" s="13"/>
      <c r="AT298" s="246" t="s">
        <v>179</v>
      </c>
      <c r="AU298" s="246" t="s">
        <v>88</v>
      </c>
      <c r="AV298" s="13" t="s">
        <v>88</v>
      </c>
      <c r="AW298" s="13" t="s">
        <v>34</v>
      </c>
      <c r="AX298" s="13" t="s">
        <v>78</v>
      </c>
      <c r="AY298" s="246" t="s">
        <v>162</v>
      </c>
    </row>
    <row r="299" s="14" customFormat="1">
      <c r="A299" s="14"/>
      <c r="B299" s="247"/>
      <c r="C299" s="248"/>
      <c r="D299" s="231" t="s">
        <v>179</v>
      </c>
      <c r="E299" s="249" t="s">
        <v>1</v>
      </c>
      <c r="F299" s="250" t="s">
        <v>181</v>
      </c>
      <c r="G299" s="248"/>
      <c r="H299" s="251">
        <v>1.613</v>
      </c>
      <c r="I299" s="252"/>
      <c r="J299" s="248"/>
      <c r="K299" s="248"/>
      <c r="L299" s="253"/>
      <c r="M299" s="254"/>
      <c r="N299" s="255"/>
      <c r="O299" s="255"/>
      <c r="P299" s="255"/>
      <c r="Q299" s="255"/>
      <c r="R299" s="255"/>
      <c r="S299" s="255"/>
      <c r="T299" s="256"/>
      <c r="U299" s="14"/>
      <c r="V299" s="14"/>
      <c r="W299" s="14"/>
      <c r="X299" s="14"/>
      <c r="Y299" s="14"/>
      <c r="Z299" s="14"/>
      <c r="AA299" s="14"/>
      <c r="AB299" s="14"/>
      <c r="AC299" s="14"/>
      <c r="AD299" s="14"/>
      <c r="AE299" s="14"/>
      <c r="AT299" s="257" t="s">
        <v>179</v>
      </c>
      <c r="AU299" s="257" t="s">
        <v>88</v>
      </c>
      <c r="AV299" s="14" t="s">
        <v>170</v>
      </c>
      <c r="AW299" s="14" t="s">
        <v>34</v>
      </c>
      <c r="AX299" s="14" t="s">
        <v>86</v>
      </c>
      <c r="AY299" s="257" t="s">
        <v>162</v>
      </c>
    </row>
    <row r="300" s="2" customFormat="1" ht="21.75" customHeight="1">
      <c r="A300" s="38"/>
      <c r="B300" s="39"/>
      <c r="C300" s="273" t="s">
        <v>471</v>
      </c>
      <c r="D300" s="273" t="s">
        <v>616</v>
      </c>
      <c r="E300" s="274" t="s">
        <v>747</v>
      </c>
      <c r="F300" s="275" t="s">
        <v>748</v>
      </c>
      <c r="G300" s="276" t="s">
        <v>353</v>
      </c>
      <c r="H300" s="277">
        <v>3.415</v>
      </c>
      <c r="I300" s="278"/>
      <c r="J300" s="279">
        <f>ROUND(I300*H300,2)</f>
        <v>0</v>
      </c>
      <c r="K300" s="275" t="s">
        <v>169</v>
      </c>
      <c r="L300" s="280"/>
      <c r="M300" s="281" t="s">
        <v>1</v>
      </c>
      <c r="N300" s="282" t="s">
        <v>43</v>
      </c>
      <c r="O300" s="91"/>
      <c r="P300" s="227">
        <f>O300*H300</f>
        <v>0</v>
      </c>
      <c r="Q300" s="227">
        <v>1</v>
      </c>
      <c r="R300" s="227">
        <f>Q300*H300</f>
        <v>3.415</v>
      </c>
      <c r="S300" s="227">
        <v>0</v>
      </c>
      <c r="T300" s="228">
        <f>S300*H300</f>
        <v>0</v>
      </c>
      <c r="U300" s="38"/>
      <c r="V300" s="38"/>
      <c r="W300" s="38"/>
      <c r="X300" s="38"/>
      <c r="Y300" s="38"/>
      <c r="Z300" s="38"/>
      <c r="AA300" s="38"/>
      <c r="AB300" s="38"/>
      <c r="AC300" s="38"/>
      <c r="AD300" s="38"/>
      <c r="AE300" s="38"/>
      <c r="AR300" s="229" t="s">
        <v>205</v>
      </c>
      <c r="AT300" s="229" t="s">
        <v>616</v>
      </c>
      <c r="AU300" s="229" t="s">
        <v>88</v>
      </c>
      <c r="AY300" s="17" t="s">
        <v>162</v>
      </c>
      <c r="BE300" s="230">
        <f>IF(N300="základní",J300,0)</f>
        <v>0</v>
      </c>
      <c r="BF300" s="230">
        <f>IF(N300="snížená",J300,0)</f>
        <v>0</v>
      </c>
      <c r="BG300" s="230">
        <f>IF(N300="zákl. přenesená",J300,0)</f>
        <v>0</v>
      </c>
      <c r="BH300" s="230">
        <f>IF(N300="sníž. přenesená",J300,0)</f>
        <v>0</v>
      </c>
      <c r="BI300" s="230">
        <f>IF(N300="nulová",J300,0)</f>
        <v>0</v>
      </c>
      <c r="BJ300" s="17" t="s">
        <v>86</v>
      </c>
      <c r="BK300" s="230">
        <f>ROUND(I300*H300,2)</f>
        <v>0</v>
      </c>
      <c r="BL300" s="17" t="s">
        <v>170</v>
      </c>
      <c r="BM300" s="229" t="s">
        <v>749</v>
      </c>
    </row>
    <row r="301" s="13" customFormat="1">
      <c r="A301" s="13"/>
      <c r="B301" s="236"/>
      <c r="C301" s="237"/>
      <c r="D301" s="231" t="s">
        <v>179</v>
      </c>
      <c r="E301" s="238" t="s">
        <v>1</v>
      </c>
      <c r="F301" s="239" t="s">
        <v>750</v>
      </c>
      <c r="G301" s="237"/>
      <c r="H301" s="240">
        <v>3.415</v>
      </c>
      <c r="I301" s="241"/>
      <c r="J301" s="237"/>
      <c r="K301" s="237"/>
      <c r="L301" s="242"/>
      <c r="M301" s="243"/>
      <c r="N301" s="244"/>
      <c r="O301" s="244"/>
      <c r="P301" s="244"/>
      <c r="Q301" s="244"/>
      <c r="R301" s="244"/>
      <c r="S301" s="244"/>
      <c r="T301" s="245"/>
      <c r="U301" s="13"/>
      <c r="V301" s="13"/>
      <c r="W301" s="13"/>
      <c r="X301" s="13"/>
      <c r="Y301" s="13"/>
      <c r="Z301" s="13"/>
      <c r="AA301" s="13"/>
      <c r="AB301" s="13"/>
      <c r="AC301" s="13"/>
      <c r="AD301" s="13"/>
      <c r="AE301" s="13"/>
      <c r="AT301" s="246" t="s">
        <v>179</v>
      </c>
      <c r="AU301" s="246" t="s">
        <v>88</v>
      </c>
      <c r="AV301" s="13" t="s">
        <v>88</v>
      </c>
      <c r="AW301" s="13" t="s">
        <v>34</v>
      </c>
      <c r="AX301" s="13" t="s">
        <v>78</v>
      </c>
      <c r="AY301" s="246" t="s">
        <v>162</v>
      </c>
    </row>
    <row r="302" s="14" customFormat="1">
      <c r="A302" s="14"/>
      <c r="B302" s="247"/>
      <c r="C302" s="248"/>
      <c r="D302" s="231" t="s">
        <v>179</v>
      </c>
      <c r="E302" s="249" t="s">
        <v>1</v>
      </c>
      <c r="F302" s="250" t="s">
        <v>181</v>
      </c>
      <c r="G302" s="248"/>
      <c r="H302" s="251">
        <v>3.415</v>
      </c>
      <c r="I302" s="252"/>
      <c r="J302" s="248"/>
      <c r="K302" s="248"/>
      <c r="L302" s="253"/>
      <c r="M302" s="254"/>
      <c r="N302" s="255"/>
      <c r="O302" s="255"/>
      <c r="P302" s="255"/>
      <c r="Q302" s="255"/>
      <c r="R302" s="255"/>
      <c r="S302" s="255"/>
      <c r="T302" s="256"/>
      <c r="U302" s="14"/>
      <c r="V302" s="14"/>
      <c r="W302" s="14"/>
      <c r="X302" s="14"/>
      <c r="Y302" s="14"/>
      <c r="Z302" s="14"/>
      <c r="AA302" s="14"/>
      <c r="AB302" s="14"/>
      <c r="AC302" s="14"/>
      <c r="AD302" s="14"/>
      <c r="AE302" s="14"/>
      <c r="AT302" s="257" t="s">
        <v>179</v>
      </c>
      <c r="AU302" s="257" t="s">
        <v>88</v>
      </c>
      <c r="AV302" s="14" t="s">
        <v>170</v>
      </c>
      <c r="AW302" s="14" t="s">
        <v>34</v>
      </c>
      <c r="AX302" s="14" t="s">
        <v>86</v>
      </c>
      <c r="AY302" s="257" t="s">
        <v>162</v>
      </c>
    </row>
    <row r="303" s="2" customFormat="1" ht="24.15" customHeight="1">
      <c r="A303" s="38"/>
      <c r="B303" s="39"/>
      <c r="C303" s="218" t="s">
        <v>477</v>
      </c>
      <c r="D303" s="218" t="s">
        <v>165</v>
      </c>
      <c r="E303" s="219" t="s">
        <v>751</v>
      </c>
      <c r="F303" s="220" t="s">
        <v>752</v>
      </c>
      <c r="G303" s="221" t="s">
        <v>353</v>
      </c>
      <c r="H303" s="222">
        <v>3.2999999999999998</v>
      </c>
      <c r="I303" s="223"/>
      <c r="J303" s="224">
        <f>ROUND(I303*H303,2)</f>
        <v>0</v>
      </c>
      <c r="K303" s="220" t="s">
        <v>169</v>
      </c>
      <c r="L303" s="44"/>
      <c r="M303" s="225" t="s">
        <v>1</v>
      </c>
      <c r="N303" s="226" t="s">
        <v>43</v>
      </c>
      <c r="O303" s="91"/>
      <c r="P303" s="227">
        <f>O303*H303</f>
        <v>0</v>
      </c>
      <c r="Q303" s="227">
        <v>1.0900000000000001</v>
      </c>
      <c r="R303" s="227">
        <f>Q303*H303</f>
        <v>3.597</v>
      </c>
      <c r="S303" s="227">
        <v>0</v>
      </c>
      <c r="T303" s="228">
        <f>S303*H303</f>
        <v>0</v>
      </c>
      <c r="U303" s="38"/>
      <c r="V303" s="38"/>
      <c r="W303" s="38"/>
      <c r="X303" s="38"/>
      <c r="Y303" s="38"/>
      <c r="Z303" s="38"/>
      <c r="AA303" s="38"/>
      <c r="AB303" s="38"/>
      <c r="AC303" s="38"/>
      <c r="AD303" s="38"/>
      <c r="AE303" s="38"/>
      <c r="AR303" s="229" t="s">
        <v>170</v>
      </c>
      <c r="AT303" s="229" t="s">
        <v>165</v>
      </c>
      <c r="AU303" s="229" t="s">
        <v>88</v>
      </c>
      <c r="AY303" s="17" t="s">
        <v>162</v>
      </c>
      <c r="BE303" s="230">
        <f>IF(N303="základní",J303,0)</f>
        <v>0</v>
      </c>
      <c r="BF303" s="230">
        <f>IF(N303="snížená",J303,0)</f>
        <v>0</v>
      </c>
      <c r="BG303" s="230">
        <f>IF(N303="zákl. přenesená",J303,0)</f>
        <v>0</v>
      </c>
      <c r="BH303" s="230">
        <f>IF(N303="sníž. přenesená",J303,0)</f>
        <v>0</v>
      </c>
      <c r="BI303" s="230">
        <f>IF(N303="nulová",J303,0)</f>
        <v>0</v>
      </c>
      <c r="BJ303" s="17" t="s">
        <v>86</v>
      </c>
      <c r="BK303" s="230">
        <f>ROUND(I303*H303,2)</f>
        <v>0</v>
      </c>
      <c r="BL303" s="17" t="s">
        <v>170</v>
      </c>
      <c r="BM303" s="229" t="s">
        <v>753</v>
      </c>
    </row>
    <row r="304" s="2" customFormat="1">
      <c r="A304" s="38"/>
      <c r="B304" s="39"/>
      <c r="C304" s="40"/>
      <c r="D304" s="231" t="s">
        <v>172</v>
      </c>
      <c r="E304" s="40"/>
      <c r="F304" s="232" t="s">
        <v>677</v>
      </c>
      <c r="G304" s="40"/>
      <c r="H304" s="40"/>
      <c r="I304" s="233"/>
      <c r="J304" s="40"/>
      <c r="K304" s="40"/>
      <c r="L304" s="44"/>
      <c r="M304" s="234"/>
      <c r="N304" s="235"/>
      <c r="O304" s="91"/>
      <c r="P304" s="91"/>
      <c r="Q304" s="91"/>
      <c r="R304" s="91"/>
      <c r="S304" s="91"/>
      <c r="T304" s="92"/>
      <c r="U304" s="38"/>
      <c r="V304" s="38"/>
      <c r="W304" s="38"/>
      <c r="X304" s="38"/>
      <c r="Y304" s="38"/>
      <c r="Z304" s="38"/>
      <c r="AA304" s="38"/>
      <c r="AB304" s="38"/>
      <c r="AC304" s="38"/>
      <c r="AD304" s="38"/>
      <c r="AE304" s="38"/>
      <c r="AT304" s="17" t="s">
        <v>172</v>
      </c>
      <c r="AU304" s="17" t="s">
        <v>88</v>
      </c>
    </row>
    <row r="305" s="2" customFormat="1" ht="24.15" customHeight="1">
      <c r="A305" s="38"/>
      <c r="B305" s="39"/>
      <c r="C305" s="218" t="s">
        <v>481</v>
      </c>
      <c r="D305" s="218" t="s">
        <v>165</v>
      </c>
      <c r="E305" s="219" t="s">
        <v>754</v>
      </c>
      <c r="F305" s="220" t="s">
        <v>755</v>
      </c>
      <c r="G305" s="221" t="s">
        <v>168</v>
      </c>
      <c r="H305" s="222">
        <v>2.016</v>
      </c>
      <c r="I305" s="223"/>
      <c r="J305" s="224">
        <f>ROUND(I305*H305,2)</f>
        <v>0</v>
      </c>
      <c r="K305" s="220" t="s">
        <v>169</v>
      </c>
      <c r="L305" s="44"/>
      <c r="M305" s="225" t="s">
        <v>1</v>
      </c>
      <c r="N305" s="226" t="s">
        <v>43</v>
      </c>
      <c r="O305" s="91"/>
      <c r="P305" s="227">
        <f>O305*H305</f>
        <v>0</v>
      </c>
      <c r="Q305" s="227">
        <v>2.5018699999999998</v>
      </c>
      <c r="R305" s="227">
        <f>Q305*H305</f>
        <v>5.0437699199999999</v>
      </c>
      <c r="S305" s="227">
        <v>0</v>
      </c>
      <c r="T305" s="228">
        <f>S305*H305</f>
        <v>0</v>
      </c>
      <c r="U305" s="38"/>
      <c r="V305" s="38"/>
      <c r="W305" s="38"/>
      <c r="X305" s="38"/>
      <c r="Y305" s="38"/>
      <c r="Z305" s="38"/>
      <c r="AA305" s="38"/>
      <c r="AB305" s="38"/>
      <c r="AC305" s="38"/>
      <c r="AD305" s="38"/>
      <c r="AE305" s="38"/>
      <c r="AR305" s="229" t="s">
        <v>170</v>
      </c>
      <c r="AT305" s="229" t="s">
        <v>165</v>
      </c>
      <c r="AU305" s="229" t="s">
        <v>88</v>
      </c>
      <c r="AY305" s="17" t="s">
        <v>162</v>
      </c>
      <c r="BE305" s="230">
        <f>IF(N305="základní",J305,0)</f>
        <v>0</v>
      </c>
      <c r="BF305" s="230">
        <f>IF(N305="snížená",J305,0)</f>
        <v>0</v>
      </c>
      <c r="BG305" s="230">
        <f>IF(N305="zákl. přenesená",J305,0)</f>
        <v>0</v>
      </c>
      <c r="BH305" s="230">
        <f>IF(N305="sníž. přenesená",J305,0)</f>
        <v>0</v>
      </c>
      <c r="BI305" s="230">
        <f>IF(N305="nulová",J305,0)</f>
        <v>0</v>
      </c>
      <c r="BJ305" s="17" t="s">
        <v>86</v>
      </c>
      <c r="BK305" s="230">
        <f>ROUND(I305*H305,2)</f>
        <v>0</v>
      </c>
      <c r="BL305" s="17" t="s">
        <v>170</v>
      </c>
      <c r="BM305" s="229" t="s">
        <v>756</v>
      </c>
    </row>
    <row r="306" s="2" customFormat="1">
      <c r="A306" s="38"/>
      <c r="B306" s="39"/>
      <c r="C306" s="40"/>
      <c r="D306" s="231" t="s">
        <v>172</v>
      </c>
      <c r="E306" s="40"/>
      <c r="F306" s="232" t="s">
        <v>757</v>
      </c>
      <c r="G306" s="40"/>
      <c r="H306" s="40"/>
      <c r="I306" s="233"/>
      <c r="J306" s="40"/>
      <c r="K306" s="40"/>
      <c r="L306" s="44"/>
      <c r="M306" s="234"/>
      <c r="N306" s="235"/>
      <c r="O306" s="91"/>
      <c r="P306" s="91"/>
      <c r="Q306" s="91"/>
      <c r="R306" s="91"/>
      <c r="S306" s="91"/>
      <c r="T306" s="92"/>
      <c r="U306" s="38"/>
      <c r="V306" s="38"/>
      <c r="W306" s="38"/>
      <c r="X306" s="38"/>
      <c r="Y306" s="38"/>
      <c r="Z306" s="38"/>
      <c r="AA306" s="38"/>
      <c r="AB306" s="38"/>
      <c r="AC306" s="38"/>
      <c r="AD306" s="38"/>
      <c r="AE306" s="38"/>
      <c r="AT306" s="17" t="s">
        <v>172</v>
      </c>
      <c r="AU306" s="17" t="s">
        <v>88</v>
      </c>
    </row>
    <row r="307" s="13" customFormat="1">
      <c r="A307" s="13"/>
      <c r="B307" s="236"/>
      <c r="C307" s="237"/>
      <c r="D307" s="231" t="s">
        <v>179</v>
      </c>
      <c r="E307" s="238" t="s">
        <v>1</v>
      </c>
      <c r="F307" s="239" t="s">
        <v>758</v>
      </c>
      <c r="G307" s="237"/>
      <c r="H307" s="240">
        <v>2.016</v>
      </c>
      <c r="I307" s="241"/>
      <c r="J307" s="237"/>
      <c r="K307" s="237"/>
      <c r="L307" s="242"/>
      <c r="M307" s="243"/>
      <c r="N307" s="244"/>
      <c r="O307" s="244"/>
      <c r="P307" s="244"/>
      <c r="Q307" s="244"/>
      <c r="R307" s="244"/>
      <c r="S307" s="244"/>
      <c r="T307" s="245"/>
      <c r="U307" s="13"/>
      <c r="V307" s="13"/>
      <c r="W307" s="13"/>
      <c r="X307" s="13"/>
      <c r="Y307" s="13"/>
      <c r="Z307" s="13"/>
      <c r="AA307" s="13"/>
      <c r="AB307" s="13"/>
      <c r="AC307" s="13"/>
      <c r="AD307" s="13"/>
      <c r="AE307" s="13"/>
      <c r="AT307" s="246" t="s">
        <v>179</v>
      </c>
      <c r="AU307" s="246" t="s">
        <v>88</v>
      </c>
      <c r="AV307" s="13" t="s">
        <v>88</v>
      </c>
      <c r="AW307" s="13" t="s">
        <v>34</v>
      </c>
      <c r="AX307" s="13" t="s">
        <v>78</v>
      </c>
      <c r="AY307" s="246" t="s">
        <v>162</v>
      </c>
    </row>
    <row r="308" s="14" customFormat="1">
      <c r="A308" s="14"/>
      <c r="B308" s="247"/>
      <c r="C308" s="248"/>
      <c r="D308" s="231" t="s">
        <v>179</v>
      </c>
      <c r="E308" s="249" t="s">
        <v>1</v>
      </c>
      <c r="F308" s="250" t="s">
        <v>181</v>
      </c>
      <c r="G308" s="248"/>
      <c r="H308" s="251">
        <v>2.016</v>
      </c>
      <c r="I308" s="252"/>
      <c r="J308" s="248"/>
      <c r="K308" s="248"/>
      <c r="L308" s="253"/>
      <c r="M308" s="254"/>
      <c r="N308" s="255"/>
      <c r="O308" s="255"/>
      <c r="P308" s="255"/>
      <c r="Q308" s="255"/>
      <c r="R308" s="255"/>
      <c r="S308" s="255"/>
      <c r="T308" s="256"/>
      <c r="U308" s="14"/>
      <c r="V308" s="14"/>
      <c r="W308" s="14"/>
      <c r="X308" s="14"/>
      <c r="Y308" s="14"/>
      <c r="Z308" s="14"/>
      <c r="AA308" s="14"/>
      <c r="AB308" s="14"/>
      <c r="AC308" s="14"/>
      <c r="AD308" s="14"/>
      <c r="AE308" s="14"/>
      <c r="AT308" s="257" t="s">
        <v>179</v>
      </c>
      <c r="AU308" s="257" t="s">
        <v>88</v>
      </c>
      <c r="AV308" s="14" t="s">
        <v>170</v>
      </c>
      <c r="AW308" s="14" t="s">
        <v>34</v>
      </c>
      <c r="AX308" s="14" t="s">
        <v>86</v>
      </c>
      <c r="AY308" s="257" t="s">
        <v>162</v>
      </c>
    </row>
    <row r="309" s="2" customFormat="1" ht="24.15" customHeight="1">
      <c r="A309" s="38"/>
      <c r="B309" s="39"/>
      <c r="C309" s="218" t="s">
        <v>487</v>
      </c>
      <c r="D309" s="218" t="s">
        <v>165</v>
      </c>
      <c r="E309" s="219" t="s">
        <v>754</v>
      </c>
      <c r="F309" s="220" t="s">
        <v>755</v>
      </c>
      <c r="G309" s="221" t="s">
        <v>168</v>
      </c>
      <c r="H309" s="222">
        <v>9.984</v>
      </c>
      <c r="I309" s="223"/>
      <c r="J309" s="224">
        <f>ROUND(I309*H309,2)</f>
        <v>0</v>
      </c>
      <c r="K309" s="220" t="s">
        <v>169</v>
      </c>
      <c r="L309" s="44"/>
      <c r="M309" s="225" t="s">
        <v>1</v>
      </c>
      <c r="N309" s="226" t="s">
        <v>43</v>
      </c>
      <c r="O309" s="91"/>
      <c r="P309" s="227">
        <f>O309*H309</f>
        <v>0</v>
      </c>
      <c r="Q309" s="227">
        <v>2.5018699999999998</v>
      </c>
      <c r="R309" s="227">
        <f>Q309*H309</f>
        <v>24.978670079999997</v>
      </c>
      <c r="S309" s="227">
        <v>0</v>
      </c>
      <c r="T309" s="228">
        <f>S309*H309</f>
        <v>0</v>
      </c>
      <c r="U309" s="38"/>
      <c r="V309" s="38"/>
      <c r="W309" s="38"/>
      <c r="X309" s="38"/>
      <c r="Y309" s="38"/>
      <c r="Z309" s="38"/>
      <c r="AA309" s="38"/>
      <c r="AB309" s="38"/>
      <c r="AC309" s="38"/>
      <c r="AD309" s="38"/>
      <c r="AE309" s="38"/>
      <c r="AR309" s="229" t="s">
        <v>170</v>
      </c>
      <c r="AT309" s="229" t="s">
        <v>165</v>
      </c>
      <c r="AU309" s="229" t="s">
        <v>88</v>
      </c>
      <c r="AY309" s="17" t="s">
        <v>162</v>
      </c>
      <c r="BE309" s="230">
        <f>IF(N309="základní",J309,0)</f>
        <v>0</v>
      </c>
      <c r="BF309" s="230">
        <f>IF(N309="snížená",J309,0)</f>
        <v>0</v>
      </c>
      <c r="BG309" s="230">
        <f>IF(N309="zákl. přenesená",J309,0)</f>
        <v>0</v>
      </c>
      <c r="BH309" s="230">
        <f>IF(N309="sníž. přenesená",J309,0)</f>
        <v>0</v>
      </c>
      <c r="BI309" s="230">
        <f>IF(N309="nulová",J309,0)</f>
        <v>0</v>
      </c>
      <c r="BJ309" s="17" t="s">
        <v>86</v>
      </c>
      <c r="BK309" s="230">
        <f>ROUND(I309*H309,2)</f>
        <v>0</v>
      </c>
      <c r="BL309" s="17" t="s">
        <v>170</v>
      </c>
      <c r="BM309" s="229" t="s">
        <v>759</v>
      </c>
    </row>
    <row r="310" s="2" customFormat="1">
      <c r="A310" s="38"/>
      <c r="B310" s="39"/>
      <c r="C310" s="40"/>
      <c r="D310" s="231" t="s">
        <v>172</v>
      </c>
      <c r="E310" s="40"/>
      <c r="F310" s="232" t="s">
        <v>760</v>
      </c>
      <c r="G310" s="40"/>
      <c r="H310" s="40"/>
      <c r="I310" s="233"/>
      <c r="J310" s="40"/>
      <c r="K310" s="40"/>
      <c r="L310" s="44"/>
      <c r="M310" s="234"/>
      <c r="N310" s="235"/>
      <c r="O310" s="91"/>
      <c r="P310" s="91"/>
      <c r="Q310" s="91"/>
      <c r="R310" s="91"/>
      <c r="S310" s="91"/>
      <c r="T310" s="92"/>
      <c r="U310" s="38"/>
      <c r="V310" s="38"/>
      <c r="W310" s="38"/>
      <c r="X310" s="38"/>
      <c r="Y310" s="38"/>
      <c r="Z310" s="38"/>
      <c r="AA310" s="38"/>
      <c r="AB310" s="38"/>
      <c r="AC310" s="38"/>
      <c r="AD310" s="38"/>
      <c r="AE310" s="38"/>
      <c r="AT310" s="17" t="s">
        <v>172</v>
      </c>
      <c r="AU310" s="17" t="s">
        <v>88</v>
      </c>
    </row>
    <row r="311" s="13" customFormat="1">
      <c r="A311" s="13"/>
      <c r="B311" s="236"/>
      <c r="C311" s="237"/>
      <c r="D311" s="231" t="s">
        <v>179</v>
      </c>
      <c r="E311" s="238" t="s">
        <v>1</v>
      </c>
      <c r="F311" s="239" t="s">
        <v>761</v>
      </c>
      <c r="G311" s="237"/>
      <c r="H311" s="240">
        <v>9.984</v>
      </c>
      <c r="I311" s="241"/>
      <c r="J311" s="237"/>
      <c r="K311" s="237"/>
      <c r="L311" s="242"/>
      <c r="M311" s="243"/>
      <c r="N311" s="244"/>
      <c r="O311" s="244"/>
      <c r="P311" s="244"/>
      <c r="Q311" s="244"/>
      <c r="R311" s="244"/>
      <c r="S311" s="244"/>
      <c r="T311" s="245"/>
      <c r="U311" s="13"/>
      <c r="V311" s="13"/>
      <c r="W311" s="13"/>
      <c r="X311" s="13"/>
      <c r="Y311" s="13"/>
      <c r="Z311" s="13"/>
      <c r="AA311" s="13"/>
      <c r="AB311" s="13"/>
      <c r="AC311" s="13"/>
      <c r="AD311" s="13"/>
      <c r="AE311" s="13"/>
      <c r="AT311" s="246" t="s">
        <v>179</v>
      </c>
      <c r="AU311" s="246" t="s">
        <v>88</v>
      </c>
      <c r="AV311" s="13" t="s">
        <v>88</v>
      </c>
      <c r="AW311" s="13" t="s">
        <v>34</v>
      </c>
      <c r="AX311" s="13" t="s">
        <v>78</v>
      </c>
      <c r="AY311" s="246" t="s">
        <v>162</v>
      </c>
    </row>
    <row r="312" s="14" customFormat="1">
      <c r="A312" s="14"/>
      <c r="B312" s="247"/>
      <c r="C312" s="248"/>
      <c r="D312" s="231" t="s">
        <v>179</v>
      </c>
      <c r="E312" s="249" t="s">
        <v>1</v>
      </c>
      <c r="F312" s="250" t="s">
        <v>181</v>
      </c>
      <c r="G312" s="248"/>
      <c r="H312" s="251">
        <v>9.984</v>
      </c>
      <c r="I312" s="252"/>
      <c r="J312" s="248"/>
      <c r="K312" s="248"/>
      <c r="L312" s="253"/>
      <c r="M312" s="254"/>
      <c r="N312" s="255"/>
      <c r="O312" s="255"/>
      <c r="P312" s="255"/>
      <c r="Q312" s="255"/>
      <c r="R312" s="255"/>
      <c r="S312" s="255"/>
      <c r="T312" s="256"/>
      <c r="U312" s="14"/>
      <c r="V312" s="14"/>
      <c r="W312" s="14"/>
      <c r="X312" s="14"/>
      <c r="Y312" s="14"/>
      <c r="Z312" s="14"/>
      <c r="AA312" s="14"/>
      <c r="AB312" s="14"/>
      <c r="AC312" s="14"/>
      <c r="AD312" s="14"/>
      <c r="AE312" s="14"/>
      <c r="AT312" s="257" t="s">
        <v>179</v>
      </c>
      <c r="AU312" s="257" t="s">
        <v>88</v>
      </c>
      <c r="AV312" s="14" t="s">
        <v>170</v>
      </c>
      <c r="AW312" s="14" t="s">
        <v>34</v>
      </c>
      <c r="AX312" s="14" t="s">
        <v>86</v>
      </c>
      <c r="AY312" s="257" t="s">
        <v>162</v>
      </c>
    </row>
    <row r="313" s="2" customFormat="1" ht="24.15" customHeight="1">
      <c r="A313" s="38"/>
      <c r="B313" s="39"/>
      <c r="C313" s="218" t="s">
        <v>493</v>
      </c>
      <c r="D313" s="218" t="s">
        <v>165</v>
      </c>
      <c r="E313" s="219" t="s">
        <v>762</v>
      </c>
      <c r="F313" s="220" t="s">
        <v>763</v>
      </c>
      <c r="G313" s="221" t="s">
        <v>176</v>
      </c>
      <c r="H313" s="222">
        <v>126.72</v>
      </c>
      <c r="I313" s="223"/>
      <c r="J313" s="224">
        <f>ROUND(I313*H313,2)</f>
        <v>0</v>
      </c>
      <c r="K313" s="220" t="s">
        <v>169</v>
      </c>
      <c r="L313" s="44"/>
      <c r="M313" s="225" t="s">
        <v>1</v>
      </c>
      <c r="N313" s="226" t="s">
        <v>43</v>
      </c>
      <c r="O313" s="91"/>
      <c r="P313" s="227">
        <f>O313*H313</f>
        <v>0</v>
      </c>
      <c r="Q313" s="227">
        <v>0.0022799999999999999</v>
      </c>
      <c r="R313" s="227">
        <f>Q313*H313</f>
        <v>0.2889216</v>
      </c>
      <c r="S313" s="227">
        <v>0</v>
      </c>
      <c r="T313" s="228">
        <f>S313*H313</f>
        <v>0</v>
      </c>
      <c r="U313" s="38"/>
      <c r="V313" s="38"/>
      <c r="W313" s="38"/>
      <c r="X313" s="38"/>
      <c r="Y313" s="38"/>
      <c r="Z313" s="38"/>
      <c r="AA313" s="38"/>
      <c r="AB313" s="38"/>
      <c r="AC313" s="38"/>
      <c r="AD313" s="38"/>
      <c r="AE313" s="38"/>
      <c r="AR313" s="229" t="s">
        <v>170</v>
      </c>
      <c r="AT313" s="229" t="s">
        <v>165</v>
      </c>
      <c r="AU313" s="229" t="s">
        <v>88</v>
      </c>
      <c r="AY313" s="17" t="s">
        <v>162</v>
      </c>
      <c r="BE313" s="230">
        <f>IF(N313="základní",J313,0)</f>
        <v>0</v>
      </c>
      <c r="BF313" s="230">
        <f>IF(N313="snížená",J313,0)</f>
        <v>0</v>
      </c>
      <c r="BG313" s="230">
        <f>IF(N313="zákl. přenesená",J313,0)</f>
        <v>0</v>
      </c>
      <c r="BH313" s="230">
        <f>IF(N313="sníž. přenesená",J313,0)</f>
        <v>0</v>
      </c>
      <c r="BI313" s="230">
        <f>IF(N313="nulová",J313,0)</f>
        <v>0</v>
      </c>
      <c r="BJ313" s="17" t="s">
        <v>86</v>
      </c>
      <c r="BK313" s="230">
        <f>ROUND(I313*H313,2)</f>
        <v>0</v>
      </c>
      <c r="BL313" s="17" t="s">
        <v>170</v>
      </c>
      <c r="BM313" s="229" t="s">
        <v>764</v>
      </c>
    </row>
    <row r="314" s="2" customFormat="1">
      <c r="A314" s="38"/>
      <c r="B314" s="39"/>
      <c r="C314" s="40"/>
      <c r="D314" s="231" t="s">
        <v>172</v>
      </c>
      <c r="E314" s="40"/>
      <c r="F314" s="232" t="s">
        <v>765</v>
      </c>
      <c r="G314" s="40"/>
      <c r="H314" s="40"/>
      <c r="I314" s="233"/>
      <c r="J314" s="40"/>
      <c r="K314" s="40"/>
      <c r="L314" s="44"/>
      <c r="M314" s="234"/>
      <c r="N314" s="235"/>
      <c r="O314" s="91"/>
      <c r="P314" s="91"/>
      <c r="Q314" s="91"/>
      <c r="R314" s="91"/>
      <c r="S314" s="91"/>
      <c r="T314" s="92"/>
      <c r="U314" s="38"/>
      <c r="V314" s="38"/>
      <c r="W314" s="38"/>
      <c r="X314" s="38"/>
      <c r="Y314" s="38"/>
      <c r="Z314" s="38"/>
      <c r="AA314" s="38"/>
      <c r="AB314" s="38"/>
      <c r="AC314" s="38"/>
      <c r="AD314" s="38"/>
      <c r="AE314" s="38"/>
      <c r="AT314" s="17" t="s">
        <v>172</v>
      </c>
      <c r="AU314" s="17" t="s">
        <v>88</v>
      </c>
    </row>
    <row r="315" s="13" customFormat="1">
      <c r="A315" s="13"/>
      <c r="B315" s="236"/>
      <c r="C315" s="237"/>
      <c r="D315" s="231" t="s">
        <v>179</v>
      </c>
      <c r="E315" s="238" t="s">
        <v>1</v>
      </c>
      <c r="F315" s="239" t="s">
        <v>766</v>
      </c>
      <c r="G315" s="237"/>
      <c r="H315" s="240">
        <v>126.72</v>
      </c>
      <c r="I315" s="241"/>
      <c r="J315" s="237"/>
      <c r="K315" s="237"/>
      <c r="L315" s="242"/>
      <c r="M315" s="243"/>
      <c r="N315" s="244"/>
      <c r="O315" s="244"/>
      <c r="P315" s="244"/>
      <c r="Q315" s="244"/>
      <c r="R315" s="244"/>
      <c r="S315" s="244"/>
      <c r="T315" s="245"/>
      <c r="U315" s="13"/>
      <c r="V315" s="13"/>
      <c r="W315" s="13"/>
      <c r="X315" s="13"/>
      <c r="Y315" s="13"/>
      <c r="Z315" s="13"/>
      <c r="AA315" s="13"/>
      <c r="AB315" s="13"/>
      <c r="AC315" s="13"/>
      <c r="AD315" s="13"/>
      <c r="AE315" s="13"/>
      <c r="AT315" s="246" t="s">
        <v>179</v>
      </c>
      <c r="AU315" s="246" t="s">
        <v>88</v>
      </c>
      <c r="AV315" s="13" t="s">
        <v>88</v>
      </c>
      <c r="AW315" s="13" t="s">
        <v>34</v>
      </c>
      <c r="AX315" s="13" t="s">
        <v>78</v>
      </c>
      <c r="AY315" s="246" t="s">
        <v>162</v>
      </c>
    </row>
    <row r="316" s="14" customFormat="1">
      <c r="A316" s="14"/>
      <c r="B316" s="247"/>
      <c r="C316" s="248"/>
      <c r="D316" s="231" t="s">
        <v>179</v>
      </c>
      <c r="E316" s="249" t="s">
        <v>1</v>
      </c>
      <c r="F316" s="250" t="s">
        <v>181</v>
      </c>
      <c r="G316" s="248"/>
      <c r="H316" s="251">
        <v>126.72</v>
      </c>
      <c r="I316" s="252"/>
      <c r="J316" s="248"/>
      <c r="K316" s="248"/>
      <c r="L316" s="253"/>
      <c r="M316" s="254"/>
      <c r="N316" s="255"/>
      <c r="O316" s="255"/>
      <c r="P316" s="255"/>
      <c r="Q316" s="255"/>
      <c r="R316" s="255"/>
      <c r="S316" s="255"/>
      <c r="T316" s="256"/>
      <c r="U316" s="14"/>
      <c r="V316" s="14"/>
      <c r="W316" s="14"/>
      <c r="X316" s="14"/>
      <c r="Y316" s="14"/>
      <c r="Z316" s="14"/>
      <c r="AA316" s="14"/>
      <c r="AB316" s="14"/>
      <c r="AC316" s="14"/>
      <c r="AD316" s="14"/>
      <c r="AE316" s="14"/>
      <c r="AT316" s="257" t="s">
        <v>179</v>
      </c>
      <c r="AU316" s="257" t="s">
        <v>88</v>
      </c>
      <c r="AV316" s="14" t="s">
        <v>170</v>
      </c>
      <c r="AW316" s="14" t="s">
        <v>34</v>
      </c>
      <c r="AX316" s="14" t="s">
        <v>86</v>
      </c>
      <c r="AY316" s="257" t="s">
        <v>162</v>
      </c>
    </row>
    <row r="317" s="2" customFormat="1" ht="24.15" customHeight="1">
      <c r="A317" s="38"/>
      <c r="B317" s="39"/>
      <c r="C317" s="218" t="s">
        <v>767</v>
      </c>
      <c r="D317" s="218" t="s">
        <v>165</v>
      </c>
      <c r="E317" s="219" t="s">
        <v>768</v>
      </c>
      <c r="F317" s="220" t="s">
        <v>769</v>
      </c>
      <c r="G317" s="221" t="s">
        <v>176</v>
      </c>
      <c r="H317" s="222">
        <v>126.72</v>
      </c>
      <c r="I317" s="223"/>
      <c r="J317" s="224">
        <f>ROUND(I317*H317,2)</f>
        <v>0</v>
      </c>
      <c r="K317" s="220" t="s">
        <v>169</v>
      </c>
      <c r="L317" s="44"/>
      <c r="M317" s="225" t="s">
        <v>1</v>
      </c>
      <c r="N317" s="226" t="s">
        <v>43</v>
      </c>
      <c r="O317" s="91"/>
      <c r="P317" s="227">
        <f>O317*H317</f>
        <v>0</v>
      </c>
      <c r="Q317" s="227">
        <v>0</v>
      </c>
      <c r="R317" s="227">
        <f>Q317*H317</f>
        <v>0</v>
      </c>
      <c r="S317" s="227">
        <v>0</v>
      </c>
      <c r="T317" s="228">
        <f>S317*H317</f>
        <v>0</v>
      </c>
      <c r="U317" s="38"/>
      <c r="V317" s="38"/>
      <c r="W317" s="38"/>
      <c r="X317" s="38"/>
      <c r="Y317" s="38"/>
      <c r="Z317" s="38"/>
      <c r="AA317" s="38"/>
      <c r="AB317" s="38"/>
      <c r="AC317" s="38"/>
      <c r="AD317" s="38"/>
      <c r="AE317" s="38"/>
      <c r="AR317" s="229" t="s">
        <v>170</v>
      </c>
      <c r="AT317" s="229" t="s">
        <v>165</v>
      </c>
      <c r="AU317" s="229" t="s">
        <v>88</v>
      </c>
      <c r="AY317" s="17" t="s">
        <v>162</v>
      </c>
      <c r="BE317" s="230">
        <f>IF(N317="základní",J317,0)</f>
        <v>0</v>
      </c>
      <c r="BF317" s="230">
        <f>IF(N317="snížená",J317,0)</f>
        <v>0</v>
      </c>
      <c r="BG317" s="230">
        <f>IF(N317="zákl. přenesená",J317,0)</f>
        <v>0</v>
      </c>
      <c r="BH317" s="230">
        <f>IF(N317="sníž. přenesená",J317,0)</f>
        <v>0</v>
      </c>
      <c r="BI317" s="230">
        <f>IF(N317="nulová",J317,0)</f>
        <v>0</v>
      </c>
      <c r="BJ317" s="17" t="s">
        <v>86</v>
      </c>
      <c r="BK317" s="230">
        <f>ROUND(I317*H317,2)</f>
        <v>0</v>
      </c>
      <c r="BL317" s="17" t="s">
        <v>170</v>
      </c>
      <c r="BM317" s="229" t="s">
        <v>770</v>
      </c>
    </row>
    <row r="318" s="2" customFormat="1" ht="21.75" customHeight="1">
      <c r="A318" s="38"/>
      <c r="B318" s="39"/>
      <c r="C318" s="218" t="s">
        <v>771</v>
      </c>
      <c r="D318" s="218" t="s">
        <v>165</v>
      </c>
      <c r="E318" s="219" t="s">
        <v>772</v>
      </c>
      <c r="F318" s="220" t="s">
        <v>773</v>
      </c>
      <c r="G318" s="221" t="s">
        <v>353</v>
      </c>
      <c r="H318" s="222">
        <v>5.9359999999999999</v>
      </c>
      <c r="I318" s="223"/>
      <c r="J318" s="224">
        <f>ROUND(I318*H318,2)</f>
        <v>0</v>
      </c>
      <c r="K318" s="220" t="s">
        <v>169</v>
      </c>
      <c r="L318" s="44"/>
      <c r="M318" s="225" t="s">
        <v>1</v>
      </c>
      <c r="N318" s="226" t="s">
        <v>43</v>
      </c>
      <c r="O318" s="91"/>
      <c r="P318" s="227">
        <f>O318*H318</f>
        <v>0</v>
      </c>
      <c r="Q318" s="227">
        <v>1.0513699999999999</v>
      </c>
      <c r="R318" s="227">
        <f>Q318*H318</f>
        <v>6.2409323199999998</v>
      </c>
      <c r="S318" s="227">
        <v>0</v>
      </c>
      <c r="T318" s="228">
        <f>S318*H318</f>
        <v>0</v>
      </c>
      <c r="U318" s="38"/>
      <c r="V318" s="38"/>
      <c r="W318" s="38"/>
      <c r="X318" s="38"/>
      <c r="Y318" s="38"/>
      <c r="Z318" s="38"/>
      <c r="AA318" s="38"/>
      <c r="AB318" s="38"/>
      <c r="AC318" s="38"/>
      <c r="AD318" s="38"/>
      <c r="AE318" s="38"/>
      <c r="AR318" s="229" t="s">
        <v>170</v>
      </c>
      <c r="AT318" s="229" t="s">
        <v>165</v>
      </c>
      <c r="AU318" s="229" t="s">
        <v>88</v>
      </c>
      <c r="AY318" s="17" t="s">
        <v>162</v>
      </c>
      <c r="BE318" s="230">
        <f>IF(N318="základní",J318,0)</f>
        <v>0</v>
      </c>
      <c r="BF318" s="230">
        <f>IF(N318="snížená",J318,0)</f>
        <v>0</v>
      </c>
      <c r="BG318" s="230">
        <f>IF(N318="zákl. přenesená",J318,0)</f>
        <v>0</v>
      </c>
      <c r="BH318" s="230">
        <f>IF(N318="sníž. přenesená",J318,0)</f>
        <v>0</v>
      </c>
      <c r="BI318" s="230">
        <f>IF(N318="nulová",J318,0)</f>
        <v>0</v>
      </c>
      <c r="BJ318" s="17" t="s">
        <v>86</v>
      </c>
      <c r="BK318" s="230">
        <f>ROUND(I318*H318,2)</f>
        <v>0</v>
      </c>
      <c r="BL318" s="17" t="s">
        <v>170</v>
      </c>
      <c r="BM318" s="229" t="s">
        <v>774</v>
      </c>
    </row>
    <row r="319" s="2" customFormat="1">
      <c r="A319" s="38"/>
      <c r="B319" s="39"/>
      <c r="C319" s="40"/>
      <c r="D319" s="231" t="s">
        <v>172</v>
      </c>
      <c r="E319" s="40"/>
      <c r="F319" s="232" t="s">
        <v>775</v>
      </c>
      <c r="G319" s="40"/>
      <c r="H319" s="40"/>
      <c r="I319" s="233"/>
      <c r="J319" s="40"/>
      <c r="K319" s="40"/>
      <c r="L319" s="44"/>
      <c r="M319" s="234"/>
      <c r="N319" s="235"/>
      <c r="O319" s="91"/>
      <c r="P319" s="91"/>
      <c r="Q319" s="91"/>
      <c r="R319" s="91"/>
      <c r="S319" s="91"/>
      <c r="T319" s="92"/>
      <c r="U319" s="38"/>
      <c r="V319" s="38"/>
      <c r="W319" s="38"/>
      <c r="X319" s="38"/>
      <c r="Y319" s="38"/>
      <c r="Z319" s="38"/>
      <c r="AA319" s="38"/>
      <c r="AB319" s="38"/>
      <c r="AC319" s="38"/>
      <c r="AD319" s="38"/>
      <c r="AE319" s="38"/>
      <c r="AT319" s="17" t="s">
        <v>172</v>
      </c>
      <c r="AU319" s="17" t="s">
        <v>88</v>
      </c>
    </row>
    <row r="320" s="13" customFormat="1">
      <c r="A320" s="13"/>
      <c r="B320" s="236"/>
      <c r="C320" s="237"/>
      <c r="D320" s="231" t="s">
        <v>179</v>
      </c>
      <c r="E320" s="238" t="s">
        <v>1</v>
      </c>
      <c r="F320" s="239" t="s">
        <v>776</v>
      </c>
      <c r="G320" s="237"/>
      <c r="H320" s="240">
        <v>5.9359999999999999</v>
      </c>
      <c r="I320" s="241"/>
      <c r="J320" s="237"/>
      <c r="K320" s="237"/>
      <c r="L320" s="242"/>
      <c r="M320" s="243"/>
      <c r="N320" s="244"/>
      <c r="O320" s="244"/>
      <c r="P320" s="244"/>
      <c r="Q320" s="244"/>
      <c r="R320" s="244"/>
      <c r="S320" s="244"/>
      <c r="T320" s="245"/>
      <c r="U320" s="13"/>
      <c r="V320" s="13"/>
      <c r="W320" s="13"/>
      <c r="X320" s="13"/>
      <c r="Y320" s="13"/>
      <c r="Z320" s="13"/>
      <c r="AA320" s="13"/>
      <c r="AB320" s="13"/>
      <c r="AC320" s="13"/>
      <c r="AD320" s="13"/>
      <c r="AE320" s="13"/>
      <c r="AT320" s="246" t="s">
        <v>179</v>
      </c>
      <c r="AU320" s="246" t="s">
        <v>88</v>
      </c>
      <c r="AV320" s="13" t="s">
        <v>88</v>
      </c>
      <c r="AW320" s="13" t="s">
        <v>34</v>
      </c>
      <c r="AX320" s="13" t="s">
        <v>78</v>
      </c>
      <c r="AY320" s="246" t="s">
        <v>162</v>
      </c>
    </row>
    <row r="321" s="14" customFormat="1">
      <c r="A321" s="14"/>
      <c r="B321" s="247"/>
      <c r="C321" s="248"/>
      <c r="D321" s="231" t="s">
        <v>179</v>
      </c>
      <c r="E321" s="249" t="s">
        <v>1</v>
      </c>
      <c r="F321" s="250" t="s">
        <v>181</v>
      </c>
      <c r="G321" s="248"/>
      <c r="H321" s="251">
        <v>5.9359999999999999</v>
      </c>
      <c r="I321" s="252"/>
      <c r="J321" s="248"/>
      <c r="K321" s="248"/>
      <c r="L321" s="253"/>
      <c r="M321" s="254"/>
      <c r="N321" s="255"/>
      <c r="O321" s="255"/>
      <c r="P321" s="255"/>
      <c r="Q321" s="255"/>
      <c r="R321" s="255"/>
      <c r="S321" s="255"/>
      <c r="T321" s="256"/>
      <c r="U321" s="14"/>
      <c r="V321" s="14"/>
      <c r="W321" s="14"/>
      <c r="X321" s="14"/>
      <c r="Y321" s="14"/>
      <c r="Z321" s="14"/>
      <c r="AA321" s="14"/>
      <c r="AB321" s="14"/>
      <c r="AC321" s="14"/>
      <c r="AD321" s="14"/>
      <c r="AE321" s="14"/>
      <c r="AT321" s="257" t="s">
        <v>179</v>
      </c>
      <c r="AU321" s="257" t="s">
        <v>88</v>
      </c>
      <c r="AV321" s="14" t="s">
        <v>170</v>
      </c>
      <c r="AW321" s="14" t="s">
        <v>34</v>
      </c>
      <c r="AX321" s="14" t="s">
        <v>86</v>
      </c>
      <c r="AY321" s="257" t="s">
        <v>162</v>
      </c>
    </row>
    <row r="322" s="2" customFormat="1" ht="24.15" customHeight="1">
      <c r="A322" s="38"/>
      <c r="B322" s="39"/>
      <c r="C322" s="218" t="s">
        <v>777</v>
      </c>
      <c r="D322" s="218" t="s">
        <v>165</v>
      </c>
      <c r="E322" s="219" t="s">
        <v>778</v>
      </c>
      <c r="F322" s="220" t="s">
        <v>779</v>
      </c>
      <c r="G322" s="221" t="s">
        <v>268</v>
      </c>
      <c r="H322" s="222">
        <v>13</v>
      </c>
      <c r="I322" s="223"/>
      <c r="J322" s="224">
        <f>ROUND(I322*H322,2)</f>
        <v>0</v>
      </c>
      <c r="K322" s="220" t="s">
        <v>169</v>
      </c>
      <c r="L322" s="44"/>
      <c r="M322" s="225" t="s">
        <v>1</v>
      </c>
      <c r="N322" s="226" t="s">
        <v>43</v>
      </c>
      <c r="O322" s="91"/>
      <c r="P322" s="227">
        <f>O322*H322</f>
        <v>0</v>
      </c>
      <c r="Q322" s="227">
        <v>0.00249</v>
      </c>
      <c r="R322" s="227">
        <f>Q322*H322</f>
        <v>0.032370000000000003</v>
      </c>
      <c r="S322" s="227">
        <v>0</v>
      </c>
      <c r="T322" s="228">
        <f>S322*H322</f>
        <v>0</v>
      </c>
      <c r="U322" s="38"/>
      <c r="V322" s="38"/>
      <c r="W322" s="38"/>
      <c r="X322" s="38"/>
      <c r="Y322" s="38"/>
      <c r="Z322" s="38"/>
      <c r="AA322" s="38"/>
      <c r="AB322" s="38"/>
      <c r="AC322" s="38"/>
      <c r="AD322" s="38"/>
      <c r="AE322" s="38"/>
      <c r="AR322" s="229" t="s">
        <v>170</v>
      </c>
      <c r="AT322" s="229" t="s">
        <v>165</v>
      </c>
      <c r="AU322" s="229" t="s">
        <v>88</v>
      </c>
      <c r="AY322" s="17" t="s">
        <v>162</v>
      </c>
      <c r="BE322" s="230">
        <f>IF(N322="základní",J322,0)</f>
        <v>0</v>
      </c>
      <c r="BF322" s="230">
        <f>IF(N322="snížená",J322,0)</f>
        <v>0</v>
      </c>
      <c r="BG322" s="230">
        <f>IF(N322="zákl. přenesená",J322,0)</f>
        <v>0</v>
      </c>
      <c r="BH322" s="230">
        <f>IF(N322="sníž. přenesená",J322,0)</f>
        <v>0</v>
      </c>
      <c r="BI322" s="230">
        <f>IF(N322="nulová",J322,0)</f>
        <v>0</v>
      </c>
      <c r="BJ322" s="17" t="s">
        <v>86</v>
      </c>
      <c r="BK322" s="230">
        <f>ROUND(I322*H322,2)</f>
        <v>0</v>
      </c>
      <c r="BL322" s="17" t="s">
        <v>170</v>
      </c>
      <c r="BM322" s="229" t="s">
        <v>780</v>
      </c>
    </row>
    <row r="323" s="2" customFormat="1">
      <c r="A323" s="38"/>
      <c r="B323" s="39"/>
      <c r="C323" s="40"/>
      <c r="D323" s="231" t="s">
        <v>172</v>
      </c>
      <c r="E323" s="40"/>
      <c r="F323" s="232" t="s">
        <v>781</v>
      </c>
      <c r="G323" s="40"/>
      <c r="H323" s="40"/>
      <c r="I323" s="233"/>
      <c r="J323" s="40"/>
      <c r="K323" s="40"/>
      <c r="L323" s="44"/>
      <c r="M323" s="234"/>
      <c r="N323" s="235"/>
      <c r="O323" s="91"/>
      <c r="P323" s="91"/>
      <c r="Q323" s="91"/>
      <c r="R323" s="91"/>
      <c r="S323" s="91"/>
      <c r="T323" s="92"/>
      <c r="U323" s="38"/>
      <c r="V323" s="38"/>
      <c r="W323" s="38"/>
      <c r="X323" s="38"/>
      <c r="Y323" s="38"/>
      <c r="Z323" s="38"/>
      <c r="AA323" s="38"/>
      <c r="AB323" s="38"/>
      <c r="AC323" s="38"/>
      <c r="AD323" s="38"/>
      <c r="AE323" s="38"/>
      <c r="AT323" s="17" t="s">
        <v>172</v>
      </c>
      <c r="AU323" s="17" t="s">
        <v>88</v>
      </c>
    </row>
    <row r="324" s="2" customFormat="1" ht="33" customHeight="1">
      <c r="A324" s="38"/>
      <c r="B324" s="39"/>
      <c r="C324" s="218" t="s">
        <v>782</v>
      </c>
      <c r="D324" s="218" t="s">
        <v>165</v>
      </c>
      <c r="E324" s="219" t="s">
        <v>783</v>
      </c>
      <c r="F324" s="220" t="s">
        <v>784</v>
      </c>
      <c r="G324" s="221" t="s">
        <v>268</v>
      </c>
      <c r="H324" s="222">
        <v>6</v>
      </c>
      <c r="I324" s="223"/>
      <c r="J324" s="224">
        <f>ROUND(I324*H324,2)</f>
        <v>0</v>
      </c>
      <c r="K324" s="220" t="s">
        <v>169</v>
      </c>
      <c r="L324" s="44"/>
      <c r="M324" s="225" t="s">
        <v>1</v>
      </c>
      <c r="N324" s="226" t="s">
        <v>43</v>
      </c>
      <c r="O324" s="91"/>
      <c r="P324" s="227">
        <f>O324*H324</f>
        <v>0</v>
      </c>
      <c r="Q324" s="227">
        <v>0.023689999999999999</v>
      </c>
      <c r="R324" s="227">
        <f>Q324*H324</f>
        <v>0.14213999999999999</v>
      </c>
      <c r="S324" s="227">
        <v>0</v>
      </c>
      <c r="T324" s="228">
        <f>S324*H324</f>
        <v>0</v>
      </c>
      <c r="U324" s="38"/>
      <c r="V324" s="38"/>
      <c r="W324" s="38"/>
      <c r="X324" s="38"/>
      <c r="Y324" s="38"/>
      <c r="Z324" s="38"/>
      <c r="AA324" s="38"/>
      <c r="AB324" s="38"/>
      <c r="AC324" s="38"/>
      <c r="AD324" s="38"/>
      <c r="AE324" s="38"/>
      <c r="AR324" s="229" t="s">
        <v>170</v>
      </c>
      <c r="AT324" s="229" t="s">
        <v>165</v>
      </c>
      <c r="AU324" s="229" t="s">
        <v>88</v>
      </c>
      <c r="AY324" s="17" t="s">
        <v>162</v>
      </c>
      <c r="BE324" s="230">
        <f>IF(N324="základní",J324,0)</f>
        <v>0</v>
      </c>
      <c r="BF324" s="230">
        <f>IF(N324="snížená",J324,0)</f>
        <v>0</v>
      </c>
      <c r="BG324" s="230">
        <f>IF(N324="zákl. přenesená",J324,0)</f>
        <v>0</v>
      </c>
      <c r="BH324" s="230">
        <f>IF(N324="sníž. přenesená",J324,0)</f>
        <v>0</v>
      </c>
      <c r="BI324" s="230">
        <f>IF(N324="nulová",J324,0)</f>
        <v>0</v>
      </c>
      <c r="BJ324" s="17" t="s">
        <v>86</v>
      </c>
      <c r="BK324" s="230">
        <f>ROUND(I324*H324,2)</f>
        <v>0</v>
      </c>
      <c r="BL324" s="17" t="s">
        <v>170</v>
      </c>
      <c r="BM324" s="229" t="s">
        <v>785</v>
      </c>
    </row>
    <row r="325" s="2" customFormat="1">
      <c r="A325" s="38"/>
      <c r="B325" s="39"/>
      <c r="C325" s="40"/>
      <c r="D325" s="231" t="s">
        <v>172</v>
      </c>
      <c r="E325" s="40"/>
      <c r="F325" s="232" t="s">
        <v>781</v>
      </c>
      <c r="G325" s="40"/>
      <c r="H325" s="40"/>
      <c r="I325" s="233"/>
      <c r="J325" s="40"/>
      <c r="K325" s="40"/>
      <c r="L325" s="44"/>
      <c r="M325" s="234"/>
      <c r="N325" s="235"/>
      <c r="O325" s="91"/>
      <c r="P325" s="91"/>
      <c r="Q325" s="91"/>
      <c r="R325" s="91"/>
      <c r="S325" s="91"/>
      <c r="T325" s="92"/>
      <c r="U325" s="38"/>
      <c r="V325" s="38"/>
      <c r="W325" s="38"/>
      <c r="X325" s="38"/>
      <c r="Y325" s="38"/>
      <c r="Z325" s="38"/>
      <c r="AA325" s="38"/>
      <c r="AB325" s="38"/>
      <c r="AC325" s="38"/>
      <c r="AD325" s="38"/>
      <c r="AE325" s="38"/>
      <c r="AT325" s="17" t="s">
        <v>172</v>
      </c>
      <c r="AU325" s="17" t="s">
        <v>88</v>
      </c>
    </row>
    <row r="326" s="2" customFormat="1" ht="24.15" customHeight="1">
      <c r="A326" s="38"/>
      <c r="B326" s="39"/>
      <c r="C326" s="218" t="s">
        <v>786</v>
      </c>
      <c r="D326" s="218" t="s">
        <v>165</v>
      </c>
      <c r="E326" s="219" t="s">
        <v>787</v>
      </c>
      <c r="F326" s="220" t="s">
        <v>788</v>
      </c>
      <c r="G326" s="221" t="s">
        <v>176</v>
      </c>
      <c r="H326" s="222">
        <v>164.08000000000001</v>
      </c>
      <c r="I326" s="223"/>
      <c r="J326" s="224">
        <f>ROUND(I326*H326,2)</f>
        <v>0</v>
      </c>
      <c r="K326" s="220" t="s">
        <v>169</v>
      </c>
      <c r="L326" s="44"/>
      <c r="M326" s="225" t="s">
        <v>1</v>
      </c>
      <c r="N326" s="226" t="s">
        <v>43</v>
      </c>
      <c r="O326" s="91"/>
      <c r="P326" s="227">
        <f>O326*H326</f>
        <v>0</v>
      </c>
      <c r="Q326" s="227">
        <v>0.14482999999999999</v>
      </c>
      <c r="R326" s="227">
        <f>Q326*H326</f>
        <v>23.7637064</v>
      </c>
      <c r="S326" s="227">
        <v>0</v>
      </c>
      <c r="T326" s="228">
        <f>S326*H326</f>
        <v>0</v>
      </c>
      <c r="U326" s="38"/>
      <c r="V326" s="38"/>
      <c r="W326" s="38"/>
      <c r="X326" s="38"/>
      <c r="Y326" s="38"/>
      <c r="Z326" s="38"/>
      <c r="AA326" s="38"/>
      <c r="AB326" s="38"/>
      <c r="AC326" s="38"/>
      <c r="AD326" s="38"/>
      <c r="AE326" s="38"/>
      <c r="AR326" s="229" t="s">
        <v>170</v>
      </c>
      <c r="AT326" s="229" t="s">
        <v>165</v>
      </c>
      <c r="AU326" s="229" t="s">
        <v>88</v>
      </c>
      <c r="AY326" s="17" t="s">
        <v>162</v>
      </c>
      <c r="BE326" s="230">
        <f>IF(N326="základní",J326,0)</f>
        <v>0</v>
      </c>
      <c r="BF326" s="230">
        <f>IF(N326="snížená",J326,0)</f>
        <v>0</v>
      </c>
      <c r="BG326" s="230">
        <f>IF(N326="zákl. přenesená",J326,0)</f>
        <v>0</v>
      </c>
      <c r="BH326" s="230">
        <f>IF(N326="sníž. přenesená",J326,0)</f>
        <v>0</v>
      </c>
      <c r="BI326" s="230">
        <f>IF(N326="nulová",J326,0)</f>
        <v>0</v>
      </c>
      <c r="BJ326" s="17" t="s">
        <v>86</v>
      </c>
      <c r="BK326" s="230">
        <f>ROUND(I326*H326,2)</f>
        <v>0</v>
      </c>
      <c r="BL326" s="17" t="s">
        <v>170</v>
      </c>
      <c r="BM326" s="229" t="s">
        <v>789</v>
      </c>
    </row>
    <row r="327" s="2" customFormat="1">
      <c r="A327" s="38"/>
      <c r="B327" s="39"/>
      <c r="C327" s="40"/>
      <c r="D327" s="231" t="s">
        <v>172</v>
      </c>
      <c r="E327" s="40"/>
      <c r="F327" s="232" t="s">
        <v>790</v>
      </c>
      <c r="G327" s="40"/>
      <c r="H327" s="40"/>
      <c r="I327" s="233"/>
      <c r="J327" s="40"/>
      <c r="K327" s="40"/>
      <c r="L327" s="44"/>
      <c r="M327" s="234"/>
      <c r="N327" s="235"/>
      <c r="O327" s="91"/>
      <c r="P327" s="91"/>
      <c r="Q327" s="91"/>
      <c r="R327" s="91"/>
      <c r="S327" s="91"/>
      <c r="T327" s="92"/>
      <c r="U327" s="38"/>
      <c r="V327" s="38"/>
      <c r="W327" s="38"/>
      <c r="X327" s="38"/>
      <c r="Y327" s="38"/>
      <c r="Z327" s="38"/>
      <c r="AA327" s="38"/>
      <c r="AB327" s="38"/>
      <c r="AC327" s="38"/>
      <c r="AD327" s="38"/>
      <c r="AE327" s="38"/>
      <c r="AT327" s="17" t="s">
        <v>172</v>
      </c>
      <c r="AU327" s="17" t="s">
        <v>88</v>
      </c>
    </row>
    <row r="328" s="15" customFormat="1">
      <c r="A328" s="15"/>
      <c r="B328" s="258"/>
      <c r="C328" s="259"/>
      <c r="D328" s="231" t="s">
        <v>179</v>
      </c>
      <c r="E328" s="260" t="s">
        <v>1</v>
      </c>
      <c r="F328" s="261" t="s">
        <v>791</v>
      </c>
      <c r="G328" s="259"/>
      <c r="H328" s="260" t="s">
        <v>1</v>
      </c>
      <c r="I328" s="262"/>
      <c r="J328" s="259"/>
      <c r="K328" s="259"/>
      <c r="L328" s="263"/>
      <c r="M328" s="264"/>
      <c r="N328" s="265"/>
      <c r="O328" s="265"/>
      <c r="P328" s="265"/>
      <c r="Q328" s="265"/>
      <c r="R328" s="265"/>
      <c r="S328" s="265"/>
      <c r="T328" s="266"/>
      <c r="U328" s="15"/>
      <c r="V328" s="15"/>
      <c r="W328" s="15"/>
      <c r="X328" s="15"/>
      <c r="Y328" s="15"/>
      <c r="Z328" s="15"/>
      <c r="AA328" s="15"/>
      <c r="AB328" s="15"/>
      <c r="AC328" s="15"/>
      <c r="AD328" s="15"/>
      <c r="AE328" s="15"/>
      <c r="AT328" s="267" t="s">
        <v>179</v>
      </c>
      <c r="AU328" s="267" t="s">
        <v>88</v>
      </c>
      <c r="AV328" s="15" t="s">
        <v>86</v>
      </c>
      <c r="AW328" s="15" t="s">
        <v>34</v>
      </c>
      <c r="AX328" s="15" t="s">
        <v>78</v>
      </c>
      <c r="AY328" s="267" t="s">
        <v>162</v>
      </c>
    </row>
    <row r="329" s="13" customFormat="1">
      <c r="A329" s="13"/>
      <c r="B329" s="236"/>
      <c r="C329" s="237"/>
      <c r="D329" s="231" t="s">
        <v>179</v>
      </c>
      <c r="E329" s="238" t="s">
        <v>1</v>
      </c>
      <c r="F329" s="239" t="s">
        <v>792</v>
      </c>
      <c r="G329" s="237"/>
      <c r="H329" s="240">
        <v>164.08000000000001</v>
      </c>
      <c r="I329" s="241"/>
      <c r="J329" s="237"/>
      <c r="K329" s="237"/>
      <c r="L329" s="242"/>
      <c r="M329" s="243"/>
      <c r="N329" s="244"/>
      <c r="O329" s="244"/>
      <c r="P329" s="244"/>
      <c r="Q329" s="244"/>
      <c r="R329" s="244"/>
      <c r="S329" s="244"/>
      <c r="T329" s="245"/>
      <c r="U329" s="13"/>
      <c r="V329" s="13"/>
      <c r="W329" s="13"/>
      <c r="X329" s="13"/>
      <c r="Y329" s="13"/>
      <c r="Z329" s="13"/>
      <c r="AA329" s="13"/>
      <c r="AB329" s="13"/>
      <c r="AC329" s="13"/>
      <c r="AD329" s="13"/>
      <c r="AE329" s="13"/>
      <c r="AT329" s="246" t="s">
        <v>179</v>
      </c>
      <c r="AU329" s="246" t="s">
        <v>88</v>
      </c>
      <c r="AV329" s="13" t="s">
        <v>88</v>
      </c>
      <c r="AW329" s="13" t="s">
        <v>34</v>
      </c>
      <c r="AX329" s="13" t="s">
        <v>78</v>
      </c>
      <c r="AY329" s="246" t="s">
        <v>162</v>
      </c>
    </row>
    <row r="330" s="14" customFormat="1">
      <c r="A330" s="14"/>
      <c r="B330" s="247"/>
      <c r="C330" s="248"/>
      <c r="D330" s="231" t="s">
        <v>179</v>
      </c>
      <c r="E330" s="249" t="s">
        <v>1</v>
      </c>
      <c r="F330" s="250" t="s">
        <v>181</v>
      </c>
      <c r="G330" s="248"/>
      <c r="H330" s="251">
        <v>164.08000000000001</v>
      </c>
      <c r="I330" s="252"/>
      <c r="J330" s="248"/>
      <c r="K330" s="248"/>
      <c r="L330" s="253"/>
      <c r="M330" s="254"/>
      <c r="N330" s="255"/>
      <c r="O330" s="255"/>
      <c r="P330" s="255"/>
      <c r="Q330" s="255"/>
      <c r="R330" s="255"/>
      <c r="S330" s="255"/>
      <c r="T330" s="256"/>
      <c r="U330" s="14"/>
      <c r="V330" s="14"/>
      <c r="W330" s="14"/>
      <c r="X330" s="14"/>
      <c r="Y330" s="14"/>
      <c r="Z330" s="14"/>
      <c r="AA330" s="14"/>
      <c r="AB330" s="14"/>
      <c r="AC330" s="14"/>
      <c r="AD330" s="14"/>
      <c r="AE330" s="14"/>
      <c r="AT330" s="257" t="s">
        <v>179</v>
      </c>
      <c r="AU330" s="257" t="s">
        <v>88</v>
      </c>
      <c r="AV330" s="14" t="s">
        <v>170</v>
      </c>
      <c r="AW330" s="14" t="s">
        <v>34</v>
      </c>
      <c r="AX330" s="14" t="s">
        <v>86</v>
      </c>
      <c r="AY330" s="257" t="s">
        <v>162</v>
      </c>
    </row>
    <row r="331" s="2" customFormat="1" ht="24.15" customHeight="1">
      <c r="A331" s="38"/>
      <c r="B331" s="39"/>
      <c r="C331" s="218" t="s">
        <v>793</v>
      </c>
      <c r="D331" s="218" t="s">
        <v>165</v>
      </c>
      <c r="E331" s="219" t="s">
        <v>787</v>
      </c>
      <c r="F331" s="220" t="s">
        <v>788</v>
      </c>
      <c r="G331" s="221" t="s">
        <v>176</v>
      </c>
      <c r="H331" s="222">
        <v>92.370999999999995</v>
      </c>
      <c r="I331" s="223"/>
      <c r="J331" s="224">
        <f>ROUND(I331*H331,2)</f>
        <v>0</v>
      </c>
      <c r="K331" s="220" t="s">
        <v>169</v>
      </c>
      <c r="L331" s="44"/>
      <c r="M331" s="225" t="s">
        <v>1</v>
      </c>
      <c r="N331" s="226" t="s">
        <v>43</v>
      </c>
      <c r="O331" s="91"/>
      <c r="P331" s="227">
        <f>O331*H331</f>
        <v>0</v>
      </c>
      <c r="Q331" s="227">
        <v>0.14482999999999999</v>
      </c>
      <c r="R331" s="227">
        <f>Q331*H331</f>
        <v>13.378091929999998</v>
      </c>
      <c r="S331" s="227">
        <v>0</v>
      </c>
      <c r="T331" s="228">
        <f>S331*H331</f>
        <v>0</v>
      </c>
      <c r="U331" s="38"/>
      <c r="V331" s="38"/>
      <c r="W331" s="38"/>
      <c r="X331" s="38"/>
      <c r="Y331" s="38"/>
      <c r="Z331" s="38"/>
      <c r="AA331" s="38"/>
      <c r="AB331" s="38"/>
      <c r="AC331" s="38"/>
      <c r="AD331" s="38"/>
      <c r="AE331" s="38"/>
      <c r="AR331" s="229" t="s">
        <v>170</v>
      </c>
      <c r="AT331" s="229" t="s">
        <v>165</v>
      </c>
      <c r="AU331" s="229" t="s">
        <v>88</v>
      </c>
      <c r="AY331" s="17" t="s">
        <v>162</v>
      </c>
      <c r="BE331" s="230">
        <f>IF(N331="základní",J331,0)</f>
        <v>0</v>
      </c>
      <c r="BF331" s="230">
        <f>IF(N331="snížená",J331,0)</f>
        <v>0</v>
      </c>
      <c r="BG331" s="230">
        <f>IF(N331="zákl. přenesená",J331,0)</f>
        <v>0</v>
      </c>
      <c r="BH331" s="230">
        <f>IF(N331="sníž. přenesená",J331,0)</f>
        <v>0</v>
      </c>
      <c r="BI331" s="230">
        <f>IF(N331="nulová",J331,0)</f>
        <v>0</v>
      </c>
      <c r="BJ331" s="17" t="s">
        <v>86</v>
      </c>
      <c r="BK331" s="230">
        <f>ROUND(I331*H331,2)</f>
        <v>0</v>
      </c>
      <c r="BL331" s="17" t="s">
        <v>170</v>
      </c>
      <c r="BM331" s="229" t="s">
        <v>794</v>
      </c>
    </row>
    <row r="332" s="2" customFormat="1">
      <c r="A332" s="38"/>
      <c r="B332" s="39"/>
      <c r="C332" s="40"/>
      <c r="D332" s="231" t="s">
        <v>172</v>
      </c>
      <c r="E332" s="40"/>
      <c r="F332" s="232" t="s">
        <v>795</v>
      </c>
      <c r="G332" s="40"/>
      <c r="H332" s="40"/>
      <c r="I332" s="233"/>
      <c r="J332" s="40"/>
      <c r="K332" s="40"/>
      <c r="L332" s="44"/>
      <c r="M332" s="234"/>
      <c r="N332" s="235"/>
      <c r="O332" s="91"/>
      <c r="P332" s="91"/>
      <c r="Q332" s="91"/>
      <c r="R332" s="91"/>
      <c r="S332" s="91"/>
      <c r="T332" s="92"/>
      <c r="U332" s="38"/>
      <c r="V332" s="38"/>
      <c r="W332" s="38"/>
      <c r="X332" s="38"/>
      <c r="Y332" s="38"/>
      <c r="Z332" s="38"/>
      <c r="AA332" s="38"/>
      <c r="AB332" s="38"/>
      <c r="AC332" s="38"/>
      <c r="AD332" s="38"/>
      <c r="AE332" s="38"/>
      <c r="AT332" s="17" t="s">
        <v>172</v>
      </c>
      <c r="AU332" s="17" t="s">
        <v>88</v>
      </c>
    </row>
    <row r="333" s="13" customFormat="1">
      <c r="A333" s="13"/>
      <c r="B333" s="236"/>
      <c r="C333" s="237"/>
      <c r="D333" s="231" t="s">
        <v>179</v>
      </c>
      <c r="E333" s="238" t="s">
        <v>1</v>
      </c>
      <c r="F333" s="239" t="s">
        <v>796</v>
      </c>
      <c r="G333" s="237"/>
      <c r="H333" s="240">
        <v>92.370999999999995</v>
      </c>
      <c r="I333" s="241"/>
      <c r="J333" s="237"/>
      <c r="K333" s="237"/>
      <c r="L333" s="242"/>
      <c r="M333" s="243"/>
      <c r="N333" s="244"/>
      <c r="O333" s="244"/>
      <c r="P333" s="244"/>
      <c r="Q333" s="244"/>
      <c r="R333" s="244"/>
      <c r="S333" s="244"/>
      <c r="T333" s="245"/>
      <c r="U333" s="13"/>
      <c r="V333" s="13"/>
      <c r="W333" s="13"/>
      <c r="X333" s="13"/>
      <c r="Y333" s="13"/>
      <c r="Z333" s="13"/>
      <c r="AA333" s="13"/>
      <c r="AB333" s="13"/>
      <c r="AC333" s="13"/>
      <c r="AD333" s="13"/>
      <c r="AE333" s="13"/>
      <c r="AT333" s="246" t="s">
        <v>179</v>
      </c>
      <c r="AU333" s="246" t="s">
        <v>88</v>
      </c>
      <c r="AV333" s="13" t="s">
        <v>88</v>
      </c>
      <c r="AW333" s="13" t="s">
        <v>34</v>
      </c>
      <c r="AX333" s="13" t="s">
        <v>78</v>
      </c>
      <c r="AY333" s="246" t="s">
        <v>162</v>
      </c>
    </row>
    <row r="334" s="14" customFormat="1">
      <c r="A334" s="14"/>
      <c r="B334" s="247"/>
      <c r="C334" s="248"/>
      <c r="D334" s="231" t="s">
        <v>179</v>
      </c>
      <c r="E334" s="249" t="s">
        <v>1</v>
      </c>
      <c r="F334" s="250" t="s">
        <v>181</v>
      </c>
      <c r="G334" s="248"/>
      <c r="H334" s="251">
        <v>92.370999999999995</v>
      </c>
      <c r="I334" s="252"/>
      <c r="J334" s="248"/>
      <c r="K334" s="248"/>
      <c r="L334" s="253"/>
      <c r="M334" s="254"/>
      <c r="N334" s="255"/>
      <c r="O334" s="255"/>
      <c r="P334" s="255"/>
      <c r="Q334" s="255"/>
      <c r="R334" s="255"/>
      <c r="S334" s="255"/>
      <c r="T334" s="256"/>
      <c r="U334" s="14"/>
      <c r="V334" s="14"/>
      <c r="W334" s="14"/>
      <c r="X334" s="14"/>
      <c r="Y334" s="14"/>
      <c r="Z334" s="14"/>
      <c r="AA334" s="14"/>
      <c r="AB334" s="14"/>
      <c r="AC334" s="14"/>
      <c r="AD334" s="14"/>
      <c r="AE334" s="14"/>
      <c r="AT334" s="257" t="s">
        <v>179</v>
      </c>
      <c r="AU334" s="257" t="s">
        <v>88</v>
      </c>
      <c r="AV334" s="14" t="s">
        <v>170</v>
      </c>
      <c r="AW334" s="14" t="s">
        <v>34</v>
      </c>
      <c r="AX334" s="14" t="s">
        <v>86</v>
      </c>
      <c r="AY334" s="257" t="s">
        <v>162</v>
      </c>
    </row>
    <row r="335" s="2" customFormat="1" ht="24.15" customHeight="1">
      <c r="A335" s="38"/>
      <c r="B335" s="39"/>
      <c r="C335" s="218" t="s">
        <v>797</v>
      </c>
      <c r="D335" s="218" t="s">
        <v>165</v>
      </c>
      <c r="E335" s="219" t="s">
        <v>798</v>
      </c>
      <c r="F335" s="220" t="s">
        <v>799</v>
      </c>
      <c r="G335" s="221" t="s">
        <v>208</v>
      </c>
      <c r="H335" s="222">
        <v>6.2400000000000002</v>
      </c>
      <c r="I335" s="223"/>
      <c r="J335" s="224">
        <f>ROUND(I335*H335,2)</f>
        <v>0</v>
      </c>
      <c r="K335" s="220" t="s">
        <v>169</v>
      </c>
      <c r="L335" s="44"/>
      <c r="M335" s="225" t="s">
        <v>1</v>
      </c>
      <c r="N335" s="226" t="s">
        <v>43</v>
      </c>
      <c r="O335" s="91"/>
      <c r="P335" s="227">
        <f>O335*H335</f>
        <v>0</v>
      </c>
      <c r="Q335" s="227">
        <v>0.065199999999999994</v>
      </c>
      <c r="R335" s="227">
        <f>Q335*H335</f>
        <v>0.40684799999999999</v>
      </c>
      <c r="S335" s="227">
        <v>0</v>
      </c>
      <c r="T335" s="228">
        <f>S335*H335</f>
        <v>0</v>
      </c>
      <c r="U335" s="38"/>
      <c r="V335" s="38"/>
      <c r="W335" s="38"/>
      <c r="X335" s="38"/>
      <c r="Y335" s="38"/>
      <c r="Z335" s="38"/>
      <c r="AA335" s="38"/>
      <c r="AB335" s="38"/>
      <c r="AC335" s="38"/>
      <c r="AD335" s="38"/>
      <c r="AE335" s="38"/>
      <c r="AR335" s="229" t="s">
        <v>170</v>
      </c>
      <c r="AT335" s="229" t="s">
        <v>165</v>
      </c>
      <c r="AU335" s="229" t="s">
        <v>88</v>
      </c>
      <c r="AY335" s="17" t="s">
        <v>162</v>
      </c>
      <c r="BE335" s="230">
        <f>IF(N335="základní",J335,0)</f>
        <v>0</v>
      </c>
      <c r="BF335" s="230">
        <f>IF(N335="snížená",J335,0)</f>
        <v>0</v>
      </c>
      <c r="BG335" s="230">
        <f>IF(N335="zákl. přenesená",J335,0)</f>
        <v>0</v>
      </c>
      <c r="BH335" s="230">
        <f>IF(N335="sníž. přenesená",J335,0)</f>
        <v>0</v>
      </c>
      <c r="BI335" s="230">
        <f>IF(N335="nulová",J335,0)</f>
        <v>0</v>
      </c>
      <c r="BJ335" s="17" t="s">
        <v>86</v>
      </c>
      <c r="BK335" s="230">
        <f>ROUND(I335*H335,2)</f>
        <v>0</v>
      </c>
      <c r="BL335" s="17" t="s">
        <v>170</v>
      </c>
      <c r="BM335" s="229" t="s">
        <v>800</v>
      </c>
    </row>
    <row r="336" s="2" customFormat="1">
      <c r="A336" s="38"/>
      <c r="B336" s="39"/>
      <c r="C336" s="40"/>
      <c r="D336" s="231" t="s">
        <v>172</v>
      </c>
      <c r="E336" s="40"/>
      <c r="F336" s="232" t="s">
        <v>801</v>
      </c>
      <c r="G336" s="40"/>
      <c r="H336" s="40"/>
      <c r="I336" s="233"/>
      <c r="J336" s="40"/>
      <c r="K336" s="40"/>
      <c r="L336" s="44"/>
      <c r="M336" s="234"/>
      <c r="N336" s="235"/>
      <c r="O336" s="91"/>
      <c r="P336" s="91"/>
      <c r="Q336" s="91"/>
      <c r="R336" s="91"/>
      <c r="S336" s="91"/>
      <c r="T336" s="92"/>
      <c r="U336" s="38"/>
      <c r="V336" s="38"/>
      <c r="W336" s="38"/>
      <c r="X336" s="38"/>
      <c r="Y336" s="38"/>
      <c r="Z336" s="38"/>
      <c r="AA336" s="38"/>
      <c r="AB336" s="38"/>
      <c r="AC336" s="38"/>
      <c r="AD336" s="38"/>
      <c r="AE336" s="38"/>
      <c r="AT336" s="17" t="s">
        <v>172</v>
      </c>
      <c r="AU336" s="17" t="s">
        <v>88</v>
      </c>
    </row>
    <row r="337" s="2" customFormat="1" ht="33" customHeight="1">
      <c r="A337" s="38"/>
      <c r="B337" s="39"/>
      <c r="C337" s="218" t="s">
        <v>802</v>
      </c>
      <c r="D337" s="218" t="s">
        <v>165</v>
      </c>
      <c r="E337" s="219" t="s">
        <v>803</v>
      </c>
      <c r="F337" s="220" t="s">
        <v>804</v>
      </c>
      <c r="G337" s="221" t="s">
        <v>176</v>
      </c>
      <c r="H337" s="222">
        <v>3.2000000000000002</v>
      </c>
      <c r="I337" s="223"/>
      <c r="J337" s="224">
        <f>ROUND(I337*H337,2)</f>
        <v>0</v>
      </c>
      <c r="K337" s="220" t="s">
        <v>169</v>
      </c>
      <c r="L337" s="44"/>
      <c r="M337" s="225" t="s">
        <v>1</v>
      </c>
      <c r="N337" s="226" t="s">
        <v>43</v>
      </c>
      <c r="O337" s="91"/>
      <c r="P337" s="227">
        <f>O337*H337</f>
        <v>0</v>
      </c>
      <c r="Q337" s="227">
        <v>0.11585</v>
      </c>
      <c r="R337" s="227">
        <f>Q337*H337</f>
        <v>0.37071999999999999</v>
      </c>
      <c r="S337" s="227">
        <v>0</v>
      </c>
      <c r="T337" s="228">
        <f>S337*H337</f>
        <v>0</v>
      </c>
      <c r="U337" s="38"/>
      <c r="V337" s="38"/>
      <c r="W337" s="38"/>
      <c r="X337" s="38"/>
      <c r="Y337" s="38"/>
      <c r="Z337" s="38"/>
      <c r="AA337" s="38"/>
      <c r="AB337" s="38"/>
      <c r="AC337" s="38"/>
      <c r="AD337" s="38"/>
      <c r="AE337" s="38"/>
      <c r="AR337" s="229" t="s">
        <v>170</v>
      </c>
      <c r="AT337" s="229" t="s">
        <v>165</v>
      </c>
      <c r="AU337" s="229" t="s">
        <v>88</v>
      </c>
      <c r="AY337" s="17" t="s">
        <v>162</v>
      </c>
      <c r="BE337" s="230">
        <f>IF(N337="základní",J337,0)</f>
        <v>0</v>
      </c>
      <c r="BF337" s="230">
        <f>IF(N337="snížená",J337,0)</f>
        <v>0</v>
      </c>
      <c r="BG337" s="230">
        <f>IF(N337="zákl. přenesená",J337,0)</f>
        <v>0</v>
      </c>
      <c r="BH337" s="230">
        <f>IF(N337="sníž. přenesená",J337,0)</f>
        <v>0</v>
      </c>
      <c r="BI337" s="230">
        <f>IF(N337="nulová",J337,0)</f>
        <v>0</v>
      </c>
      <c r="BJ337" s="17" t="s">
        <v>86</v>
      </c>
      <c r="BK337" s="230">
        <f>ROUND(I337*H337,2)</f>
        <v>0</v>
      </c>
      <c r="BL337" s="17" t="s">
        <v>170</v>
      </c>
      <c r="BM337" s="229" t="s">
        <v>805</v>
      </c>
    </row>
    <row r="338" s="2" customFormat="1">
      <c r="A338" s="38"/>
      <c r="B338" s="39"/>
      <c r="C338" s="40"/>
      <c r="D338" s="231" t="s">
        <v>172</v>
      </c>
      <c r="E338" s="40"/>
      <c r="F338" s="232" t="s">
        <v>806</v>
      </c>
      <c r="G338" s="40"/>
      <c r="H338" s="40"/>
      <c r="I338" s="233"/>
      <c r="J338" s="40"/>
      <c r="K338" s="40"/>
      <c r="L338" s="44"/>
      <c r="M338" s="234"/>
      <c r="N338" s="235"/>
      <c r="O338" s="91"/>
      <c r="P338" s="91"/>
      <c r="Q338" s="91"/>
      <c r="R338" s="91"/>
      <c r="S338" s="91"/>
      <c r="T338" s="92"/>
      <c r="U338" s="38"/>
      <c r="V338" s="38"/>
      <c r="W338" s="38"/>
      <c r="X338" s="38"/>
      <c r="Y338" s="38"/>
      <c r="Z338" s="38"/>
      <c r="AA338" s="38"/>
      <c r="AB338" s="38"/>
      <c r="AC338" s="38"/>
      <c r="AD338" s="38"/>
      <c r="AE338" s="38"/>
      <c r="AT338" s="17" t="s">
        <v>172</v>
      </c>
      <c r="AU338" s="17" t="s">
        <v>88</v>
      </c>
    </row>
    <row r="339" s="2" customFormat="1" ht="24.15" customHeight="1">
      <c r="A339" s="38"/>
      <c r="B339" s="39"/>
      <c r="C339" s="218" t="s">
        <v>807</v>
      </c>
      <c r="D339" s="218" t="s">
        <v>165</v>
      </c>
      <c r="E339" s="219" t="s">
        <v>808</v>
      </c>
      <c r="F339" s="220" t="s">
        <v>809</v>
      </c>
      <c r="G339" s="221" t="s">
        <v>176</v>
      </c>
      <c r="H339" s="222">
        <v>6.2400000000000002</v>
      </c>
      <c r="I339" s="223"/>
      <c r="J339" s="224">
        <f>ROUND(I339*H339,2)</f>
        <v>0</v>
      </c>
      <c r="K339" s="220" t="s">
        <v>169</v>
      </c>
      <c r="L339" s="44"/>
      <c r="M339" s="225" t="s">
        <v>1</v>
      </c>
      <c r="N339" s="226" t="s">
        <v>43</v>
      </c>
      <c r="O339" s="91"/>
      <c r="P339" s="227">
        <f>O339*H339</f>
        <v>0</v>
      </c>
      <c r="Q339" s="227">
        <v>0.25364999999999999</v>
      </c>
      <c r="R339" s="227">
        <f>Q339*H339</f>
        <v>1.582776</v>
      </c>
      <c r="S339" s="227">
        <v>0</v>
      </c>
      <c r="T339" s="228">
        <f>S339*H339</f>
        <v>0</v>
      </c>
      <c r="U339" s="38"/>
      <c r="V339" s="38"/>
      <c r="W339" s="38"/>
      <c r="X339" s="38"/>
      <c r="Y339" s="38"/>
      <c r="Z339" s="38"/>
      <c r="AA339" s="38"/>
      <c r="AB339" s="38"/>
      <c r="AC339" s="38"/>
      <c r="AD339" s="38"/>
      <c r="AE339" s="38"/>
      <c r="AR339" s="229" t="s">
        <v>170</v>
      </c>
      <c r="AT339" s="229" t="s">
        <v>165</v>
      </c>
      <c r="AU339" s="229" t="s">
        <v>88</v>
      </c>
      <c r="AY339" s="17" t="s">
        <v>162</v>
      </c>
      <c r="BE339" s="230">
        <f>IF(N339="základní",J339,0)</f>
        <v>0</v>
      </c>
      <c r="BF339" s="230">
        <f>IF(N339="snížená",J339,0)</f>
        <v>0</v>
      </c>
      <c r="BG339" s="230">
        <f>IF(N339="zákl. přenesená",J339,0)</f>
        <v>0</v>
      </c>
      <c r="BH339" s="230">
        <f>IF(N339="sníž. přenesená",J339,0)</f>
        <v>0</v>
      </c>
      <c r="BI339" s="230">
        <f>IF(N339="nulová",J339,0)</f>
        <v>0</v>
      </c>
      <c r="BJ339" s="17" t="s">
        <v>86</v>
      </c>
      <c r="BK339" s="230">
        <f>ROUND(I339*H339,2)</f>
        <v>0</v>
      </c>
      <c r="BL339" s="17" t="s">
        <v>170</v>
      </c>
      <c r="BM339" s="229" t="s">
        <v>810</v>
      </c>
    </row>
    <row r="340" s="2" customFormat="1">
      <c r="A340" s="38"/>
      <c r="B340" s="39"/>
      <c r="C340" s="40"/>
      <c r="D340" s="231" t="s">
        <v>172</v>
      </c>
      <c r="E340" s="40"/>
      <c r="F340" s="232" t="s">
        <v>806</v>
      </c>
      <c r="G340" s="40"/>
      <c r="H340" s="40"/>
      <c r="I340" s="233"/>
      <c r="J340" s="40"/>
      <c r="K340" s="40"/>
      <c r="L340" s="44"/>
      <c r="M340" s="234"/>
      <c r="N340" s="235"/>
      <c r="O340" s="91"/>
      <c r="P340" s="91"/>
      <c r="Q340" s="91"/>
      <c r="R340" s="91"/>
      <c r="S340" s="91"/>
      <c r="T340" s="92"/>
      <c r="U340" s="38"/>
      <c r="V340" s="38"/>
      <c r="W340" s="38"/>
      <c r="X340" s="38"/>
      <c r="Y340" s="38"/>
      <c r="Z340" s="38"/>
      <c r="AA340" s="38"/>
      <c r="AB340" s="38"/>
      <c r="AC340" s="38"/>
      <c r="AD340" s="38"/>
      <c r="AE340" s="38"/>
      <c r="AT340" s="17" t="s">
        <v>172</v>
      </c>
      <c r="AU340" s="17" t="s">
        <v>88</v>
      </c>
    </row>
    <row r="341" s="2" customFormat="1" ht="24.15" customHeight="1">
      <c r="A341" s="38"/>
      <c r="B341" s="39"/>
      <c r="C341" s="218" t="s">
        <v>811</v>
      </c>
      <c r="D341" s="218" t="s">
        <v>165</v>
      </c>
      <c r="E341" s="219" t="s">
        <v>812</v>
      </c>
      <c r="F341" s="220" t="s">
        <v>813</v>
      </c>
      <c r="G341" s="221" t="s">
        <v>176</v>
      </c>
      <c r="H341" s="222">
        <v>20.280000000000001</v>
      </c>
      <c r="I341" s="223"/>
      <c r="J341" s="224">
        <f>ROUND(I341*H341,2)</f>
        <v>0</v>
      </c>
      <c r="K341" s="220" t="s">
        <v>169</v>
      </c>
      <c r="L341" s="44"/>
      <c r="M341" s="225" t="s">
        <v>1</v>
      </c>
      <c r="N341" s="226" t="s">
        <v>43</v>
      </c>
      <c r="O341" s="91"/>
      <c r="P341" s="227">
        <f>O341*H341</f>
        <v>0</v>
      </c>
      <c r="Q341" s="227">
        <v>0.17818000000000001</v>
      </c>
      <c r="R341" s="227">
        <f>Q341*H341</f>
        <v>3.6134904000000003</v>
      </c>
      <c r="S341" s="227">
        <v>0</v>
      </c>
      <c r="T341" s="228">
        <f>S341*H341</f>
        <v>0</v>
      </c>
      <c r="U341" s="38"/>
      <c r="V341" s="38"/>
      <c r="W341" s="38"/>
      <c r="X341" s="38"/>
      <c r="Y341" s="38"/>
      <c r="Z341" s="38"/>
      <c r="AA341" s="38"/>
      <c r="AB341" s="38"/>
      <c r="AC341" s="38"/>
      <c r="AD341" s="38"/>
      <c r="AE341" s="38"/>
      <c r="AR341" s="229" t="s">
        <v>170</v>
      </c>
      <c r="AT341" s="229" t="s">
        <v>165</v>
      </c>
      <c r="AU341" s="229" t="s">
        <v>88</v>
      </c>
      <c r="AY341" s="17" t="s">
        <v>162</v>
      </c>
      <c r="BE341" s="230">
        <f>IF(N341="základní",J341,0)</f>
        <v>0</v>
      </c>
      <c r="BF341" s="230">
        <f>IF(N341="snížená",J341,0)</f>
        <v>0</v>
      </c>
      <c r="BG341" s="230">
        <f>IF(N341="zákl. přenesená",J341,0)</f>
        <v>0</v>
      </c>
      <c r="BH341" s="230">
        <f>IF(N341="sníž. přenesená",J341,0)</f>
        <v>0</v>
      </c>
      <c r="BI341" s="230">
        <f>IF(N341="nulová",J341,0)</f>
        <v>0</v>
      </c>
      <c r="BJ341" s="17" t="s">
        <v>86</v>
      </c>
      <c r="BK341" s="230">
        <f>ROUND(I341*H341,2)</f>
        <v>0</v>
      </c>
      <c r="BL341" s="17" t="s">
        <v>170</v>
      </c>
      <c r="BM341" s="229" t="s">
        <v>814</v>
      </c>
    </row>
    <row r="342" s="2" customFormat="1">
      <c r="A342" s="38"/>
      <c r="B342" s="39"/>
      <c r="C342" s="40"/>
      <c r="D342" s="231" t="s">
        <v>172</v>
      </c>
      <c r="E342" s="40"/>
      <c r="F342" s="232" t="s">
        <v>721</v>
      </c>
      <c r="G342" s="40"/>
      <c r="H342" s="40"/>
      <c r="I342" s="233"/>
      <c r="J342" s="40"/>
      <c r="K342" s="40"/>
      <c r="L342" s="44"/>
      <c r="M342" s="234"/>
      <c r="N342" s="235"/>
      <c r="O342" s="91"/>
      <c r="P342" s="91"/>
      <c r="Q342" s="91"/>
      <c r="R342" s="91"/>
      <c r="S342" s="91"/>
      <c r="T342" s="92"/>
      <c r="U342" s="38"/>
      <c r="V342" s="38"/>
      <c r="W342" s="38"/>
      <c r="X342" s="38"/>
      <c r="Y342" s="38"/>
      <c r="Z342" s="38"/>
      <c r="AA342" s="38"/>
      <c r="AB342" s="38"/>
      <c r="AC342" s="38"/>
      <c r="AD342" s="38"/>
      <c r="AE342" s="38"/>
      <c r="AT342" s="17" t="s">
        <v>172</v>
      </c>
      <c r="AU342" s="17" t="s">
        <v>88</v>
      </c>
    </row>
    <row r="343" s="2" customFormat="1" ht="24.15" customHeight="1">
      <c r="A343" s="38"/>
      <c r="B343" s="39"/>
      <c r="C343" s="218" t="s">
        <v>815</v>
      </c>
      <c r="D343" s="218" t="s">
        <v>165</v>
      </c>
      <c r="E343" s="219" t="s">
        <v>816</v>
      </c>
      <c r="F343" s="220" t="s">
        <v>817</v>
      </c>
      <c r="G343" s="221" t="s">
        <v>176</v>
      </c>
      <c r="H343" s="222">
        <v>13</v>
      </c>
      <c r="I343" s="223"/>
      <c r="J343" s="224">
        <f>ROUND(I343*H343,2)</f>
        <v>0</v>
      </c>
      <c r="K343" s="220" t="s">
        <v>169</v>
      </c>
      <c r="L343" s="44"/>
      <c r="M343" s="225" t="s">
        <v>1</v>
      </c>
      <c r="N343" s="226" t="s">
        <v>43</v>
      </c>
      <c r="O343" s="91"/>
      <c r="P343" s="227">
        <f>O343*H343</f>
        <v>0</v>
      </c>
      <c r="Q343" s="227">
        <v>0.0078499999999999993</v>
      </c>
      <c r="R343" s="227">
        <f>Q343*H343</f>
        <v>0.10204999999999999</v>
      </c>
      <c r="S343" s="227">
        <v>0</v>
      </c>
      <c r="T343" s="228">
        <f>S343*H343</f>
        <v>0</v>
      </c>
      <c r="U343" s="38"/>
      <c r="V343" s="38"/>
      <c r="W343" s="38"/>
      <c r="X343" s="38"/>
      <c r="Y343" s="38"/>
      <c r="Z343" s="38"/>
      <c r="AA343" s="38"/>
      <c r="AB343" s="38"/>
      <c r="AC343" s="38"/>
      <c r="AD343" s="38"/>
      <c r="AE343" s="38"/>
      <c r="AR343" s="229" t="s">
        <v>170</v>
      </c>
      <c r="AT343" s="229" t="s">
        <v>165</v>
      </c>
      <c r="AU343" s="229" t="s">
        <v>88</v>
      </c>
      <c r="AY343" s="17" t="s">
        <v>162</v>
      </c>
      <c r="BE343" s="230">
        <f>IF(N343="základní",J343,0)</f>
        <v>0</v>
      </c>
      <c r="BF343" s="230">
        <f>IF(N343="snížená",J343,0)</f>
        <v>0</v>
      </c>
      <c r="BG343" s="230">
        <f>IF(N343="zákl. přenesená",J343,0)</f>
        <v>0</v>
      </c>
      <c r="BH343" s="230">
        <f>IF(N343="sníž. přenesená",J343,0)</f>
        <v>0</v>
      </c>
      <c r="BI343" s="230">
        <f>IF(N343="nulová",J343,0)</f>
        <v>0</v>
      </c>
      <c r="BJ343" s="17" t="s">
        <v>86</v>
      </c>
      <c r="BK343" s="230">
        <f>ROUND(I343*H343,2)</f>
        <v>0</v>
      </c>
      <c r="BL343" s="17" t="s">
        <v>170</v>
      </c>
      <c r="BM343" s="229" t="s">
        <v>818</v>
      </c>
    </row>
    <row r="344" s="2" customFormat="1">
      <c r="A344" s="38"/>
      <c r="B344" s="39"/>
      <c r="C344" s="40"/>
      <c r="D344" s="231" t="s">
        <v>172</v>
      </c>
      <c r="E344" s="40"/>
      <c r="F344" s="232" t="s">
        <v>819</v>
      </c>
      <c r="G344" s="40"/>
      <c r="H344" s="40"/>
      <c r="I344" s="233"/>
      <c r="J344" s="40"/>
      <c r="K344" s="40"/>
      <c r="L344" s="44"/>
      <c r="M344" s="234"/>
      <c r="N344" s="235"/>
      <c r="O344" s="91"/>
      <c r="P344" s="91"/>
      <c r="Q344" s="91"/>
      <c r="R344" s="91"/>
      <c r="S344" s="91"/>
      <c r="T344" s="92"/>
      <c r="U344" s="38"/>
      <c r="V344" s="38"/>
      <c r="W344" s="38"/>
      <c r="X344" s="38"/>
      <c r="Y344" s="38"/>
      <c r="Z344" s="38"/>
      <c r="AA344" s="38"/>
      <c r="AB344" s="38"/>
      <c r="AC344" s="38"/>
      <c r="AD344" s="38"/>
      <c r="AE344" s="38"/>
      <c r="AT344" s="17" t="s">
        <v>172</v>
      </c>
      <c r="AU344" s="17" t="s">
        <v>88</v>
      </c>
    </row>
    <row r="345" s="2" customFormat="1" ht="24.15" customHeight="1">
      <c r="A345" s="38"/>
      <c r="B345" s="39"/>
      <c r="C345" s="218" t="s">
        <v>820</v>
      </c>
      <c r="D345" s="218" t="s">
        <v>165</v>
      </c>
      <c r="E345" s="219" t="s">
        <v>821</v>
      </c>
      <c r="F345" s="220" t="s">
        <v>822</v>
      </c>
      <c r="G345" s="221" t="s">
        <v>176</v>
      </c>
      <c r="H345" s="222">
        <v>6.2400000000000002</v>
      </c>
      <c r="I345" s="223"/>
      <c r="J345" s="224">
        <f>ROUND(I345*H345,2)</f>
        <v>0</v>
      </c>
      <c r="K345" s="220" t="s">
        <v>169</v>
      </c>
      <c r="L345" s="44"/>
      <c r="M345" s="225" t="s">
        <v>1</v>
      </c>
      <c r="N345" s="226" t="s">
        <v>43</v>
      </c>
      <c r="O345" s="91"/>
      <c r="P345" s="227">
        <f>O345*H345</f>
        <v>0</v>
      </c>
      <c r="Q345" s="227">
        <v>0.0088400000000000006</v>
      </c>
      <c r="R345" s="227">
        <f>Q345*H345</f>
        <v>0.055161600000000005</v>
      </c>
      <c r="S345" s="227">
        <v>0</v>
      </c>
      <c r="T345" s="228">
        <f>S345*H345</f>
        <v>0</v>
      </c>
      <c r="U345" s="38"/>
      <c r="V345" s="38"/>
      <c r="W345" s="38"/>
      <c r="X345" s="38"/>
      <c r="Y345" s="38"/>
      <c r="Z345" s="38"/>
      <c r="AA345" s="38"/>
      <c r="AB345" s="38"/>
      <c r="AC345" s="38"/>
      <c r="AD345" s="38"/>
      <c r="AE345" s="38"/>
      <c r="AR345" s="229" t="s">
        <v>170</v>
      </c>
      <c r="AT345" s="229" t="s">
        <v>165</v>
      </c>
      <c r="AU345" s="229" t="s">
        <v>88</v>
      </c>
      <c r="AY345" s="17" t="s">
        <v>162</v>
      </c>
      <c r="BE345" s="230">
        <f>IF(N345="základní",J345,0)</f>
        <v>0</v>
      </c>
      <c r="BF345" s="230">
        <f>IF(N345="snížená",J345,0)</f>
        <v>0</v>
      </c>
      <c r="BG345" s="230">
        <f>IF(N345="zákl. přenesená",J345,0)</f>
        <v>0</v>
      </c>
      <c r="BH345" s="230">
        <f>IF(N345="sníž. přenesená",J345,0)</f>
        <v>0</v>
      </c>
      <c r="BI345" s="230">
        <f>IF(N345="nulová",J345,0)</f>
        <v>0</v>
      </c>
      <c r="BJ345" s="17" t="s">
        <v>86</v>
      </c>
      <c r="BK345" s="230">
        <f>ROUND(I345*H345,2)</f>
        <v>0</v>
      </c>
      <c r="BL345" s="17" t="s">
        <v>170</v>
      </c>
      <c r="BM345" s="229" t="s">
        <v>823</v>
      </c>
    </row>
    <row r="346" s="2" customFormat="1">
      <c r="A346" s="38"/>
      <c r="B346" s="39"/>
      <c r="C346" s="40"/>
      <c r="D346" s="231" t="s">
        <v>172</v>
      </c>
      <c r="E346" s="40"/>
      <c r="F346" s="232" t="s">
        <v>824</v>
      </c>
      <c r="G346" s="40"/>
      <c r="H346" s="40"/>
      <c r="I346" s="233"/>
      <c r="J346" s="40"/>
      <c r="K346" s="40"/>
      <c r="L346" s="44"/>
      <c r="M346" s="234"/>
      <c r="N346" s="235"/>
      <c r="O346" s="91"/>
      <c r="P346" s="91"/>
      <c r="Q346" s="91"/>
      <c r="R346" s="91"/>
      <c r="S346" s="91"/>
      <c r="T346" s="92"/>
      <c r="U346" s="38"/>
      <c r="V346" s="38"/>
      <c r="W346" s="38"/>
      <c r="X346" s="38"/>
      <c r="Y346" s="38"/>
      <c r="Z346" s="38"/>
      <c r="AA346" s="38"/>
      <c r="AB346" s="38"/>
      <c r="AC346" s="38"/>
      <c r="AD346" s="38"/>
      <c r="AE346" s="38"/>
      <c r="AT346" s="17" t="s">
        <v>172</v>
      </c>
      <c r="AU346" s="17" t="s">
        <v>88</v>
      </c>
    </row>
    <row r="347" s="2" customFormat="1" ht="24.15" customHeight="1">
      <c r="A347" s="38"/>
      <c r="B347" s="39"/>
      <c r="C347" s="218" t="s">
        <v>825</v>
      </c>
      <c r="D347" s="218" t="s">
        <v>165</v>
      </c>
      <c r="E347" s="219" t="s">
        <v>826</v>
      </c>
      <c r="F347" s="220" t="s">
        <v>827</v>
      </c>
      <c r="G347" s="221" t="s">
        <v>176</v>
      </c>
      <c r="H347" s="222">
        <v>62.399999999999999</v>
      </c>
      <c r="I347" s="223"/>
      <c r="J347" s="224">
        <f>ROUND(I347*H347,2)</f>
        <v>0</v>
      </c>
      <c r="K347" s="220" t="s">
        <v>169</v>
      </c>
      <c r="L347" s="44"/>
      <c r="M347" s="225" t="s">
        <v>1</v>
      </c>
      <c r="N347" s="226" t="s">
        <v>43</v>
      </c>
      <c r="O347" s="91"/>
      <c r="P347" s="227">
        <f>O347*H347</f>
        <v>0</v>
      </c>
      <c r="Q347" s="227">
        <v>0.00044000000000000002</v>
      </c>
      <c r="R347" s="227">
        <f>Q347*H347</f>
        <v>0.027456000000000001</v>
      </c>
      <c r="S347" s="227">
        <v>0</v>
      </c>
      <c r="T347" s="228">
        <f>S347*H347</f>
        <v>0</v>
      </c>
      <c r="U347" s="38"/>
      <c r="V347" s="38"/>
      <c r="W347" s="38"/>
      <c r="X347" s="38"/>
      <c r="Y347" s="38"/>
      <c r="Z347" s="38"/>
      <c r="AA347" s="38"/>
      <c r="AB347" s="38"/>
      <c r="AC347" s="38"/>
      <c r="AD347" s="38"/>
      <c r="AE347" s="38"/>
      <c r="AR347" s="229" t="s">
        <v>170</v>
      </c>
      <c r="AT347" s="229" t="s">
        <v>165</v>
      </c>
      <c r="AU347" s="229" t="s">
        <v>88</v>
      </c>
      <c r="AY347" s="17" t="s">
        <v>162</v>
      </c>
      <c r="BE347" s="230">
        <f>IF(N347="základní",J347,0)</f>
        <v>0</v>
      </c>
      <c r="BF347" s="230">
        <f>IF(N347="snížená",J347,0)</f>
        <v>0</v>
      </c>
      <c r="BG347" s="230">
        <f>IF(N347="zákl. přenesená",J347,0)</f>
        <v>0</v>
      </c>
      <c r="BH347" s="230">
        <f>IF(N347="sníž. přenesená",J347,0)</f>
        <v>0</v>
      </c>
      <c r="BI347" s="230">
        <f>IF(N347="nulová",J347,0)</f>
        <v>0</v>
      </c>
      <c r="BJ347" s="17" t="s">
        <v>86</v>
      </c>
      <c r="BK347" s="230">
        <f>ROUND(I347*H347,2)</f>
        <v>0</v>
      </c>
      <c r="BL347" s="17" t="s">
        <v>170</v>
      </c>
      <c r="BM347" s="229" t="s">
        <v>828</v>
      </c>
    </row>
    <row r="348" s="2" customFormat="1">
      <c r="A348" s="38"/>
      <c r="B348" s="39"/>
      <c r="C348" s="40"/>
      <c r="D348" s="231" t="s">
        <v>172</v>
      </c>
      <c r="E348" s="40"/>
      <c r="F348" s="232" t="s">
        <v>829</v>
      </c>
      <c r="G348" s="40"/>
      <c r="H348" s="40"/>
      <c r="I348" s="233"/>
      <c r="J348" s="40"/>
      <c r="K348" s="40"/>
      <c r="L348" s="44"/>
      <c r="M348" s="234"/>
      <c r="N348" s="235"/>
      <c r="O348" s="91"/>
      <c r="P348" s="91"/>
      <c r="Q348" s="91"/>
      <c r="R348" s="91"/>
      <c r="S348" s="91"/>
      <c r="T348" s="92"/>
      <c r="U348" s="38"/>
      <c r="V348" s="38"/>
      <c r="W348" s="38"/>
      <c r="X348" s="38"/>
      <c r="Y348" s="38"/>
      <c r="Z348" s="38"/>
      <c r="AA348" s="38"/>
      <c r="AB348" s="38"/>
      <c r="AC348" s="38"/>
      <c r="AD348" s="38"/>
      <c r="AE348" s="38"/>
      <c r="AT348" s="17" t="s">
        <v>172</v>
      </c>
      <c r="AU348" s="17" t="s">
        <v>88</v>
      </c>
    </row>
    <row r="349" s="2" customFormat="1" ht="16.5" customHeight="1">
      <c r="A349" s="38"/>
      <c r="B349" s="39"/>
      <c r="C349" s="218" t="s">
        <v>830</v>
      </c>
      <c r="D349" s="218" t="s">
        <v>165</v>
      </c>
      <c r="E349" s="219" t="s">
        <v>831</v>
      </c>
      <c r="F349" s="220" t="s">
        <v>832</v>
      </c>
      <c r="G349" s="221" t="s">
        <v>268</v>
      </c>
      <c r="H349" s="222">
        <v>3</v>
      </c>
      <c r="I349" s="223"/>
      <c r="J349" s="224">
        <f>ROUND(I349*H349,2)</f>
        <v>0</v>
      </c>
      <c r="K349" s="220" t="s">
        <v>169</v>
      </c>
      <c r="L349" s="44"/>
      <c r="M349" s="225" t="s">
        <v>1</v>
      </c>
      <c r="N349" s="226" t="s">
        <v>43</v>
      </c>
      <c r="O349" s="91"/>
      <c r="P349" s="227">
        <f>O349*H349</f>
        <v>0</v>
      </c>
      <c r="Q349" s="227">
        <v>1.02033</v>
      </c>
      <c r="R349" s="227">
        <f>Q349*H349</f>
        <v>3.0609899999999999</v>
      </c>
      <c r="S349" s="227">
        <v>0</v>
      </c>
      <c r="T349" s="228">
        <f>S349*H349</f>
        <v>0</v>
      </c>
      <c r="U349" s="38"/>
      <c r="V349" s="38"/>
      <c r="W349" s="38"/>
      <c r="X349" s="38"/>
      <c r="Y349" s="38"/>
      <c r="Z349" s="38"/>
      <c r="AA349" s="38"/>
      <c r="AB349" s="38"/>
      <c r="AC349" s="38"/>
      <c r="AD349" s="38"/>
      <c r="AE349" s="38"/>
      <c r="AR349" s="229" t="s">
        <v>170</v>
      </c>
      <c r="AT349" s="229" t="s">
        <v>165</v>
      </c>
      <c r="AU349" s="229" t="s">
        <v>88</v>
      </c>
      <c r="AY349" s="17" t="s">
        <v>162</v>
      </c>
      <c r="BE349" s="230">
        <f>IF(N349="základní",J349,0)</f>
        <v>0</v>
      </c>
      <c r="BF349" s="230">
        <f>IF(N349="snížená",J349,0)</f>
        <v>0</v>
      </c>
      <c r="BG349" s="230">
        <f>IF(N349="zákl. přenesená",J349,0)</f>
        <v>0</v>
      </c>
      <c r="BH349" s="230">
        <f>IF(N349="sníž. přenesená",J349,0)</f>
        <v>0</v>
      </c>
      <c r="BI349" s="230">
        <f>IF(N349="nulová",J349,0)</f>
        <v>0</v>
      </c>
      <c r="BJ349" s="17" t="s">
        <v>86</v>
      </c>
      <c r="BK349" s="230">
        <f>ROUND(I349*H349,2)</f>
        <v>0</v>
      </c>
      <c r="BL349" s="17" t="s">
        <v>170</v>
      </c>
      <c r="BM349" s="229" t="s">
        <v>833</v>
      </c>
    </row>
    <row r="350" s="2" customFormat="1">
      <c r="A350" s="38"/>
      <c r="B350" s="39"/>
      <c r="C350" s="40"/>
      <c r="D350" s="231" t="s">
        <v>172</v>
      </c>
      <c r="E350" s="40"/>
      <c r="F350" s="232" t="s">
        <v>834</v>
      </c>
      <c r="G350" s="40"/>
      <c r="H350" s="40"/>
      <c r="I350" s="233"/>
      <c r="J350" s="40"/>
      <c r="K350" s="40"/>
      <c r="L350" s="44"/>
      <c r="M350" s="234"/>
      <c r="N350" s="235"/>
      <c r="O350" s="91"/>
      <c r="P350" s="91"/>
      <c r="Q350" s="91"/>
      <c r="R350" s="91"/>
      <c r="S350" s="91"/>
      <c r="T350" s="92"/>
      <c r="U350" s="38"/>
      <c r="V350" s="38"/>
      <c r="W350" s="38"/>
      <c r="X350" s="38"/>
      <c r="Y350" s="38"/>
      <c r="Z350" s="38"/>
      <c r="AA350" s="38"/>
      <c r="AB350" s="38"/>
      <c r="AC350" s="38"/>
      <c r="AD350" s="38"/>
      <c r="AE350" s="38"/>
      <c r="AT350" s="17" t="s">
        <v>172</v>
      </c>
      <c r="AU350" s="17" t="s">
        <v>88</v>
      </c>
    </row>
    <row r="351" s="2" customFormat="1" ht="24.15" customHeight="1">
      <c r="A351" s="38"/>
      <c r="B351" s="39"/>
      <c r="C351" s="218" t="s">
        <v>835</v>
      </c>
      <c r="D351" s="218" t="s">
        <v>165</v>
      </c>
      <c r="E351" s="219" t="s">
        <v>836</v>
      </c>
      <c r="F351" s="220" t="s">
        <v>837</v>
      </c>
      <c r="G351" s="221" t="s">
        <v>208</v>
      </c>
      <c r="H351" s="222">
        <v>24.300000000000001</v>
      </c>
      <c r="I351" s="223"/>
      <c r="J351" s="224">
        <f>ROUND(I351*H351,2)</f>
        <v>0</v>
      </c>
      <c r="K351" s="220" t="s">
        <v>169</v>
      </c>
      <c r="L351" s="44"/>
      <c r="M351" s="225" t="s">
        <v>1</v>
      </c>
      <c r="N351" s="226" t="s">
        <v>43</v>
      </c>
      <c r="O351" s="91"/>
      <c r="P351" s="227">
        <f>O351*H351</f>
        <v>0</v>
      </c>
      <c r="Q351" s="227">
        <v>0.36702000000000001</v>
      </c>
      <c r="R351" s="227">
        <f>Q351*H351</f>
        <v>8.9185860000000012</v>
      </c>
      <c r="S351" s="227">
        <v>0</v>
      </c>
      <c r="T351" s="228">
        <f>S351*H351</f>
        <v>0</v>
      </c>
      <c r="U351" s="38"/>
      <c r="V351" s="38"/>
      <c r="W351" s="38"/>
      <c r="X351" s="38"/>
      <c r="Y351" s="38"/>
      <c r="Z351" s="38"/>
      <c r="AA351" s="38"/>
      <c r="AB351" s="38"/>
      <c r="AC351" s="38"/>
      <c r="AD351" s="38"/>
      <c r="AE351" s="38"/>
      <c r="AR351" s="229" t="s">
        <v>170</v>
      </c>
      <c r="AT351" s="229" t="s">
        <v>165</v>
      </c>
      <c r="AU351" s="229" t="s">
        <v>88</v>
      </c>
      <c r="AY351" s="17" t="s">
        <v>162</v>
      </c>
      <c r="BE351" s="230">
        <f>IF(N351="základní",J351,0)</f>
        <v>0</v>
      </c>
      <c r="BF351" s="230">
        <f>IF(N351="snížená",J351,0)</f>
        <v>0</v>
      </c>
      <c r="BG351" s="230">
        <f>IF(N351="zákl. přenesená",J351,0)</f>
        <v>0</v>
      </c>
      <c r="BH351" s="230">
        <f>IF(N351="sníž. přenesená",J351,0)</f>
        <v>0</v>
      </c>
      <c r="BI351" s="230">
        <f>IF(N351="nulová",J351,0)</f>
        <v>0</v>
      </c>
      <c r="BJ351" s="17" t="s">
        <v>86</v>
      </c>
      <c r="BK351" s="230">
        <f>ROUND(I351*H351,2)</f>
        <v>0</v>
      </c>
      <c r="BL351" s="17" t="s">
        <v>170</v>
      </c>
      <c r="BM351" s="229" t="s">
        <v>838</v>
      </c>
    </row>
    <row r="352" s="2" customFormat="1">
      <c r="A352" s="38"/>
      <c r="B352" s="39"/>
      <c r="C352" s="40"/>
      <c r="D352" s="231" t="s">
        <v>172</v>
      </c>
      <c r="E352" s="40"/>
      <c r="F352" s="232" t="s">
        <v>839</v>
      </c>
      <c r="G352" s="40"/>
      <c r="H352" s="40"/>
      <c r="I352" s="233"/>
      <c r="J352" s="40"/>
      <c r="K352" s="40"/>
      <c r="L352" s="44"/>
      <c r="M352" s="234"/>
      <c r="N352" s="235"/>
      <c r="O352" s="91"/>
      <c r="P352" s="91"/>
      <c r="Q352" s="91"/>
      <c r="R352" s="91"/>
      <c r="S352" s="91"/>
      <c r="T352" s="92"/>
      <c r="U352" s="38"/>
      <c r="V352" s="38"/>
      <c r="W352" s="38"/>
      <c r="X352" s="38"/>
      <c r="Y352" s="38"/>
      <c r="Z352" s="38"/>
      <c r="AA352" s="38"/>
      <c r="AB352" s="38"/>
      <c r="AC352" s="38"/>
      <c r="AD352" s="38"/>
      <c r="AE352" s="38"/>
      <c r="AT352" s="17" t="s">
        <v>172</v>
      </c>
      <c r="AU352" s="17" t="s">
        <v>88</v>
      </c>
    </row>
    <row r="353" s="13" customFormat="1">
      <c r="A353" s="13"/>
      <c r="B353" s="236"/>
      <c r="C353" s="237"/>
      <c r="D353" s="231" t="s">
        <v>179</v>
      </c>
      <c r="E353" s="238" t="s">
        <v>1</v>
      </c>
      <c r="F353" s="239" t="s">
        <v>840</v>
      </c>
      <c r="G353" s="237"/>
      <c r="H353" s="240">
        <v>24.300000000000001</v>
      </c>
      <c r="I353" s="241"/>
      <c r="J353" s="237"/>
      <c r="K353" s="237"/>
      <c r="L353" s="242"/>
      <c r="M353" s="243"/>
      <c r="N353" s="244"/>
      <c r="O353" s="244"/>
      <c r="P353" s="244"/>
      <c r="Q353" s="244"/>
      <c r="R353" s="244"/>
      <c r="S353" s="244"/>
      <c r="T353" s="245"/>
      <c r="U353" s="13"/>
      <c r="V353" s="13"/>
      <c r="W353" s="13"/>
      <c r="X353" s="13"/>
      <c r="Y353" s="13"/>
      <c r="Z353" s="13"/>
      <c r="AA353" s="13"/>
      <c r="AB353" s="13"/>
      <c r="AC353" s="13"/>
      <c r="AD353" s="13"/>
      <c r="AE353" s="13"/>
      <c r="AT353" s="246" t="s">
        <v>179</v>
      </c>
      <c r="AU353" s="246" t="s">
        <v>88</v>
      </c>
      <c r="AV353" s="13" t="s">
        <v>88</v>
      </c>
      <c r="AW353" s="13" t="s">
        <v>34</v>
      </c>
      <c r="AX353" s="13" t="s">
        <v>78</v>
      </c>
      <c r="AY353" s="246" t="s">
        <v>162</v>
      </c>
    </row>
    <row r="354" s="14" customFormat="1">
      <c r="A354" s="14"/>
      <c r="B354" s="247"/>
      <c r="C354" s="248"/>
      <c r="D354" s="231" t="s">
        <v>179</v>
      </c>
      <c r="E354" s="249" t="s">
        <v>1</v>
      </c>
      <c r="F354" s="250" t="s">
        <v>181</v>
      </c>
      <c r="G354" s="248"/>
      <c r="H354" s="251">
        <v>24.300000000000001</v>
      </c>
      <c r="I354" s="252"/>
      <c r="J354" s="248"/>
      <c r="K354" s="248"/>
      <c r="L354" s="253"/>
      <c r="M354" s="254"/>
      <c r="N354" s="255"/>
      <c r="O354" s="255"/>
      <c r="P354" s="255"/>
      <c r="Q354" s="255"/>
      <c r="R354" s="255"/>
      <c r="S354" s="255"/>
      <c r="T354" s="256"/>
      <c r="U354" s="14"/>
      <c r="V354" s="14"/>
      <c r="W354" s="14"/>
      <c r="X354" s="14"/>
      <c r="Y354" s="14"/>
      <c r="Z354" s="14"/>
      <c r="AA354" s="14"/>
      <c r="AB354" s="14"/>
      <c r="AC354" s="14"/>
      <c r="AD354" s="14"/>
      <c r="AE354" s="14"/>
      <c r="AT354" s="257" t="s">
        <v>179</v>
      </c>
      <c r="AU354" s="257" t="s">
        <v>88</v>
      </c>
      <c r="AV354" s="14" t="s">
        <v>170</v>
      </c>
      <c r="AW354" s="14" t="s">
        <v>34</v>
      </c>
      <c r="AX354" s="14" t="s">
        <v>86</v>
      </c>
      <c r="AY354" s="257" t="s">
        <v>162</v>
      </c>
    </row>
    <row r="355" s="12" customFormat="1" ht="22.8" customHeight="1">
      <c r="A355" s="12"/>
      <c r="B355" s="202"/>
      <c r="C355" s="203"/>
      <c r="D355" s="204" t="s">
        <v>77</v>
      </c>
      <c r="E355" s="216" t="s">
        <v>170</v>
      </c>
      <c r="F355" s="216" t="s">
        <v>841</v>
      </c>
      <c r="G355" s="203"/>
      <c r="H355" s="203"/>
      <c r="I355" s="206"/>
      <c r="J355" s="217">
        <f>BK355</f>
        <v>0</v>
      </c>
      <c r="K355" s="203"/>
      <c r="L355" s="208"/>
      <c r="M355" s="209"/>
      <c r="N355" s="210"/>
      <c r="O355" s="210"/>
      <c r="P355" s="211">
        <f>SUM(P356:P432)</f>
        <v>0</v>
      </c>
      <c r="Q355" s="210"/>
      <c r="R355" s="211">
        <f>SUM(R356:R432)</f>
        <v>444.55605757000006</v>
      </c>
      <c r="S355" s="210"/>
      <c r="T355" s="212">
        <f>SUM(T356:T432)</f>
        <v>0</v>
      </c>
      <c r="U355" s="12"/>
      <c r="V355" s="12"/>
      <c r="W355" s="12"/>
      <c r="X355" s="12"/>
      <c r="Y355" s="12"/>
      <c r="Z355" s="12"/>
      <c r="AA355" s="12"/>
      <c r="AB355" s="12"/>
      <c r="AC355" s="12"/>
      <c r="AD355" s="12"/>
      <c r="AE355" s="12"/>
      <c r="AR355" s="213" t="s">
        <v>86</v>
      </c>
      <c r="AT355" s="214" t="s">
        <v>77</v>
      </c>
      <c r="AU355" s="214" t="s">
        <v>86</v>
      </c>
      <c r="AY355" s="213" t="s">
        <v>162</v>
      </c>
      <c r="BK355" s="215">
        <f>SUM(BK356:BK432)</f>
        <v>0</v>
      </c>
    </row>
    <row r="356" s="2" customFormat="1" ht="33" customHeight="1">
      <c r="A356" s="38"/>
      <c r="B356" s="39"/>
      <c r="C356" s="218" t="s">
        <v>842</v>
      </c>
      <c r="D356" s="218" t="s">
        <v>165</v>
      </c>
      <c r="E356" s="219" t="s">
        <v>843</v>
      </c>
      <c r="F356" s="220" t="s">
        <v>844</v>
      </c>
      <c r="G356" s="221" t="s">
        <v>176</v>
      </c>
      <c r="H356" s="222">
        <v>47.299999999999997</v>
      </c>
      <c r="I356" s="223"/>
      <c r="J356" s="224">
        <f>ROUND(I356*H356,2)</f>
        <v>0</v>
      </c>
      <c r="K356" s="220" t="s">
        <v>169</v>
      </c>
      <c r="L356" s="44"/>
      <c r="M356" s="225" t="s">
        <v>1</v>
      </c>
      <c r="N356" s="226" t="s">
        <v>43</v>
      </c>
      <c r="O356" s="91"/>
      <c r="P356" s="227">
        <f>O356*H356</f>
        <v>0</v>
      </c>
      <c r="Q356" s="227">
        <v>0.38479000000000002</v>
      </c>
      <c r="R356" s="227">
        <f>Q356*H356</f>
        <v>18.200566999999999</v>
      </c>
      <c r="S356" s="227">
        <v>0</v>
      </c>
      <c r="T356" s="228">
        <f>S356*H356</f>
        <v>0</v>
      </c>
      <c r="U356" s="38"/>
      <c r="V356" s="38"/>
      <c r="W356" s="38"/>
      <c r="X356" s="38"/>
      <c r="Y356" s="38"/>
      <c r="Z356" s="38"/>
      <c r="AA356" s="38"/>
      <c r="AB356" s="38"/>
      <c r="AC356" s="38"/>
      <c r="AD356" s="38"/>
      <c r="AE356" s="38"/>
      <c r="AR356" s="229" t="s">
        <v>170</v>
      </c>
      <c r="AT356" s="229" t="s">
        <v>165</v>
      </c>
      <c r="AU356" s="229" t="s">
        <v>88</v>
      </c>
      <c r="AY356" s="17" t="s">
        <v>162</v>
      </c>
      <c r="BE356" s="230">
        <f>IF(N356="základní",J356,0)</f>
        <v>0</v>
      </c>
      <c r="BF356" s="230">
        <f>IF(N356="snížená",J356,0)</f>
        <v>0</v>
      </c>
      <c r="BG356" s="230">
        <f>IF(N356="zákl. přenesená",J356,0)</f>
        <v>0</v>
      </c>
      <c r="BH356" s="230">
        <f>IF(N356="sníž. přenesená",J356,0)</f>
        <v>0</v>
      </c>
      <c r="BI356" s="230">
        <f>IF(N356="nulová",J356,0)</f>
        <v>0</v>
      </c>
      <c r="BJ356" s="17" t="s">
        <v>86</v>
      </c>
      <c r="BK356" s="230">
        <f>ROUND(I356*H356,2)</f>
        <v>0</v>
      </c>
      <c r="BL356" s="17" t="s">
        <v>170</v>
      </c>
      <c r="BM356" s="229" t="s">
        <v>845</v>
      </c>
    </row>
    <row r="357" s="13" customFormat="1">
      <c r="A357" s="13"/>
      <c r="B357" s="236"/>
      <c r="C357" s="237"/>
      <c r="D357" s="231" t="s">
        <v>179</v>
      </c>
      <c r="E357" s="238" t="s">
        <v>1</v>
      </c>
      <c r="F357" s="239" t="s">
        <v>846</v>
      </c>
      <c r="G357" s="237"/>
      <c r="H357" s="240">
        <v>4</v>
      </c>
      <c r="I357" s="241"/>
      <c r="J357" s="237"/>
      <c r="K357" s="237"/>
      <c r="L357" s="242"/>
      <c r="M357" s="243"/>
      <c r="N357" s="244"/>
      <c r="O357" s="244"/>
      <c r="P357" s="244"/>
      <c r="Q357" s="244"/>
      <c r="R357" s="244"/>
      <c r="S357" s="244"/>
      <c r="T357" s="245"/>
      <c r="U357" s="13"/>
      <c r="V357" s="13"/>
      <c r="W357" s="13"/>
      <c r="X357" s="13"/>
      <c r="Y357" s="13"/>
      <c r="Z357" s="13"/>
      <c r="AA357" s="13"/>
      <c r="AB357" s="13"/>
      <c r="AC357" s="13"/>
      <c r="AD357" s="13"/>
      <c r="AE357" s="13"/>
      <c r="AT357" s="246" t="s">
        <v>179</v>
      </c>
      <c r="AU357" s="246" t="s">
        <v>88</v>
      </c>
      <c r="AV357" s="13" t="s">
        <v>88</v>
      </c>
      <c r="AW357" s="13" t="s">
        <v>34</v>
      </c>
      <c r="AX357" s="13" t="s">
        <v>78</v>
      </c>
      <c r="AY357" s="246" t="s">
        <v>162</v>
      </c>
    </row>
    <row r="358" s="13" customFormat="1">
      <c r="A358" s="13"/>
      <c r="B358" s="236"/>
      <c r="C358" s="237"/>
      <c r="D358" s="231" t="s">
        <v>179</v>
      </c>
      <c r="E358" s="238" t="s">
        <v>1</v>
      </c>
      <c r="F358" s="239" t="s">
        <v>847</v>
      </c>
      <c r="G358" s="237"/>
      <c r="H358" s="240">
        <v>21.699999999999999</v>
      </c>
      <c r="I358" s="241"/>
      <c r="J358" s="237"/>
      <c r="K358" s="237"/>
      <c r="L358" s="242"/>
      <c r="M358" s="243"/>
      <c r="N358" s="244"/>
      <c r="O358" s="244"/>
      <c r="P358" s="244"/>
      <c r="Q358" s="244"/>
      <c r="R358" s="244"/>
      <c r="S358" s="244"/>
      <c r="T358" s="245"/>
      <c r="U358" s="13"/>
      <c r="V358" s="13"/>
      <c r="W358" s="13"/>
      <c r="X358" s="13"/>
      <c r="Y358" s="13"/>
      <c r="Z358" s="13"/>
      <c r="AA358" s="13"/>
      <c r="AB358" s="13"/>
      <c r="AC358" s="13"/>
      <c r="AD358" s="13"/>
      <c r="AE358" s="13"/>
      <c r="AT358" s="246" t="s">
        <v>179</v>
      </c>
      <c r="AU358" s="246" t="s">
        <v>88</v>
      </c>
      <c r="AV358" s="13" t="s">
        <v>88</v>
      </c>
      <c r="AW358" s="13" t="s">
        <v>34</v>
      </c>
      <c r="AX358" s="13" t="s">
        <v>78</v>
      </c>
      <c r="AY358" s="246" t="s">
        <v>162</v>
      </c>
    </row>
    <row r="359" s="13" customFormat="1">
      <c r="A359" s="13"/>
      <c r="B359" s="236"/>
      <c r="C359" s="237"/>
      <c r="D359" s="231" t="s">
        <v>179</v>
      </c>
      <c r="E359" s="238" t="s">
        <v>1</v>
      </c>
      <c r="F359" s="239" t="s">
        <v>848</v>
      </c>
      <c r="G359" s="237"/>
      <c r="H359" s="240">
        <v>21.600000000000001</v>
      </c>
      <c r="I359" s="241"/>
      <c r="J359" s="237"/>
      <c r="K359" s="237"/>
      <c r="L359" s="242"/>
      <c r="M359" s="243"/>
      <c r="N359" s="244"/>
      <c r="O359" s="244"/>
      <c r="P359" s="244"/>
      <c r="Q359" s="244"/>
      <c r="R359" s="244"/>
      <c r="S359" s="244"/>
      <c r="T359" s="245"/>
      <c r="U359" s="13"/>
      <c r="V359" s="13"/>
      <c r="W359" s="13"/>
      <c r="X359" s="13"/>
      <c r="Y359" s="13"/>
      <c r="Z359" s="13"/>
      <c r="AA359" s="13"/>
      <c r="AB359" s="13"/>
      <c r="AC359" s="13"/>
      <c r="AD359" s="13"/>
      <c r="AE359" s="13"/>
      <c r="AT359" s="246" t="s">
        <v>179</v>
      </c>
      <c r="AU359" s="246" t="s">
        <v>88</v>
      </c>
      <c r="AV359" s="13" t="s">
        <v>88</v>
      </c>
      <c r="AW359" s="13" t="s">
        <v>34</v>
      </c>
      <c r="AX359" s="13" t="s">
        <v>78</v>
      </c>
      <c r="AY359" s="246" t="s">
        <v>162</v>
      </c>
    </row>
    <row r="360" s="14" customFormat="1">
      <c r="A360" s="14"/>
      <c r="B360" s="247"/>
      <c r="C360" s="248"/>
      <c r="D360" s="231" t="s">
        <v>179</v>
      </c>
      <c r="E360" s="249" t="s">
        <v>1</v>
      </c>
      <c r="F360" s="250" t="s">
        <v>181</v>
      </c>
      <c r="G360" s="248"/>
      <c r="H360" s="251">
        <v>47.299999999999997</v>
      </c>
      <c r="I360" s="252"/>
      <c r="J360" s="248"/>
      <c r="K360" s="248"/>
      <c r="L360" s="253"/>
      <c r="M360" s="254"/>
      <c r="N360" s="255"/>
      <c r="O360" s="255"/>
      <c r="P360" s="255"/>
      <c r="Q360" s="255"/>
      <c r="R360" s="255"/>
      <c r="S360" s="255"/>
      <c r="T360" s="256"/>
      <c r="U360" s="14"/>
      <c r="V360" s="14"/>
      <c r="W360" s="14"/>
      <c r="X360" s="14"/>
      <c r="Y360" s="14"/>
      <c r="Z360" s="14"/>
      <c r="AA360" s="14"/>
      <c r="AB360" s="14"/>
      <c r="AC360" s="14"/>
      <c r="AD360" s="14"/>
      <c r="AE360" s="14"/>
      <c r="AT360" s="257" t="s">
        <v>179</v>
      </c>
      <c r="AU360" s="257" t="s">
        <v>88</v>
      </c>
      <c r="AV360" s="14" t="s">
        <v>170</v>
      </c>
      <c r="AW360" s="14" t="s">
        <v>34</v>
      </c>
      <c r="AX360" s="14" t="s">
        <v>86</v>
      </c>
      <c r="AY360" s="257" t="s">
        <v>162</v>
      </c>
    </row>
    <row r="361" s="2" customFormat="1" ht="37.8" customHeight="1">
      <c r="A361" s="38"/>
      <c r="B361" s="39"/>
      <c r="C361" s="218" t="s">
        <v>849</v>
      </c>
      <c r="D361" s="218" t="s">
        <v>165</v>
      </c>
      <c r="E361" s="219" t="s">
        <v>850</v>
      </c>
      <c r="F361" s="220" t="s">
        <v>851</v>
      </c>
      <c r="G361" s="221" t="s">
        <v>176</v>
      </c>
      <c r="H361" s="222">
        <v>58.609999999999999</v>
      </c>
      <c r="I361" s="223"/>
      <c r="J361" s="224">
        <f>ROUND(I361*H361,2)</f>
        <v>0</v>
      </c>
      <c r="K361" s="220" t="s">
        <v>169</v>
      </c>
      <c r="L361" s="44"/>
      <c r="M361" s="225" t="s">
        <v>1</v>
      </c>
      <c r="N361" s="226" t="s">
        <v>43</v>
      </c>
      <c r="O361" s="91"/>
      <c r="P361" s="227">
        <f>O361*H361</f>
        <v>0</v>
      </c>
      <c r="Q361" s="227">
        <v>0.38196999999999998</v>
      </c>
      <c r="R361" s="227">
        <f>Q361*H361</f>
        <v>22.3872617</v>
      </c>
      <c r="S361" s="227">
        <v>0</v>
      </c>
      <c r="T361" s="228">
        <f>S361*H361</f>
        <v>0</v>
      </c>
      <c r="U361" s="38"/>
      <c r="V361" s="38"/>
      <c r="W361" s="38"/>
      <c r="X361" s="38"/>
      <c r="Y361" s="38"/>
      <c r="Z361" s="38"/>
      <c r="AA361" s="38"/>
      <c r="AB361" s="38"/>
      <c r="AC361" s="38"/>
      <c r="AD361" s="38"/>
      <c r="AE361" s="38"/>
      <c r="AR361" s="229" t="s">
        <v>170</v>
      </c>
      <c r="AT361" s="229" t="s">
        <v>165</v>
      </c>
      <c r="AU361" s="229" t="s">
        <v>88</v>
      </c>
      <c r="AY361" s="17" t="s">
        <v>162</v>
      </c>
      <c r="BE361" s="230">
        <f>IF(N361="základní",J361,0)</f>
        <v>0</v>
      </c>
      <c r="BF361" s="230">
        <f>IF(N361="snížená",J361,0)</f>
        <v>0</v>
      </c>
      <c r="BG361" s="230">
        <f>IF(N361="zákl. přenesená",J361,0)</f>
        <v>0</v>
      </c>
      <c r="BH361" s="230">
        <f>IF(N361="sníž. přenesená",J361,0)</f>
        <v>0</v>
      </c>
      <c r="BI361" s="230">
        <f>IF(N361="nulová",J361,0)</f>
        <v>0</v>
      </c>
      <c r="BJ361" s="17" t="s">
        <v>86</v>
      </c>
      <c r="BK361" s="230">
        <f>ROUND(I361*H361,2)</f>
        <v>0</v>
      </c>
      <c r="BL361" s="17" t="s">
        <v>170</v>
      </c>
      <c r="BM361" s="229" t="s">
        <v>852</v>
      </c>
    </row>
    <row r="362" s="2" customFormat="1">
      <c r="A362" s="38"/>
      <c r="B362" s="39"/>
      <c r="C362" s="40"/>
      <c r="D362" s="231" t="s">
        <v>172</v>
      </c>
      <c r="E362" s="40"/>
      <c r="F362" s="232" t="s">
        <v>853</v>
      </c>
      <c r="G362" s="40"/>
      <c r="H362" s="40"/>
      <c r="I362" s="233"/>
      <c r="J362" s="40"/>
      <c r="K362" s="40"/>
      <c r="L362" s="44"/>
      <c r="M362" s="234"/>
      <c r="N362" s="235"/>
      <c r="O362" s="91"/>
      <c r="P362" s="91"/>
      <c r="Q362" s="91"/>
      <c r="R362" s="91"/>
      <c r="S362" s="91"/>
      <c r="T362" s="92"/>
      <c r="U362" s="38"/>
      <c r="V362" s="38"/>
      <c r="W362" s="38"/>
      <c r="X362" s="38"/>
      <c r="Y362" s="38"/>
      <c r="Z362" s="38"/>
      <c r="AA362" s="38"/>
      <c r="AB362" s="38"/>
      <c r="AC362" s="38"/>
      <c r="AD362" s="38"/>
      <c r="AE362" s="38"/>
      <c r="AT362" s="17" t="s">
        <v>172</v>
      </c>
      <c r="AU362" s="17" t="s">
        <v>88</v>
      </c>
    </row>
    <row r="363" s="13" customFormat="1">
      <c r="A363" s="13"/>
      <c r="B363" s="236"/>
      <c r="C363" s="237"/>
      <c r="D363" s="231" t="s">
        <v>179</v>
      </c>
      <c r="E363" s="238" t="s">
        <v>1</v>
      </c>
      <c r="F363" s="239" t="s">
        <v>854</v>
      </c>
      <c r="G363" s="237"/>
      <c r="H363" s="240">
        <v>23.609999999999999</v>
      </c>
      <c r="I363" s="241"/>
      <c r="J363" s="237"/>
      <c r="K363" s="237"/>
      <c r="L363" s="242"/>
      <c r="M363" s="243"/>
      <c r="N363" s="244"/>
      <c r="O363" s="244"/>
      <c r="P363" s="244"/>
      <c r="Q363" s="244"/>
      <c r="R363" s="244"/>
      <c r="S363" s="244"/>
      <c r="T363" s="245"/>
      <c r="U363" s="13"/>
      <c r="V363" s="13"/>
      <c r="W363" s="13"/>
      <c r="X363" s="13"/>
      <c r="Y363" s="13"/>
      <c r="Z363" s="13"/>
      <c r="AA363" s="13"/>
      <c r="AB363" s="13"/>
      <c r="AC363" s="13"/>
      <c r="AD363" s="13"/>
      <c r="AE363" s="13"/>
      <c r="AT363" s="246" t="s">
        <v>179</v>
      </c>
      <c r="AU363" s="246" t="s">
        <v>88</v>
      </c>
      <c r="AV363" s="13" t="s">
        <v>88</v>
      </c>
      <c r="AW363" s="13" t="s">
        <v>34</v>
      </c>
      <c r="AX363" s="13" t="s">
        <v>78</v>
      </c>
      <c r="AY363" s="246" t="s">
        <v>162</v>
      </c>
    </row>
    <row r="364" s="13" customFormat="1">
      <c r="A364" s="13"/>
      <c r="B364" s="236"/>
      <c r="C364" s="237"/>
      <c r="D364" s="231" t="s">
        <v>179</v>
      </c>
      <c r="E364" s="238" t="s">
        <v>1</v>
      </c>
      <c r="F364" s="239" t="s">
        <v>855</v>
      </c>
      <c r="G364" s="237"/>
      <c r="H364" s="240">
        <v>35</v>
      </c>
      <c r="I364" s="241"/>
      <c r="J364" s="237"/>
      <c r="K364" s="237"/>
      <c r="L364" s="242"/>
      <c r="M364" s="243"/>
      <c r="N364" s="244"/>
      <c r="O364" s="244"/>
      <c r="P364" s="244"/>
      <c r="Q364" s="244"/>
      <c r="R364" s="244"/>
      <c r="S364" s="244"/>
      <c r="T364" s="245"/>
      <c r="U364" s="13"/>
      <c r="V364" s="13"/>
      <c r="W364" s="13"/>
      <c r="X364" s="13"/>
      <c r="Y364" s="13"/>
      <c r="Z364" s="13"/>
      <c r="AA364" s="13"/>
      <c r="AB364" s="13"/>
      <c r="AC364" s="13"/>
      <c r="AD364" s="13"/>
      <c r="AE364" s="13"/>
      <c r="AT364" s="246" t="s">
        <v>179</v>
      </c>
      <c r="AU364" s="246" t="s">
        <v>88</v>
      </c>
      <c r="AV364" s="13" t="s">
        <v>88</v>
      </c>
      <c r="AW364" s="13" t="s">
        <v>34</v>
      </c>
      <c r="AX364" s="13" t="s">
        <v>78</v>
      </c>
      <c r="AY364" s="246" t="s">
        <v>162</v>
      </c>
    </row>
    <row r="365" s="15" customFormat="1">
      <c r="A365" s="15"/>
      <c r="B365" s="258"/>
      <c r="C365" s="259"/>
      <c r="D365" s="231" t="s">
        <v>179</v>
      </c>
      <c r="E365" s="260" t="s">
        <v>1</v>
      </c>
      <c r="F365" s="261" t="s">
        <v>856</v>
      </c>
      <c r="G365" s="259"/>
      <c r="H365" s="260" t="s">
        <v>1</v>
      </c>
      <c r="I365" s="262"/>
      <c r="J365" s="259"/>
      <c r="K365" s="259"/>
      <c r="L365" s="263"/>
      <c r="M365" s="264"/>
      <c r="N365" s="265"/>
      <c r="O365" s="265"/>
      <c r="P365" s="265"/>
      <c r="Q365" s="265"/>
      <c r="R365" s="265"/>
      <c r="S365" s="265"/>
      <c r="T365" s="266"/>
      <c r="U365" s="15"/>
      <c r="V365" s="15"/>
      <c r="W365" s="15"/>
      <c r="X365" s="15"/>
      <c r="Y365" s="15"/>
      <c r="Z365" s="15"/>
      <c r="AA365" s="15"/>
      <c r="AB365" s="15"/>
      <c r="AC365" s="15"/>
      <c r="AD365" s="15"/>
      <c r="AE365" s="15"/>
      <c r="AT365" s="267" t="s">
        <v>179</v>
      </c>
      <c r="AU365" s="267" t="s">
        <v>88</v>
      </c>
      <c r="AV365" s="15" t="s">
        <v>86</v>
      </c>
      <c r="AW365" s="15" t="s">
        <v>34</v>
      </c>
      <c r="AX365" s="15" t="s">
        <v>78</v>
      </c>
      <c r="AY365" s="267" t="s">
        <v>162</v>
      </c>
    </row>
    <row r="366" s="14" customFormat="1">
      <c r="A366" s="14"/>
      <c r="B366" s="247"/>
      <c r="C366" s="248"/>
      <c r="D366" s="231" t="s">
        <v>179</v>
      </c>
      <c r="E366" s="249" t="s">
        <v>1</v>
      </c>
      <c r="F366" s="250" t="s">
        <v>181</v>
      </c>
      <c r="G366" s="248"/>
      <c r="H366" s="251">
        <v>58.609999999999999</v>
      </c>
      <c r="I366" s="252"/>
      <c r="J366" s="248"/>
      <c r="K366" s="248"/>
      <c r="L366" s="253"/>
      <c r="M366" s="254"/>
      <c r="N366" s="255"/>
      <c r="O366" s="255"/>
      <c r="P366" s="255"/>
      <c r="Q366" s="255"/>
      <c r="R366" s="255"/>
      <c r="S366" s="255"/>
      <c r="T366" s="256"/>
      <c r="U366" s="14"/>
      <c r="V366" s="14"/>
      <c r="W366" s="14"/>
      <c r="X366" s="14"/>
      <c r="Y366" s="14"/>
      <c r="Z366" s="14"/>
      <c r="AA366" s="14"/>
      <c r="AB366" s="14"/>
      <c r="AC366" s="14"/>
      <c r="AD366" s="14"/>
      <c r="AE366" s="14"/>
      <c r="AT366" s="257" t="s">
        <v>179</v>
      </c>
      <c r="AU366" s="257" t="s">
        <v>88</v>
      </c>
      <c r="AV366" s="14" t="s">
        <v>170</v>
      </c>
      <c r="AW366" s="14" t="s">
        <v>34</v>
      </c>
      <c r="AX366" s="14" t="s">
        <v>86</v>
      </c>
      <c r="AY366" s="257" t="s">
        <v>162</v>
      </c>
    </row>
    <row r="367" s="2" customFormat="1" ht="37.8" customHeight="1">
      <c r="A367" s="38"/>
      <c r="B367" s="39"/>
      <c r="C367" s="218" t="s">
        <v>857</v>
      </c>
      <c r="D367" s="218" t="s">
        <v>165</v>
      </c>
      <c r="E367" s="219" t="s">
        <v>858</v>
      </c>
      <c r="F367" s="220" t="s">
        <v>859</v>
      </c>
      <c r="G367" s="221" t="s">
        <v>176</v>
      </c>
      <c r="H367" s="222">
        <v>41.5</v>
      </c>
      <c r="I367" s="223"/>
      <c r="J367" s="224">
        <f>ROUND(I367*H367,2)</f>
        <v>0</v>
      </c>
      <c r="K367" s="220" t="s">
        <v>169</v>
      </c>
      <c r="L367" s="44"/>
      <c r="M367" s="225" t="s">
        <v>1</v>
      </c>
      <c r="N367" s="226" t="s">
        <v>43</v>
      </c>
      <c r="O367" s="91"/>
      <c r="P367" s="227">
        <f>O367*H367</f>
        <v>0</v>
      </c>
      <c r="Q367" s="227">
        <v>0.38046999999999997</v>
      </c>
      <c r="R367" s="227">
        <f>Q367*H367</f>
        <v>15.789504999999998</v>
      </c>
      <c r="S367" s="227">
        <v>0</v>
      </c>
      <c r="T367" s="228">
        <f>S367*H367</f>
        <v>0</v>
      </c>
      <c r="U367" s="38"/>
      <c r="V367" s="38"/>
      <c r="W367" s="38"/>
      <c r="X367" s="38"/>
      <c r="Y367" s="38"/>
      <c r="Z367" s="38"/>
      <c r="AA367" s="38"/>
      <c r="AB367" s="38"/>
      <c r="AC367" s="38"/>
      <c r="AD367" s="38"/>
      <c r="AE367" s="38"/>
      <c r="AR367" s="229" t="s">
        <v>170</v>
      </c>
      <c r="AT367" s="229" t="s">
        <v>165</v>
      </c>
      <c r="AU367" s="229" t="s">
        <v>88</v>
      </c>
      <c r="AY367" s="17" t="s">
        <v>162</v>
      </c>
      <c r="BE367" s="230">
        <f>IF(N367="základní",J367,0)</f>
        <v>0</v>
      </c>
      <c r="BF367" s="230">
        <f>IF(N367="snížená",J367,0)</f>
        <v>0</v>
      </c>
      <c r="BG367" s="230">
        <f>IF(N367="zákl. přenesená",J367,0)</f>
        <v>0</v>
      </c>
      <c r="BH367" s="230">
        <f>IF(N367="sníž. přenesená",J367,0)</f>
        <v>0</v>
      </c>
      <c r="BI367" s="230">
        <f>IF(N367="nulová",J367,0)</f>
        <v>0</v>
      </c>
      <c r="BJ367" s="17" t="s">
        <v>86</v>
      </c>
      <c r="BK367" s="230">
        <f>ROUND(I367*H367,2)</f>
        <v>0</v>
      </c>
      <c r="BL367" s="17" t="s">
        <v>170</v>
      </c>
      <c r="BM367" s="229" t="s">
        <v>860</v>
      </c>
    </row>
    <row r="368" s="13" customFormat="1">
      <c r="A368" s="13"/>
      <c r="B368" s="236"/>
      <c r="C368" s="237"/>
      <c r="D368" s="231" t="s">
        <v>179</v>
      </c>
      <c r="E368" s="238" t="s">
        <v>1</v>
      </c>
      <c r="F368" s="239" t="s">
        <v>861</v>
      </c>
      <c r="G368" s="237"/>
      <c r="H368" s="240">
        <v>41.5</v>
      </c>
      <c r="I368" s="241"/>
      <c r="J368" s="237"/>
      <c r="K368" s="237"/>
      <c r="L368" s="242"/>
      <c r="M368" s="243"/>
      <c r="N368" s="244"/>
      <c r="O368" s="244"/>
      <c r="P368" s="244"/>
      <c r="Q368" s="244"/>
      <c r="R368" s="244"/>
      <c r="S368" s="244"/>
      <c r="T368" s="245"/>
      <c r="U368" s="13"/>
      <c r="V368" s="13"/>
      <c r="W368" s="13"/>
      <c r="X368" s="13"/>
      <c r="Y368" s="13"/>
      <c r="Z368" s="13"/>
      <c r="AA368" s="13"/>
      <c r="AB368" s="13"/>
      <c r="AC368" s="13"/>
      <c r="AD368" s="13"/>
      <c r="AE368" s="13"/>
      <c r="AT368" s="246" t="s">
        <v>179</v>
      </c>
      <c r="AU368" s="246" t="s">
        <v>88</v>
      </c>
      <c r="AV368" s="13" t="s">
        <v>88</v>
      </c>
      <c r="AW368" s="13" t="s">
        <v>34</v>
      </c>
      <c r="AX368" s="13" t="s">
        <v>78</v>
      </c>
      <c r="AY368" s="246" t="s">
        <v>162</v>
      </c>
    </row>
    <row r="369" s="14" customFormat="1">
      <c r="A369" s="14"/>
      <c r="B369" s="247"/>
      <c r="C369" s="248"/>
      <c r="D369" s="231" t="s">
        <v>179</v>
      </c>
      <c r="E369" s="249" t="s">
        <v>1</v>
      </c>
      <c r="F369" s="250" t="s">
        <v>181</v>
      </c>
      <c r="G369" s="248"/>
      <c r="H369" s="251">
        <v>41.5</v>
      </c>
      <c r="I369" s="252"/>
      <c r="J369" s="248"/>
      <c r="K369" s="248"/>
      <c r="L369" s="253"/>
      <c r="M369" s="254"/>
      <c r="N369" s="255"/>
      <c r="O369" s="255"/>
      <c r="P369" s="255"/>
      <c r="Q369" s="255"/>
      <c r="R369" s="255"/>
      <c r="S369" s="255"/>
      <c r="T369" s="256"/>
      <c r="U369" s="14"/>
      <c r="V369" s="14"/>
      <c r="W369" s="14"/>
      <c r="X369" s="14"/>
      <c r="Y369" s="14"/>
      <c r="Z369" s="14"/>
      <c r="AA369" s="14"/>
      <c r="AB369" s="14"/>
      <c r="AC369" s="14"/>
      <c r="AD369" s="14"/>
      <c r="AE369" s="14"/>
      <c r="AT369" s="257" t="s">
        <v>179</v>
      </c>
      <c r="AU369" s="257" t="s">
        <v>88</v>
      </c>
      <c r="AV369" s="14" t="s">
        <v>170</v>
      </c>
      <c r="AW369" s="14" t="s">
        <v>34</v>
      </c>
      <c r="AX369" s="14" t="s">
        <v>86</v>
      </c>
      <c r="AY369" s="257" t="s">
        <v>162</v>
      </c>
    </row>
    <row r="370" s="2" customFormat="1" ht="37.8" customHeight="1">
      <c r="A370" s="38"/>
      <c r="B370" s="39"/>
      <c r="C370" s="218" t="s">
        <v>862</v>
      </c>
      <c r="D370" s="218" t="s">
        <v>165</v>
      </c>
      <c r="E370" s="219" t="s">
        <v>863</v>
      </c>
      <c r="F370" s="220" t="s">
        <v>864</v>
      </c>
      <c r="G370" s="221" t="s">
        <v>176</v>
      </c>
      <c r="H370" s="222">
        <v>182.18000000000001</v>
      </c>
      <c r="I370" s="223"/>
      <c r="J370" s="224">
        <f>ROUND(I370*H370,2)</f>
        <v>0</v>
      </c>
      <c r="K370" s="220" t="s">
        <v>169</v>
      </c>
      <c r="L370" s="44"/>
      <c r="M370" s="225" t="s">
        <v>1</v>
      </c>
      <c r="N370" s="226" t="s">
        <v>43</v>
      </c>
      <c r="O370" s="91"/>
      <c r="P370" s="227">
        <f>O370*H370</f>
        <v>0</v>
      </c>
      <c r="Q370" s="227">
        <v>0.37957999999999997</v>
      </c>
      <c r="R370" s="227">
        <f>Q370*H370</f>
        <v>69.1518844</v>
      </c>
      <c r="S370" s="227">
        <v>0</v>
      </c>
      <c r="T370" s="228">
        <f>S370*H370</f>
        <v>0</v>
      </c>
      <c r="U370" s="38"/>
      <c r="V370" s="38"/>
      <c r="W370" s="38"/>
      <c r="X370" s="38"/>
      <c r="Y370" s="38"/>
      <c r="Z370" s="38"/>
      <c r="AA370" s="38"/>
      <c r="AB370" s="38"/>
      <c r="AC370" s="38"/>
      <c r="AD370" s="38"/>
      <c r="AE370" s="38"/>
      <c r="AR370" s="229" t="s">
        <v>170</v>
      </c>
      <c r="AT370" s="229" t="s">
        <v>165</v>
      </c>
      <c r="AU370" s="229" t="s">
        <v>88</v>
      </c>
      <c r="AY370" s="17" t="s">
        <v>162</v>
      </c>
      <c r="BE370" s="230">
        <f>IF(N370="základní",J370,0)</f>
        <v>0</v>
      </c>
      <c r="BF370" s="230">
        <f>IF(N370="snížená",J370,0)</f>
        <v>0</v>
      </c>
      <c r="BG370" s="230">
        <f>IF(N370="zákl. přenesená",J370,0)</f>
        <v>0</v>
      </c>
      <c r="BH370" s="230">
        <f>IF(N370="sníž. přenesená",J370,0)</f>
        <v>0</v>
      </c>
      <c r="BI370" s="230">
        <f>IF(N370="nulová",J370,0)</f>
        <v>0</v>
      </c>
      <c r="BJ370" s="17" t="s">
        <v>86</v>
      </c>
      <c r="BK370" s="230">
        <f>ROUND(I370*H370,2)</f>
        <v>0</v>
      </c>
      <c r="BL370" s="17" t="s">
        <v>170</v>
      </c>
      <c r="BM370" s="229" t="s">
        <v>865</v>
      </c>
    </row>
    <row r="371" s="2" customFormat="1">
      <c r="A371" s="38"/>
      <c r="B371" s="39"/>
      <c r="C371" s="40"/>
      <c r="D371" s="231" t="s">
        <v>172</v>
      </c>
      <c r="E371" s="40"/>
      <c r="F371" s="232" t="s">
        <v>866</v>
      </c>
      <c r="G371" s="40"/>
      <c r="H371" s="40"/>
      <c r="I371" s="233"/>
      <c r="J371" s="40"/>
      <c r="K371" s="40"/>
      <c r="L371" s="44"/>
      <c r="M371" s="234"/>
      <c r="N371" s="235"/>
      <c r="O371" s="91"/>
      <c r="P371" s="91"/>
      <c r="Q371" s="91"/>
      <c r="R371" s="91"/>
      <c r="S371" s="91"/>
      <c r="T371" s="92"/>
      <c r="U371" s="38"/>
      <c r="V371" s="38"/>
      <c r="W371" s="38"/>
      <c r="X371" s="38"/>
      <c r="Y371" s="38"/>
      <c r="Z371" s="38"/>
      <c r="AA371" s="38"/>
      <c r="AB371" s="38"/>
      <c r="AC371" s="38"/>
      <c r="AD371" s="38"/>
      <c r="AE371" s="38"/>
      <c r="AT371" s="17" t="s">
        <v>172</v>
      </c>
      <c r="AU371" s="17" t="s">
        <v>88</v>
      </c>
    </row>
    <row r="372" s="13" customFormat="1">
      <c r="A372" s="13"/>
      <c r="B372" s="236"/>
      <c r="C372" s="237"/>
      <c r="D372" s="231" t="s">
        <v>179</v>
      </c>
      <c r="E372" s="238" t="s">
        <v>1</v>
      </c>
      <c r="F372" s="239" t="s">
        <v>867</v>
      </c>
      <c r="G372" s="237"/>
      <c r="H372" s="240">
        <v>53.18</v>
      </c>
      <c r="I372" s="241"/>
      <c r="J372" s="237"/>
      <c r="K372" s="237"/>
      <c r="L372" s="242"/>
      <c r="M372" s="243"/>
      <c r="N372" s="244"/>
      <c r="O372" s="244"/>
      <c r="P372" s="244"/>
      <c r="Q372" s="244"/>
      <c r="R372" s="244"/>
      <c r="S372" s="244"/>
      <c r="T372" s="245"/>
      <c r="U372" s="13"/>
      <c r="V372" s="13"/>
      <c r="W372" s="13"/>
      <c r="X372" s="13"/>
      <c r="Y372" s="13"/>
      <c r="Z372" s="13"/>
      <c r="AA372" s="13"/>
      <c r="AB372" s="13"/>
      <c r="AC372" s="13"/>
      <c r="AD372" s="13"/>
      <c r="AE372" s="13"/>
      <c r="AT372" s="246" t="s">
        <v>179</v>
      </c>
      <c r="AU372" s="246" t="s">
        <v>88</v>
      </c>
      <c r="AV372" s="13" t="s">
        <v>88</v>
      </c>
      <c r="AW372" s="13" t="s">
        <v>34</v>
      </c>
      <c r="AX372" s="13" t="s">
        <v>78</v>
      </c>
      <c r="AY372" s="246" t="s">
        <v>162</v>
      </c>
    </row>
    <row r="373" s="13" customFormat="1">
      <c r="A373" s="13"/>
      <c r="B373" s="236"/>
      <c r="C373" s="237"/>
      <c r="D373" s="231" t="s">
        <v>179</v>
      </c>
      <c r="E373" s="238" t="s">
        <v>1</v>
      </c>
      <c r="F373" s="239" t="s">
        <v>868</v>
      </c>
      <c r="G373" s="237"/>
      <c r="H373" s="240">
        <v>43.799999999999997</v>
      </c>
      <c r="I373" s="241"/>
      <c r="J373" s="237"/>
      <c r="K373" s="237"/>
      <c r="L373" s="242"/>
      <c r="M373" s="243"/>
      <c r="N373" s="244"/>
      <c r="O373" s="244"/>
      <c r="P373" s="244"/>
      <c r="Q373" s="244"/>
      <c r="R373" s="244"/>
      <c r="S373" s="244"/>
      <c r="T373" s="245"/>
      <c r="U373" s="13"/>
      <c r="V373" s="13"/>
      <c r="W373" s="13"/>
      <c r="X373" s="13"/>
      <c r="Y373" s="13"/>
      <c r="Z373" s="13"/>
      <c r="AA373" s="13"/>
      <c r="AB373" s="13"/>
      <c r="AC373" s="13"/>
      <c r="AD373" s="13"/>
      <c r="AE373" s="13"/>
      <c r="AT373" s="246" t="s">
        <v>179</v>
      </c>
      <c r="AU373" s="246" t="s">
        <v>88</v>
      </c>
      <c r="AV373" s="13" t="s">
        <v>88</v>
      </c>
      <c r="AW373" s="13" t="s">
        <v>34</v>
      </c>
      <c r="AX373" s="13" t="s">
        <v>78</v>
      </c>
      <c r="AY373" s="246" t="s">
        <v>162</v>
      </c>
    </row>
    <row r="374" s="13" customFormat="1">
      <c r="A374" s="13"/>
      <c r="B374" s="236"/>
      <c r="C374" s="237"/>
      <c r="D374" s="231" t="s">
        <v>179</v>
      </c>
      <c r="E374" s="238" t="s">
        <v>1</v>
      </c>
      <c r="F374" s="239" t="s">
        <v>869</v>
      </c>
      <c r="G374" s="237"/>
      <c r="H374" s="240">
        <v>53.200000000000003</v>
      </c>
      <c r="I374" s="241"/>
      <c r="J374" s="237"/>
      <c r="K374" s="237"/>
      <c r="L374" s="242"/>
      <c r="M374" s="243"/>
      <c r="N374" s="244"/>
      <c r="O374" s="244"/>
      <c r="P374" s="244"/>
      <c r="Q374" s="244"/>
      <c r="R374" s="244"/>
      <c r="S374" s="244"/>
      <c r="T374" s="245"/>
      <c r="U374" s="13"/>
      <c r="V374" s="13"/>
      <c r="W374" s="13"/>
      <c r="X374" s="13"/>
      <c r="Y374" s="13"/>
      <c r="Z374" s="13"/>
      <c r="AA374" s="13"/>
      <c r="AB374" s="13"/>
      <c r="AC374" s="13"/>
      <c r="AD374" s="13"/>
      <c r="AE374" s="13"/>
      <c r="AT374" s="246" t="s">
        <v>179</v>
      </c>
      <c r="AU374" s="246" t="s">
        <v>88</v>
      </c>
      <c r="AV374" s="13" t="s">
        <v>88</v>
      </c>
      <c r="AW374" s="13" t="s">
        <v>34</v>
      </c>
      <c r="AX374" s="13" t="s">
        <v>78</v>
      </c>
      <c r="AY374" s="246" t="s">
        <v>162</v>
      </c>
    </row>
    <row r="375" s="13" customFormat="1">
      <c r="A375" s="13"/>
      <c r="B375" s="236"/>
      <c r="C375" s="237"/>
      <c r="D375" s="231" t="s">
        <v>179</v>
      </c>
      <c r="E375" s="238" t="s">
        <v>1</v>
      </c>
      <c r="F375" s="239" t="s">
        <v>870</v>
      </c>
      <c r="G375" s="237"/>
      <c r="H375" s="240">
        <v>32</v>
      </c>
      <c r="I375" s="241"/>
      <c r="J375" s="237"/>
      <c r="K375" s="237"/>
      <c r="L375" s="242"/>
      <c r="M375" s="243"/>
      <c r="N375" s="244"/>
      <c r="O375" s="244"/>
      <c r="P375" s="244"/>
      <c r="Q375" s="244"/>
      <c r="R375" s="244"/>
      <c r="S375" s="244"/>
      <c r="T375" s="245"/>
      <c r="U375" s="13"/>
      <c r="V375" s="13"/>
      <c r="W375" s="13"/>
      <c r="X375" s="13"/>
      <c r="Y375" s="13"/>
      <c r="Z375" s="13"/>
      <c r="AA375" s="13"/>
      <c r="AB375" s="13"/>
      <c r="AC375" s="13"/>
      <c r="AD375" s="13"/>
      <c r="AE375" s="13"/>
      <c r="AT375" s="246" t="s">
        <v>179</v>
      </c>
      <c r="AU375" s="246" t="s">
        <v>88</v>
      </c>
      <c r="AV375" s="13" t="s">
        <v>88</v>
      </c>
      <c r="AW375" s="13" t="s">
        <v>34</v>
      </c>
      <c r="AX375" s="13" t="s">
        <v>78</v>
      </c>
      <c r="AY375" s="246" t="s">
        <v>162</v>
      </c>
    </row>
    <row r="376" s="14" customFormat="1">
      <c r="A376" s="14"/>
      <c r="B376" s="247"/>
      <c r="C376" s="248"/>
      <c r="D376" s="231" t="s">
        <v>179</v>
      </c>
      <c r="E376" s="249" t="s">
        <v>1</v>
      </c>
      <c r="F376" s="250" t="s">
        <v>181</v>
      </c>
      <c r="G376" s="248"/>
      <c r="H376" s="251">
        <v>182.18000000000001</v>
      </c>
      <c r="I376" s="252"/>
      <c r="J376" s="248"/>
      <c r="K376" s="248"/>
      <c r="L376" s="253"/>
      <c r="M376" s="254"/>
      <c r="N376" s="255"/>
      <c r="O376" s="255"/>
      <c r="P376" s="255"/>
      <c r="Q376" s="255"/>
      <c r="R376" s="255"/>
      <c r="S376" s="255"/>
      <c r="T376" s="256"/>
      <c r="U376" s="14"/>
      <c r="V376" s="14"/>
      <c r="W376" s="14"/>
      <c r="X376" s="14"/>
      <c r="Y376" s="14"/>
      <c r="Z376" s="14"/>
      <c r="AA376" s="14"/>
      <c r="AB376" s="14"/>
      <c r="AC376" s="14"/>
      <c r="AD376" s="14"/>
      <c r="AE376" s="14"/>
      <c r="AT376" s="257" t="s">
        <v>179</v>
      </c>
      <c r="AU376" s="257" t="s">
        <v>88</v>
      </c>
      <c r="AV376" s="14" t="s">
        <v>170</v>
      </c>
      <c r="AW376" s="14" t="s">
        <v>34</v>
      </c>
      <c r="AX376" s="14" t="s">
        <v>86</v>
      </c>
      <c r="AY376" s="257" t="s">
        <v>162</v>
      </c>
    </row>
    <row r="377" s="2" customFormat="1" ht="37.8" customHeight="1">
      <c r="A377" s="38"/>
      <c r="B377" s="39"/>
      <c r="C377" s="218" t="s">
        <v>871</v>
      </c>
      <c r="D377" s="218" t="s">
        <v>165</v>
      </c>
      <c r="E377" s="219" t="s">
        <v>872</v>
      </c>
      <c r="F377" s="220" t="s">
        <v>873</v>
      </c>
      <c r="G377" s="221" t="s">
        <v>176</v>
      </c>
      <c r="H377" s="222">
        <v>56.200000000000003</v>
      </c>
      <c r="I377" s="223"/>
      <c r="J377" s="224">
        <f>ROUND(I377*H377,2)</f>
        <v>0</v>
      </c>
      <c r="K377" s="220" t="s">
        <v>169</v>
      </c>
      <c r="L377" s="44"/>
      <c r="M377" s="225" t="s">
        <v>1</v>
      </c>
      <c r="N377" s="226" t="s">
        <v>43</v>
      </c>
      <c r="O377" s="91"/>
      <c r="P377" s="227">
        <f>O377*H377</f>
        <v>0</v>
      </c>
      <c r="Q377" s="227">
        <v>0.37941000000000002</v>
      </c>
      <c r="R377" s="227">
        <f>Q377*H377</f>
        <v>21.322842000000001</v>
      </c>
      <c r="S377" s="227">
        <v>0</v>
      </c>
      <c r="T377" s="228">
        <f>S377*H377</f>
        <v>0</v>
      </c>
      <c r="U377" s="38"/>
      <c r="V377" s="38"/>
      <c r="W377" s="38"/>
      <c r="X377" s="38"/>
      <c r="Y377" s="38"/>
      <c r="Z377" s="38"/>
      <c r="AA377" s="38"/>
      <c r="AB377" s="38"/>
      <c r="AC377" s="38"/>
      <c r="AD377" s="38"/>
      <c r="AE377" s="38"/>
      <c r="AR377" s="229" t="s">
        <v>170</v>
      </c>
      <c r="AT377" s="229" t="s">
        <v>165</v>
      </c>
      <c r="AU377" s="229" t="s">
        <v>88</v>
      </c>
      <c r="AY377" s="17" t="s">
        <v>162</v>
      </c>
      <c r="BE377" s="230">
        <f>IF(N377="základní",J377,0)</f>
        <v>0</v>
      </c>
      <c r="BF377" s="230">
        <f>IF(N377="snížená",J377,0)</f>
        <v>0</v>
      </c>
      <c r="BG377" s="230">
        <f>IF(N377="zákl. přenesená",J377,0)</f>
        <v>0</v>
      </c>
      <c r="BH377" s="230">
        <f>IF(N377="sníž. přenesená",J377,0)</f>
        <v>0</v>
      </c>
      <c r="BI377" s="230">
        <f>IF(N377="nulová",J377,0)</f>
        <v>0</v>
      </c>
      <c r="BJ377" s="17" t="s">
        <v>86</v>
      </c>
      <c r="BK377" s="230">
        <f>ROUND(I377*H377,2)</f>
        <v>0</v>
      </c>
      <c r="BL377" s="17" t="s">
        <v>170</v>
      </c>
      <c r="BM377" s="229" t="s">
        <v>874</v>
      </c>
    </row>
    <row r="378" s="13" customFormat="1">
      <c r="A378" s="13"/>
      <c r="B378" s="236"/>
      <c r="C378" s="237"/>
      <c r="D378" s="231" t="s">
        <v>179</v>
      </c>
      <c r="E378" s="238" t="s">
        <v>1</v>
      </c>
      <c r="F378" s="239" t="s">
        <v>875</v>
      </c>
      <c r="G378" s="237"/>
      <c r="H378" s="240">
        <v>56.200000000000003</v>
      </c>
      <c r="I378" s="241"/>
      <c r="J378" s="237"/>
      <c r="K378" s="237"/>
      <c r="L378" s="242"/>
      <c r="M378" s="243"/>
      <c r="N378" s="244"/>
      <c r="O378" s="244"/>
      <c r="P378" s="244"/>
      <c r="Q378" s="244"/>
      <c r="R378" s="244"/>
      <c r="S378" s="244"/>
      <c r="T378" s="245"/>
      <c r="U378" s="13"/>
      <c r="V378" s="13"/>
      <c r="W378" s="13"/>
      <c r="X378" s="13"/>
      <c r="Y378" s="13"/>
      <c r="Z378" s="13"/>
      <c r="AA378" s="13"/>
      <c r="AB378" s="13"/>
      <c r="AC378" s="13"/>
      <c r="AD378" s="13"/>
      <c r="AE378" s="13"/>
      <c r="AT378" s="246" t="s">
        <v>179</v>
      </c>
      <c r="AU378" s="246" t="s">
        <v>88</v>
      </c>
      <c r="AV378" s="13" t="s">
        <v>88</v>
      </c>
      <c r="AW378" s="13" t="s">
        <v>34</v>
      </c>
      <c r="AX378" s="13" t="s">
        <v>78</v>
      </c>
      <c r="AY378" s="246" t="s">
        <v>162</v>
      </c>
    </row>
    <row r="379" s="14" customFormat="1">
      <c r="A379" s="14"/>
      <c r="B379" s="247"/>
      <c r="C379" s="248"/>
      <c r="D379" s="231" t="s">
        <v>179</v>
      </c>
      <c r="E379" s="249" t="s">
        <v>1</v>
      </c>
      <c r="F379" s="250" t="s">
        <v>181</v>
      </c>
      <c r="G379" s="248"/>
      <c r="H379" s="251">
        <v>56.200000000000003</v>
      </c>
      <c r="I379" s="252"/>
      <c r="J379" s="248"/>
      <c r="K379" s="248"/>
      <c r="L379" s="253"/>
      <c r="M379" s="254"/>
      <c r="N379" s="255"/>
      <c r="O379" s="255"/>
      <c r="P379" s="255"/>
      <c r="Q379" s="255"/>
      <c r="R379" s="255"/>
      <c r="S379" s="255"/>
      <c r="T379" s="256"/>
      <c r="U379" s="14"/>
      <c r="V379" s="14"/>
      <c r="W379" s="14"/>
      <c r="X379" s="14"/>
      <c r="Y379" s="14"/>
      <c r="Z379" s="14"/>
      <c r="AA379" s="14"/>
      <c r="AB379" s="14"/>
      <c r="AC379" s="14"/>
      <c r="AD379" s="14"/>
      <c r="AE379" s="14"/>
      <c r="AT379" s="257" t="s">
        <v>179</v>
      </c>
      <c r="AU379" s="257" t="s">
        <v>88</v>
      </c>
      <c r="AV379" s="14" t="s">
        <v>170</v>
      </c>
      <c r="AW379" s="14" t="s">
        <v>34</v>
      </c>
      <c r="AX379" s="14" t="s">
        <v>86</v>
      </c>
      <c r="AY379" s="257" t="s">
        <v>162</v>
      </c>
    </row>
    <row r="380" s="2" customFormat="1" ht="16.5" customHeight="1">
      <c r="A380" s="38"/>
      <c r="B380" s="39"/>
      <c r="C380" s="218" t="s">
        <v>876</v>
      </c>
      <c r="D380" s="218" t="s">
        <v>165</v>
      </c>
      <c r="E380" s="219" t="s">
        <v>877</v>
      </c>
      <c r="F380" s="220" t="s">
        <v>878</v>
      </c>
      <c r="G380" s="221" t="s">
        <v>168</v>
      </c>
      <c r="H380" s="222">
        <v>27.068999999999999</v>
      </c>
      <c r="I380" s="223"/>
      <c r="J380" s="224">
        <f>ROUND(I380*H380,2)</f>
        <v>0</v>
      </c>
      <c r="K380" s="220" t="s">
        <v>169</v>
      </c>
      <c r="L380" s="44"/>
      <c r="M380" s="225" t="s">
        <v>1</v>
      </c>
      <c r="N380" s="226" t="s">
        <v>43</v>
      </c>
      <c r="O380" s="91"/>
      <c r="P380" s="227">
        <f>O380*H380</f>
        <v>0</v>
      </c>
      <c r="Q380" s="227">
        <v>2.5020099999999998</v>
      </c>
      <c r="R380" s="227">
        <f>Q380*H380</f>
        <v>67.726908689999988</v>
      </c>
      <c r="S380" s="227">
        <v>0</v>
      </c>
      <c r="T380" s="228">
        <f>S380*H380</f>
        <v>0</v>
      </c>
      <c r="U380" s="38"/>
      <c r="V380" s="38"/>
      <c r="W380" s="38"/>
      <c r="X380" s="38"/>
      <c r="Y380" s="38"/>
      <c r="Z380" s="38"/>
      <c r="AA380" s="38"/>
      <c r="AB380" s="38"/>
      <c r="AC380" s="38"/>
      <c r="AD380" s="38"/>
      <c r="AE380" s="38"/>
      <c r="AR380" s="229" t="s">
        <v>170</v>
      </c>
      <c r="AT380" s="229" t="s">
        <v>165</v>
      </c>
      <c r="AU380" s="229" t="s">
        <v>88</v>
      </c>
      <c r="AY380" s="17" t="s">
        <v>162</v>
      </c>
      <c r="BE380" s="230">
        <f>IF(N380="základní",J380,0)</f>
        <v>0</v>
      </c>
      <c r="BF380" s="230">
        <f>IF(N380="snížená",J380,0)</f>
        <v>0</v>
      </c>
      <c r="BG380" s="230">
        <f>IF(N380="zákl. přenesená",J380,0)</f>
        <v>0</v>
      </c>
      <c r="BH380" s="230">
        <f>IF(N380="sníž. přenesená",J380,0)</f>
        <v>0</v>
      </c>
      <c r="BI380" s="230">
        <f>IF(N380="nulová",J380,0)</f>
        <v>0</v>
      </c>
      <c r="BJ380" s="17" t="s">
        <v>86</v>
      </c>
      <c r="BK380" s="230">
        <f>ROUND(I380*H380,2)</f>
        <v>0</v>
      </c>
      <c r="BL380" s="17" t="s">
        <v>170</v>
      </c>
      <c r="BM380" s="229" t="s">
        <v>879</v>
      </c>
    </row>
    <row r="381" s="2" customFormat="1">
      <c r="A381" s="38"/>
      <c r="B381" s="39"/>
      <c r="C381" s="40"/>
      <c r="D381" s="231" t="s">
        <v>172</v>
      </c>
      <c r="E381" s="40"/>
      <c r="F381" s="232" t="s">
        <v>866</v>
      </c>
      <c r="G381" s="40"/>
      <c r="H381" s="40"/>
      <c r="I381" s="233"/>
      <c r="J381" s="40"/>
      <c r="K381" s="40"/>
      <c r="L381" s="44"/>
      <c r="M381" s="234"/>
      <c r="N381" s="235"/>
      <c r="O381" s="91"/>
      <c r="P381" s="91"/>
      <c r="Q381" s="91"/>
      <c r="R381" s="91"/>
      <c r="S381" s="91"/>
      <c r="T381" s="92"/>
      <c r="U381" s="38"/>
      <c r="V381" s="38"/>
      <c r="W381" s="38"/>
      <c r="X381" s="38"/>
      <c r="Y381" s="38"/>
      <c r="Z381" s="38"/>
      <c r="AA381" s="38"/>
      <c r="AB381" s="38"/>
      <c r="AC381" s="38"/>
      <c r="AD381" s="38"/>
      <c r="AE381" s="38"/>
      <c r="AT381" s="17" t="s">
        <v>172</v>
      </c>
      <c r="AU381" s="17" t="s">
        <v>88</v>
      </c>
    </row>
    <row r="382" s="13" customFormat="1">
      <c r="A382" s="13"/>
      <c r="B382" s="236"/>
      <c r="C382" s="237"/>
      <c r="D382" s="231" t="s">
        <v>179</v>
      </c>
      <c r="E382" s="238" t="s">
        <v>1</v>
      </c>
      <c r="F382" s="239" t="s">
        <v>880</v>
      </c>
      <c r="G382" s="237"/>
      <c r="H382" s="240">
        <v>27.068999999999999</v>
      </c>
      <c r="I382" s="241"/>
      <c r="J382" s="237"/>
      <c r="K382" s="237"/>
      <c r="L382" s="242"/>
      <c r="M382" s="243"/>
      <c r="N382" s="244"/>
      <c r="O382" s="244"/>
      <c r="P382" s="244"/>
      <c r="Q382" s="244"/>
      <c r="R382" s="244"/>
      <c r="S382" s="244"/>
      <c r="T382" s="245"/>
      <c r="U382" s="13"/>
      <c r="V382" s="13"/>
      <c r="W382" s="13"/>
      <c r="X382" s="13"/>
      <c r="Y382" s="13"/>
      <c r="Z382" s="13"/>
      <c r="AA382" s="13"/>
      <c r="AB382" s="13"/>
      <c r="AC382" s="13"/>
      <c r="AD382" s="13"/>
      <c r="AE382" s="13"/>
      <c r="AT382" s="246" t="s">
        <v>179</v>
      </c>
      <c r="AU382" s="246" t="s">
        <v>88</v>
      </c>
      <c r="AV382" s="13" t="s">
        <v>88</v>
      </c>
      <c r="AW382" s="13" t="s">
        <v>34</v>
      </c>
      <c r="AX382" s="13" t="s">
        <v>78</v>
      </c>
      <c r="AY382" s="246" t="s">
        <v>162</v>
      </c>
    </row>
    <row r="383" s="14" customFormat="1">
      <c r="A383" s="14"/>
      <c r="B383" s="247"/>
      <c r="C383" s="248"/>
      <c r="D383" s="231" t="s">
        <v>179</v>
      </c>
      <c r="E383" s="249" t="s">
        <v>1</v>
      </c>
      <c r="F383" s="250" t="s">
        <v>181</v>
      </c>
      <c r="G383" s="248"/>
      <c r="H383" s="251">
        <v>27.068999999999999</v>
      </c>
      <c r="I383" s="252"/>
      <c r="J383" s="248"/>
      <c r="K383" s="248"/>
      <c r="L383" s="253"/>
      <c r="M383" s="254"/>
      <c r="N383" s="255"/>
      <c r="O383" s="255"/>
      <c r="P383" s="255"/>
      <c r="Q383" s="255"/>
      <c r="R383" s="255"/>
      <c r="S383" s="255"/>
      <c r="T383" s="256"/>
      <c r="U383" s="14"/>
      <c r="V383" s="14"/>
      <c r="W383" s="14"/>
      <c r="X383" s="14"/>
      <c r="Y383" s="14"/>
      <c r="Z383" s="14"/>
      <c r="AA383" s="14"/>
      <c r="AB383" s="14"/>
      <c r="AC383" s="14"/>
      <c r="AD383" s="14"/>
      <c r="AE383" s="14"/>
      <c r="AT383" s="257" t="s">
        <v>179</v>
      </c>
      <c r="AU383" s="257" t="s">
        <v>88</v>
      </c>
      <c r="AV383" s="14" t="s">
        <v>170</v>
      </c>
      <c r="AW383" s="14" t="s">
        <v>34</v>
      </c>
      <c r="AX383" s="14" t="s">
        <v>86</v>
      </c>
      <c r="AY383" s="257" t="s">
        <v>162</v>
      </c>
    </row>
    <row r="384" s="2" customFormat="1" ht="21.75" customHeight="1">
      <c r="A384" s="38"/>
      <c r="B384" s="39"/>
      <c r="C384" s="218" t="s">
        <v>881</v>
      </c>
      <c r="D384" s="218" t="s">
        <v>165</v>
      </c>
      <c r="E384" s="219" t="s">
        <v>882</v>
      </c>
      <c r="F384" s="220" t="s">
        <v>883</v>
      </c>
      <c r="G384" s="221" t="s">
        <v>168</v>
      </c>
      <c r="H384" s="222">
        <v>63.280000000000001</v>
      </c>
      <c r="I384" s="223"/>
      <c r="J384" s="224">
        <f>ROUND(I384*H384,2)</f>
        <v>0</v>
      </c>
      <c r="K384" s="220" t="s">
        <v>169</v>
      </c>
      <c r="L384" s="44"/>
      <c r="M384" s="225" t="s">
        <v>1</v>
      </c>
      <c r="N384" s="226" t="s">
        <v>43</v>
      </c>
      <c r="O384" s="91"/>
      <c r="P384" s="227">
        <f>O384*H384</f>
        <v>0</v>
      </c>
      <c r="Q384" s="227">
        <v>2.5020099999999998</v>
      </c>
      <c r="R384" s="227">
        <f>Q384*H384</f>
        <v>158.32719280000001</v>
      </c>
      <c r="S384" s="227">
        <v>0</v>
      </c>
      <c r="T384" s="228">
        <f>S384*H384</f>
        <v>0</v>
      </c>
      <c r="U384" s="38"/>
      <c r="V384" s="38"/>
      <c r="W384" s="38"/>
      <c r="X384" s="38"/>
      <c r="Y384" s="38"/>
      <c r="Z384" s="38"/>
      <c r="AA384" s="38"/>
      <c r="AB384" s="38"/>
      <c r="AC384" s="38"/>
      <c r="AD384" s="38"/>
      <c r="AE384" s="38"/>
      <c r="AR384" s="229" t="s">
        <v>170</v>
      </c>
      <c r="AT384" s="229" t="s">
        <v>165</v>
      </c>
      <c r="AU384" s="229" t="s">
        <v>88</v>
      </c>
      <c r="AY384" s="17" t="s">
        <v>162</v>
      </c>
      <c r="BE384" s="230">
        <f>IF(N384="základní",J384,0)</f>
        <v>0</v>
      </c>
      <c r="BF384" s="230">
        <f>IF(N384="snížená",J384,0)</f>
        <v>0</v>
      </c>
      <c r="BG384" s="230">
        <f>IF(N384="zákl. přenesená",J384,0)</f>
        <v>0</v>
      </c>
      <c r="BH384" s="230">
        <f>IF(N384="sníž. přenesená",J384,0)</f>
        <v>0</v>
      </c>
      <c r="BI384" s="230">
        <f>IF(N384="nulová",J384,0)</f>
        <v>0</v>
      </c>
      <c r="BJ384" s="17" t="s">
        <v>86</v>
      </c>
      <c r="BK384" s="230">
        <f>ROUND(I384*H384,2)</f>
        <v>0</v>
      </c>
      <c r="BL384" s="17" t="s">
        <v>170</v>
      </c>
      <c r="BM384" s="229" t="s">
        <v>884</v>
      </c>
    </row>
    <row r="385" s="2" customFormat="1">
      <c r="A385" s="38"/>
      <c r="B385" s="39"/>
      <c r="C385" s="40"/>
      <c r="D385" s="231" t="s">
        <v>172</v>
      </c>
      <c r="E385" s="40"/>
      <c r="F385" s="232" t="s">
        <v>885</v>
      </c>
      <c r="G385" s="40"/>
      <c r="H385" s="40"/>
      <c r="I385" s="233"/>
      <c r="J385" s="40"/>
      <c r="K385" s="40"/>
      <c r="L385" s="44"/>
      <c r="M385" s="234"/>
      <c r="N385" s="235"/>
      <c r="O385" s="91"/>
      <c r="P385" s="91"/>
      <c r="Q385" s="91"/>
      <c r="R385" s="91"/>
      <c r="S385" s="91"/>
      <c r="T385" s="92"/>
      <c r="U385" s="38"/>
      <c r="V385" s="38"/>
      <c r="W385" s="38"/>
      <c r="X385" s="38"/>
      <c r="Y385" s="38"/>
      <c r="Z385" s="38"/>
      <c r="AA385" s="38"/>
      <c r="AB385" s="38"/>
      <c r="AC385" s="38"/>
      <c r="AD385" s="38"/>
      <c r="AE385" s="38"/>
      <c r="AT385" s="17" t="s">
        <v>172</v>
      </c>
      <c r="AU385" s="17" t="s">
        <v>88</v>
      </c>
    </row>
    <row r="386" s="13" customFormat="1">
      <c r="A386" s="13"/>
      <c r="B386" s="236"/>
      <c r="C386" s="237"/>
      <c r="D386" s="231" t="s">
        <v>179</v>
      </c>
      <c r="E386" s="238" t="s">
        <v>1</v>
      </c>
      <c r="F386" s="239" t="s">
        <v>886</v>
      </c>
      <c r="G386" s="237"/>
      <c r="H386" s="240">
        <v>63.280000000000001</v>
      </c>
      <c r="I386" s="241"/>
      <c r="J386" s="237"/>
      <c r="K386" s="237"/>
      <c r="L386" s="242"/>
      <c r="M386" s="243"/>
      <c r="N386" s="244"/>
      <c r="O386" s="244"/>
      <c r="P386" s="244"/>
      <c r="Q386" s="244"/>
      <c r="R386" s="244"/>
      <c r="S386" s="244"/>
      <c r="T386" s="245"/>
      <c r="U386" s="13"/>
      <c r="V386" s="13"/>
      <c r="W386" s="13"/>
      <c r="X386" s="13"/>
      <c r="Y386" s="13"/>
      <c r="Z386" s="13"/>
      <c r="AA386" s="13"/>
      <c r="AB386" s="13"/>
      <c r="AC386" s="13"/>
      <c r="AD386" s="13"/>
      <c r="AE386" s="13"/>
      <c r="AT386" s="246" t="s">
        <v>179</v>
      </c>
      <c r="AU386" s="246" t="s">
        <v>88</v>
      </c>
      <c r="AV386" s="13" t="s">
        <v>88</v>
      </c>
      <c r="AW386" s="13" t="s">
        <v>34</v>
      </c>
      <c r="AX386" s="13" t="s">
        <v>78</v>
      </c>
      <c r="AY386" s="246" t="s">
        <v>162</v>
      </c>
    </row>
    <row r="387" s="14" customFormat="1">
      <c r="A387" s="14"/>
      <c r="B387" s="247"/>
      <c r="C387" s="248"/>
      <c r="D387" s="231" t="s">
        <v>179</v>
      </c>
      <c r="E387" s="249" t="s">
        <v>1</v>
      </c>
      <c r="F387" s="250" t="s">
        <v>181</v>
      </c>
      <c r="G387" s="248"/>
      <c r="H387" s="251">
        <v>63.280000000000001</v>
      </c>
      <c r="I387" s="252"/>
      <c r="J387" s="248"/>
      <c r="K387" s="248"/>
      <c r="L387" s="253"/>
      <c r="M387" s="254"/>
      <c r="N387" s="255"/>
      <c r="O387" s="255"/>
      <c r="P387" s="255"/>
      <c r="Q387" s="255"/>
      <c r="R387" s="255"/>
      <c r="S387" s="255"/>
      <c r="T387" s="256"/>
      <c r="U387" s="14"/>
      <c r="V387" s="14"/>
      <c r="W387" s="14"/>
      <c r="X387" s="14"/>
      <c r="Y387" s="14"/>
      <c r="Z387" s="14"/>
      <c r="AA387" s="14"/>
      <c r="AB387" s="14"/>
      <c r="AC387" s="14"/>
      <c r="AD387" s="14"/>
      <c r="AE387" s="14"/>
      <c r="AT387" s="257" t="s">
        <v>179</v>
      </c>
      <c r="AU387" s="257" t="s">
        <v>88</v>
      </c>
      <c r="AV387" s="14" t="s">
        <v>170</v>
      </c>
      <c r="AW387" s="14" t="s">
        <v>34</v>
      </c>
      <c r="AX387" s="14" t="s">
        <v>86</v>
      </c>
      <c r="AY387" s="257" t="s">
        <v>162</v>
      </c>
    </row>
    <row r="388" s="2" customFormat="1" ht="24.15" customHeight="1">
      <c r="A388" s="38"/>
      <c r="B388" s="39"/>
      <c r="C388" s="218" t="s">
        <v>887</v>
      </c>
      <c r="D388" s="218" t="s">
        <v>165</v>
      </c>
      <c r="E388" s="219" t="s">
        <v>888</v>
      </c>
      <c r="F388" s="220" t="s">
        <v>889</v>
      </c>
      <c r="G388" s="221" t="s">
        <v>176</v>
      </c>
      <c r="H388" s="222">
        <v>316.39999999999998</v>
      </c>
      <c r="I388" s="223"/>
      <c r="J388" s="224">
        <f>ROUND(I388*H388,2)</f>
        <v>0</v>
      </c>
      <c r="K388" s="220" t="s">
        <v>169</v>
      </c>
      <c r="L388" s="44"/>
      <c r="M388" s="225" t="s">
        <v>1</v>
      </c>
      <c r="N388" s="226" t="s">
        <v>43</v>
      </c>
      <c r="O388" s="91"/>
      <c r="P388" s="227">
        <f>O388*H388</f>
        <v>0</v>
      </c>
      <c r="Q388" s="227">
        <v>0.0068900000000000003</v>
      </c>
      <c r="R388" s="227">
        <f>Q388*H388</f>
        <v>2.179996</v>
      </c>
      <c r="S388" s="227">
        <v>0</v>
      </c>
      <c r="T388" s="228">
        <f>S388*H388</f>
        <v>0</v>
      </c>
      <c r="U388" s="38"/>
      <c r="V388" s="38"/>
      <c r="W388" s="38"/>
      <c r="X388" s="38"/>
      <c r="Y388" s="38"/>
      <c r="Z388" s="38"/>
      <c r="AA388" s="38"/>
      <c r="AB388" s="38"/>
      <c r="AC388" s="38"/>
      <c r="AD388" s="38"/>
      <c r="AE388" s="38"/>
      <c r="AR388" s="229" t="s">
        <v>170</v>
      </c>
      <c r="AT388" s="229" t="s">
        <v>165</v>
      </c>
      <c r="AU388" s="229" t="s">
        <v>88</v>
      </c>
      <c r="AY388" s="17" t="s">
        <v>162</v>
      </c>
      <c r="BE388" s="230">
        <f>IF(N388="základní",J388,0)</f>
        <v>0</v>
      </c>
      <c r="BF388" s="230">
        <f>IF(N388="snížená",J388,0)</f>
        <v>0</v>
      </c>
      <c r="BG388" s="230">
        <f>IF(N388="zákl. přenesená",J388,0)</f>
        <v>0</v>
      </c>
      <c r="BH388" s="230">
        <f>IF(N388="sníž. přenesená",J388,0)</f>
        <v>0</v>
      </c>
      <c r="BI388" s="230">
        <f>IF(N388="nulová",J388,0)</f>
        <v>0</v>
      </c>
      <c r="BJ388" s="17" t="s">
        <v>86</v>
      </c>
      <c r="BK388" s="230">
        <f>ROUND(I388*H388,2)</f>
        <v>0</v>
      </c>
      <c r="BL388" s="17" t="s">
        <v>170</v>
      </c>
      <c r="BM388" s="229" t="s">
        <v>890</v>
      </c>
    </row>
    <row r="389" s="2" customFormat="1">
      <c r="A389" s="38"/>
      <c r="B389" s="39"/>
      <c r="C389" s="40"/>
      <c r="D389" s="231" t="s">
        <v>172</v>
      </c>
      <c r="E389" s="40"/>
      <c r="F389" s="232" t="s">
        <v>891</v>
      </c>
      <c r="G389" s="40"/>
      <c r="H389" s="40"/>
      <c r="I389" s="233"/>
      <c r="J389" s="40"/>
      <c r="K389" s="40"/>
      <c r="L389" s="44"/>
      <c r="M389" s="234"/>
      <c r="N389" s="235"/>
      <c r="O389" s="91"/>
      <c r="P389" s="91"/>
      <c r="Q389" s="91"/>
      <c r="R389" s="91"/>
      <c r="S389" s="91"/>
      <c r="T389" s="92"/>
      <c r="U389" s="38"/>
      <c r="V389" s="38"/>
      <c r="W389" s="38"/>
      <c r="X389" s="38"/>
      <c r="Y389" s="38"/>
      <c r="Z389" s="38"/>
      <c r="AA389" s="38"/>
      <c r="AB389" s="38"/>
      <c r="AC389" s="38"/>
      <c r="AD389" s="38"/>
      <c r="AE389" s="38"/>
      <c r="AT389" s="17" t="s">
        <v>172</v>
      </c>
      <c r="AU389" s="17" t="s">
        <v>88</v>
      </c>
    </row>
    <row r="390" s="13" customFormat="1">
      <c r="A390" s="13"/>
      <c r="B390" s="236"/>
      <c r="C390" s="237"/>
      <c r="D390" s="231" t="s">
        <v>179</v>
      </c>
      <c r="E390" s="238" t="s">
        <v>1</v>
      </c>
      <c r="F390" s="239" t="s">
        <v>892</v>
      </c>
      <c r="G390" s="237"/>
      <c r="H390" s="240">
        <v>316.39999999999998</v>
      </c>
      <c r="I390" s="241"/>
      <c r="J390" s="237"/>
      <c r="K390" s="237"/>
      <c r="L390" s="242"/>
      <c r="M390" s="243"/>
      <c r="N390" s="244"/>
      <c r="O390" s="244"/>
      <c r="P390" s="244"/>
      <c r="Q390" s="244"/>
      <c r="R390" s="244"/>
      <c r="S390" s="244"/>
      <c r="T390" s="245"/>
      <c r="U390" s="13"/>
      <c r="V390" s="13"/>
      <c r="W390" s="13"/>
      <c r="X390" s="13"/>
      <c r="Y390" s="13"/>
      <c r="Z390" s="13"/>
      <c r="AA390" s="13"/>
      <c r="AB390" s="13"/>
      <c r="AC390" s="13"/>
      <c r="AD390" s="13"/>
      <c r="AE390" s="13"/>
      <c r="AT390" s="246" t="s">
        <v>179</v>
      </c>
      <c r="AU390" s="246" t="s">
        <v>88</v>
      </c>
      <c r="AV390" s="13" t="s">
        <v>88</v>
      </c>
      <c r="AW390" s="13" t="s">
        <v>34</v>
      </c>
      <c r="AX390" s="13" t="s">
        <v>78</v>
      </c>
      <c r="AY390" s="246" t="s">
        <v>162</v>
      </c>
    </row>
    <row r="391" s="14" customFormat="1">
      <c r="A391" s="14"/>
      <c r="B391" s="247"/>
      <c r="C391" s="248"/>
      <c r="D391" s="231" t="s">
        <v>179</v>
      </c>
      <c r="E391" s="249" t="s">
        <v>1</v>
      </c>
      <c r="F391" s="250" t="s">
        <v>181</v>
      </c>
      <c r="G391" s="248"/>
      <c r="H391" s="251">
        <v>316.39999999999998</v>
      </c>
      <c r="I391" s="252"/>
      <c r="J391" s="248"/>
      <c r="K391" s="248"/>
      <c r="L391" s="253"/>
      <c r="M391" s="254"/>
      <c r="N391" s="255"/>
      <c r="O391" s="255"/>
      <c r="P391" s="255"/>
      <c r="Q391" s="255"/>
      <c r="R391" s="255"/>
      <c r="S391" s="255"/>
      <c r="T391" s="256"/>
      <c r="U391" s="14"/>
      <c r="V391" s="14"/>
      <c r="W391" s="14"/>
      <c r="X391" s="14"/>
      <c r="Y391" s="14"/>
      <c r="Z391" s="14"/>
      <c r="AA391" s="14"/>
      <c r="AB391" s="14"/>
      <c r="AC391" s="14"/>
      <c r="AD391" s="14"/>
      <c r="AE391" s="14"/>
      <c r="AT391" s="257" t="s">
        <v>179</v>
      </c>
      <c r="AU391" s="257" t="s">
        <v>88</v>
      </c>
      <c r="AV391" s="14" t="s">
        <v>170</v>
      </c>
      <c r="AW391" s="14" t="s">
        <v>34</v>
      </c>
      <c r="AX391" s="14" t="s">
        <v>86</v>
      </c>
      <c r="AY391" s="257" t="s">
        <v>162</v>
      </c>
    </row>
    <row r="392" s="2" customFormat="1" ht="24.15" customHeight="1">
      <c r="A392" s="38"/>
      <c r="B392" s="39"/>
      <c r="C392" s="218" t="s">
        <v>893</v>
      </c>
      <c r="D392" s="218" t="s">
        <v>165</v>
      </c>
      <c r="E392" s="219" t="s">
        <v>894</v>
      </c>
      <c r="F392" s="220" t="s">
        <v>895</v>
      </c>
      <c r="G392" s="221" t="s">
        <v>176</v>
      </c>
      <c r="H392" s="222">
        <v>316.39999999999998</v>
      </c>
      <c r="I392" s="223"/>
      <c r="J392" s="224">
        <f>ROUND(I392*H392,2)</f>
        <v>0</v>
      </c>
      <c r="K392" s="220" t="s">
        <v>169</v>
      </c>
      <c r="L392" s="44"/>
      <c r="M392" s="225" t="s">
        <v>1</v>
      </c>
      <c r="N392" s="226" t="s">
        <v>43</v>
      </c>
      <c r="O392" s="91"/>
      <c r="P392" s="227">
        <f>O392*H392</f>
        <v>0</v>
      </c>
      <c r="Q392" s="227">
        <v>0</v>
      </c>
      <c r="R392" s="227">
        <f>Q392*H392</f>
        <v>0</v>
      </c>
      <c r="S392" s="227">
        <v>0</v>
      </c>
      <c r="T392" s="228">
        <f>S392*H392</f>
        <v>0</v>
      </c>
      <c r="U392" s="38"/>
      <c r="V392" s="38"/>
      <c r="W392" s="38"/>
      <c r="X392" s="38"/>
      <c r="Y392" s="38"/>
      <c r="Z392" s="38"/>
      <c r="AA392" s="38"/>
      <c r="AB392" s="38"/>
      <c r="AC392" s="38"/>
      <c r="AD392" s="38"/>
      <c r="AE392" s="38"/>
      <c r="AR392" s="229" t="s">
        <v>170</v>
      </c>
      <c r="AT392" s="229" t="s">
        <v>165</v>
      </c>
      <c r="AU392" s="229" t="s">
        <v>88</v>
      </c>
      <c r="AY392" s="17" t="s">
        <v>162</v>
      </c>
      <c r="BE392" s="230">
        <f>IF(N392="základní",J392,0)</f>
        <v>0</v>
      </c>
      <c r="BF392" s="230">
        <f>IF(N392="snížená",J392,0)</f>
        <v>0</v>
      </c>
      <c r="BG392" s="230">
        <f>IF(N392="zákl. přenesená",J392,0)</f>
        <v>0</v>
      </c>
      <c r="BH392" s="230">
        <f>IF(N392="sníž. přenesená",J392,0)</f>
        <v>0</v>
      </c>
      <c r="BI392" s="230">
        <f>IF(N392="nulová",J392,0)</f>
        <v>0</v>
      </c>
      <c r="BJ392" s="17" t="s">
        <v>86</v>
      </c>
      <c r="BK392" s="230">
        <f>ROUND(I392*H392,2)</f>
        <v>0</v>
      </c>
      <c r="BL392" s="17" t="s">
        <v>170</v>
      </c>
      <c r="BM392" s="229" t="s">
        <v>896</v>
      </c>
    </row>
    <row r="393" s="2" customFormat="1" ht="24.15" customHeight="1">
      <c r="A393" s="38"/>
      <c r="B393" s="39"/>
      <c r="C393" s="218" t="s">
        <v>897</v>
      </c>
      <c r="D393" s="218" t="s">
        <v>165</v>
      </c>
      <c r="E393" s="219" t="s">
        <v>898</v>
      </c>
      <c r="F393" s="220" t="s">
        <v>899</v>
      </c>
      <c r="G393" s="221" t="s">
        <v>176</v>
      </c>
      <c r="H393" s="222">
        <v>738.5</v>
      </c>
      <c r="I393" s="223"/>
      <c r="J393" s="224">
        <f>ROUND(I393*H393,2)</f>
        <v>0</v>
      </c>
      <c r="K393" s="220" t="s">
        <v>169</v>
      </c>
      <c r="L393" s="44"/>
      <c r="M393" s="225" t="s">
        <v>1</v>
      </c>
      <c r="N393" s="226" t="s">
        <v>43</v>
      </c>
      <c r="O393" s="91"/>
      <c r="P393" s="227">
        <f>O393*H393</f>
        <v>0</v>
      </c>
      <c r="Q393" s="227">
        <v>0.00088000000000000003</v>
      </c>
      <c r="R393" s="227">
        <f>Q393*H393</f>
        <v>0.64988000000000001</v>
      </c>
      <c r="S393" s="227">
        <v>0</v>
      </c>
      <c r="T393" s="228">
        <f>S393*H393</f>
        <v>0</v>
      </c>
      <c r="U393" s="38"/>
      <c r="V393" s="38"/>
      <c r="W393" s="38"/>
      <c r="X393" s="38"/>
      <c r="Y393" s="38"/>
      <c r="Z393" s="38"/>
      <c r="AA393" s="38"/>
      <c r="AB393" s="38"/>
      <c r="AC393" s="38"/>
      <c r="AD393" s="38"/>
      <c r="AE393" s="38"/>
      <c r="AR393" s="229" t="s">
        <v>170</v>
      </c>
      <c r="AT393" s="229" t="s">
        <v>165</v>
      </c>
      <c r="AU393" s="229" t="s">
        <v>88</v>
      </c>
      <c r="AY393" s="17" t="s">
        <v>162</v>
      </c>
      <c r="BE393" s="230">
        <f>IF(N393="základní",J393,0)</f>
        <v>0</v>
      </c>
      <c r="BF393" s="230">
        <f>IF(N393="snížená",J393,0)</f>
        <v>0</v>
      </c>
      <c r="BG393" s="230">
        <f>IF(N393="zákl. přenesená",J393,0)</f>
        <v>0</v>
      </c>
      <c r="BH393" s="230">
        <f>IF(N393="sníž. přenesená",J393,0)</f>
        <v>0</v>
      </c>
      <c r="BI393" s="230">
        <f>IF(N393="nulová",J393,0)</f>
        <v>0</v>
      </c>
      <c r="BJ393" s="17" t="s">
        <v>86</v>
      </c>
      <c r="BK393" s="230">
        <f>ROUND(I393*H393,2)</f>
        <v>0</v>
      </c>
      <c r="BL393" s="17" t="s">
        <v>170</v>
      </c>
      <c r="BM393" s="229" t="s">
        <v>900</v>
      </c>
    </row>
    <row r="394" s="2" customFormat="1">
      <c r="A394" s="38"/>
      <c r="B394" s="39"/>
      <c r="C394" s="40"/>
      <c r="D394" s="231" t="s">
        <v>172</v>
      </c>
      <c r="E394" s="40"/>
      <c r="F394" s="232" t="s">
        <v>901</v>
      </c>
      <c r="G394" s="40"/>
      <c r="H394" s="40"/>
      <c r="I394" s="233"/>
      <c r="J394" s="40"/>
      <c r="K394" s="40"/>
      <c r="L394" s="44"/>
      <c r="M394" s="234"/>
      <c r="N394" s="235"/>
      <c r="O394" s="91"/>
      <c r="P394" s="91"/>
      <c r="Q394" s="91"/>
      <c r="R394" s="91"/>
      <c r="S394" s="91"/>
      <c r="T394" s="92"/>
      <c r="U394" s="38"/>
      <c r="V394" s="38"/>
      <c r="W394" s="38"/>
      <c r="X394" s="38"/>
      <c r="Y394" s="38"/>
      <c r="Z394" s="38"/>
      <c r="AA394" s="38"/>
      <c r="AB394" s="38"/>
      <c r="AC394" s="38"/>
      <c r="AD394" s="38"/>
      <c r="AE394" s="38"/>
      <c r="AT394" s="17" t="s">
        <v>172</v>
      </c>
      <c r="AU394" s="17" t="s">
        <v>88</v>
      </c>
    </row>
    <row r="395" s="2" customFormat="1" ht="24.15" customHeight="1">
      <c r="A395" s="38"/>
      <c r="B395" s="39"/>
      <c r="C395" s="218" t="s">
        <v>902</v>
      </c>
      <c r="D395" s="218" t="s">
        <v>165</v>
      </c>
      <c r="E395" s="219" t="s">
        <v>903</v>
      </c>
      <c r="F395" s="220" t="s">
        <v>904</v>
      </c>
      <c r="G395" s="221" t="s">
        <v>176</v>
      </c>
      <c r="H395" s="222">
        <v>738.5</v>
      </c>
      <c r="I395" s="223"/>
      <c r="J395" s="224">
        <f>ROUND(I395*H395,2)</f>
        <v>0</v>
      </c>
      <c r="K395" s="220" t="s">
        <v>169</v>
      </c>
      <c r="L395" s="44"/>
      <c r="M395" s="225" t="s">
        <v>1</v>
      </c>
      <c r="N395" s="226" t="s">
        <v>43</v>
      </c>
      <c r="O395" s="91"/>
      <c r="P395" s="227">
        <f>O395*H395</f>
        <v>0</v>
      </c>
      <c r="Q395" s="227">
        <v>0</v>
      </c>
      <c r="R395" s="227">
        <f>Q395*H395</f>
        <v>0</v>
      </c>
      <c r="S395" s="227">
        <v>0</v>
      </c>
      <c r="T395" s="228">
        <f>S395*H395</f>
        <v>0</v>
      </c>
      <c r="U395" s="38"/>
      <c r="V395" s="38"/>
      <c r="W395" s="38"/>
      <c r="X395" s="38"/>
      <c r="Y395" s="38"/>
      <c r="Z395" s="38"/>
      <c r="AA395" s="38"/>
      <c r="AB395" s="38"/>
      <c r="AC395" s="38"/>
      <c r="AD395" s="38"/>
      <c r="AE395" s="38"/>
      <c r="AR395" s="229" t="s">
        <v>170</v>
      </c>
      <c r="AT395" s="229" t="s">
        <v>165</v>
      </c>
      <c r="AU395" s="229" t="s">
        <v>88</v>
      </c>
      <c r="AY395" s="17" t="s">
        <v>162</v>
      </c>
      <c r="BE395" s="230">
        <f>IF(N395="základní",J395,0)</f>
        <v>0</v>
      </c>
      <c r="BF395" s="230">
        <f>IF(N395="snížená",J395,0)</f>
        <v>0</v>
      </c>
      <c r="BG395" s="230">
        <f>IF(N395="zákl. přenesená",J395,0)</f>
        <v>0</v>
      </c>
      <c r="BH395" s="230">
        <f>IF(N395="sníž. přenesená",J395,0)</f>
        <v>0</v>
      </c>
      <c r="BI395" s="230">
        <f>IF(N395="nulová",J395,0)</f>
        <v>0</v>
      </c>
      <c r="BJ395" s="17" t="s">
        <v>86</v>
      </c>
      <c r="BK395" s="230">
        <f>ROUND(I395*H395,2)</f>
        <v>0</v>
      </c>
      <c r="BL395" s="17" t="s">
        <v>170</v>
      </c>
      <c r="BM395" s="229" t="s">
        <v>905</v>
      </c>
    </row>
    <row r="396" s="2" customFormat="1" ht="16.5" customHeight="1">
      <c r="A396" s="38"/>
      <c r="B396" s="39"/>
      <c r="C396" s="218" t="s">
        <v>906</v>
      </c>
      <c r="D396" s="218" t="s">
        <v>165</v>
      </c>
      <c r="E396" s="219" t="s">
        <v>907</v>
      </c>
      <c r="F396" s="220" t="s">
        <v>908</v>
      </c>
      <c r="G396" s="221" t="s">
        <v>353</v>
      </c>
      <c r="H396" s="222">
        <v>4.9279999999999999</v>
      </c>
      <c r="I396" s="223"/>
      <c r="J396" s="224">
        <f>ROUND(I396*H396,2)</f>
        <v>0</v>
      </c>
      <c r="K396" s="220" t="s">
        <v>169</v>
      </c>
      <c r="L396" s="44"/>
      <c r="M396" s="225" t="s">
        <v>1</v>
      </c>
      <c r="N396" s="226" t="s">
        <v>43</v>
      </c>
      <c r="O396" s="91"/>
      <c r="P396" s="227">
        <f>O396*H396</f>
        <v>0</v>
      </c>
      <c r="Q396" s="227">
        <v>1.0500499999999999</v>
      </c>
      <c r="R396" s="227">
        <f>Q396*H396</f>
        <v>5.1746463999999994</v>
      </c>
      <c r="S396" s="227">
        <v>0</v>
      </c>
      <c r="T396" s="228">
        <f>S396*H396</f>
        <v>0</v>
      </c>
      <c r="U396" s="38"/>
      <c r="V396" s="38"/>
      <c r="W396" s="38"/>
      <c r="X396" s="38"/>
      <c r="Y396" s="38"/>
      <c r="Z396" s="38"/>
      <c r="AA396" s="38"/>
      <c r="AB396" s="38"/>
      <c r="AC396" s="38"/>
      <c r="AD396" s="38"/>
      <c r="AE396" s="38"/>
      <c r="AR396" s="229" t="s">
        <v>170</v>
      </c>
      <c r="AT396" s="229" t="s">
        <v>165</v>
      </c>
      <c r="AU396" s="229" t="s">
        <v>88</v>
      </c>
      <c r="AY396" s="17" t="s">
        <v>162</v>
      </c>
      <c r="BE396" s="230">
        <f>IF(N396="základní",J396,0)</f>
        <v>0</v>
      </c>
      <c r="BF396" s="230">
        <f>IF(N396="snížená",J396,0)</f>
        <v>0</v>
      </c>
      <c r="BG396" s="230">
        <f>IF(N396="zákl. přenesená",J396,0)</f>
        <v>0</v>
      </c>
      <c r="BH396" s="230">
        <f>IF(N396="sníž. přenesená",J396,0)</f>
        <v>0</v>
      </c>
      <c r="BI396" s="230">
        <f>IF(N396="nulová",J396,0)</f>
        <v>0</v>
      </c>
      <c r="BJ396" s="17" t="s">
        <v>86</v>
      </c>
      <c r="BK396" s="230">
        <f>ROUND(I396*H396,2)</f>
        <v>0</v>
      </c>
      <c r="BL396" s="17" t="s">
        <v>170</v>
      </c>
      <c r="BM396" s="229" t="s">
        <v>909</v>
      </c>
    </row>
    <row r="397" s="2" customFormat="1">
      <c r="A397" s="38"/>
      <c r="B397" s="39"/>
      <c r="C397" s="40"/>
      <c r="D397" s="231" t="s">
        <v>172</v>
      </c>
      <c r="E397" s="40"/>
      <c r="F397" s="232" t="s">
        <v>910</v>
      </c>
      <c r="G397" s="40"/>
      <c r="H397" s="40"/>
      <c r="I397" s="233"/>
      <c r="J397" s="40"/>
      <c r="K397" s="40"/>
      <c r="L397" s="44"/>
      <c r="M397" s="234"/>
      <c r="N397" s="235"/>
      <c r="O397" s="91"/>
      <c r="P397" s="91"/>
      <c r="Q397" s="91"/>
      <c r="R397" s="91"/>
      <c r="S397" s="91"/>
      <c r="T397" s="92"/>
      <c r="U397" s="38"/>
      <c r="V397" s="38"/>
      <c r="W397" s="38"/>
      <c r="X397" s="38"/>
      <c r="Y397" s="38"/>
      <c r="Z397" s="38"/>
      <c r="AA397" s="38"/>
      <c r="AB397" s="38"/>
      <c r="AC397" s="38"/>
      <c r="AD397" s="38"/>
      <c r="AE397" s="38"/>
      <c r="AT397" s="17" t="s">
        <v>172</v>
      </c>
      <c r="AU397" s="17" t="s">
        <v>88</v>
      </c>
    </row>
    <row r="398" s="13" customFormat="1">
      <c r="A398" s="13"/>
      <c r="B398" s="236"/>
      <c r="C398" s="237"/>
      <c r="D398" s="231" t="s">
        <v>179</v>
      </c>
      <c r="E398" s="238" t="s">
        <v>1</v>
      </c>
      <c r="F398" s="239" t="s">
        <v>911</v>
      </c>
      <c r="G398" s="237"/>
      <c r="H398" s="240">
        <v>4.9279999999999999</v>
      </c>
      <c r="I398" s="241"/>
      <c r="J398" s="237"/>
      <c r="K398" s="237"/>
      <c r="L398" s="242"/>
      <c r="M398" s="243"/>
      <c r="N398" s="244"/>
      <c r="O398" s="244"/>
      <c r="P398" s="244"/>
      <c r="Q398" s="244"/>
      <c r="R398" s="244"/>
      <c r="S398" s="244"/>
      <c r="T398" s="245"/>
      <c r="U398" s="13"/>
      <c r="V398" s="13"/>
      <c r="W398" s="13"/>
      <c r="X398" s="13"/>
      <c r="Y398" s="13"/>
      <c r="Z398" s="13"/>
      <c r="AA398" s="13"/>
      <c r="AB398" s="13"/>
      <c r="AC398" s="13"/>
      <c r="AD398" s="13"/>
      <c r="AE398" s="13"/>
      <c r="AT398" s="246" t="s">
        <v>179</v>
      </c>
      <c r="AU398" s="246" t="s">
        <v>88</v>
      </c>
      <c r="AV398" s="13" t="s">
        <v>88</v>
      </c>
      <c r="AW398" s="13" t="s">
        <v>34</v>
      </c>
      <c r="AX398" s="13" t="s">
        <v>78</v>
      </c>
      <c r="AY398" s="246" t="s">
        <v>162</v>
      </c>
    </row>
    <row r="399" s="14" customFormat="1">
      <c r="A399" s="14"/>
      <c r="B399" s="247"/>
      <c r="C399" s="248"/>
      <c r="D399" s="231" t="s">
        <v>179</v>
      </c>
      <c r="E399" s="249" t="s">
        <v>1</v>
      </c>
      <c r="F399" s="250" t="s">
        <v>181</v>
      </c>
      <c r="G399" s="248"/>
      <c r="H399" s="251">
        <v>4.9279999999999999</v>
      </c>
      <c r="I399" s="252"/>
      <c r="J399" s="248"/>
      <c r="K399" s="248"/>
      <c r="L399" s="253"/>
      <c r="M399" s="254"/>
      <c r="N399" s="255"/>
      <c r="O399" s="255"/>
      <c r="P399" s="255"/>
      <c r="Q399" s="255"/>
      <c r="R399" s="255"/>
      <c r="S399" s="255"/>
      <c r="T399" s="256"/>
      <c r="U399" s="14"/>
      <c r="V399" s="14"/>
      <c r="W399" s="14"/>
      <c r="X399" s="14"/>
      <c r="Y399" s="14"/>
      <c r="Z399" s="14"/>
      <c r="AA399" s="14"/>
      <c r="AB399" s="14"/>
      <c r="AC399" s="14"/>
      <c r="AD399" s="14"/>
      <c r="AE399" s="14"/>
      <c r="AT399" s="257" t="s">
        <v>179</v>
      </c>
      <c r="AU399" s="257" t="s">
        <v>88</v>
      </c>
      <c r="AV399" s="14" t="s">
        <v>170</v>
      </c>
      <c r="AW399" s="14" t="s">
        <v>34</v>
      </c>
      <c r="AX399" s="14" t="s">
        <v>86</v>
      </c>
      <c r="AY399" s="257" t="s">
        <v>162</v>
      </c>
    </row>
    <row r="400" s="2" customFormat="1" ht="16.5" customHeight="1">
      <c r="A400" s="38"/>
      <c r="B400" s="39"/>
      <c r="C400" s="218" t="s">
        <v>912</v>
      </c>
      <c r="D400" s="218" t="s">
        <v>165</v>
      </c>
      <c r="E400" s="219" t="s">
        <v>913</v>
      </c>
      <c r="F400" s="220" t="s">
        <v>914</v>
      </c>
      <c r="G400" s="221" t="s">
        <v>353</v>
      </c>
      <c r="H400" s="222">
        <v>2.3820000000000001</v>
      </c>
      <c r="I400" s="223"/>
      <c r="J400" s="224">
        <f>ROUND(I400*H400,2)</f>
        <v>0</v>
      </c>
      <c r="K400" s="220" t="s">
        <v>169</v>
      </c>
      <c r="L400" s="44"/>
      <c r="M400" s="225" t="s">
        <v>1</v>
      </c>
      <c r="N400" s="226" t="s">
        <v>43</v>
      </c>
      <c r="O400" s="91"/>
      <c r="P400" s="227">
        <f>O400*H400</f>
        <v>0</v>
      </c>
      <c r="Q400" s="227">
        <v>1.06277</v>
      </c>
      <c r="R400" s="227">
        <f>Q400*H400</f>
        <v>2.5315181400000002</v>
      </c>
      <c r="S400" s="227">
        <v>0</v>
      </c>
      <c r="T400" s="228">
        <f>S400*H400</f>
        <v>0</v>
      </c>
      <c r="U400" s="38"/>
      <c r="V400" s="38"/>
      <c r="W400" s="38"/>
      <c r="X400" s="38"/>
      <c r="Y400" s="38"/>
      <c r="Z400" s="38"/>
      <c r="AA400" s="38"/>
      <c r="AB400" s="38"/>
      <c r="AC400" s="38"/>
      <c r="AD400" s="38"/>
      <c r="AE400" s="38"/>
      <c r="AR400" s="229" t="s">
        <v>170</v>
      </c>
      <c r="AT400" s="229" t="s">
        <v>165</v>
      </c>
      <c r="AU400" s="229" t="s">
        <v>88</v>
      </c>
      <c r="AY400" s="17" t="s">
        <v>162</v>
      </c>
      <c r="BE400" s="230">
        <f>IF(N400="základní",J400,0)</f>
        <v>0</v>
      </c>
      <c r="BF400" s="230">
        <f>IF(N400="snížená",J400,0)</f>
        <v>0</v>
      </c>
      <c r="BG400" s="230">
        <f>IF(N400="zákl. přenesená",J400,0)</f>
        <v>0</v>
      </c>
      <c r="BH400" s="230">
        <f>IF(N400="sníž. přenesená",J400,0)</f>
        <v>0</v>
      </c>
      <c r="BI400" s="230">
        <f>IF(N400="nulová",J400,0)</f>
        <v>0</v>
      </c>
      <c r="BJ400" s="17" t="s">
        <v>86</v>
      </c>
      <c r="BK400" s="230">
        <f>ROUND(I400*H400,2)</f>
        <v>0</v>
      </c>
      <c r="BL400" s="17" t="s">
        <v>170</v>
      </c>
      <c r="BM400" s="229" t="s">
        <v>915</v>
      </c>
    </row>
    <row r="401" s="2" customFormat="1">
      <c r="A401" s="38"/>
      <c r="B401" s="39"/>
      <c r="C401" s="40"/>
      <c r="D401" s="231" t="s">
        <v>172</v>
      </c>
      <c r="E401" s="40"/>
      <c r="F401" s="232" t="s">
        <v>866</v>
      </c>
      <c r="G401" s="40"/>
      <c r="H401" s="40"/>
      <c r="I401" s="233"/>
      <c r="J401" s="40"/>
      <c r="K401" s="40"/>
      <c r="L401" s="44"/>
      <c r="M401" s="234"/>
      <c r="N401" s="235"/>
      <c r="O401" s="91"/>
      <c r="P401" s="91"/>
      <c r="Q401" s="91"/>
      <c r="R401" s="91"/>
      <c r="S401" s="91"/>
      <c r="T401" s="92"/>
      <c r="U401" s="38"/>
      <c r="V401" s="38"/>
      <c r="W401" s="38"/>
      <c r="X401" s="38"/>
      <c r="Y401" s="38"/>
      <c r="Z401" s="38"/>
      <c r="AA401" s="38"/>
      <c r="AB401" s="38"/>
      <c r="AC401" s="38"/>
      <c r="AD401" s="38"/>
      <c r="AE401" s="38"/>
      <c r="AT401" s="17" t="s">
        <v>172</v>
      </c>
      <c r="AU401" s="17" t="s">
        <v>88</v>
      </c>
    </row>
    <row r="402" s="13" customFormat="1">
      <c r="A402" s="13"/>
      <c r="B402" s="236"/>
      <c r="C402" s="237"/>
      <c r="D402" s="231" t="s">
        <v>179</v>
      </c>
      <c r="E402" s="238" t="s">
        <v>1</v>
      </c>
      <c r="F402" s="239" t="s">
        <v>916</v>
      </c>
      <c r="G402" s="237"/>
      <c r="H402" s="240">
        <v>2.3820000000000001</v>
      </c>
      <c r="I402" s="241"/>
      <c r="J402" s="237"/>
      <c r="K402" s="237"/>
      <c r="L402" s="242"/>
      <c r="M402" s="243"/>
      <c r="N402" s="244"/>
      <c r="O402" s="244"/>
      <c r="P402" s="244"/>
      <c r="Q402" s="244"/>
      <c r="R402" s="244"/>
      <c r="S402" s="244"/>
      <c r="T402" s="245"/>
      <c r="U402" s="13"/>
      <c r="V402" s="13"/>
      <c r="W402" s="13"/>
      <c r="X402" s="13"/>
      <c r="Y402" s="13"/>
      <c r="Z402" s="13"/>
      <c r="AA402" s="13"/>
      <c r="AB402" s="13"/>
      <c r="AC402" s="13"/>
      <c r="AD402" s="13"/>
      <c r="AE402" s="13"/>
      <c r="AT402" s="246" t="s">
        <v>179</v>
      </c>
      <c r="AU402" s="246" t="s">
        <v>88</v>
      </c>
      <c r="AV402" s="13" t="s">
        <v>88</v>
      </c>
      <c r="AW402" s="13" t="s">
        <v>34</v>
      </c>
      <c r="AX402" s="13" t="s">
        <v>78</v>
      </c>
      <c r="AY402" s="246" t="s">
        <v>162</v>
      </c>
    </row>
    <row r="403" s="14" customFormat="1">
      <c r="A403" s="14"/>
      <c r="B403" s="247"/>
      <c r="C403" s="248"/>
      <c r="D403" s="231" t="s">
        <v>179</v>
      </c>
      <c r="E403" s="249" t="s">
        <v>1</v>
      </c>
      <c r="F403" s="250" t="s">
        <v>181</v>
      </c>
      <c r="G403" s="248"/>
      <c r="H403" s="251">
        <v>2.3820000000000001</v>
      </c>
      <c r="I403" s="252"/>
      <c r="J403" s="248"/>
      <c r="K403" s="248"/>
      <c r="L403" s="253"/>
      <c r="M403" s="254"/>
      <c r="N403" s="255"/>
      <c r="O403" s="255"/>
      <c r="P403" s="255"/>
      <c r="Q403" s="255"/>
      <c r="R403" s="255"/>
      <c r="S403" s="255"/>
      <c r="T403" s="256"/>
      <c r="U403" s="14"/>
      <c r="V403" s="14"/>
      <c r="W403" s="14"/>
      <c r="X403" s="14"/>
      <c r="Y403" s="14"/>
      <c r="Z403" s="14"/>
      <c r="AA403" s="14"/>
      <c r="AB403" s="14"/>
      <c r="AC403" s="14"/>
      <c r="AD403" s="14"/>
      <c r="AE403" s="14"/>
      <c r="AT403" s="257" t="s">
        <v>179</v>
      </c>
      <c r="AU403" s="257" t="s">
        <v>88</v>
      </c>
      <c r="AV403" s="14" t="s">
        <v>170</v>
      </c>
      <c r="AW403" s="14" t="s">
        <v>34</v>
      </c>
      <c r="AX403" s="14" t="s">
        <v>86</v>
      </c>
      <c r="AY403" s="257" t="s">
        <v>162</v>
      </c>
    </row>
    <row r="404" s="2" customFormat="1" ht="21.75" customHeight="1">
      <c r="A404" s="38"/>
      <c r="B404" s="39"/>
      <c r="C404" s="218" t="s">
        <v>917</v>
      </c>
      <c r="D404" s="218" t="s">
        <v>165</v>
      </c>
      <c r="E404" s="219" t="s">
        <v>918</v>
      </c>
      <c r="F404" s="220" t="s">
        <v>919</v>
      </c>
      <c r="G404" s="221" t="s">
        <v>268</v>
      </c>
      <c r="H404" s="222">
        <v>13</v>
      </c>
      <c r="I404" s="223"/>
      <c r="J404" s="224">
        <f>ROUND(I404*H404,2)</f>
        <v>0</v>
      </c>
      <c r="K404" s="220" t="s">
        <v>169</v>
      </c>
      <c r="L404" s="44"/>
      <c r="M404" s="225" t="s">
        <v>1</v>
      </c>
      <c r="N404" s="226" t="s">
        <v>43</v>
      </c>
      <c r="O404" s="91"/>
      <c r="P404" s="227">
        <f>O404*H404</f>
        <v>0</v>
      </c>
      <c r="Q404" s="227">
        <v>0.058180000000000003</v>
      </c>
      <c r="R404" s="227">
        <f>Q404*H404</f>
        <v>0.75634000000000001</v>
      </c>
      <c r="S404" s="227">
        <v>0</v>
      </c>
      <c r="T404" s="228">
        <f>S404*H404</f>
        <v>0</v>
      </c>
      <c r="U404" s="38"/>
      <c r="V404" s="38"/>
      <c r="W404" s="38"/>
      <c r="X404" s="38"/>
      <c r="Y404" s="38"/>
      <c r="Z404" s="38"/>
      <c r="AA404" s="38"/>
      <c r="AB404" s="38"/>
      <c r="AC404" s="38"/>
      <c r="AD404" s="38"/>
      <c r="AE404" s="38"/>
      <c r="AR404" s="229" t="s">
        <v>170</v>
      </c>
      <c r="AT404" s="229" t="s">
        <v>165</v>
      </c>
      <c r="AU404" s="229" t="s">
        <v>88</v>
      </c>
      <c r="AY404" s="17" t="s">
        <v>162</v>
      </c>
      <c r="BE404" s="230">
        <f>IF(N404="základní",J404,0)</f>
        <v>0</v>
      </c>
      <c r="BF404" s="230">
        <f>IF(N404="snížená",J404,0)</f>
        <v>0</v>
      </c>
      <c r="BG404" s="230">
        <f>IF(N404="zákl. přenesená",J404,0)</f>
        <v>0</v>
      </c>
      <c r="BH404" s="230">
        <f>IF(N404="sníž. přenesená",J404,0)</f>
        <v>0</v>
      </c>
      <c r="BI404" s="230">
        <f>IF(N404="nulová",J404,0)</f>
        <v>0</v>
      </c>
      <c r="BJ404" s="17" t="s">
        <v>86</v>
      </c>
      <c r="BK404" s="230">
        <f>ROUND(I404*H404,2)</f>
        <v>0</v>
      </c>
      <c r="BL404" s="17" t="s">
        <v>170</v>
      </c>
      <c r="BM404" s="229" t="s">
        <v>920</v>
      </c>
    </row>
    <row r="405" s="2" customFormat="1">
      <c r="A405" s="38"/>
      <c r="B405" s="39"/>
      <c r="C405" s="40"/>
      <c r="D405" s="231" t="s">
        <v>172</v>
      </c>
      <c r="E405" s="40"/>
      <c r="F405" s="232" t="s">
        <v>721</v>
      </c>
      <c r="G405" s="40"/>
      <c r="H405" s="40"/>
      <c r="I405" s="233"/>
      <c r="J405" s="40"/>
      <c r="K405" s="40"/>
      <c r="L405" s="44"/>
      <c r="M405" s="234"/>
      <c r="N405" s="235"/>
      <c r="O405" s="91"/>
      <c r="P405" s="91"/>
      <c r="Q405" s="91"/>
      <c r="R405" s="91"/>
      <c r="S405" s="91"/>
      <c r="T405" s="92"/>
      <c r="U405" s="38"/>
      <c r="V405" s="38"/>
      <c r="W405" s="38"/>
      <c r="X405" s="38"/>
      <c r="Y405" s="38"/>
      <c r="Z405" s="38"/>
      <c r="AA405" s="38"/>
      <c r="AB405" s="38"/>
      <c r="AC405" s="38"/>
      <c r="AD405" s="38"/>
      <c r="AE405" s="38"/>
      <c r="AT405" s="17" t="s">
        <v>172</v>
      </c>
      <c r="AU405" s="17" t="s">
        <v>88</v>
      </c>
    </row>
    <row r="406" s="2" customFormat="1" ht="33" customHeight="1">
      <c r="A406" s="38"/>
      <c r="B406" s="39"/>
      <c r="C406" s="218" t="s">
        <v>921</v>
      </c>
      <c r="D406" s="218" t="s">
        <v>165</v>
      </c>
      <c r="E406" s="219" t="s">
        <v>922</v>
      </c>
      <c r="F406" s="220" t="s">
        <v>923</v>
      </c>
      <c r="G406" s="221" t="s">
        <v>208</v>
      </c>
      <c r="H406" s="222">
        <v>252.66999999999999</v>
      </c>
      <c r="I406" s="223"/>
      <c r="J406" s="224">
        <f>ROUND(I406*H406,2)</f>
        <v>0</v>
      </c>
      <c r="K406" s="220" t="s">
        <v>169</v>
      </c>
      <c r="L406" s="44"/>
      <c r="M406" s="225" t="s">
        <v>1</v>
      </c>
      <c r="N406" s="226" t="s">
        <v>43</v>
      </c>
      <c r="O406" s="91"/>
      <c r="P406" s="227">
        <f>O406*H406</f>
        <v>0</v>
      </c>
      <c r="Q406" s="227">
        <v>0.02257</v>
      </c>
      <c r="R406" s="227">
        <f>Q406*H406</f>
        <v>5.7027618999999996</v>
      </c>
      <c r="S406" s="227">
        <v>0</v>
      </c>
      <c r="T406" s="228">
        <f>S406*H406</f>
        <v>0</v>
      </c>
      <c r="U406" s="38"/>
      <c r="V406" s="38"/>
      <c r="W406" s="38"/>
      <c r="X406" s="38"/>
      <c r="Y406" s="38"/>
      <c r="Z406" s="38"/>
      <c r="AA406" s="38"/>
      <c r="AB406" s="38"/>
      <c r="AC406" s="38"/>
      <c r="AD406" s="38"/>
      <c r="AE406" s="38"/>
      <c r="AR406" s="229" t="s">
        <v>170</v>
      </c>
      <c r="AT406" s="229" t="s">
        <v>165</v>
      </c>
      <c r="AU406" s="229" t="s">
        <v>88</v>
      </c>
      <c r="AY406" s="17" t="s">
        <v>162</v>
      </c>
      <c r="BE406" s="230">
        <f>IF(N406="základní",J406,0)</f>
        <v>0</v>
      </c>
      <c r="BF406" s="230">
        <f>IF(N406="snížená",J406,0)</f>
        <v>0</v>
      </c>
      <c r="BG406" s="230">
        <f>IF(N406="zákl. přenesená",J406,0)</f>
        <v>0</v>
      </c>
      <c r="BH406" s="230">
        <f>IF(N406="sníž. přenesená",J406,0)</f>
        <v>0</v>
      </c>
      <c r="BI406" s="230">
        <f>IF(N406="nulová",J406,0)</f>
        <v>0</v>
      </c>
      <c r="BJ406" s="17" t="s">
        <v>86</v>
      </c>
      <c r="BK406" s="230">
        <f>ROUND(I406*H406,2)</f>
        <v>0</v>
      </c>
      <c r="BL406" s="17" t="s">
        <v>170</v>
      </c>
      <c r="BM406" s="229" t="s">
        <v>924</v>
      </c>
    </row>
    <row r="407" s="2" customFormat="1">
      <c r="A407" s="38"/>
      <c r="B407" s="39"/>
      <c r="C407" s="40"/>
      <c r="D407" s="231" t="s">
        <v>172</v>
      </c>
      <c r="E407" s="40"/>
      <c r="F407" s="232" t="s">
        <v>866</v>
      </c>
      <c r="G407" s="40"/>
      <c r="H407" s="40"/>
      <c r="I407" s="233"/>
      <c r="J407" s="40"/>
      <c r="K407" s="40"/>
      <c r="L407" s="44"/>
      <c r="M407" s="234"/>
      <c r="N407" s="235"/>
      <c r="O407" s="91"/>
      <c r="P407" s="91"/>
      <c r="Q407" s="91"/>
      <c r="R407" s="91"/>
      <c r="S407" s="91"/>
      <c r="T407" s="92"/>
      <c r="U407" s="38"/>
      <c r="V407" s="38"/>
      <c r="W407" s="38"/>
      <c r="X407" s="38"/>
      <c r="Y407" s="38"/>
      <c r="Z407" s="38"/>
      <c r="AA407" s="38"/>
      <c r="AB407" s="38"/>
      <c r="AC407" s="38"/>
      <c r="AD407" s="38"/>
      <c r="AE407" s="38"/>
      <c r="AT407" s="17" t="s">
        <v>172</v>
      </c>
      <c r="AU407" s="17" t="s">
        <v>88</v>
      </c>
    </row>
    <row r="408" s="13" customFormat="1">
      <c r="A408" s="13"/>
      <c r="B408" s="236"/>
      <c r="C408" s="237"/>
      <c r="D408" s="231" t="s">
        <v>179</v>
      </c>
      <c r="E408" s="238" t="s">
        <v>1</v>
      </c>
      <c r="F408" s="239" t="s">
        <v>925</v>
      </c>
      <c r="G408" s="237"/>
      <c r="H408" s="240">
        <v>48.5</v>
      </c>
      <c r="I408" s="241"/>
      <c r="J408" s="237"/>
      <c r="K408" s="237"/>
      <c r="L408" s="242"/>
      <c r="M408" s="243"/>
      <c r="N408" s="244"/>
      <c r="O408" s="244"/>
      <c r="P408" s="244"/>
      <c r="Q408" s="244"/>
      <c r="R408" s="244"/>
      <c r="S408" s="244"/>
      <c r="T408" s="245"/>
      <c r="U408" s="13"/>
      <c r="V408" s="13"/>
      <c r="W408" s="13"/>
      <c r="X408" s="13"/>
      <c r="Y408" s="13"/>
      <c r="Z408" s="13"/>
      <c r="AA408" s="13"/>
      <c r="AB408" s="13"/>
      <c r="AC408" s="13"/>
      <c r="AD408" s="13"/>
      <c r="AE408" s="13"/>
      <c r="AT408" s="246" t="s">
        <v>179</v>
      </c>
      <c r="AU408" s="246" t="s">
        <v>88</v>
      </c>
      <c r="AV408" s="13" t="s">
        <v>88</v>
      </c>
      <c r="AW408" s="13" t="s">
        <v>34</v>
      </c>
      <c r="AX408" s="13" t="s">
        <v>78</v>
      </c>
      <c r="AY408" s="246" t="s">
        <v>162</v>
      </c>
    </row>
    <row r="409" s="13" customFormat="1">
      <c r="A409" s="13"/>
      <c r="B409" s="236"/>
      <c r="C409" s="237"/>
      <c r="D409" s="231" t="s">
        <v>179</v>
      </c>
      <c r="E409" s="238" t="s">
        <v>1</v>
      </c>
      <c r="F409" s="239" t="s">
        <v>926</v>
      </c>
      <c r="G409" s="237"/>
      <c r="H409" s="240">
        <v>204.16999999999999</v>
      </c>
      <c r="I409" s="241"/>
      <c r="J409" s="237"/>
      <c r="K409" s="237"/>
      <c r="L409" s="242"/>
      <c r="M409" s="243"/>
      <c r="N409" s="244"/>
      <c r="O409" s="244"/>
      <c r="P409" s="244"/>
      <c r="Q409" s="244"/>
      <c r="R409" s="244"/>
      <c r="S409" s="244"/>
      <c r="T409" s="245"/>
      <c r="U409" s="13"/>
      <c r="V409" s="13"/>
      <c r="W409" s="13"/>
      <c r="X409" s="13"/>
      <c r="Y409" s="13"/>
      <c r="Z409" s="13"/>
      <c r="AA409" s="13"/>
      <c r="AB409" s="13"/>
      <c r="AC409" s="13"/>
      <c r="AD409" s="13"/>
      <c r="AE409" s="13"/>
      <c r="AT409" s="246" t="s">
        <v>179</v>
      </c>
      <c r="AU409" s="246" t="s">
        <v>88</v>
      </c>
      <c r="AV409" s="13" t="s">
        <v>88</v>
      </c>
      <c r="AW409" s="13" t="s">
        <v>34</v>
      </c>
      <c r="AX409" s="13" t="s">
        <v>78</v>
      </c>
      <c r="AY409" s="246" t="s">
        <v>162</v>
      </c>
    </row>
    <row r="410" s="14" customFormat="1">
      <c r="A410" s="14"/>
      <c r="B410" s="247"/>
      <c r="C410" s="248"/>
      <c r="D410" s="231" t="s">
        <v>179</v>
      </c>
      <c r="E410" s="249" t="s">
        <v>1</v>
      </c>
      <c r="F410" s="250" t="s">
        <v>181</v>
      </c>
      <c r="G410" s="248"/>
      <c r="H410" s="251">
        <v>252.66999999999999</v>
      </c>
      <c r="I410" s="252"/>
      <c r="J410" s="248"/>
      <c r="K410" s="248"/>
      <c r="L410" s="253"/>
      <c r="M410" s="254"/>
      <c r="N410" s="255"/>
      <c r="O410" s="255"/>
      <c r="P410" s="255"/>
      <c r="Q410" s="255"/>
      <c r="R410" s="255"/>
      <c r="S410" s="255"/>
      <c r="T410" s="256"/>
      <c r="U410" s="14"/>
      <c r="V410" s="14"/>
      <c r="W410" s="14"/>
      <c r="X410" s="14"/>
      <c r="Y410" s="14"/>
      <c r="Z410" s="14"/>
      <c r="AA410" s="14"/>
      <c r="AB410" s="14"/>
      <c r="AC410" s="14"/>
      <c r="AD410" s="14"/>
      <c r="AE410" s="14"/>
      <c r="AT410" s="257" t="s">
        <v>179</v>
      </c>
      <c r="AU410" s="257" t="s">
        <v>88</v>
      </c>
      <c r="AV410" s="14" t="s">
        <v>170</v>
      </c>
      <c r="AW410" s="14" t="s">
        <v>34</v>
      </c>
      <c r="AX410" s="14" t="s">
        <v>86</v>
      </c>
      <c r="AY410" s="257" t="s">
        <v>162</v>
      </c>
    </row>
    <row r="411" s="2" customFormat="1" ht="16.5" customHeight="1">
      <c r="A411" s="38"/>
      <c r="B411" s="39"/>
      <c r="C411" s="218" t="s">
        <v>927</v>
      </c>
      <c r="D411" s="218" t="s">
        <v>165</v>
      </c>
      <c r="E411" s="219" t="s">
        <v>928</v>
      </c>
      <c r="F411" s="220" t="s">
        <v>929</v>
      </c>
      <c r="G411" s="221" t="s">
        <v>168</v>
      </c>
      <c r="H411" s="222">
        <v>17.024000000000001</v>
      </c>
      <c r="I411" s="223"/>
      <c r="J411" s="224">
        <f>ROUND(I411*H411,2)</f>
        <v>0</v>
      </c>
      <c r="K411" s="220" t="s">
        <v>169</v>
      </c>
      <c r="L411" s="44"/>
      <c r="M411" s="225" t="s">
        <v>1</v>
      </c>
      <c r="N411" s="226" t="s">
        <v>43</v>
      </c>
      <c r="O411" s="91"/>
      <c r="P411" s="227">
        <f>O411*H411</f>
        <v>0</v>
      </c>
      <c r="Q411" s="227">
        <v>2.5019800000000001</v>
      </c>
      <c r="R411" s="227">
        <f>Q411*H411</f>
        <v>42.593707520000002</v>
      </c>
      <c r="S411" s="227">
        <v>0</v>
      </c>
      <c r="T411" s="228">
        <f>S411*H411</f>
        <v>0</v>
      </c>
      <c r="U411" s="38"/>
      <c r="V411" s="38"/>
      <c r="W411" s="38"/>
      <c r="X411" s="38"/>
      <c r="Y411" s="38"/>
      <c r="Z411" s="38"/>
      <c r="AA411" s="38"/>
      <c r="AB411" s="38"/>
      <c r="AC411" s="38"/>
      <c r="AD411" s="38"/>
      <c r="AE411" s="38"/>
      <c r="AR411" s="229" t="s">
        <v>170</v>
      </c>
      <c r="AT411" s="229" t="s">
        <v>165</v>
      </c>
      <c r="AU411" s="229" t="s">
        <v>88</v>
      </c>
      <c r="AY411" s="17" t="s">
        <v>162</v>
      </c>
      <c r="BE411" s="230">
        <f>IF(N411="základní",J411,0)</f>
        <v>0</v>
      </c>
      <c r="BF411" s="230">
        <f>IF(N411="snížená",J411,0)</f>
        <v>0</v>
      </c>
      <c r="BG411" s="230">
        <f>IF(N411="zákl. přenesená",J411,0)</f>
        <v>0</v>
      </c>
      <c r="BH411" s="230">
        <f>IF(N411="sníž. přenesená",J411,0)</f>
        <v>0</v>
      </c>
      <c r="BI411" s="230">
        <f>IF(N411="nulová",J411,0)</f>
        <v>0</v>
      </c>
      <c r="BJ411" s="17" t="s">
        <v>86</v>
      </c>
      <c r="BK411" s="230">
        <f>ROUND(I411*H411,2)</f>
        <v>0</v>
      </c>
      <c r="BL411" s="17" t="s">
        <v>170</v>
      </c>
      <c r="BM411" s="229" t="s">
        <v>930</v>
      </c>
    </row>
    <row r="412" s="2" customFormat="1">
      <c r="A412" s="38"/>
      <c r="B412" s="39"/>
      <c r="C412" s="40"/>
      <c r="D412" s="231" t="s">
        <v>172</v>
      </c>
      <c r="E412" s="40"/>
      <c r="F412" s="232" t="s">
        <v>931</v>
      </c>
      <c r="G412" s="40"/>
      <c r="H412" s="40"/>
      <c r="I412" s="233"/>
      <c r="J412" s="40"/>
      <c r="K412" s="40"/>
      <c r="L412" s="44"/>
      <c r="M412" s="234"/>
      <c r="N412" s="235"/>
      <c r="O412" s="91"/>
      <c r="P412" s="91"/>
      <c r="Q412" s="91"/>
      <c r="R412" s="91"/>
      <c r="S412" s="91"/>
      <c r="T412" s="92"/>
      <c r="U412" s="38"/>
      <c r="V412" s="38"/>
      <c r="W412" s="38"/>
      <c r="X412" s="38"/>
      <c r="Y412" s="38"/>
      <c r="Z412" s="38"/>
      <c r="AA412" s="38"/>
      <c r="AB412" s="38"/>
      <c r="AC412" s="38"/>
      <c r="AD412" s="38"/>
      <c r="AE412" s="38"/>
      <c r="AT412" s="17" t="s">
        <v>172</v>
      </c>
      <c r="AU412" s="17" t="s">
        <v>88</v>
      </c>
    </row>
    <row r="413" s="13" customFormat="1">
      <c r="A413" s="13"/>
      <c r="B413" s="236"/>
      <c r="C413" s="237"/>
      <c r="D413" s="231" t="s">
        <v>179</v>
      </c>
      <c r="E413" s="238" t="s">
        <v>1</v>
      </c>
      <c r="F413" s="239" t="s">
        <v>932</v>
      </c>
      <c r="G413" s="237"/>
      <c r="H413" s="240">
        <v>17.024000000000001</v>
      </c>
      <c r="I413" s="241"/>
      <c r="J413" s="237"/>
      <c r="K413" s="237"/>
      <c r="L413" s="242"/>
      <c r="M413" s="243"/>
      <c r="N413" s="244"/>
      <c r="O413" s="244"/>
      <c r="P413" s="244"/>
      <c r="Q413" s="244"/>
      <c r="R413" s="244"/>
      <c r="S413" s="244"/>
      <c r="T413" s="245"/>
      <c r="U413" s="13"/>
      <c r="V413" s="13"/>
      <c r="W413" s="13"/>
      <c r="X413" s="13"/>
      <c r="Y413" s="13"/>
      <c r="Z413" s="13"/>
      <c r="AA413" s="13"/>
      <c r="AB413" s="13"/>
      <c r="AC413" s="13"/>
      <c r="AD413" s="13"/>
      <c r="AE413" s="13"/>
      <c r="AT413" s="246" t="s">
        <v>179</v>
      </c>
      <c r="AU413" s="246" t="s">
        <v>88</v>
      </c>
      <c r="AV413" s="13" t="s">
        <v>88</v>
      </c>
      <c r="AW413" s="13" t="s">
        <v>34</v>
      </c>
      <c r="AX413" s="13" t="s">
        <v>78</v>
      </c>
      <c r="AY413" s="246" t="s">
        <v>162</v>
      </c>
    </row>
    <row r="414" s="14" customFormat="1">
      <c r="A414" s="14"/>
      <c r="B414" s="247"/>
      <c r="C414" s="248"/>
      <c r="D414" s="231" t="s">
        <v>179</v>
      </c>
      <c r="E414" s="249" t="s">
        <v>1</v>
      </c>
      <c r="F414" s="250" t="s">
        <v>181</v>
      </c>
      <c r="G414" s="248"/>
      <c r="H414" s="251">
        <v>17.024000000000001</v>
      </c>
      <c r="I414" s="252"/>
      <c r="J414" s="248"/>
      <c r="K414" s="248"/>
      <c r="L414" s="253"/>
      <c r="M414" s="254"/>
      <c r="N414" s="255"/>
      <c r="O414" s="255"/>
      <c r="P414" s="255"/>
      <c r="Q414" s="255"/>
      <c r="R414" s="255"/>
      <c r="S414" s="255"/>
      <c r="T414" s="256"/>
      <c r="U414" s="14"/>
      <c r="V414" s="14"/>
      <c r="W414" s="14"/>
      <c r="X414" s="14"/>
      <c r="Y414" s="14"/>
      <c r="Z414" s="14"/>
      <c r="AA414" s="14"/>
      <c r="AB414" s="14"/>
      <c r="AC414" s="14"/>
      <c r="AD414" s="14"/>
      <c r="AE414" s="14"/>
      <c r="AT414" s="257" t="s">
        <v>179</v>
      </c>
      <c r="AU414" s="257" t="s">
        <v>88</v>
      </c>
      <c r="AV414" s="14" t="s">
        <v>170</v>
      </c>
      <c r="AW414" s="14" t="s">
        <v>34</v>
      </c>
      <c r="AX414" s="14" t="s">
        <v>86</v>
      </c>
      <c r="AY414" s="257" t="s">
        <v>162</v>
      </c>
    </row>
    <row r="415" s="2" customFormat="1" ht="24.15" customHeight="1">
      <c r="A415" s="38"/>
      <c r="B415" s="39"/>
      <c r="C415" s="218" t="s">
        <v>933</v>
      </c>
      <c r="D415" s="218" t="s">
        <v>165</v>
      </c>
      <c r="E415" s="219" t="s">
        <v>934</v>
      </c>
      <c r="F415" s="220" t="s">
        <v>935</v>
      </c>
      <c r="G415" s="221" t="s">
        <v>353</v>
      </c>
      <c r="H415" s="222">
        <v>2.2400000000000002</v>
      </c>
      <c r="I415" s="223"/>
      <c r="J415" s="224">
        <f>ROUND(I415*H415,2)</f>
        <v>0</v>
      </c>
      <c r="K415" s="220" t="s">
        <v>169</v>
      </c>
      <c r="L415" s="44"/>
      <c r="M415" s="225" t="s">
        <v>1</v>
      </c>
      <c r="N415" s="226" t="s">
        <v>43</v>
      </c>
      <c r="O415" s="91"/>
      <c r="P415" s="227">
        <f>O415*H415</f>
        <v>0</v>
      </c>
      <c r="Q415" s="227">
        <v>1.0519099999999999</v>
      </c>
      <c r="R415" s="227">
        <f>Q415*H415</f>
        <v>2.3562783999999999</v>
      </c>
      <c r="S415" s="227">
        <v>0</v>
      </c>
      <c r="T415" s="228">
        <f>S415*H415</f>
        <v>0</v>
      </c>
      <c r="U415" s="38"/>
      <c r="V415" s="38"/>
      <c r="W415" s="38"/>
      <c r="X415" s="38"/>
      <c r="Y415" s="38"/>
      <c r="Z415" s="38"/>
      <c r="AA415" s="38"/>
      <c r="AB415" s="38"/>
      <c r="AC415" s="38"/>
      <c r="AD415" s="38"/>
      <c r="AE415" s="38"/>
      <c r="AR415" s="229" t="s">
        <v>170</v>
      </c>
      <c r="AT415" s="229" t="s">
        <v>165</v>
      </c>
      <c r="AU415" s="229" t="s">
        <v>88</v>
      </c>
      <c r="AY415" s="17" t="s">
        <v>162</v>
      </c>
      <c r="BE415" s="230">
        <f>IF(N415="základní",J415,0)</f>
        <v>0</v>
      </c>
      <c r="BF415" s="230">
        <f>IF(N415="snížená",J415,0)</f>
        <v>0</v>
      </c>
      <c r="BG415" s="230">
        <f>IF(N415="zákl. přenesená",J415,0)</f>
        <v>0</v>
      </c>
      <c r="BH415" s="230">
        <f>IF(N415="sníž. přenesená",J415,0)</f>
        <v>0</v>
      </c>
      <c r="BI415" s="230">
        <f>IF(N415="nulová",J415,0)</f>
        <v>0</v>
      </c>
      <c r="BJ415" s="17" t="s">
        <v>86</v>
      </c>
      <c r="BK415" s="230">
        <f>ROUND(I415*H415,2)</f>
        <v>0</v>
      </c>
      <c r="BL415" s="17" t="s">
        <v>170</v>
      </c>
      <c r="BM415" s="229" t="s">
        <v>936</v>
      </c>
    </row>
    <row r="416" s="13" customFormat="1">
      <c r="A416" s="13"/>
      <c r="B416" s="236"/>
      <c r="C416" s="237"/>
      <c r="D416" s="231" t="s">
        <v>179</v>
      </c>
      <c r="E416" s="238" t="s">
        <v>1</v>
      </c>
      <c r="F416" s="239" t="s">
        <v>937</v>
      </c>
      <c r="G416" s="237"/>
      <c r="H416" s="240">
        <v>2.2400000000000002</v>
      </c>
      <c r="I416" s="241"/>
      <c r="J416" s="237"/>
      <c r="K416" s="237"/>
      <c r="L416" s="242"/>
      <c r="M416" s="243"/>
      <c r="N416" s="244"/>
      <c r="O416" s="244"/>
      <c r="P416" s="244"/>
      <c r="Q416" s="244"/>
      <c r="R416" s="244"/>
      <c r="S416" s="244"/>
      <c r="T416" s="245"/>
      <c r="U416" s="13"/>
      <c r="V416" s="13"/>
      <c r="W416" s="13"/>
      <c r="X416" s="13"/>
      <c r="Y416" s="13"/>
      <c r="Z416" s="13"/>
      <c r="AA416" s="13"/>
      <c r="AB416" s="13"/>
      <c r="AC416" s="13"/>
      <c r="AD416" s="13"/>
      <c r="AE416" s="13"/>
      <c r="AT416" s="246" t="s">
        <v>179</v>
      </c>
      <c r="AU416" s="246" t="s">
        <v>88</v>
      </c>
      <c r="AV416" s="13" t="s">
        <v>88</v>
      </c>
      <c r="AW416" s="13" t="s">
        <v>34</v>
      </c>
      <c r="AX416" s="13" t="s">
        <v>78</v>
      </c>
      <c r="AY416" s="246" t="s">
        <v>162</v>
      </c>
    </row>
    <row r="417" s="14" customFormat="1">
      <c r="A417" s="14"/>
      <c r="B417" s="247"/>
      <c r="C417" s="248"/>
      <c r="D417" s="231" t="s">
        <v>179</v>
      </c>
      <c r="E417" s="249" t="s">
        <v>1</v>
      </c>
      <c r="F417" s="250" t="s">
        <v>181</v>
      </c>
      <c r="G417" s="248"/>
      <c r="H417" s="251">
        <v>2.2400000000000002</v>
      </c>
      <c r="I417" s="252"/>
      <c r="J417" s="248"/>
      <c r="K417" s="248"/>
      <c r="L417" s="253"/>
      <c r="M417" s="254"/>
      <c r="N417" s="255"/>
      <c r="O417" s="255"/>
      <c r="P417" s="255"/>
      <c r="Q417" s="255"/>
      <c r="R417" s="255"/>
      <c r="S417" s="255"/>
      <c r="T417" s="256"/>
      <c r="U417" s="14"/>
      <c r="V417" s="14"/>
      <c r="W417" s="14"/>
      <c r="X417" s="14"/>
      <c r="Y417" s="14"/>
      <c r="Z417" s="14"/>
      <c r="AA417" s="14"/>
      <c r="AB417" s="14"/>
      <c r="AC417" s="14"/>
      <c r="AD417" s="14"/>
      <c r="AE417" s="14"/>
      <c r="AT417" s="257" t="s">
        <v>179</v>
      </c>
      <c r="AU417" s="257" t="s">
        <v>88</v>
      </c>
      <c r="AV417" s="14" t="s">
        <v>170</v>
      </c>
      <c r="AW417" s="14" t="s">
        <v>34</v>
      </c>
      <c r="AX417" s="14" t="s">
        <v>86</v>
      </c>
      <c r="AY417" s="257" t="s">
        <v>162</v>
      </c>
    </row>
    <row r="418" s="2" customFormat="1" ht="21.75" customHeight="1">
      <c r="A418" s="38"/>
      <c r="B418" s="39"/>
      <c r="C418" s="218" t="s">
        <v>938</v>
      </c>
      <c r="D418" s="218" t="s">
        <v>165</v>
      </c>
      <c r="E418" s="219" t="s">
        <v>939</v>
      </c>
      <c r="F418" s="220" t="s">
        <v>940</v>
      </c>
      <c r="G418" s="221" t="s">
        <v>168</v>
      </c>
      <c r="H418" s="222">
        <v>3.48</v>
      </c>
      <c r="I418" s="223"/>
      <c r="J418" s="224">
        <f>ROUND(I418*H418,2)</f>
        <v>0</v>
      </c>
      <c r="K418" s="220" t="s">
        <v>169</v>
      </c>
      <c r="L418" s="44"/>
      <c r="M418" s="225" t="s">
        <v>1</v>
      </c>
      <c r="N418" s="226" t="s">
        <v>43</v>
      </c>
      <c r="O418" s="91"/>
      <c r="P418" s="227">
        <f>O418*H418</f>
        <v>0</v>
      </c>
      <c r="Q418" s="227">
        <v>2.5019499999999999</v>
      </c>
      <c r="R418" s="227">
        <f>Q418*H418</f>
        <v>8.7067859999999992</v>
      </c>
      <c r="S418" s="227">
        <v>0</v>
      </c>
      <c r="T418" s="228">
        <f>S418*H418</f>
        <v>0</v>
      </c>
      <c r="U418" s="38"/>
      <c r="V418" s="38"/>
      <c r="W418" s="38"/>
      <c r="X418" s="38"/>
      <c r="Y418" s="38"/>
      <c r="Z418" s="38"/>
      <c r="AA418" s="38"/>
      <c r="AB418" s="38"/>
      <c r="AC418" s="38"/>
      <c r="AD418" s="38"/>
      <c r="AE418" s="38"/>
      <c r="AR418" s="229" t="s">
        <v>170</v>
      </c>
      <c r="AT418" s="229" t="s">
        <v>165</v>
      </c>
      <c r="AU418" s="229" t="s">
        <v>88</v>
      </c>
      <c r="AY418" s="17" t="s">
        <v>162</v>
      </c>
      <c r="BE418" s="230">
        <f>IF(N418="základní",J418,0)</f>
        <v>0</v>
      </c>
      <c r="BF418" s="230">
        <f>IF(N418="snížená",J418,0)</f>
        <v>0</v>
      </c>
      <c r="BG418" s="230">
        <f>IF(N418="zákl. přenesená",J418,0)</f>
        <v>0</v>
      </c>
      <c r="BH418" s="230">
        <f>IF(N418="sníž. přenesená",J418,0)</f>
        <v>0</v>
      </c>
      <c r="BI418" s="230">
        <f>IF(N418="nulová",J418,0)</f>
        <v>0</v>
      </c>
      <c r="BJ418" s="17" t="s">
        <v>86</v>
      </c>
      <c r="BK418" s="230">
        <f>ROUND(I418*H418,2)</f>
        <v>0</v>
      </c>
      <c r="BL418" s="17" t="s">
        <v>170</v>
      </c>
      <c r="BM418" s="229" t="s">
        <v>941</v>
      </c>
    </row>
    <row r="419" s="2" customFormat="1">
      <c r="A419" s="38"/>
      <c r="B419" s="39"/>
      <c r="C419" s="40"/>
      <c r="D419" s="231" t="s">
        <v>172</v>
      </c>
      <c r="E419" s="40"/>
      <c r="F419" s="232" t="s">
        <v>942</v>
      </c>
      <c r="G419" s="40"/>
      <c r="H419" s="40"/>
      <c r="I419" s="233"/>
      <c r="J419" s="40"/>
      <c r="K419" s="40"/>
      <c r="L419" s="44"/>
      <c r="M419" s="234"/>
      <c r="N419" s="235"/>
      <c r="O419" s="91"/>
      <c r="P419" s="91"/>
      <c r="Q419" s="91"/>
      <c r="R419" s="91"/>
      <c r="S419" s="91"/>
      <c r="T419" s="92"/>
      <c r="U419" s="38"/>
      <c r="V419" s="38"/>
      <c r="W419" s="38"/>
      <c r="X419" s="38"/>
      <c r="Y419" s="38"/>
      <c r="Z419" s="38"/>
      <c r="AA419" s="38"/>
      <c r="AB419" s="38"/>
      <c r="AC419" s="38"/>
      <c r="AD419" s="38"/>
      <c r="AE419" s="38"/>
      <c r="AT419" s="17" t="s">
        <v>172</v>
      </c>
      <c r="AU419" s="17" t="s">
        <v>88</v>
      </c>
    </row>
    <row r="420" s="13" customFormat="1">
      <c r="A420" s="13"/>
      <c r="B420" s="236"/>
      <c r="C420" s="237"/>
      <c r="D420" s="231" t="s">
        <v>179</v>
      </c>
      <c r="E420" s="238" t="s">
        <v>1</v>
      </c>
      <c r="F420" s="239" t="s">
        <v>943</v>
      </c>
      <c r="G420" s="237"/>
      <c r="H420" s="240">
        <v>3.48</v>
      </c>
      <c r="I420" s="241"/>
      <c r="J420" s="237"/>
      <c r="K420" s="237"/>
      <c r="L420" s="242"/>
      <c r="M420" s="243"/>
      <c r="N420" s="244"/>
      <c r="O420" s="244"/>
      <c r="P420" s="244"/>
      <c r="Q420" s="244"/>
      <c r="R420" s="244"/>
      <c r="S420" s="244"/>
      <c r="T420" s="245"/>
      <c r="U420" s="13"/>
      <c r="V420" s="13"/>
      <c r="W420" s="13"/>
      <c r="X420" s="13"/>
      <c r="Y420" s="13"/>
      <c r="Z420" s="13"/>
      <c r="AA420" s="13"/>
      <c r="AB420" s="13"/>
      <c r="AC420" s="13"/>
      <c r="AD420" s="13"/>
      <c r="AE420" s="13"/>
      <c r="AT420" s="246" t="s">
        <v>179</v>
      </c>
      <c r="AU420" s="246" t="s">
        <v>88</v>
      </c>
      <c r="AV420" s="13" t="s">
        <v>88</v>
      </c>
      <c r="AW420" s="13" t="s">
        <v>34</v>
      </c>
      <c r="AX420" s="13" t="s">
        <v>78</v>
      </c>
      <c r="AY420" s="246" t="s">
        <v>162</v>
      </c>
    </row>
    <row r="421" s="14" customFormat="1">
      <c r="A421" s="14"/>
      <c r="B421" s="247"/>
      <c r="C421" s="248"/>
      <c r="D421" s="231" t="s">
        <v>179</v>
      </c>
      <c r="E421" s="249" t="s">
        <v>1</v>
      </c>
      <c r="F421" s="250" t="s">
        <v>181</v>
      </c>
      <c r="G421" s="248"/>
      <c r="H421" s="251">
        <v>3.48</v>
      </c>
      <c r="I421" s="252"/>
      <c r="J421" s="248"/>
      <c r="K421" s="248"/>
      <c r="L421" s="253"/>
      <c r="M421" s="254"/>
      <c r="N421" s="255"/>
      <c r="O421" s="255"/>
      <c r="P421" s="255"/>
      <c r="Q421" s="255"/>
      <c r="R421" s="255"/>
      <c r="S421" s="255"/>
      <c r="T421" s="256"/>
      <c r="U421" s="14"/>
      <c r="V421" s="14"/>
      <c r="W421" s="14"/>
      <c r="X421" s="14"/>
      <c r="Y421" s="14"/>
      <c r="Z421" s="14"/>
      <c r="AA421" s="14"/>
      <c r="AB421" s="14"/>
      <c r="AC421" s="14"/>
      <c r="AD421" s="14"/>
      <c r="AE421" s="14"/>
      <c r="AT421" s="257" t="s">
        <v>179</v>
      </c>
      <c r="AU421" s="257" t="s">
        <v>88</v>
      </c>
      <c r="AV421" s="14" t="s">
        <v>170</v>
      </c>
      <c r="AW421" s="14" t="s">
        <v>34</v>
      </c>
      <c r="AX421" s="14" t="s">
        <v>86</v>
      </c>
      <c r="AY421" s="257" t="s">
        <v>162</v>
      </c>
    </row>
    <row r="422" s="2" customFormat="1" ht="24.15" customHeight="1">
      <c r="A422" s="38"/>
      <c r="B422" s="39"/>
      <c r="C422" s="218" t="s">
        <v>944</v>
      </c>
      <c r="D422" s="218" t="s">
        <v>165</v>
      </c>
      <c r="E422" s="219" t="s">
        <v>945</v>
      </c>
      <c r="F422" s="220" t="s">
        <v>946</v>
      </c>
      <c r="G422" s="221" t="s">
        <v>353</v>
      </c>
      <c r="H422" s="222">
        <v>0.626</v>
      </c>
      <c r="I422" s="223"/>
      <c r="J422" s="224">
        <f>ROUND(I422*H422,2)</f>
        <v>0</v>
      </c>
      <c r="K422" s="220" t="s">
        <v>169</v>
      </c>
      <c r="L422" s="44"/>
      <c r="M422" s="225" t="s">
        <v>1</v>
      </c>
      <c r="N422" s="226" t="s">
        <v>43</v>
      </c>
      <c r="O422" s="91"/>
      <c r="P422" s="227">
        <f>O422*H422</f>
        <v>0</v>
      </c>
      <c r="Q422" s="227">
        <v>1.06277</v>
      </c>
      <c r="R422" s="227">
        <f>Q422*H422</f>
        <v>0.66529402000000004</v>
      </c>
      <c r="S422" s="227">
        <v>0</v>
      </c>
      <c r="T422" s="228">
        <f>S422*H422</f>
        <v>0</v>
      </c>
      <c r="U422" s="38"/>
      <c r="V422" s="38"/>
      <c r="W422" s="38"/>
      <c r="X422" s="38"/>
      <c r="Y422" s="38"/>
      <c r="Z422" s="38"/>
      <c r="AA422" s="38"/>
      <c r="AB422" s="38"/>
      <c r="AC422" s="38"/>
      <c r="AD422" s="38"/>
      <c r="AE422" s="38"/>
      <c r="AR422" s="229" t="s">
        <v>170</v>
      </c>
      <c r="AT422" s="229" t="s">
        <v>165</v>
      </c>
      <c r="AU422" s="229" t="s">
        <v>88</v>
      </c>
      <c r="AY422" s="17" t="s">
        <v>162</v>
      </c>
      <c r="BE422" s="230">
        <f>IF(N422="základní",J422,0)</f>
        <v>0</v>
      </c>
      <c r="BF422" s="230">
        <f>IF(N422="snížená",J422,0)</f>
        <v>0</v>
      </c>
      <c r="BG422" s="230">
        <f>IF(N422="zákl. přenesená",J422,0)</f>
        <v>0</v>
      </c>
      <c r="BH422" s="230">
        <f>IF(N422="sníž. přenesená",J422,0)</f>
        <v>0</v>
      </c>
      <c r="BI422" s="230">
        <f>IF(N422="nulová",J422,0)</f>
        <v>0</v>
      </c>
      <c r="BJ422" s="17" t="s">
        <v>86</v>
      </c>
      <c r="BK422" s="230">
        <f>ROUND(I422*H422,2)</f>
        <v>0</v>
      </c>
      <c r="BL422" s="17" t="s">
        <v>170</v>
      </c>
      <c r="BM422" s="229" t="s">
        <v>947</v>
      </c>
    </row>
    <row r="423" s="2" customFormat="1">
      <c r="A423" s="38"/>
      <c r="B423" s="39"/>
      <c r="C423" s="40"/>
      <c r="D423" s="231" t="s">
        <v>172</v>
      </c>
      <c r="E423" s="40"/>
      <c r="F423" s="232" t="s">
        <v>948</v>
      </c>
      <c r="G423" s="40"/>
      <c r="H423" s="40"/>
      <c r="I423" s="233"/>
      <c r="J423" s="40"/>
      <c r="K423" s="40"/>
      <c r="L423" s="44"/>
      <c r="M423" s="234"/>
      <c r="N423" s="235"/>
      <c r="O423" s="91"/>
      <c r="P423" s="91"/>
      <c r="Q423" s="91"/>
      <c r="R423" s="91"/>
      <c r="S423" s="91"/>
      <c r="T423" s="92"/>
      <c r="U423" s="38"/>
      <c r="V423" s="38"/>
      <c r="W423" s="38"/>
      <c r="X423" s="38"/>
      <c r="Y423" s="38"/>
      <c r="Z423" s="38"/>
      <c r="AA423" s="38"/>
      <c r="AB423" s="38"/>
      <c r="AC423" s="38"/>
      <c r="AD423" s="38"/>
      <c r="AE423" s="38"/>
      <c r="AT423" s="17" t="s">
        <v>172</v>
      </c>
      <c r="AU423" s="17" t="s">
        <v>88</v>
      </c>
    </row>
    <row r="424" s="13" customFormat="1">
      <c r="A424" s="13"/>
      <c r="B424" s="236"/>
      <c r="C424" s="237"/>
      <c r="D424" s="231" t="s">
        <v>179</v>
      </c>
      <c r="E424" s="238" t="s">
        <v>1</v>
      </c>
      <c r="F424" s="239" t="s">
        <v>949</v>
      </c>
      <c r="G424" s="237"/>
      <c r="H424" s="240">
        <v>0.626</v>
      </c>
      <c r="I424" s="241"/>
      <c r="J424" s="237"/>
      <c r="K424" s="237"/>
      <c r="L424" s="242"/>
      <c r="M424" s="243"/>
      <c r="N424" s="244"/>
      <c r="O424" s="244"/>
      <c r="P424" s="244"/>
      <c r="Q424" s="244"/>
      <c r="R424" s="244"/>
      <c r="S424" s="244"/>
      <c r="T424" s="245"/>
      <c r="U424" s="13"/>
      <c r="V424" s="13"/>
      <c r="W424" s="13"/>
      <c r="X424" s="13"/>
      <c r="Y424" s="13"/>
      <c r="Z424" s="13"/>
      <c r="AA424" s="13"/>
      <c r="AB424" s="13"/>
      <c r="AC424" s="13"/>
      <c r="AD424" s="13"/>
      <c r="AE424" s="13"/>
      <c r="AT424" s="246" t="s">
        <v>179</v>
      </c>
      <c r="AU424" s="246" t="s">
        <v>88</v>
      </c>
      <c r="AV424" s="13" t="s">
        <v>88</v>
      </c>
      <c r="AW424" s="13" t="s">
        <v>34</v>
      </c>
      <c r="AX424" s="13" t="s">
        <v>78</v>
      </c>
      <c r="AY424" s="246" t="s">
        <v>162</v>
      </c>
    </row>
    <row r="425" s="14" customFormat="1">
      <c r="A425" s="14"/>
      <c r="B425" s="247"/>
      <c r="C425" s="248"/>
      <c r="D425" s="231" t="s">
        <v>179</v>
      </c>
      <c r="E425" s="249" t="s">
        <v>1</v>
      </c>
      <c r="F425" s="250" t="s">
        <v>181</v>
      </c>
      <c r="G425" s="248"/>
      <c r="H425" s="251">
        <v>0.626</v>
      </c>
      <c r="I425" s="252"/>
      <c r="J425" s="248"/>
      <c r="K425" s="248"/>
      <c r="L425" s="253"/>
      <c r="M425" s="254"/>
      <c r="N425" s="255"/>
      <c r="O425" s="255"/>
      <c r="P425" s="255"/>
      <c r="Q425" s="255"/>
      <c r="R425" s="255"/>
      <c r="S425" s="255"/>
      <c r="T425" s="256"/>
      <c r="U425" s="14"/>
      <c r="V425" s="14"/>
      <c r="W425" s="14"/>
      <c r="X425" s="14"/>
      <c r="Y425" s="14"/>
      <c r="Z425" s="14"/>
      <c r="AA425" s="14"/>
      <c r="AB425" s="14"/>
      <c r="AC425" s="14"/>
      <c r="AD425" s="14"/>
      <c r="AE425" s="14"/>
      <c r="AT425" s="257" t="s">
        <v>179</v>
      </c>
      <c r="AU425" s="257" t="s">
        <v>88</v>
      </c>
      <c r="AV425" s="14" t="s">
        <v>170</v>
      </c>
      <c r="AW425" s="14" t="s">
        <v>34</v>
      </c>
      <c r="AX425" s="14" t="s">
        <v>86</v>
      </c>
      <c r="AY425" s="257" t="s">
        <v>162</v>
      </c>
    </row>
    <row r="426" s="2" customFormat="1" ht="24.15" customHeight="1">
      <c r="A426" s="38"/>
      <c r="B426" s="39"/>
      <c r="C426" s="218" t="s">
        <v>950</v>
      </c>
      <c r="D426" s="218" t="s">
        <v>165</v>
      </c>
      <c r="E426" s="219" t="s">
        <v>951</v>
      </c>
      <c r="F426" s="220" t="s">
        <v>952</v>
      </c>
      <c r="G426" s="221" t="s">
        <v>176</v>
      </c>
      <c r="H426" s="222">
        <v>17.399999999999999</v>
      </c>
      <c r="I426" s="223"/>
      <c r="J426" s="224">
        <f>ROUND(I426*H426,2)</f>
        <v>0</v>
      </c>
      <c r="K426" s="220" t="s">
        <v>169</v>
      </c>
      <c r="L426" s="44"/>
      <c r="M426" s="225" t="s">
        <v>1</v>
      </c>
      <c r="N426" s="226" t="s">
        <v>43</v>
      </c>
      <c r="O426" s="91"/>
      <c r="P426" s="227">
        <f>O426*H426</f>
        <v>0</v>
      </c>
      <c r="Q426" s="227">
        <v>0.014120000000000001</v>
      </c>
      <c r="R426" s="227">
        <f>Q426*H426</f>
        <v>0.24568799999999999</v>
      </c>
      <c r="S426" s="227">
        <v>0</v>
      </c>
      <c r="T426" s="228">
        <f>S426*H426</f>
        <v>0</v>
      </c>
      <c r="U426" s="38"/>
      <c r="V426" s="38"/>
      <c r="W426" s="38"/>
      <c r="X426" s="38"/>
      <c r="Y426" s="38"/>
      <c r="Z426" s="38"/>
      <c r="AA426" s="38"/>
      <c r="AB426" s="38"/>
      <c r="AC426" s="38"/>
      <c r="AD426" s="38"/>
      <c r="AE426" s="38"/>
      <c r="AR426" s="229" t="s">
        <v>170</v>
      </c>
      <c r="AT426" s="229" t="s">
        <v>165</v>
      </c>
      <c r="AU426" s="229" t="s">
        <v>88</v>
      </c>
      <c r="AY426" s="17" t="s">
        <v>162</v>
      </c>
      <c r="BE426" s="230">
        <f>IF(N426="základní",J426,0)</f>
        <v>0</v>
      </c>
      <c r="BF426" s="230">
        <f>IF(N426="snížená",J426,0)</f>
        <v>0</v>
      </c>
      <c r="BG426" s="230">
        <f>IF(N426="zákl. přenesená",J426,0)</f>
        <v>0</v>
      </c>
      <c r="BH426" s="230">
        <f>IF(N426="sníž. přenesená",J426,0)</f>
        <v>0</v>
      </c>
      <c r="BI426" s="230">
        <f>IF(N426="nulová",J426,0)</f>
        <v>0</v>
      </c>
      <c r="BJ426" s="17" t="s">
        <v>86</v>
      </c>
      <c r="BK426" s="230">
        <f>ROUND(I426*H426,2)</f>
        <v>0</v>
      </c>
      <c r="BL426" s="17" t="s">
        <v>170</v>
      </c>
      <c r="BM426" s="229" t="s">
        <v>953</v>
      </c>
    </row>
    <row r="427" s="2" customFormat="1">
      <c r="A427" s="38"/>
      <c r="B427" s="39"/>
      <c r="C427" s="40"/>
      <c r="D427" s="231" t="s">
        <v>172</v>
      </c>
      <c r="E427" s="40"/>
      <c r="F427" s="232" t="s">
        <v>954</v>
      </c>
      <c r="G427" s="40"/>
      <c r="H427" s="40"/>
      <c r="I427" s="233"/>
      <c r="J427" s="40"/>
      <c r="K427" s="40"/>
      <c r="L427" s="44"/>
      <c r="M427" s="234"/>
      <c r="N427" s="235"/>
      <c r="O427" s="91"/>
      <c r="P427" s="91"/>
      <c r="Q427" s="91"/>
      <c r="R427" s="91"/>
      <c r="S427" s="91"/>
      <c r="T427" s="92"/>
      <c r="U427" s="38"/>
      <c r="V427" s="38"/>
      <c r="W427" s="38"/>
      <c r="X427" s="38"/>
      <c r="Y427" s="38"/>
      <c r="Z427" s="38"/>
      <c r="AA427" s="38"/>
      <c r="AB427" s="38"/>
      <c r="AC427" s="38"/>
      <c r="AD427" s="38"/>
      <c r="AE427" s="38"/>
      <c r="AT427" s="17" t="s">
        <v>172</v>
      </c>
      <c r="AU427" s="17" t="s">
        <v>88</v>
      </c>
    </row>
    <row r="428" s="2" customFormat="1" ht="24.15" customHeight="1">
      <c r="A428" s="38"/>
      <c r="B428" s="39"/>
      <c r="C428" s="218" t="s">
        <v>955</v>
      </c>
      <c r="D428" s="218" t="s">
        <v>165</v>
      </c>
      <c r="E428" s="219" t="s">
        <v>956</v>
      </c>
      <c r="F428" s="220" t="s">
        <v>957</v>
      </c>
      <c r="G428" s="221" t="s">
        <v>176</v>
      </c>
      <c r="H428" s="222">
        <v>17.399999999999999</v>
      </c>
      <c r="I428" s="223"/>
      <c r="J428" s="224">
        <f>ROUND(I428*H428,2)</f>
        <v>0</v>
      </c>
      <c r="K428" s="220" t="s">
        <v>169</v>
      </c>
      <c r="L428" s="44"/>
      <c r="M428" s="225" t="s">
        <v>1</v>
      </c>
      <c r="N428" s="226" t="s">
        <v>43</v>
      </c>
      <c r="O428" s="91"/>
      <c r="P428" s="227">
        <f>O428*H428</f>
        <v>0</v>
      </c>
      <c r="Q428" s="227">
        <v>0</v>
      </c>
      <c r="R428" s="227">
        <f>Q428*H428</f>
        <v>0</v>
      </c>
      <c r="S428" s="227">
        <v>0</v>
      </c>
      <c r="T428" s="228">
        <f>S428*H428</f>
        <v>0</v>
      </c>
      <c r="U428" s="38"/>
      <c r="V428" s="38"/>
      <c r="W428" s="38"/>
      <c r="X428" s="38"/>
      <c r="Y428" s="38"/>
      <c r="Z428" s="38"/>
      <c r="AA428" s="38"/>
      <c r="AB428" s="38"/>
      <c r="AC428" s="38"/>
      <c r="AD428" s="38"/>
      <c r="AE428" s="38"/>
      <c r="AR428" s="229" t="s">
        <v>170</v>
      </c>
      <c r="AT428" s="229" t="s">
        <v>165</v>
      </c>
      <c r="AU428" s="229" t="s">
        <v>88</v>
      </c>
      <c r="AY428" s="17" t="s">
        <v>162</v>
      </c>
      <c r="BE428" s="230">
        <f>IF(N428="základní",J428,0)</f>
        <v>0</v>
      </c>
      <c r="BF428" s="230">
        <f>IF(N428="snížená",J428,0)</f>
        <v>0</v>
      </c>
      <c r="BG428" s="230">
        <f>IF(N428="zákl. přenesená",J428,0)</f>
        <v>0</v>
      </c>
      <c r="BH428" s="230">
        <f>IF(N428="sníž. přenesená",J428,0)</f>
        <v>0</v>
      </c>
      <c r="BI428" s="230">
        <f>IF(N428="nulová",J428,0)</f>
        <v>0</v>
      </c>
      <c r="BJ428" s="17" t="s">
        <v>86</v>
      </c>
      <c r="BK428" s="230">
        <f>ROUND(I428*H428,2)</f>
        <v>0</v>
      </c>
      <c r="BL428" s="17" t="s">
        <v>170</v>
      </c>
      <c r="BM428" s="229" t="s">
        <v>958</v>
      </c>
    </row>
    <row r="429" s="2" customFormat="1" ht="24.15" customHeight="1">
      <c r="A429" s="38"/>
      <c r="B429" s="39"/>
      <c r="C429" s="218" t="s">
        <v>959</v>
      </c>
      <c r="D429" s="218" t="s">
        <v>165</v>
      </c>
      <c r="E429" s="219" t="s">
        <v>960</v>
      </c>
      <c r="F429" s="220" t="s">
        <v>961</v>
      </c>
      <c r="G429" s="221" t="s">
        <v>176</v>
      </c>
      <c r="H429" s="222">
        <v>17.399999999999999</v>
      </c>
      <c r="I429" s="223"/>
      <c r="J429" s="224">
        <f>ROUND(I429*H429,2)</f>
        <v>0</v>
      </c>
      <c r="K429" s="220" t="s">
        <v>169</v>
      </c>
      <c r="L429" s="44"/>
      <c r="M429" s="225" t="s">
        <v>1</v>
      </c>
      <c r="N429" s="226" t="s">
        <v>43</v>
      </c>
      <c r="O429" s="91"/>
      <c r="P429" s="227">
        <f>O429*H429</f>
        <v>0</v>
      </c>
      <c r="Q429" s="227">
        <v>0.00281</v>
      </c>
      <c r="R429" s="227">
        <f>Q429*H429</f>
        <v>0.048893999999999993</v>
      </c>
      <c r="S429" s="227">
        <v>0</v>
      </c>
      <c r="T429" s="228">
        <f>S429*H429</f>
        <v>0</v>
      </c>
      <c r="U429" s="38"/>
      <c r="V429" s="38"/>
      <c r="W429" s="38"/>
      <c r="X429" s="38"/>
      <c r="Y429" s="38"/>
      <c r="Z429" s="38"/>
      <c r="AA429" s="38"/>
      <c r="AB429" s="38"/>
      <c r="AC429" s="38"/>
      <c r="AD429" s="38"/>
      <c r="AE429" s="38"/>
      <c r="AR429" s="229" t="s">
        <v>170</v>
      </c>
      <c r="AT429" s="229" t="s">
        <v>165</v>
      </c>
      <c r="AU429" s="229" t="s">
        <v>88</v>
      </c>
      <c r="AY429" s="17" t="s">
        <v>162</v>
      </c>
      <c r="BE429" s="230">
        <f>IF(N429="základní",J429,0)</f>
        <v>0</v>
      </c>
      <c r="BF429" s="230">
        <f>IF(N429="snížená",J429,0)</f>
        <v>0</v>
      </c>
      <c r="BG429" s="230">
        <f>IF(N429="zákl. přenesená",J429,0)</f>
        <v>0</v>
      </c>
      <c r="BH429" s="230">
        <f>IF(N429="sníž. přenesená",J429,0)</f>
        <v>0</v>
      </c>
      <c r="BI429" s="230">
        <f>IF(N429="nulová",J429,0)</f>
        <v>0</v>
      </c>
      <c r="BJ429" s="17" t="s">
        <v>86</v>
      </c>
      <c r="BK429" s="230">
        <f>ROUND(I429*H429,2)</f>
        <v>0</v>
      </c>
      <c r="BL429" s="17" t="s">
        <v>170</v>
      </c>
      <c r="BM429" s="229" t="s">
        <v>962</v>
      </c>
    </row>
    <row r="430" s="2" customFormat="1" ht="24.15" customHeight="1">
      <c r="A430" s="38"/>
      <c r="B430" s="39"/>
      <c r="C430" s="218" t="s">
        <v>963</v>
      </c>
      <c r="D430" s="218" t="s">
        <v>165</v>
      </c>
      <c r="E430" s="219" t="s">
        <v>964</v>
      </c>
      <c r="F430" s="220" t="s">
        <v>965</v>
      </c>
      <c r="G430" s="221" t="s">
        <v>176</v>
      </c>
      <c r="H430" s="222">
        <v>17.399999999999999</v>
      </c>
      <c r="I430" s="223"/>
      <c r="J430" s="224">
        <f>ROUND(I430*H430,2)</f>
        <v>0</v>
      </c>
      <c r="K430" s="220" t="s">
        <v>169</v>
      </c>
      <c r="L430" s="44"/>
      <c r="M430" s="225" t="s">
        <v>1</v>
      </c>
      <c r="N430" s="226" t="s">
        <v>43</v>
      </c>
      <c r="O430" s="91"/>
      <c r="P430" s="227">
        <f>O430*H430</f>
        <v>0</v>
      </c>
      <c r="Q430" s="227">
        <v>0</v>
      </c>
      <c r="R430" s="227">
        <f>Q430*H430</f>
        <v>0</v>
      </c>
      <c r="S430" s="227">
        <v>0</v>
      </c>
      <c r="T430" s="228">
        <f>S430*H430</f>
        <v>0</v>
      </c>
      <c r="U430" s="38"/>
      <c r="V430" s="38"/>
      <c r="W430" s="38"/>
      <c r="X430" s="38"/>
      <c r="Y430" s="38"/>
      <c r="Z430" s="38"/>
      <c r="AA430" s="38"/>
      <c r="AB430" s="38"/>
      <c r="AC430" s="38"/>
      <c r="AD430" s="38"/>
      <c r="AE430" s="38"/>
      <c r="AR430" s="229" t="s">
        <v>170</v>
      </c>
      <c r="AT430" s="229" t="s">
        <v>165</v>
      </c>
      <c r="AU430" s="229" t="s">
        <v>88</v>
      </c>
      <c r="AY430" s="17" t="s">
        <v>162</v>
      </c>
      <c r="BE430" s="230">
        <f>IF(N430="základní",J430,0)</f>
        <v>0</v>
      </c>
      <c r="BF430" s="230">
        <f>IF(N430="snížená",J430,0)</f>
        <v>0</v>
      </c>
      <c r="BG430" s="230">
        <f>IF(N430="zákl. přenesená",J430,0)</f>
        <v>0</v>
      </c>
      <c r="BH430" s="230">
        <f>IF(N430="sníž. přenesená",J430,0)</f>
        <v>0</v>
      </c>
      <c r="BI430" s="230">
        <f>IF(N430="nulová",J430,0)</f>
        <v>0</v>
      </c>
      <c r="BJ430" s="17" t="s">
        <v>86</v>
      </c>
      <c r="BK430" s="230">
        <f>ROUND(I430*H430,2)</f>
        <v>0</v>
      </c>
      <c r="BL430" s="17" t="s">
        <v>170</v>
      </c>
      <c r="BM430" s="229" t="s">
        <v>966</v>
      </c>
    </row>
    <row r="431" s="2" customFormat="1" ht="16.5" customHeight="1">
      <c r="A431" s="38"/>
      <c r="B431" s="39"/>
      <c r="C431" s="218" t="s">
        <v>967</v>
      </c>
      <c r="D431" s="218" t="s">
        <v>165</v>
      </c>
      <c r="E431" s="219" t="s">
        <v>968</v>
      </c>
      <c r="F431" s="220" t="s">
        <v>969</v>
      </c>
      <c r="G431" s="221" t="s">
        <v>176</v>
      </c>
      <c r="H431" s="222">
        <v>4.1600000000000001</v>
      </c>
      <c r="I431" s="223"/>
      <c r="J431" s="224">
        <f>ROUND(I431*H431,2)</f>
        <v>0</v>
      </c>
      <c r="K431" s="220" t="s">
        <v>169</v>
      </c>
      <c r="L431" s="44"/>
      <c r="M431" s="225" t="s">
        <v>1</v>
      </c>
      <c r="N431" s="226" t="s">
        <v>43</v>
      </c>
      <c r="O431" s="91"/>
      <c r="P431" s="227">
        <f>O431*H431</f>
        <v>0</v>
      </c>
      <c r="Q431" s="227">
        <v>0.0091599999999999997</v>
      </c>
      <c r="R431" s="227">
        <f>Q431*H431</f>
        <v>0.038105600000000003</v>
      </c>
      <c r="S431" s="227">
        <v>0</v>
      </c>
      <c r="T431" s="228">
        <f>S431*H431</f>
        <v>0</v>
      </c>
      <c r="U431" s="38"/>
      <c r="V431" s="38"/>
      <c r="W431" s="38"/>
      <c r="X431" s="38"/>
      <c r="Y431" s="38"/>
      <c r="Z431" s="38"/>
      <c r="AA431" s="38"/>
      <c r="AB431" s="38"/>
      <c r="AC431" s="38"/>
      <c r="AD431" s="38"/>
      <c r="AE431" s="38"/>
      <c r="AR431" s="229" t="s">
        <v>170</v>
      </c>
      <c r="AT431" s="229" t="s">
        <v>165</v>
      </c>
      <c r="AU431" s="229" t="s">
        <v>88</v>
      </c>
      <c r="AY431" s="17" t="s">
        <v>162</v>
      </c>
      <c r="BE431" s="230">
        <f>IF(N431="základní",J431,0)</f>
        <v>0</v>
      </c>
      <c r="BF431" s="230">
        <f>IF(N431="snížená",J431,0)</f>
        <v>0</v>
      </c>
      <c r="BG431" s="230">
        <f>IF(N431="zákl. přenesená",J431,0)</f>
        <v>0</v>
      </c>
      <c r="BH431" s="230">
        <f>IF(N431="sníž. přenesená",J431,0)</f>
        <v>0</v>
      </c>
      <c r="BI431" s="230">
        <f>IF(N431="nulová",J431,0)</f>
        <v>0</v>
      </c>
      <c r="BJ431" s="17" t="s">
        <v>86</v>
      </c>
      <c r="BK431" s="230">
        <f>ROUND(I431*H431,2)</f>
        <v>0</v>
      </c>
      <c r="BL431" s="17" t="s">
        <v>170</v>
      </c>
      <c r="BM431" s="229" t="s">
        <v>970</v>
      </c>
    </row>
    <row r="432" s="2" customFormat="1" ht="16.5" customHeight="1">
      <c r="A432" s="38"/>
      <c r="B432" s="39"/>
      <c r="C432" s="218" t="s">
        <v>971</v>
      </c>
      <c r="D432" s="218" t="s">
        <v>165</v>
      </c>
      <c r="E432" s="219" t="s">
        <v>972</v>
      </c>
      <c r="F432" s="220" t="s">
        <v>973</v>
      </c>
      <c r="G432" s="221" t="s">
        <v>176</v>
      </c>
      <c r="H432" s="222">
        <v>4.1600000000000001</v>
      </c>
      <c r="I432" s="223"/>
      <c r="J432" s="224">
        <f>ROUND(I432*H432,2)</f>
        <v>0</v>
      </c>
      <c r="K432" s="220" t="s">
        <v>169</v>
      </c>
      <c r="L432" s="44"/>
      <c r="M432" s="225" t="s">
        <v>1</v>
      </c>
      <c r="N432" s="226" t="s">
        <v>43</v>
      </c>
      <c r="O432" s="91"/>
      <c r="P432" s="227">
        <f>O432*H432</f>
        <v>0</v>
      </c>
      <c r="Q432" s="227">
        <v>0</v>
      </c>
      <c r="R432" s="227">
        <f>Q432*H432</f>
        <v>0</v>
      </c>
      <c r="S432" s="227">
        <v>0</v>
      </c>
      <c r="T432" s="228">
        <f>S432*H432</f>
        <v>0</v>
      </c>
      <c r="U432" s="38"/>
      <c r="V432" s="38"/>
      <c r="W432" s="38"/>
      <c r="X432" s="38"/>
      <c r="Y432" s="38"/>
      <c r="Z432" s="38"/>
      <c r="AA432" s="38"/>
      <c r="AB432" s="38"/>
      <c r="AC432" s="38"/>
      <c r="AD432" s="38"/>
      <c r="AE432" s="38"/>
      <c r="AR432" s="229" t="s">
        <v>170</v>
      </c>
      <c r="AT432" s="229" t="s">
        <v>165</v>
      </c>
      <c r="AU432" s="229" t="s">
        <v>88</v>
      </c>
      <c r="AY432" s="17" t="s">
        <v>162</v>
      </c>
      <c r="BE432" s="230">
        <f>IF(N432="základní",J432,0)</f>
        <v>0</v>
      </c>
      <c r="BF432" s="230">
        <f>IF(N432="snížená",J432,0)</f>
        <v>0</v>
      </c>
      <c r="BG432" s="230">
        <f>IF(N432="zákl. přenesená",J432,0)</f>
        <v>0</v>
      </c>
      <c r="BH432" s="230">
        <f>IF(N432="sníž. přenesená",J432,0)</f>
        <v>0</v>
      </c>
      <c r="BI432" s="230">
        <f>IF(N432="nulová",J432,0)</f>
        <v>0</v>
      </c>
      <c r="BJ432" s="17" t="s">
        <v>86</v>
      </c>
      <c r="BK432" s="230">
        <f>ROUND(I432*H432,2)</f>
        <v>0</v>
      </c>
      <c r="BL432" s="17" t="s">
        <v>170</v>
      </c>
      <c r="BM432" s="229" t="s">
        <v>974</v>
      </c>
    </row>
    <row r="433" s="12" customFormat="1" ht="22.8" customHeight="1">
      <c r="A433" s="12"/>
      <c r="B433" s="202"/>
      <c r="C433" s="203"/>
      <c r="D433" s="204" t="s">
        <v>77</v>
      </c>
      <c r="E433" s="216" t="s">
        <v>196</v>
      </c>
      <c r="F433" s="216" t="s">
        <v>975</v>
      </c>
      <c r="G433" s="203"/>
      <c r="H433" s="203"/>
      <c r="I433" s="206"/>
      <c r="J433" s="217">
        <f>BK433</f>
        <v>0</v>
      </c>
      <c r="K433" s="203"/>
      <c r="L433" s="208"/>
      <c r="M433" s="209"/>
      <c r="N433" s="210"/>
      <c r="O433" s="210"/>
      <c r="P433" s="211">
        <f>P434+P483+P511+P552</f>
        <v>0</v>
      </c>
      <c r="Q433" s="210"/>
      <c r="R433" s="211">
        <f>R434+R483+R511+R552</f>
        <v>563.74209640000004</v>
      </c>
      <c r="S433" s="210"/>
      <c r="T433" s="212">
        <f>T434+T483+T511+T552</f>
        <v>0</v>
      </c>
      <c r="U433" s="12"/>
      <c r="V433" s="12"/>
      <c r="W433" s="12"/>
      <c r="X433" s="12"/>
      <c r="Y433" s="12"/>
      <c r="Z433" s="12"/>
      <c r="AA433" s="12"/>
      <c r="AB433" s="12"/>
      <c r="AC433" s="12"/>
      <c r="AD433" s="12"/>
      <c r="AE433" s="12"/>
      <c r="AR433" s="213" t="s">
        <v>86</v>
      </c>
      <c r="AT433" s="214" t="s">
        <v>77</v>
      </c>
      <c r="AU433" s="214" t="s">
        <v>86</v>
      </c>
      <c r="AY433" s="213" t="s">
        <v>162</v>
      </c>
      <c r="BK433" s="215">
        <f>BK434+BK483+BK511+BK552</f>
        <v>0</v>
      </c>
    </row>
    <row r="434" s="12" customFormat="1" ht="20.88" customHeight="1">
      <c r="A434" s="12"/>
      <c r="B434" s="202"/>
      <c r="C434" s="203"/>
      <c r="D434" s="204" t="s">
        <v>77</v>
      </c>
      <c r="E434" s="216" t="s">
        <v>481</v>
      </c>
      <c r="F434" s="216" t="s">
        <v>976</v>
      </c>
      <c r="G434" s="203"/>
      <c r="H434" s="203"/>
      <c r="I434" s="206"/>
      <c r="J434" s="217">
        <f>BK434</f>
        <v>0</v>
      </c>
      <c r="K434" s="203"/>
      <c r="L434" s="208"/>
      <c r="M434" s="209"/>
      <c r="N434" s="210"/>
      <c r="O434" s="210"/>
      <c r="P434" s="211">
        <f>SUM(P435:P482)</f>
        <v>0</v>
      </c>
      <c r="Q434" s="210"/>
      <c r="R434" s="211">
        <f>SUM(R435:R482)</f>
        <v>79.952586600000004</v>
      </c>
      <c r="S434" s="210"/>
      <c r="T434" s="212">
        <f>SUM(T435:T482)</f>
        <v>0</v>
      </c>
      <c r="U434" s="12"/>
      <c r="V434" s="12"/>
      <c r="W434" s="12"/>
      <c r="X434" s="12"/>
      <c r="Y434" s="12"/>
      <c r="Z434" s="12"/>
      <c r="AA434" s="12"/>
      <c r="AB434" s="12"/>
      <c r="AC434" s="12"/>
      <c r="AD434" s="12"/>
      <c r="AE434" s="12"/>
      <c r="AR434" s="213" t="s">
        <v>86</v>
      </c>
      <c r="AT434" s="214" t="s">
        <v>77</v>
      </c>
      <c r="AU434" s="214" t="s">
        <v>88</v>
      </c>
      <c r="AY434" s="213" t="s">
        <v>162</v>
      </c>
      <c r="BK434" s="215">
        <f>SUM(BK435:BK482)</f>
        <v>0</v>
      </c>
    </row>
    <row r="435" s="2" customFormat="1" ht="24.15" customHeight="1">
      <c r="A435" s="38"/>
      <c r="B435" s="39"/>
      <c r="C435" s="218" t="s">
        <v>977</v>
      </c>
      <c r="D435" s="218" t="s">
        <v>165</v>
      </c>
      <c r="E435" s="219" t="s">
        <v>978</v>
      </c>
      <c r="F435" s="220" t="s">
        <v>979</v>
      </c>
      <c r="G435" s="221" t="s">
        <v>176</v>
      </c>
      <c r="H435" s="222">
        <v>206.30000000000001</v>
      </c>
      <c r="I435" s="223"/>
      <c r="J435" s="224">
        <f>ROUND(I435*H435,2)</f>
        <v>0</v>
      </c>
      <c r="K435" s="220" t="s">
        <v>169</v>
      </c>
      <c r="L435" s="44"/>
      <c r="M435" s="225" t="s">
        <v>1</v>
      </c>
      <c r="N435" s="226" t="s">
        <v>43</v>
      </c>
      <c r="O435" s="91"/>
      <c r="P435" s="227">
        <f>O435*H435</f>
        <v>0</v>
      </c>
      <c r="Q435" s="227">
        <v>0</v>
      </c>
      <c r="R435" s="227">
        <f>Q435*H435</f>
        <v>0</v>
      </c>
      <c r="S435" s="227">
        <v>0</v>
      </c>
      <c r="T435" s="228">
        <f>S435*H435</f>
        <v>0</v>
      </c>
      <c r="U435" s="38"/>
      <c r="V435" s="38"/>
      <c r="W435" s="38"/>
      <c r="X435" s="38"/>
      <c r="Y435" s="38"/>
      <c r="Z435" s="38"/>
      <c r="AA435" s="38"/>
      <c r="AB435" s="38"/>
      <c r="AC435" s="38"/>
      <c r="AD435" s="38"/>
      <c r="AE435" s="38"/>
      <c r="AR435" s="229" t="s">
        <v>170</v>
      </c>
      <c r="AT435" s="229" t="s">
        <v>165</v>
      </c>
      <c r="AU435" s="229" t="s">
        <v>182</v>
      </c>
      <c r="AY435" s="17" t="s">
        <v>162</v>
      </c>
      <c r="BE435" s="230">
        <f>IF(N435="základní",J435,0)</f>
        <v>0</v>
      </c>
      <c r="BF435" s="230">
        <f>IF(N435="snížená",J435,0)</f>
        <v>0</v>
      </c>
      <c r="BG435" s="230">
        <f>IF(N435="zákl. přenesená",J435,0)</f>
        <v>0</v>
      </c>
      <c r="BH435" s="230">
        <f>IF(N435="sníž. přenesená",J435,0)</f>
        <v>0</v>
      </c>
      <c r="BI435" s="230">
        <f>IF(N435="nulová",J435,0)</f>
        <v>0</v>
      </c>
      <c r="BJ435" s="17" t="s">
        <v>86</v>
      </c>
      <c r="BK435" s="230">
        <f>ROUND(I435*H435,2)</f>
        <v>0</v>
      </c>
      <c r="BL435" s="17" t="s">
        <v>170</v>
      </c>
      <c r="BM435" s="229" t="s">
        <v>980</v>
      </c>
    </row>
    <row r="436" s="2" customFormat="1">
      <c r="A436" s="38"/>
      <c r="B436" s="39"/>
      <c r="C436" s="40"/>
      <c r="D436" s="231" t="s">
        <v>172</v>
      </c>
      <c r="E436" s="40"/>
      <c r="F436" s="232" t="s">
        <v>981</v>
      </c>
      <c r="G436" s="40"/>
      <c r="H436" s="40"/>
      <c r="I436" s="233"/>
      <c r="J436" s="40"/>
      <c r="K436" s="40"/>
      <c r="L436" s="44"/>
      <c r="M436" s="234"/>
      <c r="N436" s="235"/>
      <c r="O436" s="91"/>
      <c r="P436" s="91"/>
      <c r="Q436" s="91"/>
      <c r="R436" s="91"/>
      <c r="S436" s="91"/>
      <c r="T436" s="92"/>
      <c r="U436" s="38"/>
      <c r="V436" s="38"/>
      <c r="W436" s="38"/>
      <c r="X436" s="38"/>
      <c r="Y436" s="38"/>
      <c r="Z436" s="38"/>
      <c r="AA436" s="38"/>
      <c r="AB436" s="38"/>
      <c r="AC436" s="38"/>
      <c r="AD436" s="38"/>
      <c r="AE436" s="38"/>
      <c r="AT436" s="17" t="s">
        <v>172</v>
      </c>
      <c r="AU436" s="17" t="s">
        <v>182</v>
      </c>
    </row>
    <row r="437" s="2" customFormat="1" ht="21.75" customHeight="1">
      <c r="A437" s="38"/>
      <c r="B437" s="39"/>
      <c r="C437" s="218" t="s">
        <v>982</v>
      </c>
      <c r="D437" s="218" t="s">
        <v>165</v>
      </c>
      <c r="E437" s="219" t="s">
        <v>983</v>
      </c>
      <c r="F437" s="220" t="s">
        <v>984</v>
      </c>
      <c r="G437" s="221" t="s">
        <v>176</v>
      </c>
      <c r="H437" s="222">
        <v>85</v>
      </c>
      <c r="I437" s="223"/>
      <c r="J437" s="224">
        <f>ROUND(I437*H437,2)</f>
        <v>0</v>
      </c>
      <c r="K437" s="220" t="s">
        <v>169</v>
      </c>
      <c r="L437" s="44"/>
      <c r="M437" s="225" t="s">
        <v>1</v>
      </c>
      <c r="N437" s="226" t="s">
        <v>43</v>
      </c>
      <c r="O437" s="91"/>
      <c r="P437" s="227">
        <f>O437*H437</f>
        <v>0</v>
      </c>
      <c r="Q437" s="227">
        <v>0.0019300000000000001</v>
      </c>
      <c r="R437" s="227">
        <f>Q437*H437</f>
        <v>0.16405</v>
      </c>
      <c r="S437" s="227">
        <v>0</v>
      </c>
      <c r="T437" s="228">
        <f>S437*H437</f>
        <v>0</v>
      </c>
      <c r="U437" s="38"/>
      <c r="V437" s="38"/>
      <c r="W437" s="38"/>
      <c r="X437" s="38"/>
      <c r="Y437" s="38"/>
      <c r="Z437" s="38"/>
      <c r="AA437" s="38"/>
      <c r="AB437" s="38"/>
      <c r="AC437" s="38"/>
      <c r="AD437" s="38"/>
      <c r="AE437" s="38"/>
      <c r="AR437" s="229" t="s">
        <v>170</v>
      </c>
      <c r="AT437" s="229" t="s">
        <v>165</v>
      </c>
      <c r="AU437" s="229" t="s">
        <v>182</v>
      </c>
      <c r="AY437" s="17" t="s">
        <v>162</v>
      </c>
      <c r="BE437" s="230">
        <f>IF(N437="základní",J437,0)</f>
        <v>0</v>
      </c>
      <c r="BF437" s="230">
        <f>IF(N437="snížená",J437,0)</f>
        <v>0</v>
      </c>
      <c r="BG437" s="230">
        <f>IF(N437="zákl. přenesená",J437,0)</f>
        <v>0</v>
      </c>
      <c r="BH437" s="230">
        <f>IF(N437="sníž. přenesená",J437,0)</f>
        <v>0</v>
      </c>
      <c r="BI437" s="230">
        <f>IF(N437="nulová",J437,0)</f>
        <v>0</v>
      </c>
      <c r="BJ437" s="17" t="s">
        <v>86</v>
      </c>
      <c r="BK437" s="230">
        <f>ROUND(I437*H437,2)</f>
        <v>0</v>
      </c>
      <c r="BL437" s="17" t="s">
        <v>170</v>
      </c>
      <c r="BM437" s="229" t="s">
        <v>985</v>
      </c>
    </row>
    <row r="438" s="2" customFormat="1">
      <c r="A438" s="38"/>
      <c r="B438" s="39"/>
      <c r="C438" s="40"/>
      <c r="D438" s="231" t="s">
        <v>172</v>
      </c>
      <c r="E438" s="40"/>
      <c r="F438" s="232" t="s">
        <v>986</v>
      </c>
      <c r="G438" s="40"/>
      <c r="H438" s="40"/>
      <c r="I438" s="233"/>
      <c r="J438" s="40"/>
      <c r="K438" s="40"/>
      <c r="L438" s="44"/>
      <c r="M438" s="234"/>
      <c r="N438" s="235"/>
      <c r="O438" s="91"/>
      <c r="P438" s="91"/>
      <c r="Q438" s="91"/>
      <c r="R438" s="91"/>
      <c r="S438" s="91"/>
      <c r="T438" s="92"/>
      <c r="U438" s="38"/>
      <c r="V438" s="38"/>
      <c r="W438" s="38"/>
      <c r="X438" s="38"/>
      <c r="Y438" s="38"/>
      <c r="Z438" s="38"/>
      <c r="AA438" s="38"/>
      <c r="AB438" s="38"/>
      <c r="AC438" s="38"/>
      <c r="AD438" s="38"/>
      <c r="AE438" s="38"/>
      <c r="AT438" s="17" t="s">
        <v>172</v>
      </c>
      <c r="AU438" s="17" t="s">
        <v>182</v>
      </c>
    </row>
    <row r="439" s="2" customFormat="1" ht="24.15" customHeight="1">
      <c r="A439" s="38"/>
      <c r="B439" s="39"/>
      <c r="C439" s="218" t="s">
        <v>987</v>
      </c>
      <c r="D439" s="218" t="s">
        <v>165</v>
      </c>
      <c r="E439" s="219" t="s">
        <v>988</v>
      </c>
      <c r="F439" s="220" t="s">
        <v>989</v>
      </c>
      <c r="G439" s="221" t="s">
        <v>176</v>
      </c>
      <c r="H439" s="222">
        <v>658</v>
      </c>
      <c r="I439" s="223"/>
      <c r="J439" s="224">
        <f>ROUND(I439*H439,2)</f>
        <v>0</v>
      </c>
      <c r="K439" s="220" t="s">
        <v>169</v>
      </c>
      <c r="L439" s="44"/>
      <c r="M439" s="225" t="s">
        <v>1</v>
      </c>
      <c r="N439" s="226" t="s">
        <v>43</v>
      </c>
      <c r="O439" s="91"/>
      <c r="P439" s="227">
        <f>O439*H439</f>
        <v>0</v>
      </c>
      <c r="Q439" s="227">
        <v>0.0073499999999999998</v>
      </c>
      <c r="R439" s="227">
        <f>Q439*H439</f>
        <v>4.8362999999999996</v>
      </c>
      <c r="S439" s="227">
        <v>0</v>
      </c>
      <c r="T439" s="228">
        <f>S439*H439</f>
        <v>0</v>
      </c>
      <c r="U439" s="38"/>
      <c r="V439" s="38"/>
      <c r="W439" s="38"/>
      <c r="X439" s="38"/>
      <c r="Y439" s="38"/>
      <c r="Z439" s="38"/>
      <c r="AA439" s="38"/>
      <c r="AB439" s="38"/>
      <c r="AC439" s="38"/>
      <c r="AD439" s="38"/>
      <c r="AE439" s="38"/>
      <c r="AR439" s="229" t="s">
        <v>170</v>
      </c>
      <c r="AT439" s="229" t="s">
        <v>165</v>
      </c>
      <c r="AU439" s="229" t="s">
        <v>182</v>
      </c>
      <c r="AY439" s="17" t="s">
        <v>162</v>
      </c>
      <c r="BE439" s="230">
        <f>IF(N439="základní",J439,0)</f>
        <v>0</v>
      </c>
      <c r="BF439" s="230">
        <f>IF(N439="snížená",J439,0)</f>
        <v>0</v>
      </c>
      <c r="BG439" s="230">
        <f>IF(N439="zákl. přenesená",J439,0)</f>
        <v>0</v>
      </c>
      <c r="BH439" s="230">
        <f>IF(N439="sníž. přenesená",J439,0)</f>
        <v>0</v>
      </c>
      <c r="BI439" s="230">
        <f>IF(N439="nulová",J439,0)</f>
        <v>0</v>
      </c>
      <c r="BJ439" s="17" t="s">
        <v>86</v>
      </c>
      <c r="BK439" s="230">
        <f>ROUND(I439*H439,2)</f>
        <v>0</v>
      </c>
      <c r="BL439" s="17" t="s">
        <v>170</v>
      </c>
      <c r="BM439" s="229" t="s">
        <v>990</v>
      </c>
    </row>
    <row r="440" s="2" customFormat="1" ht="16.5" customHeight="1">
      <c r="A440" s="38"/>
      <c r="B440" s="39"/>
      <c r="C440" s="218" t="s">
        <v>991</v>
      </c>
      <c r="D440" s="218" t="s">
        <v>165</v>
      </c>
      <c r="E440" s="219" t="s">
        <v>992</v>
      </c>
      <c r="F440" s="220" t="s">
        <v>993</v>
      </c>
      <c r="G440" s="221" t="s">
        <v>176</v>
      </c>
      <c r="H440" s="222">
        <v>315</v>
      </c>
      <c r="I440" s="223"/>
      <c r="J440" s="224">
        <f>ROUND(I440*H440,2)</f>
        <v>0</v>
      </c>
      <c r="K440" s="220" t="s">
        <v>169</v>
      </c>
      <c r="L440" s="44"/>
      <c r="M440" s="225" t="s">
        <v>1</v>
      </c>
      <c r="N440" s="226" t="s">
        <v>43</v>
      </c>
      <c r="O440" s="91"/>
      <c r="P440" s="227">
        <f>O440*H440</f>
        <v>0</v>
      </c>
      <c r="Q440" s="227">
        <v>0.00025999999999999998</v>
      </c>
      <c r="R440" s="227">
        <f>Q440*H440</f>
        <v>0.081899999999999987</v>
      </c>
      <c r="S440" s="227">
        <v>0</v>
      </c>
      <c r="T440" s="228">
        <f>S440*H440</f>
        <v>0</v>
      </c>
      <c r="U440" s="38"/>
      <c r="V440" s="38"/>
      <c r="W440" s="38"/>
      <c r="X440" s="38"/>
      <c r="Y440" s="38"/>
      <c r="Z440" s="38"/>
      <c r="AA440" s="38"/>
      <c r="AB440" s="38"/>
      <c r="AC440" s="38"/>
      <c r="AD440" s="38"/>
      <c r="AE440" s="38"/>
      <c r="AR440" s="229" t="s">
        <v>170</v>
      </c>
      <c r="AT440" s="229" t="s">
        <v>165</v>
      </c>
      <c r="AU440" s="229" t="s">
        <v>182</v>
      </c>
      <c r="AY440" s="17" t="s">
        <v>162</v>
      </c>
      <c r="BE440" s="230">
        <f>IF(N440="základní",J440,0)</f>
        <v>0</v>
      </c>
      <c r="BF440" s="230">
        <f>IF(N440="snížená",J440,0)</f>
        <v>0</v>
      </c>
      <c r="BG440" s="230">
        <f>IF(N440="zákl. přenesená",J440,0)</f>
        <v>0</v>
      </c>
      <c r="BH440" s="230">
        <f>IF(N440="sníž. přenesená",J440,0)</f>
        <v>0</v>
      </c>
      <c r="BI440" s="230">
        <f>IF(N440="nulová",J440,0)</f>
        <v>0</v>
      </c>
      <c r="BJ440" s="17" t="s">
        <v>86</v>
      </c>
      <c r="BK440" s="230">
        <f>ROUND(I440*H440,2)</f>
        <v>0</v>
      </c>
      <c r="BL440" s="17" t="s">
        <v>170</v>
      </c>
      <c r="BM440" s="229" t="s">
        <v>994</v>
      </c>
    </row>
    <row r="441" s="2" customFormat="1">
      <c r="A441" s="38"/>
      <c r="B441" s="39"/>
      <c r="C441" s="40"/>
      <c r="D441" s="231" t="s">
        <v>172</v>
      </c>
      <c r="E441" s="40"/>
      <c r="F441" s="232" t="s">
        <v>995</v>
      </c>
      <c r="G441" s="40"/>
      <c r="H441" s="40"/>
      <c r="I441" s="233"/>
      <c r="J441" s="40"/>
      <c r="K441" s="40"/>
      <c r="L441" s="44"/>
      <c r="M441" s="234"/>
      <c r="N441" s="235"/>
      <c r="O441" s="91"/>
      <c r="P441" s="91"/>
      <c r="Q441" s="91"/>
      <c r="R441" s="91"/>
      <c r="S441" s="91"/>
      <c r="T441" s="92"/>
      <c r="U441" s="38"/>
      <c r="V441" s="38"/>
      <c r="W441" s="38"/>
      <c r="X441" s="38"/>
      <c r="Y441" s="38"/>
      <c r="Z441" s="38"/>
      <c r="AA441" s="38"/>
      <c r="AB441" s="38"/>
      <c r="AC441" s="38"/>
      <c r="AD441" s="38"/>
      <c r="AE441" s="38"/>
      <c r="AT441" s="17" t="s">
        <v>172</v>
      </c>
      <c r="AU441" s="17" t="s">
        <v>182</v>
      </c>
    </row>
    <row r="442" s="2" customFormat="1" ht="24.15" customHeight="1">
      <c r="A442" s="38"/>
      <c r="B442" s="39"/>
      <c r="C442" s="218" t="s">
        <v>996</v>
      </c>
      <c r="D442" s="218" t="s">
        <v>165</v>
      </c>
      <c r="E442" s="219" t="s">
        <v>997</v>
      </c>
      <c r="F442" s="220" t="s">
        <v>998</v>
      </c>
      <c r="G442" s="221" t="s">
        <v>176</v>
      </c>
      <c r="H442" s="222">
        <v>316.30000000000001</v>
      </c>
      <c r="I442" s="223"/>
      <c r="J442" s="224">
        <f>ROUND(I442*H442,2)</f>
        <v>0</v>
      </c>
      <c r="K442" s="220" t="s">
        <v>169</v>
      </c>
      <c r="L442" s="44"/>
      <c r="M442" s="225" t="s">
        <v>1</v>
      </c>
      <c r="N442" s="226" t="s">
        <v>43</v>
      </c>
      <c r="O442" s="91"/>
      <c r="P442" s="227">
        <f>O442*H442</f>
        <v>0</v>
      </c>
      <c r="Q442" s="227">
        <v>0.0043800000000000002</v>
      </c>
      <c r="R442" s="227">
        <f>Q442*H442</f>
        <v>1.385394</v>
      </c>
      <c r="S442" s="227">
        <v>0</v>
      </c>
      <c r="T442" s="228">
        <f>S442*H442</f>
        <v>0</v>
      </c>
      <c r="U442" s="38"/>
      <c r="V442" s="38"/>
      <c r="W442" s="38"/>
      <c r="X442" s="38"/>
      <c r="Y442" s="38"/>
      <c r="Z442" s="38"/>
      <c r="AA442" s="38"/>
      <c r="AB442" s="38"/>
      <c r="AC442" s="38"/>
      <c r="AD442" s="38"/>
      <c r="AE442" s="38"/>
      <c r="AR442" s="229" t="s">
        <v>170</v>
      </c>
      <c r="AT442" s="229" t="s">
        <v>165</v>
      </c>
      <c r="AU442" s="229" t="s">
        <v>182</v>
      </c>
      <c r="AY442" s="17" t="s">
        <v>162</v>
      </c>
      <c r="BE442" s="230">
        <f>IF(N442="základní",J442,0)</f>
        <v>0</v>
      </c>
      <c r="BF442" s="230">
        <f>IF(N442="snížená",J442,0)</f>
        <v>0</v>
      </c>
      <c r="BG442" s="230">
        <f>IF(N442="zákl. přenesená",J442,0)</f>
        <v>0</v>
      </c>
      <c r="BH442" s="230">
        <f>IF(N442="sníž. přenesená",J442,0)</f>
        <v>0</v>
      </c>
      <c r="BI442" s="230">
        <f>IF(N442="nulová",J442,0)</f>
        <v>0</v>
      </c>
      <c r="BJ442" s="17" t="s">
        <v>86</v>
      </c>
      <c r="BK442" s="230">
        <f>ROUND(I442*H442,2)</f>
        <v>0</v>
      </c>
      <c r="BL442" s="17" t="s">
        <v>170</v>
      </c>
      <c r="BM442" s="229" t="s">
        <v>999</v>
      </c>
    </row>
    <row r="443" s="2" customFormat="1">
      <c r="A443" s="38"/>
      <c r="B443" s="39"/>
      <c r="C443" s="40"/>
      <c r="D443" s="231" t="s">
        <v>172</v>
      </c>
      <c r="E443" s="40"/>
      <c r="F443" s="232" t="s">
        <v>1000</v>
      </c>
      <c r="G443" s="40"/>
      <c r="H443" s="40"/>
      <c r="I443" s="233"/>
      <c r="J443" s="40"/>
      <c r="K443" s="40"/>
      <c r="L443" s="44"/>
      <c r="M443" s="234"/>
      <c r="N443" s="235"/>
      <c r="O443" s="91"/>
      <c r="P443" s="91"/>
      <c r="Q443" s="91"/>
      <c r="R443" s="91"/>
      <c r="S443" s="91"/>
      <c r="T443" s="92"/>
      <c r="U443" s="38"/>
      <c r="V443" s="38"/>
      <c r="W443" s="38"/>
      <c r="X443" s="38"/>
      <c r="Y443" s="38"/>
      <c r="Z443" s="38"/>
      <c r="AA443" s="38"/>
      <c r="AB443" s="38"/>
      <c r="AC443" s="38"/>
      <c r="AD443" s="38"/>
      <c r="AE443" s="38"/>
      <c r="AT443" s="17" t="s">
        <v>172</v>
      </c>
      <c r="AU443" s="17" t="s">
        <v>182</v>
      </c>
    </row>
    <row r="444" s="13" customFormat="1">
      <c r="A444" s="13"/>
      <c r="B444" s="236"/>
      <c r="C444" s="237"/>
      <c r="D444" s="231" t="s">
        <v>179</v>
      </c>
      <c r="E444" s="238" t="s">
        <v>1</v>
      </c>
      <c r="F444" s="239" t="s">
        <v>1001</v>
      </c>
      <c r="G444" s="237"/>
      <c r="H444" s="240">
        <v>316.30000000000001</v>
      </c>
      <c r="I444" s="241"/>
      <c r="J444" s="237"/>
      <c r="K444" s="237"/>
      <c r="L444" s="242"/>
      <c r="M444" s="243"/>
      <c r="N444" s="244"/>
      <c r="O444" s="244"/>
      <c r="P444" s="244"/>
      <c r="Q444" s="244"/>
      <c r="R444" s="244"/>
      <c r="S444" s="244"/>
      <c r="T444" s="245"/>
      <c r="U444" s="13"/>
      <c r="V444" s="13"/>
      <c r="W444" s="13"/>
      <c r="X444" s="13"/>
      <c r="Y444" s="13"/>
      <c r="Z444" s="13"/>
      <c r="AA444" s="13"/>
      <c r="AB444" s="13"/>
      <c r="AC444" s="13"/>
      <c r="AD444" s="13"/>
      <c r="AE444" s="13"/>
      <c r="AT444" s="246" t="s">
        <v>179</v>
      </c>
      <c r="AU444" s="246" t="s">
        <v>182</v>
      </c>
      <c r="AV444" s="13" t="s">
        <v>88</v>
      </c>
      <c r="AW444" s="13" t="s">
        <v>34</v>
      </c>
      <c r="AX444" s="13" t="s">
        <v>78</v>
      </c>
      <c r="AY444" s="246" t="s">
        <v>162</v>
      </c>
    </row>
    <row r="445" s="14" customFormat="1">
      <c r="A445" s="14"/>
      <c r="B445" s="247"/>
      <c r="C445" s="248"/>
      <c r="D445" s="231" t="s">
        <v>179</v>
      </c>
      <c r="E445" s="249" t="s">
        <v>1</v>
      </c>
      <c r="F445" s="250" t="s">
        <v>181</v>
      </c>
      <c r="G445" s="248"/>
      <c r="H445" s="251">
        <v>316.30000000000001</v>
      </c>
      <c r="I445" s="252"/>
      <c r="J445" s="248"/>
      <c r="K445" s="248"/>
      <c r="L445" s="253"/>
      <c r="M445" s="254"/>
      <c r="N445" s="255"/>
      <c r="O445" s="255"/>
      <c r="P445" s="255"/>
      <c r="Q445" s="255"/>
      <c r="R445" s="255"/>
      <c r="S445" s="255"/>
      <c r="T445" s="256"/>
      <c r="U445" s="14"/>
      <c r="V445" s="14"/>
      <c r="W445" s="14"/>
      <c r="X445" s="14"/>
      <c r="Y445" s="14"/>
      <c r="Z445" s="14"/>
      <c r="AA445" s="14"/>
      <c r="AB445" s="14"/>
      <c r="AC445" s="14"/>
      <c r="AD445" s="14"/>
      <c r="AE445" s="14"/>
      <c r="AT445" s="257" t="s">
        <v>179</v>
      </c>
      <c r="AU445" s="257" t="s">
        <v>182</v>
      </c>
      <c r="AV445" s="14" t="s">
        <v>170</v>
      </c>
      <c r="AW445" s="14" t="s">
        <v>34</v>
      </c>
      <c r="AX445" s="14" t="s">
        <v>86</v>
      </c>
      <c r="AY445" s="257" t="s">
        <v>162</v>
      </c>
    </row>
    <row r="446" s="2" customFormat="1" ht="24.15" customHeight="1">
      <c r="A446" s="38"/>
      <c r="B446" s="39"/>
      <c r="C446" s="218" t="s">
        <v>1002</v>
      </c>
      <c r="D446" s="218" t="s">
        <v>165</v>
      </c>
      <c r="E446" s="219" t="s">
        <v>1003</v>
      </c>
      <c r="F446" s="220" t="s">
        <v>1004</v>
      </c>
      <c r="G446" s="221" t="s">
        <v>176</v>
      </c>
      <c r="H446" s="222">
        <v>231.30000000000001</v>
      </c>
      <c r="I446" s="223"/>
      <c r="J446" s="224">
        <f>ROUND(I446*H446,2)</f>
        <v>0</v>
      </c>
      <c r="K446" s="220" t="s">
        <v>169</v>
      </c>
      <c r="L446" s="44"/>
      <c r="M446" s="225" t="s">
        <v>1</v>
      </c>
      <c r="N446" s="226" t="s">
        <v>43</v>
      </c>
      <c r="O446" s="91"/>
      <c r="P446" s="227">
        <f>O446*H446</f>
        <v>0</v>
      </c>
      <c r="Q446" s="227">
        <v>0.0030000000000000001</v>
      </c>
      <c r="R446" s="227">
        <f>Q446*H446</f>
        <v>0.69390000000000007</v>
      </c>
      <c r="S446" s="227">
        <v>0</v>
      </c>
      <c r="T446" s="228">
        <f>S446*H446</f>
        <v>0</v>
      </c>
      <c r="U446" s="38"/>
      <c r="V446" s="38"/>
      <c r="W446" s="38"/>
      <c r="X446" s="38"/>
      <c r="Y446" s="38"/>
      <c r="Z446" s="38"/>
      <c r="AA446" s="38"/>
      <c r="AB446" s="38"/>
      <c r="AC446" s="38"/>
      <c r="AD446" s="38"/>
      <c r="AE446" s="38"/>
      <c r="AR446" s="229" t="s">
        <v>170</v>
      </c>
      <c r="AT446" s="229" t="s">
        <v>165</v>
      </c>
      <c r="AU446" s="229" t="s">
        <v>182</v>
      </c>
      <c r="AY446" s="17" t="s">
        <v>162</v>
      </c>
      <c r="BE446" s="230">
        <f>IF(N446="základní",J446,0)</f>
        <v>0</v>
      </c>
      <c r="BF446" s="230">
        <f>IF(N446="snížená",J446,0)</f>
        <v>0</v>
      </c>
      <c r="BG446" s="230">
        <f>IF(N446="zákl. přenesená",J446,0)</f>
        <v>0</v>
      </c>
      <c r="BH446" s="230">
        <f>IF(N446="sníž. přenesená",J446,0)</f>
        <v>0</v>
      </c>
      <c r="BI446" s="230">
        <f>IF(N446="nulová",J446,0)</f>
        <v>0</v>
      </c>
      <c r="BJ446" s="17" t="s">
        <v>86</v>
      </c>
      <c r="BK446" s="230">
        <f>ROUND(I446*H446,2)</f>
        <v>0</v>
      </c>
      <c r="BL446" s="17" t="s">
        <v>170</v>
      </c>
      <c r="BM446" s="229" t="s">
        <v>1005</v>
      </c>
    </row>
    <row r="447" s="2" customFormat="1">
      <c r="A447" s="38"/>
      <c r="B447" s="39"/>
      <c r="C447" s="40"/>
      <c r="D447" s="231" t="s">
        <v>172</v>
      </c>
      <c r="E447" s="40"/>
      <c r="F447" s="232" t="s">
        <v>1006</v>
      </c>
      <c r="G447" s="40"/>
      <c r="H447" s="40"/>
      <c r="I447" s="233"/>
      <c r="J447" s="40"/>
      <c r="K447" s="40"/>
      <c r="L447" s="44"/>
      <c r="M447" s="234"/>
      <c r="N447" s="235"/>
      <c r="O447" s="91"/>
      <c r="P447" s="91"/>
      <c r="Q447" s="91"/>
      <c r="R447" s="91"/>
      <c r="S447" s="91"/>
      <c r="T447" s="92"/>
      <c r="U447" s="38"/>
      <c r="V447" s="38"/>
      <c r="W447" s="38"/>
      <c r="X447" s="38"/>
      <c r="Y447" s="38"/>
      <c r="Z447" s="38"/>
      <c r="AA447" s="38"/>
      <c r="AB447" s="38"/>
      <c r="AC447" s="38"/>
      <c r="AD447" s="38"/>
      <c r="AE447" s="38"/>
      <c r="AT447" s="17" t="s">
        <v>172</v>
      </c>
      <c r="AU447" s="17" t="s">
        <v>182</v>
      </c>
    </row>
    <row r="448" s="13" customFormat="1">
      <c r="A448" s="13"/>
      <c r="B448" s="236"/>
      <c r="C448" s="237"/>
      <c r="D448" s="231" t="s">
        <v>179</v>
      </c>
      <c r="E448" s="238" t="s">
        <v>1</v>
      </c>
      <c r="F448" s="239" t="s">
        <v>1007</v>
      </c>
      <c r="G448" s="237"/>
      <c r="H448" s="240">
        <v>231.30000000000001</v>
      </c>
      <c r="I448" s="241"/>
      <c r="J448" s="237"/>
      <c r="K448" s="237"/>
      <c r="L448" s="242"/>
      <c r="M448" s="243"/>
      <c r="N448" s="244"/>
      <c r="O448" s="244"/>
      <c r="P448" s="244"/>
      <c r="Q448" s="244"/>
      <c r="R448" s="244"/>
      <c r="S448" s="244"/>
      <c r="T448" s="245"/>
      <c r="U448" s="13"/>
      <c r="V448" s="13"/>
      <c r="W448" s="13"/>
      <c r="X448" s="13"/>
      <c r="Y448" s="13"/>
      <c r="Z448" s="13"/>
      <c r="AA448" s="13"/>
      <c r="AB448" s="13"/>
      <c r="AC448" s="13"/>
      <c r="AD448" s="13"/>
      <c r="AE448" s="13"/>
      <c r="AT448" s="246" t="s">
        <v>179</v>
      </c>
      <c r="AU448" s="246" t="s">
        <v>182</v>
      </c>
      <c r="AV448" s="13" t="s">
        <v>88</v>
      </c>
      <c r="AW448" s="13" t="s">
        <v>34</v>
      </c>
      <c r="AX448" s="13" t="s">
        <v>78</v>
      </c>
      <c r="AY448" s="246" t="s">
        <v>162</v>
      </c>
    </row>
    <row r="449" s="14" customFormat="1">
      <c r="A449" s="14"/>
      <c r="B449" s="247"/>
      <c r="C449" s="248"/>
      <c r="D449" s="231" t="s">
        <v>179</v>
      </c>
      <c r="E449" s="249" t="s">
        <v>1</v>
      </c>
      <c r="F449" s="250" t="s">
        <v>181</v>
      </c>
      <c r="G449" s="248"/>
      <c r="H449" s="251">
        <v>231.30000000000001</v>
      </c>
      <c r="I449" s="252"/>
      <c r="J449" s="248"/>
      <c r="K449" s="248"/>
      <c r="L449" s="253"/>
      <c r="M449" s="254"/>
      <c r="N449" s="255"/>
      <c r="O449" s="255"/>
      <c r="P449" s="255"/>
      <c r="Q449" s="255"/>
      <c r="R449" s="255"/>
      <c r="S449" s="255"/>
      <c r="T449" s="256"/>
      <c r="U449" s="14"/>
      <c r="V449" s="14"/>
      <c r="W449" s="14"/>
      <c r="X449" s="14"/>
      <c r="Y449" s="14"/>
      <c r="Z449" s="14"/>
      <c r="AA449" s="14"/>
      <c r="AB449" s="14"/>
      <c r="AC449" s="14"/>
      <c r="AD449" s="14"/>
      <c r="AE449" s="14"/>
      <c r="AT449" s="257" t="s">
        <v>179</v>
      </c>
      <c r="AU449" s="257" t="s">
        <v>182</v>
      </c>
      <c r="AV449" s="14" t="s">
        <v>170</v>
      </c>
      <c r="AW449" s="14" t="s">
        <v>34</v>
      </c>
      <c r="AX449" s="14" t="s">
        <v>86</v>
      </c>
      <c r="AY449" s="257" t="s">
        <v>162</v>
      </c>
    </row>
    <row r="450" s="2" customFormat="1" ht="24.15" customHeight="1">
      <c r="A450" s="38"/>
      <c r="B450" s="39"/>
      <c r="C450" s="218" t="s">
        <v>1008</v>
      </c>
      <c r="D450" s="218" t="s">
        <v>165</v>
      </c>
      <c r="E450" s="219" t="s">
        <v>1009</v>
      </c>
      <c r="F450" s="220" t="s">
        <v>1010</v>
      </c>
      <c r="G450" s="221" t="s">
        <v>176</v>
      </c>
      <c r="H450" s="222">
        <v>660</v>
      </c>
      <c r="I450" s="223"/>
      <c r="J450" s="224">
        <f>ROUND(I450*H450,2)</f>
        <v>0</v>
      </c>
      <c r="K450" s="220" t="s">
        <v>169</v>
      </c>
      <c r="L450" s="44"/>
      <c r="M450" s="225" t="s">
        <v>1</v>
      </c>
      <c r="N450" s="226" t="s">
        <v>43</v>
      </c>
      <c r="O450" s="91"/>
      <c r="P450" s="227">
        <f>O450*H450</f>
        <v>0</v>
      </c>
      <c r="Q450" s="227">
        <v>0.018380000000000001</v>
      </c>
      <c r="R450" s="227">
        <f>Q450*H450</f>
        <v>12.130800000000001</v>
      </c>
      <c r="S450" s="227">
        <v>0</v>
      </c>
      <c r="T450" s="228">
        <f>S450*H450</f>
        <v>0</v>
      </c>
      <c r="U450" s="38"/>
      <c r="V450" s="38"/>
      <c r="W450" s="38"/>
      <c r="X450" s="38"/>
      <c r="Y450" s="38"/>
      <c r="Z450" s="38"/>
      <c r="AA450" s="38"/>
      <c r="AB450" s="38"/>
      <c r="AC450" s="38"/>
      <c r="AD450" s="38"/>
      <c r="AE450" s="38"/>
      <c r="AR450" s="229" t="s">
        <v>170</v>
      </c>
      <c r="AT450" s="229" t="s">
        <v>165</v>
      </c>
      <c r="AU450" s="229" t="s">
        <v>182</v>
      </c>
      <c r="AY450" s="17" t="s">
        <v>162</v>
      </c>
      <c r="BE450" s="230">
        <f>IF(N450="základní",J450,0)</f>
        <v>0</v>
      </c>
      <c r="BF450" s="230">
        <f>IF(N450="snížená",J450,0)</f>
        <v>0</v>
      </c>
      <c r="BG450" s="230">
        <f>IF(N450="zákl. přenesená",J450,0)</f>
        <v>0</v>
      </c>
      <c r="BH450" s="230">
        <f>IF(N450="sníž. přenesená",J450,0)</f>
        <v>0</v>
      </c>
      <c r="BI450" s="230">
        <f>IF(N450="nulová",J450,0)</f>
        <v>0</v>
      </c>
      <c r="BJ450" s="17" t="s">
        <v>86</v>
      </c>
      <c r="BK450" s="230">
        <f>ROUND(I450*H450,2)</f>
        <v>0</v>
      </c>
      <c r="BL450" s="17" t="s">
        <v>170</v>
      </c>
      <c r="BM450" s="229" t="s">
        <v>1011</v>
      </c>
    </row>
    <row r="451" s="2" customFormat="1">
      <c r="A451" s="38"/>
      <c r="B451" s="39"/>
      <c r="C451" s="40"/>
      <c r="D451" s="231" t="s">
        <v>172</v>
      </c>
      <c r="E451" s="40"/>
      <c r="F451" s="232" t="s">
        <v>1012</v>
      </c>
      <c r="G451" s="40"/>
      <c r="H451" s="40"/>
      <c r="I451" s="233"/>
      <c r="J451" s="40"/>
      <c r="K451" s="40"/>
      <c r="L451" s="44"/>
      <c r="M451" s="234"/>
      <c r="N451" s="235"/>
      <c r="O451" s="91"/>
      <c r="P451" s="91"/>
      <c r="Q451" s="91"/>
      <c r="R451" s="91"/>
      <c r="S451" s="91"/>
      <c r="T451" s="92"/>
      <c r="U451" s="38"/>
      <c r="V451" s="38"/>
      <c r="W451" s="38"/>
      <c r="X451" s="38"/>
      <c r="Y451" s="38"/>
      <c r="Z451" s="38"/>
      <c r="AA451" s="38"/>
      <c r="AB451" s="38"/>
      <c r="AC451" s="38"/>
      <c r="AD451" s="38"/>
      <c r="AE451" s="38"/>
      <c r="AT451" s="17" t="s">
        <v>172</v>
      </c>
      <c r="AU451" s="17" t="s">
        <v>182</v>
      </c>
    </row>
    <row r="452" s="13" customFormat="1">
      <c r="A452" s="13"/>
      <c r="B452" s="236"/>
      <c r="C452" s="237"/>
      <c r="D452" s="231" t="s">
        <v>179</v>
      </c>
      <c r="E452" s="238" t="s">
        <v>1</v>
      </c>
      <c r="F452" s="239" t="s">
        <v>1013</v>
      </c>
      <c r="G452" s="237"/>
      <c r="H452" s="240">
        <v>660</v>
      </c>
      <c r="I452" s="241"/>
      <c r="J452" s="237"/>
      <c r="K452" s="237"/>
      <c r="L452" s="242"/>
      <c r="M452" s="243"/>
      <c r="N452" s="244"/>
      <c r="O452" s="244"/>
      <c r="P452" s="244"/>
      <c r="Q452" s="244"/>
      <c r="R452" s="244"/>
      <c r="S452" s="244"/>
      <c r="T452" s="245"/>
      <c r="U452" s="13"/>
      <c r="V452" s="13"/>
      <c r="W452" s="13"/>
      <c r="X452" s="13"/>
      <c r="Y452" s="13"/>
      <c r="Z452" s="13"/>
      <c r="AA452" s="13"/>
      <c r="AB452" s="13"/>
      <c r="AC452" s="13"/>
      <c r="AD452" s="13"/>
      <c r="AE452" s="13"/>
      <c r="AT452" s="246" t="s">
        <v>179</v>
      </c>
      <c r="AU452" s="246" t="s">
        <v>182</v>
      </c>
      <c r="AV452" s="13" t="s">
        <v>88</v>
      </c>
      <c r="AW452" s="13" t="s">
        <v>34</v>
      </c>
      <c r="AX452" s="13" t="s">
        <v>78</v>
      </c>
      <c r="AY452" s="246" t="s">
        <v>162</v>
      </c>
    </row>
    <row r="453" s="14" customFormat="1">
      <c r="A453" s="14"/>
      <c r="B453" s="247"/>
      <c r="C453" s="248"/>
      <c r="D453" s="231" t="s">
        <v>179</v>
      </c>
      <c r="E453" s="249" t="s">
        <v>1</v>
      </c>
      <c r="F453" s="250" t="s">
        <v>181</v>
      </c>
      <c r="G453" s="248"/>
      <c r="H453" s="251">
        <v>660</v>
      </c>
      <c r="I453" s="252"/>
      <c r="J453" s="248"/>
      <c r="K453" s="248"/>
      <c r="L453" s="253"/>
      <c r="M453" s="254"/>
      <c r="N453" s="255"/>
      <c r="O453" s="255"/>
      <c r="P453" s="255"/>
      <c r="Q453" s="255"/>
      <c r="R453" s="255"/>
      <c r="S453" s="255"/>
      <c r="T453" s="256"/>
      <c r="U453" s="14"/>
      <c r="V453" s="14"/>
      <c r="W453" s="14"/>
      <c r="X453" s="14"/>
      <c r="Y453" s="14"/>
      <c r="Z453" s="14"/>
      <c r="AA453" s="14"/>
      <c r="AB453" s="14"/>
      <c r="AC453" s="14"/>
      <c r="AD453" s="14"/>
      <c r="AE453" s="14"/>
      <c r="AT453" s="257" t="s">
        <v>179</v>
      </c>
      <c r="AU453" s="257" t="s">
        <v>182</v>
      </c>
      <c r="AV453" s="14" t="s">
        <v>170</v>
      </c>
      <c r="AW453" s="14" t="s">
        <v>34</v>
      </c>
      <c r="AX453" s="14" t="s">
        <v>86</v>
      </c>
      <c r="AY453" s="257" t="s">
        <v>162</v>
      </c>
    </row>
    <row r="454" s="2" customFormat="1" ht="24.15" customHeight="1">
      <c r="A454" s="38"/>
      <c r="B454" s="39"/>
      <c r="C454" s="218" t="s">
        <v>1014</v>
      </c>
      <c r="D454" s="218" t="s">
        <v>165</v>
      </c>
      <c r="E454" s="219" t="s">
        <v>1015</v>
      </c>
      <c r="F454" s="220" t="s">
        <v>1016</v>
      </c>
      <c r="G454" s="221" t="s">
        <v>176</v>
      </c>
      <c r="H454" s="222">
        <v>85</v>
      </c>
      <c r="I454" s="223"/>
      <c r="J454" s="224">
        <f>ROUND(I454*H454,2)</f>
        <v>0</v>
      </c>
      <c r="K454" s="220" t="s">
        <v>169</v>
      </c>
      <c r="L454" s="44"/>
      <c r="M454" s="225" t="s">
        <v>1</v>
      </c>
      <c r="N454" s="226" t="s">
        <v>43</v>
      </c>
      <c r="O454" s="91"/>
      <c r="P454" s="227">
        <f>O454*H454</f>
        <v>0</v>
      </c>
      <c r="Q454" s="227">
        <v>0.028400000000000002</v>
      </c>
      <c r="R454" s="227">
        <f>Q454*H454</f>
        <v>2.4140000000000001</v>
      </c>
      <c r="S454" s="227">
        <v>0</v>
      </c>
      <c r="T454" s="228">
        <f>S454*H454</f>
        <v>0</v>
      </c>
      <c r="U454" s="38"/>
      <c r="V454" s="38"/>
      <c r="W454" s="38"/>
      <c r="X454" s="38"/>
      <c r="Y454" s="38"/>
      <c r="Z454" s="38"/>
      <c r="AA454" s="38"/>
      <c r="AB454" s="38"/>
      <c r="AC454" s="38"/>
      <c r="AD454" s="38"/>
      <c r="AE454" s="38"/>
      <c r="AR454" s="229" t="s">
        <v>170</v>
      </c>
      <c r="AT454" s="229" t="s">
        <v>165</v>
      </c>
      <c r="AU454" s="229" t="s">
        <v>182</v>
      </c>
      <c r="AY454" s="17" t="s">
        <v>162</v>
      </c>
      <c r="BE454" s="230">
        <f>IF(N454="základní",J454,0)</f>
        <v>0</v>
      </c>
      <c r="BF454" s="230">
        <f>IF(N454="snížená",J454,0)</f>
        <v>0</v>
      </c>
      <c r="BG454" s="230">
        <f>IF(N454="zákl. přenesená",J454,0)</f>
        <v>0</v>
      </c>
      <c r="BH454" s="230">
        <f>IF(N454="sníž. přenesená",J454,0)</f>
        <v>0</v>
      </c>
      <c r="BI454" s="230">
        <f>IF(N454="nulová",J454,0)</f>
        <v>0</v>
      </c>
      <c r="BJ454" s="17" t="s">
        <v>86</v>
      </c>
      <c r="BK454" s="230">
        <f>ROUND(I454*H454,2)</f>
        <v>0</v>
      </c>
      <c r="BL454" s="17" t="s">
        <v>170</v>
      </c>
      <c r="BM454" s="229" t="s">
        <v>1017</v>
      </c>
    </row>
    <row r="455" s="2" customFormat="1">
      <c r="A455" s="38"/>
      <c r="B455" s="39"/>
      <c r="C455" s="40"/>
      <c r="D455" s="231" t="s">
        <v>172</v>
      </c>
      <c r="E455" s="40"/>
      <c r="F455" s="232" t="s">
        <v>1018</v>
      </c>
      <c r="G455" s="40"/>
      <c r="H455" s="40"/>
      <c r="I455" s="233"/>
      <c r="J455" s="40"/>
      <c r="K455" s="40"/>
      <c r="L455" s="44"/>
      <c r="M455" s="234"/>
      <c r="N455" s="235"/>
      <c r="O455" s="91"/>
      <c r="P455" s="91"/>
      <c r="Q455" s="91"/>
      <c r="R455" s="91"/>
      <c r="S455" s="91"/>
      <c r="T455" s="92"/>
      <c r="U455" s="38"/>
      <c r="V455" s="38"/>
      <c r="W455" s="38"/>
      <c r="X455" s="38"/>
      <c r="Y455" s="38"/>
      <c r="Z455" s="38"/>
      <c r="AA455" s="38"/>
      <c r="AB455" s="38"/>
      <c r="AC455" s="38"/>
      <c r="AD455" s="38"/>
      <c r="AE455" s="38"/>
      <c r="AT455" s="17" t="s">
        <v>172</v>
      </c>
      <c r="AU455" s="17" t="s">
        <v>182</v>
      </c>
    </row>
    <row r="456" s="2" customFormat="1" ht="33" customHeight="1">
      <c r="A456" s="38"/>
      <c r="B456" s="39"/>
      <c r="C456" s="218" t="s">
        <v>1019</v>
      </c>
      <c r="D456" s="218" t="s">
        <v>165</v>
      </c>
      <c r="E456" s="219" t="s">
        <v>1020</v>
      </c>
      <c r="F456" s="220" t="s">
        <v>1021</v>
      </c>
      <c r="G456" s="221" t="s">
        <v>176</v>
      </c>
      <c r="H456" s="222">
        <v>85</v>
      </c>
      <c r="I456" s="223"/>
      <c r="J456" s="224">
        <f>ROUND(I456*H456,2)</f>
        <v>0</v>
      </c>
      <c r="K456" s="220" t="s">
        <v>169</v>
      </c>
      <c r="L456" s="44"/>
      <c r="M456" s="225" t="s">
        <v>1</v>
      </c>
      <c r="N456" s="226" t="s">
        <v>43</v>
      </c>
      <c r="O456" s="91"/>
      <c r="P456" s="227">
        <f>O456*H456</f>
        <v>0</v>
      </c>
      <c r="Q456" s="227">
        <v>0.0104</v>
      </c>
      <c r="R456" s="227">
        <f>Q456*H456</f>
        <v>0.88400000000000001</v>
      </c>
      <c r="S456" s="227">
        <v>0</v>
      </c>
      <c r="T456" s="228">
        <f>S456*H456</f>
        <v>0</v>
      </c>
      <c r="U456" s="38"/>
      <c r="V456" s="38"/>
      <c r="W456" s="38"/>
      <c r="X456" s="38"/>
      <c r="Y456" s="38"/>
      <c r="Z456" s="38"/>
      <c r="AA456" s="38"/>
      <c r="AB456" s="38"/>
      <c r="AC456" s="38"/>
      <c r="AD456" s="38"/>
      <c r="AE456" s="38"/>
      <c r="AR456" s="229" t="s">
        <v>170</v>
      </c>
      <c r="AT456" s="229" t="s">
        <v>165</v>
      </c>
      <c r="AU456" s="229" t="s">
        <v>182</v>
      </c>
      <c r="AY456" s="17" t="s">
        <v>162</v>
      </c>
      <c r="BE456" s="230">
        <f>IF(N456="základní",J456,0)</f>
        <v>0</v>
      </c>
      <c r="BF456" s="230">
        <f>IF(N456="snížená",J456,0)</f>
        <v>0</v>
      </c>
      <c r="BG456" s="230">
        <f>IF(N456="zákl. přenesená",J456,0)</f>
        <v>0</v>
      </c>
      <c r="BH456" s="230">
        <f>IF(N456="sníž. přenesená",J456,0)</f>
        <v>0</v>
      </c>
      <c r="BI456" s="230">
        <f>IF(N456="nulová",J456,0)</f>
        <v>0</v>
      </c>
      <c r="BJ456" s="17" t="s">
        <v>86</v>
      </c>
      <c r="BK456" s="230">
        <f>ROUND(I456*H456,2)</f>
        <v>0</v>
      </c>
      <c r="BL456" s="17" t="s">
        <v>170</v>
      </c>
      <c r="BM456" s="229" t="s">
        <v>1022</v>
      </c>
    </row>
    <row r="457" s="2" customFormat="1" ht="24.15" customHeight="1">
      <c r="A457" s="38"/>
      <c r="B457" s="39"/>
      <c r="C457" s="218" t="s">
        <v>1023</v>
      </c>
      <c r="D457" s="218" t="s">
        <v>165</v>
      </c>
      <c r="E457" s="219" t="s">
        <v>1024</v>
      </c>
      <c r="F457" s="220" t="s">
        <v>1025</v>
      </c>
      <c r="G457" s="221" t="s">
        <v>176</v>
      </c>
      <c r="H457" s="222">
        <v>663</v>
      </c>
      <c r="I457" s="223"/>
      <c r="J457" s="224">
        <f>ROUND(I457*H457,2)</f>
        <v>0</v>
      </c>
      <c r="K457" s="220" t="s">
        <v>169</v>
      </c>
      <c r="L457" s="44"/>
      <c r="M457" s="225" t="s">
        <v>1</v>
      </c>
      <c r="N457" s="226" t="s">
        <v>43</v>
      </c>
      <c r="O457" s="91"/>
      <c r="P457" s="227">
        <f>O457*H457</f>
        <v>0</v>
      </c>
      <c r="Q457" s="227">
        <v>0.0043800000000000002</v>
      </c>
      <c r="R457" s="227">
        <f>Q457*H457</f>
        <v>2.90394</v>
      </c>
      <c r="S457" s="227">
        <v>0</v>
      </c>
      <c r="T457" s="228">
        <f>S457*H457</f>
        <v>0</v>
      </c>
      <c r="U457" s="38"/>
      <c r="V457" s="38"/>
      <c r="W457" s="38"/>
      <c r="X457" s="38"/>
      <c r="Y457" s="38"/>
      <c r="Z457" s="38"/>
      <c r="AA457" s="38"/>
      <c r="AB457" s="38"/>
      <c r="AC457" s="38"/>
      <c r="AD457" s="38"/>
      <c r="AE457" s="38"/>
      <c r="AR457" s="229" t="s">
        <v>170</v>
      </c>
      <c r="AT457" s="229" t="s">
        <v>165</v>
      </c>
      <c r="AU457" s="229" t="s">
        <v>182</v>
      </c>
      <c r="AY457" s="17" t="s">
        <v>162</v>
      </c>
      <c r="BE457" s="230">
        <f>IF(N457="základní",J457,0)</f>
        <v>0</v>
      </c>
      <c r="BF457" s="230">
        <f>IF(N457="snížená",J457,0)</f>
        <v>0</v>
      </c>
      <c r="BG457" s="230">
        <f>IF(N457="zákl. přenesená",J457,0)</f>
        <v>0</v>
      </c>
      <c r="BH457" s="230">
        <f>IF(N457="sníž. přenesená",J457,0)</f>
        <v>0</v>
      </c>
      <c r="BI457" s="230">
        <f>IF(N457="nulová",J457,0)</f>
        <v>0</v>
      </c>
      <c r="BJ457" s="17" t="s">
        <v>86</v>
      </c>
      <c r="BK457" s="230">
        <f>ROUND(I457*H457,2)</f>
        <v>0</v>
      </c>
      <c r="BL457" s="17" t="s">
        <v>170</v>
      </c>
      <c r="BM457" s="229" t="s">
        <v>1026</v>
      </c>
    </row>
    <row r="458" s="2" customFormat="1">
      <c r="A458" s="38"/>
      <c r="B458" s="39"/>
      <c r="C458" s="40"/>
      <c r="D458" s="231" t="s">
        <v>172</v>
      </c>
      <c r="E458" s="40"/>
      <c r="F458" s="232" t="s">
        <v>1027</v>
      </c>
      <c r="G458" s="40"/>
      <c r="H458" s="40"/>
      <c r="I458" s="233"/>
      <c r="J458" s="40"/>
      <c r="K458" s="40"/>
      <c r="L458" s="44"/>
      <c r="M458" s="234"/>
      <c r="N458" s="235"/>
      <c r="O458" s="91"/>
      <c r="P458" s="91"/>
      <c r="Q458" s="91"/>
      <c r="R458" s="91"/>
      <c r="S458" s="91"/>
      <c r="T458" s="92"/>
      <c r="U458" s="38"/>
      <c r="V458" s="38"/>
      <c r="W458" s="38"/>
      <c r="X458" s="38"/>
      <c r="Y458" s="38"/>
      <c r="Z458" s="38"/>
      <c r="AA458" s="38"/>
      <c r="AB458" s="38"/>
      <c r="AC458" s="38"/>
      <c r="AD458" s="38"/>
      <c r="AE458" s="38"/>
      <c r="AT458" s="17" t="s">
        <v>172</v>
      </c>
      <c r="AU458" s="17" t="s">
        <v>182</v>
      </c>
    </row>
    <row r="459" s="2" customFormat="1" ht="24.15" customHeight="1">
      <c r="A459" s="38"/>
      <c r="B459" s="39"/>
      <c r="C459" s="218" t="s">
        <v>1028</v>
      </c>
      <c r="D459" s="218" t="s">
        <v>165</v>
      </c>
      <c r="E459" s="219" t="s">
        <v>1024</v>
      </c>
      <c r="F459" s="220" t="s">
        <v>1025</v>
      </c>
      <c r="G459" s="221" t="s">
        <v>176</v>
      </c>
      <c r="H459" s="222">
        <v>32.759999999999998</v>
      </c>
      <c r="I459" s="223"/>
      <c r="J459" s="224">
        <f>ROUND(I459*H459,2)</f>
        <v>0</v>
      </c>
      <c r="K459" s="220" t="s">
        <v>169</v>
      </c>
      <c r="L459" s="44"/>
      <c r="M459" s="225" t="s">
        <v>1</v>
      </c>
      <c r="N459" s="226" t="s">
        <v>43</v>
      </c>
      <c r="O459" s="91"/>
      <c r="P459" s="227">
        <f>O459*H459</f>
        <v>0</v>
      </c>
      <c r="Q459" s="227">
        <v>0.0043800000000000002</v>
      </c>
      <c r="R459" s="227">
        <f>Q459*H459</f>
        <v>0.1434888</v>
      </c>
      <c r="S459" s="227">
        <v>0</v>
      </c>
      <c r="T459" s="228">
        <f>S459*H459</f>
        <v>0</v>
      </c>
      <c r="U459" s="38"/>
      <c r="V459" s="38"/>
      <c r="W459" s="38"/>
      <c r="X459" s="38"/>
      <c r="Y459" s="38"/>
      <c r="Z459" s="38"/>
      <c r="AA459" s="38"/>
      <c r="AB459" s="38"/>
      <c r="AC459" s="38"/>
      <c r="AD459" s="38"/>
      <c r="AE459" s="38"/>
      <c r="AR459" s="229" t="s">
        <v>170</v>
      </c>
      <c r="AT459" s="229" t="s">
        <v>165</v>
      </c>
      <c r="AU459" s="229" t="s">
        <v>182</v>
      </c>
      <c r="AY459" s="17" t="s">
        <v>162</v>
      </c>
      <c r="BE459" s="230">
        <f>IF(N459="základní",J459,0)</f>
        <v>0</v>
      </c>
      <c r="BF459" s="230">
        <f>IF(N459="snížená",J459,0)</f>
        <v>0</v>
      </c>
      <c r="BG459" s="230">
        <f>IF(N459="zákl. přenesená",J459,0)</f>
        <v>0</v>
      </c>
      <c r="BH459" s="230">
        <f>IF(N459="sníž. přenesená",J459,0)</f>
        <v>0</v>
      </c>
      <c r="BI459" s="230">
        <f>IF(N459="nulová",J459,0)</f>
        <v>0</v>
      </c>
      <c r="BJ459" s="17" t="s">
        <v>86</v>
      </c>
      <c r="BK459" s="230">
        <f>ROUND(I459*H459,2)</f>
        <v>0</v>
      </c>
      <c r="BL459" s="17" t="s">
        <v>170</v>
      </c>
      <c r="BM459" s="229" t="s">
        <v>1029</v>
      </c>
    </row>
    <row r="460" s="2" customFormat="1">
      <c r="A460" s="38"/>
      <c r="B460" s="39"/>
      <c r="C460" s="40"/>
      <c r="D460" s="231" t="s">
        <v>172</v>
      </c>
      <c r="E460" s="40"/>
      <c r="F460" s="232" t="s">
        <v>1030</v>
      </c>
      <c r="G460" s="40"/>
      <c r="H460" s="40"/>
      <c r="I460" s="233"/>
      <c r="J460" s="40"/>
      <c r="K460" s="40"/>
      <c r="L460" s="44"/>
      <c r="M460" s="234"/>
      <c r="N460" s="235"/>
      <c r="O460" s="91"/>
      <c r="P460" s="91"/>
      <c r="Q460" s="91"/>
      <c r="R460" s="91"/>
      <c r="S460" s="91"/>
      <c r="T460" s="92"/>
      <c r="U460" s="38"/>
      <c r="V460" s="38"/>
      <c r="W460" s="38"/>
      <c r="X460" s="38"/>
      <c r="Y460" s="38"/>
      <c r="Z460" s="38"/>
      <c r="AA460" s="38"/>
      <c r="AB460" s="38"/>
      <c r="AC460" s="38"/>
      <c r="AD460" s="38"/>
      <c r="AE460" s="38"/>
      <c r="AT460" s="17" t="s">
        <v>172</v>
      </c>
      <c r="AU460" s="17" t="s">
        <v>182</v>
      </c>
    </row>
    <row r="461" s="13" customFormat="1">
      <c r="A461" s="13"/>
      <c r="B461" s="236"/>
      <c r="C461" s="237"/>
      <c r="D461" s="231" t="s">
        <v>179</v>
      </c>
      <c r="E461" s="238" t="s">
        <v>1</v>
      </c>
      <c r="F461" s="239" t="s">
        <v>1031</v>
      </c>
      <c r="G461" s="237"/>
      <c r="H461" s="240">
        <v>32.759999999999998</v>
      </c>
      <c r="I461" s="241"/>
      <c r="J461" s="237"/>
      <c r="K461" s="237"/>
      <c r="L461" s="242"/>
      <c r="M461" s="243"/>
      <c r="N461" s="244"/>
      <c r="O461" s="244"/>
      <c r="P461" s="244"/>
      <c r="Q461" s="244"/>
      <c r="R461" s="244"/>
      <c r="S461" s="244"/>
      <c r="T461" s="245"/>
      <c r="U461" s="13"/>
      <c r="V461" s="13"/>
      <c r="W461" s="13"/>
      <c r="X461" s="13"/>
      <c r="Y461" s="13"/>
      <c r="Z461" s="13"/>
      <c r="AA461" s="13"/>
      <c r="AB461" s="13"/>
      <c r="AC461" s="13"/>
      <c r="AD461" s="13"/>
      <c r="AE461" s="13"/>
      <c r="AT461" s="246" t="s">
        <v>179</v>
      </c>
      <c r="AU461" s="246" t="s">
        <v>182</v>
      </c>
      <c r="AV461" s="13" t="s">
        <v>88</v>
      </c>
      <c r="AW461" s="13" t="s">
        <v>34</v>
      </c>
      <c r="AX461" s="13" t="s">
        <v>78</v>
      </c>
      <c r="AY461" s="246" t="s">
        <v>162</v>
      </c>
    </row>
    <row r="462" s="14" customFormat="1">
      <c r="A462" s="14"/>
      <c r="B462" s="247"/>
      <c r="C462" s="248"/>
      <c r="D462" s="231" t="s">
        <v>179</v>
      </c>
      <c r="E462" s="249" t="s">
        <v>1</v>
      </c>
      <c r="F462" s="250" t="s">
        <v>181</v>
      </c>
      <c r="G462" s="248"/>
      <c r="H462" s="251">
        <v>32.759999999999998</v>
      </c>
      <c r="I462" s="252"/>
      <c r="J462" s="248"/>
      <c r="K462" s="248"/>
      <c r="L462" s="253"/>
      <c r="M462" s="254"/>
      <c r="N462" s="255"/>
      <c r="O462" s="255"/>
      <c r="P462" s="255"/>
      <c r="Q462" s="255"/>
      <c r="R462" s="255"/>
      <c r="S462" s="255"/>
      <c r="T462" s="256"/>
      <c r="U462" s="14"/>
      <c r="V462" s="14"/>
      <c r="W462" s="14"/>
      <c r="X462" s="14"/>
      <c r="Y462" s="14"/>
      <c r="Z462" s="14"/>
      <c r="AA462" s="14"/>
      <c r="AB462" s="14"/>
      <c r="AC462" s="14"/>
      <c r="AD462" s="14"/>
      <c r="AE462" s="14"/>
      <c r="AT462" s="257" t="s">
        <v>179</v>
      </c>
      <c r="AU462" s="257" t="s">
        <v>182</v>
      </c>
      <c r="AV462" s="14" t="s">
        <v>170</v>
      </c>
      <c r="AW462" s="14" t="s">
        <v>34</v>
      </c>
      <c r="AX462" s="14" t="s">
        <v>86</v>
      </c>
      <c r="AY462" s="257" t="s">
        <v>162</v>
      </c>
    </row>
    <row r="463" s="2" customFormat="1" ht="24.15" customHeight="1">
      <c r="A463" s="38"/>
      <c r="B463" s="39"/>
      <c r="C463" s="218" t="s">
        <v>1032</v>
      </c>
      <c r="D463" s="218" t="s">
        <v>165</v>
      </c>
      <c r="E463" s="219" t="s">
        <v>1024</v>
      </c>
      <c r="F463" s="220" t="s">
        <v>1025</v>
      </c>
      <c r="G463" s="221" t="s">
        <v>176</v>
      </c>
      <c r="H463" s="222">
        <v>403</v>
      </c>
      <c r="I463" s="223"/>
      <c r="J463" s="224">
        <f>ROUND(I463*H463,2)</f>
        <v>0</v>
      </c>
      <c r="K463" s="220" t="s">
        <v>169</v>
      </c>
      <c r="L463" s="44"/>
      <c r="M463" s="225" t="s">
        <v>1</v>
      </c>
      <c r="N463" s="226" t="s">
        <v>43</v>
      </c>
      <c r="O463" s="91"/>
      <c r="P463" s="227">
        <f>O463*H463</f>
        <v>0</v>
      </c>
      <c r="Q463" s="227">
        <v>0.0043800000000000002</v>
      </c>
      <c r="R463" s="227">
        <f>Q463*H463</f>
        <v>1.7651400000000002</v>
      </c>
      <c r="S463" s="227">
        <v>0</v>
      </c>
      <c r="T463" s="228">
        <f>S463*H463</f>
        <v>0</v>
      </c>
      <c r="U463" s="38"/>
      <c r="V463" s="38"/>
      <c r="W463" s="38"/>
      <c r="X463" s="38"/>
      <c r="Y463" s="38"/>
      <c r="Z463" s="38"/>
      <c r="AA463" s="38"/>
      <c r="AB463" s="38"/>
      <c r="AC463" s="38"/>
      <c r="AD463" s="38"/>
      <c r="AE463" s="38"/>
      <c r="AR463" s="229" t="s">
        <v>170</v>
      </c>
      <c r="AT463" s="229" t="s">
        <v>165</v>
      </c>
      <c r="AU463" s="229" t="s">
        <v>182</v>
      </c>
      <c r="AY463" s="17" t="s">
        <v>162</v>
      </c>
      <c r="BE463" s="230">
        <f>IF(N463="základní",J463,0)</f>
        <v>0</v>
      </c>
      <c r="BF463" s="230">
        <f>IF(N463="snížená",J463,0)</f>
        <v>0</v>
      </c>
      <c r="BG463" s="230">
        <f>IF(N463="zákl. přenesená",J463,0)</f>
        <v>0</v>
      </c>
      <c r="BH463" s="230">
        <f>IF(N463="sníž. přenesená",J463,0)</f>
        <v>0</v>
      </c>
      <c r="BI463" s="230">
        <f>IF(N463="nulová",J463,0)</f>
        <v>0</v>
      </c>
      <c r="BJ463" s="17" t="s">
        <v>86</v>
      </c>
      <c r="BK463" s="230">
        <f>ROUND(I463*H463,2)</f>
        <v>0</v>
      </c>
      <c r="BL463" s="17" t="s">
        <v>170</v>
      </c>
      <c r="BM463" s="229" t="s">
        <v>1033</v>
      </c>
    </row>
    <row r="464" s="2" customFormat="1">
      <c r="A464" s="38"/>
      <c r="B464" s="39"/>
      <c r="C464" s="40"/>
      <c r="D464" s="231" t="s">
        <v>172</v>
      </c>
      <c r="E464" s="40"/>
      <c r="F464" s="232" t="s">
        <v>1034</v>
      </c>
      <c r="G464" s="40"/>
      <c r="H464" s="40"/>
      <c r="I464" s="233"/>
      <c r="J464" s="40"/>
      <c r="K464" s="40"/>
      <c r="L464" s="44"/>
      <c r="M464" s="234"/>
      <c r="N464" s="235"/>
      <c r="O464" s="91"/>
      <c r="P464" s="91"/>
      <c r="Q464" s="91"/>
      <c r="R464" s="91"/>
      <c r="S464" s="91"/>
      <c r="T464" s="92"/>
      <c r="U464" s="38"/>
      <c r="V464" s="38"/>
      <c r="W464" s="38"/>
      <c r="X464" s="38"/>
      <c r="Y464" s="38"/>
      <c r="Z464" s="38"/>
      <c r="AA464" s="38"/>
      <c r="AB464" s="38"/>
      <c r="AC464" s="38"/>
      <c r="AD464" s="38"/>
      <c r="AE464" s="38"/>
      <c r="AT464" s="17" t="s">
        <v>172</v>
      </c>
      <c r="AU464" s="17" t="s">
        <v>182</v>
      </c>
    </row>
    <row r="465" s="13" customFormat="1">
      <c r="A465" s="13"/>
      <c r="B465" s="236"/>
      <c r="C465" s="237"/>
      <c r="D465" s="231" t="s">
        <v>179</v>
      </c>
      <c r="E465" s="238" t="s">
        <v>1</v>
      </c>
      <c r="F465" s="239" t="s">
        <v>1035</v>
      </c>
      <c r="G465" s="237"/>
      <c r="H465" s="240">
        <v>403</v>
      </c>
      <c r="I465" s="241"/>
      <c r="J465" s="237"/>
      <c r="K465" s="237"/>
      <c r="L465" s="242"/>
      <c r="M465" s="243"/>
      <c r="N465" s="244"/>
      <c r="O465" s="244"/>
      <c r="P465" s="244"/>
      <c r="Q465" s="244"/>
      <c r="R465" s="244"/>
      <c r="S465" s="244"/>
      <c r="T465" s="245"/>
      <c r="U465" s="13"/>
      <c r="V465" s="13"/>
      <c r="W465" s="13"/>
      <c r="X465" s="13"/>
      <c r="Y465" s="13"/>
      <c r="Z465" s="13"/>
      <c r="AA465" s="13"/>
      <c r="AB465" s="13"/>
      <c r="AC465" s="13"/>
      <c r="AD465" s="13"/>
      <c r="AE465" s="13"/>
      <c r="AT465" s="246" t="s">
        <v>179</v>
      </c>
      <c r="AU465" s="246" t="s">
        <v>182</v>
      </c>
      <c r="AV465" s="13" t="s">
        <v>88</v>
      </c>
      <c r="AW465" s="13" t="s">
        <v>34</v>
      </c>
      <c r="AX465" s="13" t="s">
        <v>78</v>
      </c>
      <c r="AY465" s="246" t="s">
        <v>162</v>
      </c>
    </row>
    <row r="466" s="14" customFormat="1">
      <c r="A466" s="14"/>
      <c r="B466" s="247"/>
      <c r="C466" s="248"/>
      <c r="D466" s="231" t="s">
        <v>179</v>
      </c>
      <c r="E466" s="249" t="s">
        <v>1</v>
      </c>
      <c r="F466" s="250" t="s">
        <v>181</v>
      </c>
      <c r="G466" s="248"/>
      <c r="H466" s="251">
        <v>403</v>
      </c>
      <c r="I466" s="252"/>
      <c r="J466" s="248"/>
      <c r="K466" s="248"/>
      <c r="L466" s="253"/>
      <c r="M466" s="254"/>
      <c r="N466" s="255"/>
      <c r="O466" s="255"/>
      <c r="P466" s="255"/>
      <c r="Q466" s="255"/>
      <c r="R466" s="255"/>
      <c r="S466" s="255"/>
      <c r="T466" s="256"/>
      <c r="U466" s="14"/>
      <c r="V466" s="14"/>
      <c r="W466" s="14"/>
      <c r="X466" s="14"/>
      <c r="Y466" s="14"/>
      <c r="Z466" s="14"/>
      <c r="AA466" s="14"/>
      <c r="AB466" s="14"/>
      <c r="AC466" s="14"/>
      <c r="AD466" s="14"/>
      <c r="AE466" s="14"/>
      <c r="AT466" s="257" t="s">
        <v>179</v>
      </c>
      <c r="AU466" s="257" t="s">
        <v>182</v>
      </c>
      <c r="AV466" s="14" t="s">
        <v>170</v>
      </c>
      <c r="AW466" s="14" t="s">
        <v>34</v>
      </c>
      <c r="AX466" s="14" t="s">
        <v>86</v>
      </c>
      <c r="AY466" s="257" t="s">
        <v>162</v>
      </c>
    </row>
    <row r="467" s="2" customFormat="1" ht="24.15" customHeight="1">
      <c r="A467" s="38"/>
      <c r="B467" s="39"/>
      <c r="C467" s="218" t="s">
        <v>1036</v>
      </c>
      <c r="D467" s="218" t="s">
        <v>165</v>
      </c>
      <c r="E467" s="219" t="s">
        <v>1037</v>
      </c>
      <c r="F467" s="220" t="s">
        <v>1038</v>
      </c>
      <c r="G467" s="221" t="s">
        <v>176</v>
      </c>
      <c r="H467" s="222">
        <v>1319.8199999999999</v>
      </c>
      <c r="I467" s="223"/>
      <c r="J467" s="224">
        <f>ROUND(I467*H467,2)</f>
        <v>0</v>
      </c>
      <c r="K467" s="220" t="s">
        <v>169</v>
      </c>
      <c r="L467" s="44"/>
      <c r="M467" s="225" t="s">
        <v>1</v>
      </c>
      <c r="N467" s="226" t="s">
        <v>43</v>
      </c>
      <c r="O467" s="91"/>
      <c r="P467" s="227">
        <f>O467*H467</f>
        <v>0</v>
      </c>
      <c r="Q467" s="227">
        <v>0.018380000000000001</v>
      </c>
      <c r="R467" s="227">
        <f>Q467*H467</f>
        <v>24.2582916</v>
      </c>
      <c r="S467" s="227">
        <v>0</v>
      </c>
      <c r="T467" s="228">
        <f>S467*H467</f>
        <v>0</v>
      </c>
      <c r="U467" s="38"/>
      <c r="V467" s="38"/>
      <c r="W467" s="38"/>
      <c r="X467" s="38"/>
      <c r="Y467" s="38"/>
      <c r="Z467" s="38"/>
      <c r="AA467" s="38"/>
      <c r="AB467" s="38"/>
      <c r="AC467" s="38"/>
      <c r="AD467" s="38"/>
      <c r="AE467" s="38"/>
      <c r="AR467" s="229" t="s">
        <v>170</v>
      </c>
      <c r="AT467" s="229" t="s">
        <v>165</v>
      </c>
      <c r="AU467" s="229" t="s">
        <v>182</v>
      </c>
      <c r="AY467" s="17" t="s">
        <v>162</v>
      </c>
      <c r="BE467" s="230">
        <f>IF(N467="základní",J467,0)</f>
        <v>0</v>
      </c>
      <c r="BF467" s="230">
        <f>IF(N467="snížená",J467,0)</f>
        <v>0</v>
      </c>
      <c r="BG467" s="230">
        <f>IF(N467="zákl. přenesená",J467,0)</f>
        <v>0</v>
      </c>
      <c r="BH467" s="230">
        <f>IF(N467="sníž. přenesená",J467,0)</f>
        <v>0</v>
      </c>
      <c r="BI467" s="230">
        <f>IF(N467="nulová",J467,0)</f>
        <v>0</v>
      </c>
      <c r="BJ467" s="17" t="s">
        <v>86</v>
      </c>
      <c r="BK467" s="230">
        <f>ROUND(I467*H467,2)</f>
        <v>0</v>
      </c>
      <c r="BL467" s="17" t="s">
        <v>170</v>
      </c>
      <c r="BM467" s="229" t="s">
        <v>1039</v>
      </c>
    </row>
    <row r="468" s="2" customFormat="1">
      <c r="A468" s="38"/>
      <c r="B468" s="39"/>
      <c r="C468" s="40"/>
      <c r="D468" s="231" t="s">
        <v>172</v>
      </c>
      <c r="E468" s="40"/>
      <c r="F468" s="232" t="s">
        <v>1040</v>
      </c>
      <c r="G468" s="40"/>
      <c r="H468" s="40"/>
      <c r="I468" s="233"/>
      <c r="J468" s="40"/>
      <c r="K468" s="40"/>
      <c r="L468" s="44"/>
      <c r="M468" s="234"/>
      <c r="N468" s="235"/>
      <c r="O468" s="91"/>
      <c r="P468" s="91"/>
      <c r="Q468" s="91"/>
      <c r="R468" s="91"/>
      <c r="S468" s="91"/>
      <c r="T468" s="92"/>
      <c r="U468" s="38"/>
      <c r="V468" s="38"/>
      <c r="W468" s="38"/>
      <c r="X468" s="38"/>
      <c r="Y468" s="38"/>
      <c r="Z468" s="38"/>
      <c r="AA468" s="38"/>
      <c r="AB468" s="38"/>
      <c r="AC468" s="38"/>
      <c r="AD468" s="38"/>
      <c r="AE468" s="38"/>
      <c r="AT468" s="17" t="s">
        <v>172</v>
      </c>
      <c r="AU468" s="17" t="s">
        <v>182</v>
      </c>
    </row>
    <row r="469" s="13" customFormat="1">
      <c r="A469" s="13"/>
      <c r="B469" s="236"/>
      <c r="C469" s="237"/>
      <c r="D469" s="231" t="s">
        <v>179</v>
      </c>
      <c r="E469" s="238" t="s">
        <v>1</v>
      </c>
      <c r="F469" s="239" t="s">
        <v>1041</v>
      </c>
      <c r="G469" s="237"/>
      <c r="H469" s="240">
        <v>1319.8199999999999</v>
      </c>
      <c r="I469" s="241"/>
      <c r="J469" s="237"/>
      <c r="K469" s="237"/>
      <c r="L469" s="242"/>
      <c r="M469" s="243"/>
      <c r="N469" s="244"/>
      <c r="O469" s="244"/>
      <c r="P469" s="244"/>
      <c r="Q469" s="244"/>
      <c r="R469" s="244"/>
      <c r="S469" s="244"/>
      <c r="T469" s="245"/>
      <c r="U469" s="13"/>
      <c r="V469" s="13"/>
      <c r="W469" s="13"/>
      <c r="X469" s="13"/>
      <c r="Y469" s="13"/>
      <c r="Z469" s="13"/>
      <c r="AA469" s="13"/>
      <c r="AB469" s="13"/>
      <c r="AC469" s="13"/>
      <c r="AD469" s="13"/>
      <c r="AE469" s="13"/>
      <c r="AT469" s="246" t="s">
        <v>179</v>
      </c>
      <c r="AU469" s="246" t="s">
        <v>182</v>
      </c>
      <c r="AV469" s="13" t="s">
        <v>88</v>
      </c>
      <c r="AW469" s="13" t="s">
        <v>34</v>
      </c>
      <c r="AX469" s="13" t="s">
        <v>78</v>
      </c>
      <c r="AY469" s="246" t="s">
        <v>162</v>
      </c>
    </row>
    <row r="470" s="14" customFormat="1">
      <c r="A470" s="14"/>
      <c r="B470" s="247"/>
      <c r="C470" s="248"/>
      <c r="D470" s="231" t="s">
        <v>179</v>
      </c>
      <c r="E470" s="249" t="s">
        <v>1</v>
      </c>
      <c r="F470" s="250" t="s">
        <v>181</v>
      </c>
      <c r="G470" s="248"/>
      <c r="H470" s="251">
        <v>1319.8199999999999</v>
      </c>
      <c r="I470" s="252"/>
      <c r="J470" s="248"/>
      <c r="K470" s="248"/>
      <c r="L470" s="253"/>
      <c r="M470" s="254"/>
      <c r="N470" s="255"/>
      <c r="O470" s="255"/>
      <c r="P470" s="255"/>
      <c r="Q470" s="255"/>
      <c r="R470" s="255"/>
      <c r="S470" s="255"/>
      <c r="T470" s="256"/>
      <c r="U470" s="14"/>
      <c r="V470" s="14"/>
      <c r="W470" s="14"/>
      <c r="X470" s="14"/>
      <c r="Y470" s="14"/>
      <c r="Z470" s="14"/>
      <c r="AA470" s="14"/>
      <c r="AB470" s="14"/>
      <c r="AC470" s="14"/>
      <c r="AD470" s="14"/>
      <c r="AE470" s="14"/>
      <c r="AT470" s="257" t="s">
        <v>179</v>
      </c>
      <c r="AU470" s="257" t="s">
        <v>182</v>
      </c>
      <c r="AV470" s="14" t="s">
        <v>170</v>
      </c>
      <c r="AW470" s="14" t="s">
        <v>34</v>
      </c>
      <c r="AX470" s="14" t="s">
        <v>86</v>
      </c>
      <c r="AY470" s="257" t="s">
        <v>162</v>
      </c>
    </row>
    <row r="471" s="2" customFormat="1" ht="24.15" customHeight="1">
      <c r="A471" s="38"/>
      <c r="B471" s="39"/>
      <c r="C471" s="218" t="s">
        <v>1042</v>
      </c>
      <c r="D471" s="218" t="s">
        <v>165</v>
      </c>
      <c r="E471" s="219" t="s">
        <v>1037</v>
      </c>
      <c r="F471" s="220" t="s">
        <v>1038</v>
      </c>
      <c r="G471" s="221" t="s">
        <v>176</v>
      </c>
      <c r="H471" s="222">
        <v>1158.8900000000001</v>
      </c>
      <c r="I471" s="223"/>
      <c r="J471" s="224">
        <f>ROUND(I471*H471,2)</f>
        <v>0</v>
      </c>
      <c r="K471" s="220" t="s">
        <v>169</v>
      </c>
      <c r="L471" s="44"/>
      <c r="M471" s="225" t="s">
        <v>1</v>
      </c>
      <c r="N471" s="226" t="s">
        <v>43</v>
      </c>
      <c r="O471" s="91"/>
      <c r="P471" s="227">
        <f>O471*H471</f>
        <v>0</v>
      </c>
      <c r="Q471" s="227">
        <v>0.018380000000000001</v>
      </c>
      <c r="R471" s="227">
        <f>Q471*H471</f>
        <v>21.300398200000004</v>
      </c>
      <c r="S471" s="227">
        <v>0</v>
      </c>
      <c r="T471" s="228">
        <f>S471*H471</f>
        <v>0</v>
      </c>
      <c r="U471" s="38"/>
      <c r="V471" s="38"/>
      <c r="W471" s="38"/>
      <c r="X471" s="38"/>
      <c r="Y471" s="38"/>
      <c r="Z471" s="38"/>
      <c r="AA471" s="38"/>
      <c r="AB471" s="38"/>
      <c r="AC471" s="38"/>
      <c r="AD471" s="38"/>
      <c r="AE471" s="38"/>
      <c r="AR471" s="229" t="s">
        <v>170</v>
      </c>
      <c r="AT471" s="229" t="s">
        <v>165</v>
      </c>
      <c r="AU471" s="229" t="s">
        <v>182</v>
      </c>
      <c r="AY471" s="17" t="s">
        <v>162</v>
      </c>
      <c r="BE471" s="230">
        <f>IF(N471="základní",J471,0)</f>
        <v>0</v>
      </c>
      <c r="BF471" s="230">
        <f>IF(N471="snížená",J471,0)</f>
        <v>0</v>
      </c>
      <c r="BG471" s="230">
        <f>IF(N471="zákl. přenesená",J471,0)</f>
        <v>0</v>
      </c>
      <c r="BH471" s="230">
        <f>IF(N471="sníž. přenesená",J471,0)</f>
        <v>0</v>
      </c>
      <c r="BI471" s="230">
        <f>IF(N471="nulová",J471,0)</f>
        <v>0</v>
      </c>
      <c r="BJ471" s="17" t="s">
        <v>86</v>
      </c>
      <c r="BK471" s="230">
        <f>ROUND(I471*H471,2)</f>
        <v>0</v>
      </c>
      <c r="BL471" s="17" t="s">
        <v>170</v>
      </c>
      <c r="BM471" s="229" t="s">
        <v>1043</v>
      </c>
    </row>
    <row r="472" s="2" customFormat="1">
      <c r="A472" s="38"/>
      <c r="B472" s="39"/>
      <c r="C472" s="40"/>
      <c r="D472" s="231" t="s">
        <v>172</v>
      </c>
      <c r="E472" s="40"/>
      <c r="F472" s="232" t="s">
        <v>1044</v>
      </c>
      <c r="G472" s="40"/>
      <c r="H472" s="40"/>
      <c r="I472" s="233"/>
      <c r="J472" s="40"/>
      <c r="K472" s="40"/>
      <c r="L472" s="44"/>
      <c r="M472" s="234"/>
      <c r="N472" s="235"/>
      <c r="O472" s="91"/>
      <c r="P472" s="91"/>
      <c r="Q472" s="91"/>
      <c r="R472" s="91"/>
      <c r="S472" s="91"/>
      <c r="T472" s="92"/>
      <c r="U472" s="38"/>
      <c r="V472" s="38"/>
      <c r="W472" s="38"/>
      <c r="X472" s="38"/>
      <c r="Y472" s="38"/>
      <c r="Z472" s="38"/>
      <c r="AA472" s="38"/>
      <c r="AB472" s="38"/>
      <c r="AC472" s="38"/>
      <c r="AD472" s="38"/>
      <c r="AE472" s="38"/>
      <c r="AT472" s="17" t="s">
        <v>172</v>
      </c>
      <c r="AU472" s="17" t="s">
        <v>182</v>
      </c>
    </row>
    <row r="473" s="2" customFormat="1" ht="24.15" customHeight="1">
      <c r="A473" s="38"/>
      <c r="B473" s="39"/>
      <c r="C473" s="218" t="s">
        <v>1045</v>
      </c>
      <c r="D473" s="218" t="s">
        <v>165</v>
      </c>
      <c r="E473" s="219" t="s">
        <v>1046</v>
      </c>
      <c r="F473" s="220" t="s">
        <v>1047</v>
      </c>
      <c r="G473" s="221" t="s">
        <v>176</v>
      </c>
      <c r="H473" s="222">
        <v>143</v>
      </c>
      <c r="I473" s="223"/>
      <c r="J473" s="224">
        <f>ROUND(I473*H473,2)</f>
        <v>0</v>
      </c>
      <c r="K473" s="220" t="s">
        <v>169</v>
      </c>
      <c r="L473" s="44"/>
      <c r="M473" s="225" t="s">
        <v>1</v>
      </c>
      <c r="N473" s="226" t="s">
        <v>43</v>
      </c>
      <c r="O473" s="91"/>
      <c r="P473" s="227">
        <f>O473*H473</f>
        <v>0</v>
      </c>
      <c r="Q473" s="227">
        <v>0.027</v>
      </c>
      <c r="R473" s="227">
        <f>Q473*H473</f>
        <v>3.8609999999999998</v>
      </c>
      <c r="S473" s="227">
        <v>0</v>
      </c>
      <c r="T473" s="228">
        <f>S473*H473</f>
        <v>0</v>
      </c>
      <c r="U473" s="38"/>
      <c r="V473" s="38"/>
      <c r="W473" s="38"/>
      <c r="X473" s="38"/>
      <c r="Y473" s="38"/>
      <c r="Z473" s="38"/>
      <c r="AA473" s="38"/>
      <c r="AB473" s="38"/>
      <c r="AC473" s="38"/>
      <c r="AD473" s="38"/>
      <c r="AE473" s="38"/>
      <c r="AR473" s="229" t="s">
        <v>170</v>
      </c>
      <c r="AT473" s="229" t="s">
        <v>165</v>
      </c>
      <c r="AU473" s="229" t="s">
        <v>182</v>
      </c>
      <c r="AY473" s="17" t="s">
        <v>162</v>
      </c>
      <c r="BE473" s="230">
        <f>IF(N473="základní",J473,0)</f>
        <v>0</v>
      </c>
      <c r="BF473" s="230">
        <f>IF(N473="snížená",J473,0)</f>
        <v>0</v>
      </c>
      <c r="BG473" s="230">
        <f>IF(N473="zákl. přenesená",J473,0)</f>
        <v>0</v>
      </c>
      <c r="BH473" s="230">
        <f>IF(N473="sníž. přenesená",J473,0)</f>
        <v>0</v>
      </c>
      <c r="BI473" s="230">
        <f>IF(N473="nulová",J473,0)</f>
        <v>0</v>
      </c>
      <c r="BJ473" s="17" t="s">
        <v>86</v>
      </c>
      <c r="BK473" s="230">
        <f>ROUND(I473*H473,2)</f>
        <v>0</v>
      </c>
      <c r="BL473" s="17" t="s">
        <v>170</v>
      </c>
      <c r="BM473" s="229" t="s">
        <v>1048</v>
      </c>
    </row>
    <row r="474" s="2" customFormat="1">
      <c r="A474" s="38"/>
      <c r="B474" s="39"/>
      <c r="C474" s="40"/>
      <c r="D474" s="231" t="s">
        <v>172</v>
      </c>
      <c r="E474" s="40"/>
      <c r="F474" s="232" t="s">
        <v>1049</v>
      </c>
      <c r="G474" s="40"/>
      <c r="H474" s="40"/>
      <c r="I474" s="233"/>
      <c r="J474" s="40"/>
      <c r="K474" s="40"/>
      <c r="L474" s="44"/>
      <c r="M474" s="234"/>
      <c r="N474" s="235"/>
      <c r="O474" s="91"/>
      <c r="P474" s="91"/>
      <c r="Q474" s="91"/>
      <c r="R474" s="91"/>
      <c r="S474" s="91"/>
      <c r="T474" s="92"/>
      <c r="U474" s="38"/>
      <c r="V474" s="38"/>
      <c r="W474" s="38"/>
      <c r="X474" s="38"/>
      <c r="Y474" s="38"/>
      <c r="Z474" s="38"/>
      <c r="AA474" s="38"/>
      <c r="AB474" s="38"/>
      <c r="AC474" s="38"/>
      <c r="AD474" s="38"/>
      <c r="AE474" s="38"/>
      <c r="AT474" s="17" t="s">
        <v>172</v>
      </c>
      <c r="AU474" s="17" t="s">
        <v>182</v>
      </c>
    </row>
    <row r="475" s="2" customFormat="1" ht="24.15" customHeight="1">
      <c r="A475" s="38"/>
      <c r="B475" s="39"/>
      <c r="C475" s="218" t="s">
        <v>1050</v>
      </c>
      <c r="D475" s="218" t="s">
        <v>165</v>
      </c>
      <c r="E475" s="219" t="s">
        <v>1051</v>
      </c>
      <c r="F475" s="220" t="s">
        <v>1052</v>
      </c>
      <c r="G475" s="221" t="s">
        <v>176</v>
      </c>
      <c r="H475" s="222">
        <v>126.72</v>
      </c>
      <c r="I475" s="223"/>
      <c r="J475" s="224">
        <f>ROUND(I475*H475,2)</f>
        <v>0</v>
      </c>
      <c r="K475" s="220" t="s">
        <v>169</v>
      </c>
      <c r="L475" s="44"/>
      <c r="M475" s="225" t="s">
        <v>1</v>
      </c>
      <c r="N475" s="226" t="s">
        <v>43</v>
      </c>
      <c r="O475" s="91"/>
      <c r="P475" s="227">
        <f>O475*H475</f>
        <v>0</v>
      </c>
      <c r="Q475" s="227">
        <v>0.0247</v>
      </c>
      <c r="R475" s="227">
        <f>Q475*H475</f>
        <v>3.1299839999999999</v>
      </c>
      <c r="S475" s="227">
        <v>0</v>
      </c>
      <c r="T475" s="228">
        <f>S475*H475</f>
        <v>0</v>
      </c>
      <c r="U475" s="38"/>
      <c r="V475" s="38"/>
      <c r="W475" s="38"/>
      <c r="X475" s="38"/>
      <c r="Y475" s="38"/>
      <c r="Z475" s="38"/>
      <c r="AA475" s="38"/>
      <c r="AB475" s="38"/>
      <c r="AC475" s="38"/>
      <c r="AD475" s="38"/>
      <c r="AE475" s="38"/>
      <c r="AR475" s="229" t="s">
        <v>170</v>
      </c>
      <c r="AT475" s="229" t="s">
        <v>165</v>
      </c>
      <c r="AU475" s="229" t="s">
        <v>182</v>
      </c>
      <c r="AY475" s="17" t="s">
        <v>162</v>
      </c>
      <c r="BE475" s="230">
        <f>IF(N475="základní",J475,0)</f>
        <v>0</v>
      </c>
      <c r="BF475" s="230">
        <f>IF(N475="snížená",J475,0)</f>
        <v>0</v>
      </c>
      <c r="BG475" s="230">
        <f>IF(N475="zákl. přenesená",J475,0)</f>
        <v>0</v>
      </c>
      <c r="BH475" s="230">
        <f>IF(N475="sníž. přenesená",J475,0)</f>
        <v>0</v>
      </c>
      <c r="BI475" s="230">
        <f>IF(N475="nulová",J475,0)</f>
        <v>0</v>
      </c>
      <c r="BJ475" s="17" t="s">
        <v>86</v>
      </c>
      <c r="BK475" s="230">
        <f>ROUND(I475*H475,2)</f>
        <v>0</v>
      </c>
      <c r="BL475" s="17" t="s">
        <v>170</v>
      </c>
      <c r="BM475" s="229" t="s">
        <v>1053</v>
      </c>
    </row>
    <row r="476" s="2" customFormat="1">
      <c r="A476" s="38"/>
      <c r="B476" s="39"/>
      <c r="C476" s="40"/>
      <c r="D476" s="231" t="s">
        <v>172</v>
      </c>
      <c r="E476" s="40"/>
      <c r="F476" s="232" t="s">
        <v>1054</v>
      </c>
      <c r="G476" s="40"/>
      <c r="H476" s="40"/>
      <c r="I476" s="233"/>
      <c r="J476" s="40"/>
      <c r="K476" s="40"/>
      <c r="L476" s="44"/>
      <c r="M476" s="234"/>
      <c r="N476" s="235"/>
      <c r="O476" s="91"/>
      <c r="P476" s="91"/>
      <c r="Q476" s="91"/>
      <c r="R476" s="91"/>
      <c r="S476" s="91"/>
      <c r="T476" s="92"/>
      <c r="U476" s="38"/>
      <c r="V476" s="38"/>
      <c r="W476" s="38"/>
      <c r="X476" s="38"/>
      <c r="Y476" s="38"/>
      <c r="Z476" s="38"/>
      <c r="AA476" s="38"/>
      <c r="AB476" s="38"/>
      <c r="AC476" s="38"/>
      <c r="AD476" s="38"/>
      <c r="AE476" s="38"/>
      <c r="AT476" s="17" t="s">
        <v>172</v>
      </c>
      <c r="AU476" s="17" t="s">
        <v>182</v>
      </c>
    </row>
    <row r="477" s="13" customFormat="1">
      <c r="A477" s="13"/>
      <c r="B477" s="236"/>
      <c r="C477" s="237"/>
      <c r="D477" s="231" t="s">
        <v>179</v>
      </c>
      <c r="E477" s="238" t="s">
        <v>1</v>
      </c>
      <c r="F477" s="239" t="s">
        <v>766</v>
      </c>
      <c r="G477" s="237"/>
      <c r="H477" s="240">
        <v>126.72</v>
      </c>
      <c r="I477" s="241"/>
      <c r="J477" s="237"/>
      <c r="K477" s="237"/>
      <c r="L477" s="242"/>
      <c r="M477" s="243"/>
      <c r="N477" s="244"/>
      <c r="O477" s="244"/>
      <c r="P477" s="244"/>
      <c r="Q477" s="244"/>
      <c r="R477" s="244"/>
      <c r="S477" s="244"/>
      <c r="T477" s="245"/>
      <c r="U477" s="13"/>
      <c r="V477" s="13"/>
      <c r="W477" s="13"/>
      <c r="X477" s="13"/>
      <c r="Y477" s="13"/>
      <c r="Z477" s="13"/>
      <c r="AA477" s="13"/>
      <c r="AB477" s="13"/>
      <c r="AC477" s="13"/>
      <c r="AD477" s="13"/>
      <c r="AE477" s="13"/>
      <c r="AT477" s="246" t="s">
        <v>179</v>
      </c>
      <c r="AU477" s="246" t="s">
        <v>182</v>
      </c>
      <c r="AV477" s="13" t="s">
        <v>88</v>
      </c>
      <c r="AW477" s="13" t="s">
        <v>34</v>
      </c>
      <c r="AX477" s="13" t="s">
        <v>78</v>
      </c>
      <c r="AY477" s="246" t="s">
        <v>162</v>
      </c>
    </row>
    <row r="478" s="14" customFormat="1">
      <c r="A478" s="14"/>
      <c r="B478" s="247"/>
      <c r="C478" s="248"/>
      <c r="D478" s="231" t="s">
        <v>179</v>
      </c>
      <c r="E478" s="249" t="s">
        <v>1</v>
      </c>
      <c r="F478" s="250" t="s">
        <v>181</v>
      </c>
      <c r="G478" s="248"/>
      <c r="H478" s="251">
        <v>126.72</v>
      </c>
      <c r="I478" s="252"/>
      <c r="J478" s="248"/>
      <c r="K478" s="248"/>
      <c r="L478" s="253"/>
      <c r="M478" s="254"/>
      <c r="N478" s="255"/>
      <c r="O478" s="255"/>
      <c r="P478" s="255"/>
      <c r="Q478" s="255"/>
      <c r="R478" s="255"/>
      <c r="S478" s="255"/>
      <c r="T478" s="256"/>
      <c r="U478" s="14"/>
      <c r="V478" s="14"/>
      <c r="W478" s="14"/>
      <c r="X478" s="14"/>
      <c r="Y478" s="14"/>
      <c r="Z478" s="14"/>
      <c r="AA478" s="14"/>
      <c r="AB478" s="14"/>
      <c r="AC478" s="14"/>
      <c r="AD478" s="14"/>
      <c r="AE478" s="14"/>
      <c r="AT478" s="257" t="s">
        <v>179</v>
      </c>
      <c r="AU478" s="257" t="s">
        <v>182</v>
      </c>
      <c r="AV478" s="14" t="s">
        <v>170</v>
      </c>
      <c r="AW478" s="14" t="s">
        <v>34</v>
      </c>
      <c r="AX478" s="14" t="s">
        <v>86</v>
      </c>
      <c r="AY478" s="257" t="s">
        <v>162</v>
      </c>
    </row>
    <row r="479" s="2" customFormat="1" ht="24.15" customHeight="1">
      <c r="A479" s="38"/>
      <c r="B479" s="39"/>
      <c r="C479" s="218" t="s">
        <v>1055</v>
      </c>
      <c r="D479" s="218" t="s">
        <v>165</v>
      </c>
      <c r="E479" s="219" t="s">
        <v>1056</v>
      </c>
      <c r="F479" s="220" t="s">
        <v>1057</v>
      </c>
      <c r="G479" s="221" t="s">
        <v>176</v>
      </c>
      <c r="H479" s="222">
        <v>147.65000000000001</v>
      </c>
      <c r="I479" s="223"/>
      <c r="J479" s="224">
        <f>ROUND(I479*H479,2)</f>
        <v>0</v>
      </c>
      <c r="K479" s="220" t="s">
        <v>169</v>
      </c>
      <c r="L479" s="44"/>
      <c r="M479" s="225" t="s">
        <v>1</v>
      </c>
      <c r="N479" s="226" t="s">
        <v>43</v>
      </c>
      <c r="O479" s="91"/>
      <c r="P479" s="227">
        <f>O479*H479</f>
        <v>0</v>
      </c>
      <c r="Q479" s="227">
        <v>0</v>
      </c>
      <c r="R479" s="227">
        <f>Q479*H479</f>
        <v>0</v>
      </c>
      <c r="S479" s="227">
        <v>0</v>
      </c>
      <c r="T479" s="228">
        <f>S479*H479</f>
        <v>0</v>
      </c>
      <c r="U479" s="38"/>
      <c r="V479" s="38"/>
      <c r="W479" s="38"/>
      <c r="X479" s="38"/>
      <c r="Y479" s="38"/>
      <c r="Z479" s="38"/>
      <c r="AA479" s="38"/>
      <c r="AB479" s="38"/>
      <c r="AC479" s="38"/>
      <c r="AD479" s="38"/>
      <c r="AE479" s="38"/>
      <c r="AR479" s="229" t="s">
        <v>170</v>
      </c>
      <c r="AT479" s="229" t="s">
        <v>165</v>
      </c>
      <c r="AU479" s="229" t="s">
        <v>182</v>
      </c>
      <c r="AY479" s="17" t="s">
        <v>162</v>
      </c>
      <c r="BE479" s="230">
        <f>IF(N479="základní",J479,0)</f>
        <v>0</v>
      </c>
      <c r="BF479" s="230">
        <f>IF(N479="snížená",J479,0)</f>
        <v>0</v>
      </c>
      <c r="BG479" s="230">
        <f>IF(N479="zákl. přenesená",J479,0)</f>
        <v>0</v>
      </c>
      <c r="BH479" s="230">
        <f>IF(N479="sníž. přenesená",J479,0)</f>
        <v>0</v>
      </c>
      <c r="BI479" s="230">
        <f>IF(N479="nulová",J479,0)</f>
        <v>0</v>
      </c>
      <c r="BJ479" s="17" t="s">
        <v>86</v>
      </c>
      <c r="BK479" s="230">
        <f>ROUND(I479*H479,2)</f>
        <v>0</v>
      </c>
      <c r="BL479" s="17" t="s">
        <v>170</v>
      </c>
      <c r="BM479" s="229" t="s">
        <v>1058</v>
      </c>
    </row>
    <row r="480" s="2" customFormat="1">
      <c r="A480" s="38"/>
      <c r="B480" s="39"/>
      <c r="C480" s="40"/>
      <c r="D480" s="231" t="s">
        <v>172</v>
      </c>
      <c r="E480" s="40"/>
      <c r="F480" s="232" t="s">
        <v>1059</v>
      </c>
      <c r="G480" s="40"/>
      <c r="H480" s="40"/>
      <c r="I480" s="233"/>
      <c r="J480" s="40"/>
      <c r="K480" s="40"/>
      <c r="L480" s="44"/>
      <c r="M480" s="234"/>
      <c r="N480" s="235"/>
      <c r="O480" s="91"/>
      <c r="P480" s="91"/>
      <c r="Q480" s="91"/>
      <c r="R480" s="91"/>
      <c r="S480" s="91"/>
      <c r="T480" s="92"/>
      <c r="U480" s="38"/>
      <c r="V480" s="38"/>
      <c r="W480" s="38"/>
      <c r="X480" s="38"/>
      <c r="Y480" s="38"/>
      <c r="Z480" s="38"/>
      <c r="AA480" s="38"/>
      <c r="AB480" s="38"/>
      <c r="AC480" s="38"/>
      <c r="AD480" s="38"/>
      <c r="AE480" s="38"/>
      <c r="AT480" s="17" t="s">
        <v>172</v>
      </c>
      <c r="AU480" s="17" t="s">
        <v>182</v>
      </c>
    </row>
    <row r="481" s="13" customFormat="1">
      <c r="A481" s="13"/>
      <c r="B481" s="236"/>
      <c r="C481" s="237"/>
      <c r="D481" s="231" t="s">
        <v>179</v>
      </c>
      <c r="E481" s="238" t="s">
        <v>1</v>
      </c>
      <c r="F481" s="239" t="s">
        <v>1060</v>
      </c>
      <c r="G481" s="237"/>
      <c r="H481" s="240">
        <v>147.65000000000001</v>
      </c>
      <c r="I481" s="241"/>
      <c r="J481" s="237"/>
      <c r="K481" s="237"/>
      <c r="L481" s="242"/>
      <c r="M481" s="243"/>
      <c r="N481" s="244"/>
      <c r="O481" s="244"/>
      <c r="P481" s="244"/>
      <c r="Q481" s="244"/>
      <c r="R481" s="244"/>
      <c r="S481" s="244"/>
      <c r="T481" s="245"/>
      <c r="U481" s="13"/>
      <c r="V481" s="13"/>
      <c r="W481" s="13"/>
      <c r="X481" s="13"/>
      <c r="Y481" s="13"/>
      <c r="Z481" s="13"/>
      <c r="AA481" s="13"/>
      <c r="AB481" s="13"/>
      <c r="AC481" s="13"/>
      <c r="AD481" s="13"/>
      <c r="AE481" s="13"/>
      <c r="AT481" s="246" t="s">
        <v>179</v>
      </c>
      <c r="AU481" s="246" t="s">
        <v>182</v>
      </c>
      <c r="AV481" s="13" t="s">
        <v>88</v>
      </c>
      <c r="AW481" s="13" t="s">
        <v>34</v>
      </c>
      <c r="AX481" s="13" t="s">
        <v>78</v>
      </c>
      <c r="AY481" s="246" t="s">
        <v>162</v>
      </c>
    </row>
    <row r="482" s="14" customFormat="1">
      <c r="A482" s="14"/>
      <c r="B482" s="247"/>
      <c r="C482" s="248"/>
      <c r="D482" s="231" t="s">
        <v>179</v>
      </c>
      <c r="E482" s="249" t="s">
        <v>1</v>
      </c>
      <c r="F482" s="250" t="s">
        <v>181</v>
      </c>
      <c r="G482" s="248"/>
      <c r="H482" s="251">
        <v>147.65000000000001</v>
      </c>
      <c r="I482" s="252"/>
      <c r="J482" s="248"/>
      <c r="K482" s="248"/>
      <c r="L482" s="253"/>
      <c r="M482" s="254"/>
      <c r="N482" s="255"/>
      <c r="O482" s="255"/>
      <c r="P482" s="255"/>
      <c r="Q482" s="255"/>
      <c r="R482" s="255"/>
      <c r="S482" s="255"/>
      <c r="T482" s="256"/>
      <c r="U482" s="14"/>
      <c r="V482" s="14"/>
      <c r="W482" s="14"/>
      <c r="X482" s="14"/>
      <c r="Y482" s="14"/>
      <c r="Z482" s="14"/>
      <c r="AA482" s="14"/>
      <c r="AB482" s="14"/>
      <c r="AC482" s="14"/>
      <c r="AD482" s="14"/>
      <c r="AE482" s="14"/>
      <c r="AT482" s="257" t="s">
        <v>179</v>
      </c>
      <c r="AU482" s="257" t="s">
        <v>182</v>
      </c>
      <c r="AV482" s="14" t="s">
        <v>170</v>
      </c>
      <c r="AW482" s="14" t="s">
        <v>34</v>
      </c>
      <c r="AX482" s="14" t="s">
        <v>86</v>
      </c>
      <c r="AY482" s="257" t="s">
        <v>162</v>
      </c>
    </row>
    <row r="483" s="12" customFormat="1" ht="20.88" customHeight="1">
      <c r="A483" s="12"/>
      <c r="B483" s="202"/>
      <c r="C483" s="203"/>
      <c r="D483" s="204" t="s">
        <v>77</v>
      </c>
      <c r="E483" s="216" t="s">
        <v>487</v>
      </c>
      <c r="F483" s="216" t="s">
        <v>1061</v>
      </c>
      <c r="G483" s="203"/>
      <c r="H483" s="203"/>
      <c r="I483" s="206"/>
      <c r="J483" s="217">
        <f>BK483</f>
        <v>0</v>
      </c>
      <c r="K483" s="203"/>
      <c r="L483" s="208"/>
      <c r="M483" s="209"/>
      <c r="N483" s="210"/>
      <c r="O483" s="210"/>
      <c r="P483" s="211">
        <f>SUM(P484:P510)</f>
        <v>0</v>
      </c>
      <c r="Q483" s="210"/>
      <c r="R483" s="211">
        <f>SUM(R484:R510)</f>
        <v>17.554029799999999</v>
      </c>
      <c r="S483" s="210"/>
      <c r="T483" s="212">
        <f>SUM(T484:T510)</f>
        <v>0</v>
      </c>
      <c r="U483" s="12"/>
      <c r="V483" s="12"/>
      <c r="W483" s="12"/>
      <c r="X483" s="12"/>
      <c r="Y483" s="12"/>
      <c r="Z483" s="12"/>
      <c r="AA483" s="12"/>
      <c r="AB483" s="12"/>
      <c r="AC483" s="12"/>
      <c r="AD483" s="12"/>
      <c r="AE483" s="12"/>
      <c r="AR483" s="213" t="s">
        <v>86</v>
      </c>
      <c r="AT483" s="214" t="s">
        <v>77</v>
      </c>
      <c r="AU483" s="214" t="s">
        <v>88</v>
      </c>
      <c r="AY483" s="213" t="s">
        <v>162</v>
      </c>
      <c r="BK483" s="215">
        <f>SUM(BK484:BK510)</f>
        <v>0</v>
      </c>
    </row>
    <row r="484" s="2" customFormat="1" ht="44.25" customHeight="1">
      <c r="A484" s="38"/>
      <c r="B484" s="39"/>
      <c r="C484" s="218" t="s">
        <v>1062</v>
      </c>
      <c r="D484" s="218" t="s">
        <v>165</v>
      </c>
      <c r="E484" s="219" t="s">
        <v>1063</v>
      </c>
      <c r="F484" s="220" t="s">
        <v>1064</v>
      </c>
      <c r="G484" s="221" t="s">
        <v>176</v>
      </c>
      <c r="H484" s="222">
        <v>194.30000000000001</v>
      </c>
      <c r="I484" s="223"/>
      <c r="J484" s="224">
        <f>ROUND(I484*H484,2)</f>
        <v>0</v>
      </c>
      <c r="K484" s="220" t="s">
        <v>169</v>
      </c>
      <c r="L484" s="44"/>
      <c r="M484" s="225" t="s">
        <v>1</v>
      </c>
      <c r="N484" s="226" t="s">
        <v>43</v>
      </c>
      <c r="O484" s="91"/>
      <c r="P484" s="227">
        <f>O484*H484</f>
        <v>0</v>
      </c>
      <c r="Q484" s="227">
        <v>0.0083499999999999998</v>
      </c>
      <c r="R484" s="227">
        <f>Q484*H484</f>
        <v>1.6224050000000001</v>
      </c>
      <c r="S484" s="227">
        <v>0</v>
      </c>
      <c r="T484" s="228">
        <f>S484*H484</f>
        <v>0</v>
      </c>
      <c r="U484" s="38"/>
      <c r="V484" s="38"/>
      <c r="W484" s="38"/>
      <c r="X484" s="38"/>
      <c r="Y484" s="38"/>
      <c r="Z484" s="38"/>
      <c r="AA484" s="38"/>
      <c r="AB484" s="38"/>
      <c r="AC484" s="38"/>
      <c r="AD484" s="38"/>
      <c r="AE484" s="38"/>
      <c r="AR484" s="229" t="s">
        <v>170</v>
      </c>
      <c r="AT484" s="229" t="s">
        <v>165</v>
      </c>
      <c r="AU484" s="229" t="s">
        <v>182</v>
      </c>
      <c r="AY484" s="17" t="s">
        <v>162</v>
      </c>
      <c r="BE484" s="230">
        <f>IF(N484="základní",J484,0)</f>
        <v>0</v>
      </c>
      <c r="BF484" s="230">
        <f>IF(N484="snížená",J484,0)</f>
        <v>0</v>
      </c>
      <c r="BG484" s="230">
        <f>IF(N484="zákl. přenesená",J484,0)</f>
        <v>0</v>
      </c>
      <c r="BH484" s="230">
        <f>IF(N484="sníž. přenesená",J484,0)</f>
        <v>0</v>
      </c>
      <c r="BI484" s="230">
        <f>IF(N484="nulová",J484,0)</f>
        <v>0</v>
      </c>
      <c r="BJ484" s="17" t="s">
        <v>86</v>
      </c>
      <c r="BK484" s="230">
        <f>ROUND(I484*H484,2)</f>
        <v>0</v>
      </c>
      <c r="BL484" s="17" t="s">
        <v>170</v>
      </c>
      <c r="BM484" s="229" t="s">
        <v>1065</v>
      </c>
    </row>
    <row r="485" s="2" customFormat="1">
      <c r="A485" s="38"/>
      <c r="B485" s="39"/>
      <c r="C485" s="40"/>
      <c r="D485" s="231" t="s">
        <v>172</v>
      </c>
      <c r="E485" s="40"/>
      <c r="F485" s="232" t="s">
        <v>1066</v>
      </c>
      <c r="G485" s="40"/>
      <c r="H485" s="40"/>
      <c r="I485" s="233"/>
      <c r="J485" s="40"/>
      <c r="K485" s="40"/>
      <c r="L485" s="44"/>
      <c r="M485" s="234"/>
      <c r="N485" s="235"/>
      <c r="O485" s="91"/>
      <c r="P485" s="91"/>
      <c r="Q485" s="91"/>
      <c r="R485" s="91"/>
      <c r="S485" s="91"/>
      <c r="T485" s="92"/>
      <c r="U485" s="38"/>
      <c r="V485" s="38"/>
      <c r="W485" s="38"/>
      <c r="X485" s="38"/>
      <c r="Y485" s="38"/>
      <c r="Z485" s="38"/>
      <c r="AA485" s="38"/>
      <c r="AB485" s="38"/>
      <c r="AC485" s="38"/>
      <c r="AD485" s="38"/>
      <c r="AE485" s="38"/>
      <c r="AT485" s="17" t="s">
        <v>172</v>
      </c>
      <c r="AU485" s="17" t="s">
        <v>182</v>
      </c>
    </row>
    <row r="486" s="13" customFormat="1">
      <c r="A486" s="13"/>
      <c r="B486" s="236"/>
      <c r="C486" s="237"/>
      <c r="D486" s="231" t="s">
        <v>179</v>
      </c>
      <c r="E486" s="238" t="s">
        <v>1</v>
      </c>
      <c r="F486" s="239" t="s">
        <v>1067</v>
      </c>
      <c r="G486" s="237"/>
      <c r="H486" s="240">
        <v>41.299999999999997</v>
      </c>
      <c r="I486" s="241"/>
      <c r="J486" s="237"/>
      <c r="K486" s="237"/>
      <c r="L486" s="242"/>
      <c r="M486" s="243"/>
      <c r="N486" s="244"/>
      <c r="O486" s="244"/>
      <c r="P486" s="244"/>
      <c r="Q486" s="244"/>
      <c r="R486" s="244"/>
      <c r="S486" s="244"/>
      <c r="T486" s="245"/>
      <c r="U486" s="13"/>
      <c r="V486" s="13"/>
      <c r="W486" s="13"/>
      <c r="X486" s="13"/>
      <c r="Y486" s="13"/>
      <c r="Z486" s="13"/>
      <c r="AA486" s="13"/>
      <c r="AB486" s="13"/>
      <c r="AC486" s="13"/>
      <c r="AD486" s="13"/>
      <c r="AE486" s="13"/>
      <c r="AT486" s="246" t="s">
        <v>179</v>
      </c>
      <c r="AU486" s="246" t="s">
        <v>182</v>
      </c>
      <c r="AV486" s="13" t="s">
        <v>88</v>
      </c>
      <c r="AW486" s="13" t="s">
        <v>34</v>
      </c>
      <c r="AX486" s="13" t="s">
        <v>78</v>
      </c>
      <c r="AY486" s="246" t="s">
        <v>162</v>
      </c>
    </row>
    <row r="487" s="13" customFormat="1">
      <c r="A487" s="13"/>
      <c r="B487" s="236"/>
      <c r="C487" s="237"/>
      <c r="D487" s="231" t="s">
        <v>179</v>
      </c>
      <c r="E487" s="238" t="s">
        <v>1</v>
      </c>
      <c r="F487" s="239" t="s">
        <v>1068</v>
      </c>
      <c r="G487" s="237"/>
      <c r="H487" s="240">
        <v>66</v>
      </c>
      <c r="I487" s="241"/>
      <c r="J487" s="237"/>
      <c r="K487" s="237"/>
      <c r="L487" s="242"/>
      <c r="M487" s="243"/>
      <c r="N487" s="244"/>
      <c r="O487" s="244"/>
      <c r="P487" s="244"/>
      <c r="Q487" s="244"/>
      <c r="R487" s="244"/>
      <c r="S487" s="244"/>
      <c r="T487" s="245"/>
      <c r="U487" s="13"/>
      <c r="V487" s="13"/>
      <c r="W487" s="13"/>
      <c r="X487" s="13"/>
      <c r="Y487" s="13"/>
      <c r="Z487" s="13"/>
      <c r="AA487" s="13"/>
      <c r="AB487" s="13"/>
      <c r="AC487" s="13"/>
      <c r="AD487" s="13"/>
      <c r="AE487" s="13"/>
      <c r="AT487" s="246" t="s">
        <v>179</v>
      </c>
      <c r="AU487" s="246" t="s">
        <v>182</v>
      </c>
      <c r="AV487" s="13" t="s">
        <v>88</v>
      </c>
      <c r="AW487" s="13" t="s">
        <v>34</v>
      </c>
      <c r="AX487" s="13" t="s">
        <v>78</v>
      </c>
      <c r="AY487" s="246" t="s">
        <v>162</v>
      </c>
    </row>
    <row r="488" s="13" customFormat="1">
      <c r="A488" s="13"/>
      <c r="B488" s="236"/>
      <c r="C488" s="237"/>
      <c r="D488" s="231" t="s">
        <v>179</v>
      </c>
      <c r="E488" s="238" t="s">
        <v>1</v>
      </c>
      <c r="F488" s="239" t="s">
        <v>1069</v>
      </c>
      <c r="G488" s="237"/>
      <c r="H488" s="240">
        <v>87</v>
      </c>
      <c r="I488" s="241"/>
      <c r="J488" s="237"/>
      <c r="K488" s="237"/>
      <c r="L488" s="242"/>
      <c r="M488" s="243"/>
      <c r="N488" s="244"/>
      <c r="O488" s="244"/>
      <c r="P488" s="244"/>
      <c r="Q488" s="244"/>
      <c r="R488" s="244"/>
      <c r="S488" s="244"/>
      <c r="T488" s="245"/>
      <c r="U488" s="13"/>
      <c r="V488" s="13"/>
      <c r="W488" s="13"/>
      <c r="X488" s="13"/>
      <c r="Y488" s="13"/>
      <c r="Z488" s="13"/>
      <c r="AA488" s="13"/>
      <c r="AB488" s="13"/>
      <c r="AC488" s="13"/>
      <c r="AD488" s="13"/>
      <c r="AE488" s="13"/>
      <c r="AT488" s="246" t="s">
        <v>179</v>
      </c>
      <c r="AU488" s="246" t="s">
        <v>182</v>
      </c>
      <c r="AV488" s="13" t="s">
        <v>88</v>
      </c>
      <c r="AW488" s="13" t="s">
        <v>34</v>
      </c>
      <c r="AX488" s="13" t="s">
        <v>78</v>
      </c>
      <c r="AY488" s="246" t="s">
        <v>162</v>
      </c>
    </row>
    <row r="489" s="14" customFormat="1">
      <c r="A489" s="14"/>
      <c r="B489" s="247"/>
      <c r="C489" s="248"/>
      <c r="D489" s="231" t="s">
        <v>179</v>
      </c>
      <c r="E489" s="249" t="s">
        <v>1</v>
      </c>
      <c r="F489" s="250" t="s">
        <v>181</v>
      </c>
      <c r="G489" s="248"/>
      <c r="H489" s="251">
        <v>194.30000000000001</v>
      </c>
      <c r="I489" s="252"/>
      <c r="J489" s="248"/>
      <c r="K489" s="248"/>
      <c r="L489" s="253"/>
      <c r="M489" s="254"/>
      <c r="N489" s="255"/>
      <c r="O489" s="255"/>
      <c r="P489" s="255"/>
      <c r="Q489" s="255"/>
      <c r="R489" s="255"/>
      <c r="S489" s="255"/>
      <c r="T489" s="256"/>
      <c r="U489" s="14"/>
      <c r="V489" s="14"/>
      <c r="W489" s="14"/>
      <c r="X489" s="14"/>
      <c r="Y489" s="14"/>
      <c r="Z489" s="14"/>
      <c r="AA489" s="14"/>
      <c r="AB489" s="14"/>
      <c r="AC489" s="14"/>
      <c r="AD489" s="14"/>
      <c r="AE489" s="14"/>
      <c r="AT489" s="257" t="s">
        <v>179</v>
      </c>
      <c r="AU489" s="257" t="s">
        <v>182</v>
      </c>
      <c r="AV489" s="14" t="s">
        <v>170</v>
      </c>
      <c r="AW489" s="14" t="s">
        <v>34</v>
      </c>
      <c r="AX489" s="14" t="s">
        <v>86</v>
      </c>
      <c r="AY489" s="257" t="s">
        <v>162</v>
      </c>
    </row>
    <row r="490" s="2" customFormat="1" ht="24.15" customHeight="1">
      <c r="A490" s="38"/>
      <c r="B490" s="39"/>
      <c r="C490" s="273" t="s">
        <v>1070</v>
      </c>
      <c r="D490" s="273" t="s">
        <v>616</v>
      </c>
      <c r="E490" s="274" t="s">
        <v>1071</v>
      </c>
      <c r="F490" s="275" t="s">
        <v>1072</v>
      </c>
      <c r="G490" s="276" t="s">
        <v>176</v>
      </c>
      <c r="H490" s="277">
        <v>294.05000000000001</v>
      </c>
      <c r="I490" s="278"/>
      <c r="J490" s="279">
        <f>ROUND(I490*H490,2)</f>
        <v>0</v>
      </c>
      <c r="K490" s="275" t="s">
        <v>169</v>
      </c>
      <c r="L490" s="280"/>
      <c r="M490" s="281" t="s">
        <v>1</v>
      </c>
      <c r="N490" s="282" t="s">
        <v>43</v>
      </c>
      <c r="O490" s="91"/>
      <c r="P490" s="227">
        <f>O490*H490</f>
        <v>0</v>
      </c>
      <c r="Q490" s="227">
        <v>0.0023999999999999998</v>
      </c>
      <c r="R490" s="227">
        <f>Q490*H490</f>
        <v>0.70572000000000001</v>
      </c>
      <c r="S490" s="227">
        <v>0</v>
      </c>
      <c r="T490" s="228">
        <f>S490*H490</f>
        <v>0</v>
      </c>
      <c r="U490" s="38"/>
      <c r="V490" s="38"/>
      <c r="W490" s="38"/>
      <c r="X490" s="38"/>
      <c r="Y490" s="38"/>
      <c r="Z490" s="38"/>
      <c r="AA490" s="38"/>
      <c r="AB490" s="38"/>
      <c r="AC490" s="38"/>
      <c r="AD490" s="38"/>
      <c r="AE490" s="38"/>
      <c r="AR490" s="229" t="s">
        <v>205</v>
      </c>
      <c r="AT490" s="229" t="s">
        <v>616</v>
      </c>
      <c r="AU490" s="229" t="s">
        <v>182</v>
      </c>
      <c r="AY490" s="17" t="s">
        <v>162</v>
      </c>
      <c r="BE490" s="230">
        <f>IF(N490="základní",J490,0)</f>
        <v>0</v>
      </c>
      <c r="BF490" s="230">
        <f>IF(N490="snížená",J490,0)</f>
        <v>0</v>
      </c>
      <c r="BG490" s="230">
        <f>IF(N490="zákl. přenesená",J490,0)</f>
        <v>0</v>
      </c>
      <c r="BH490" s="230">
        <f>IF(N490="sníž. přenesená",J490,0)</f>
        <v>0</v>
      </c>
      <c r="BI490" s="230">
        <f>IF(N490="nulová",J490,0)</f>
        <v>0</v>
      </c>
      <c r="BJ490" s="17" t="s">
        <v>86</v>
      </c>
      <c r="BK490" s="230">
        <f>ROUND(I490*H490,2)</f>
        <v>0</v>
      </c>
      <c r="BL490" s="17" t="s">
        <v>170</v>
      </c>
      <c r="BM490" s="229" t="s">
        <v>1073</v>
      </c>
    </row>
    <row r="491" s="2" customFormat="1" ht="44.25" customHeight="1">
      <c r="A491" s="38"/>
      <c r="B491" s="39"/>
      <c r="C491" s="218" t="s">
        <v>1074</v>
      </c>
      <c r="D491" s="218" t="s">
        <v>165</v>
      </c>
      <c r="E491" s="219" t="s">
        <v>1075</v>
      </c>
      <c r="F491" s="220" t="s">
        <v>1076</v>
      </c>
      <c r="G491" s="221" t="s">
        <v>176</v>
      </c>
      <c r="H491" s="222">
        <v>925.05999999999995</v>
      </c>
      <c r="I491" s="223"/>
      <c r="J491" s="224">
        <f>ROUND(I491*H491,2)</f>
        <v>0</v>
      </c>
      <c r="K491" s="220" t="s">
        <v>169</v>
      </c>
      <c r="L491" s="44"/>
      <c r="M491" s="225" t="s">
        <v>1</v>
      </c>
      <c r="N491" s="226" t="s">
        <v>43</v>
      </c>
      <c r="O491" s="91"/>
      <c r="P491" s="227">
        <f>O491*H491</f>
        <v>0</v>
      </c>
      <c r="Q491" s="227">
        <v>0.0086</v>
      </c>
      <c r="R491" s="227">
        <f>Q491*H491</f>
        <v>7.9555159999999994</v>
      </c>
      <c r="S491" s="227">
        <v>0</v>
      </c>
      <c r="T491" s="228">
        <f>S491*H491</f>
        <v>0</v>
      </c>
      <c r="U491" s="38"/>
      <c r="V491" s="38"/>
      <c r="W491" s="38"/>
      <c r="X491" s="38"/>
      <c r="Y491" s="38"/>
      <c r="Z491" s="38"/>
      <c r="AA491" s="38"/>
      <c r="AB491" s="38"/>
      <c r="AC491" s="38"/>
      <c r="AD491" s="38"/>
      <c r="AE491" s="38"/>
      <c r="AR491" s="229" t="s">
        <v>170</v>
      </c>
      <c r="AT491" s="229" t="s">
        <v>165</v>
      </c>
      <c r="AU491" s="229" t="s">
        <v>182</v>
      </c>
      <c r="AY491" s="17" t="s">
        <v>162</v>
      </c>
      <c r="BE491" s="230">
        <f>IF(N491="základní",J491,0)</f>
        <v>0</v>
      </c>
      <c r="BF491" s="230">
        <f>IF(N491="snížená",J491,0)</f>
        <v>0</v>
      </c>
      <c r="BG491" s="230">
        <f>IF(N491="zákl. přenesená",J491,0)</f>
        <v>0</v>
      </c>
      <c r="BH491" s="230">
        <f>IF(N491="sníž. přenesená",J491,0)</f>
        <v>0</v>
      </c>
      <c r="BI491" s="230">
        <f>IF(N491="nulová",J491,0)</f>
        <v>0</v>
      </c>
      <c r="BJ491" s="17" t="s">
        <v>86</v>
      </c>
      <c r="BK491" s="230">
        <f>ROUND(I491*H491,2)</f>
        <v>0</v>
      </c>
      <c r="BL491" s="17" t="s">
        <v>170</v>
      </c>
      <c r="BM491" s="229" t="s">
        <v>1077</v>
      </c>
    </row>
    <row r="492" s="2" customFormat="1">
      <c r="A492" s="38"/>
      <c r="B492" s="39"/>
      <c r="C492" s="40"/>
      <c r="D492" s="231" t="s">
        <v>172</v>
      </c>
      <c r="E492" s="40"/>
      <c r="F492" s="232" t="s">
        <v>1066</v>
      </c>
      <c r="G492" s="40"/>
      <c r="H492" s="40"/>
      <c r="I492" s="233"/>
      <c r="J492" s="40"/>
      <c r="K492" s="40"/>
      <c r="L492" s="44"/>
      <c r="M492" s="234"/>
      <c r="N492" s="235"/>
      <c r="O492" s="91"/>
      <c r="P492" s="91"/>
      <c r="Q492" s="91"/>
      <c r="R492" s="91"/>
      <c r="S492" s="91"/>
      <c r="T492" s="92"/>
      <c r="U492" s="38"/>
      <c r="V492" s="38"/>
      <c r="W492" s="38"/>
      <c r="X492" s="38"/>
      <c r="Y492" s="38"/>
      <c r="Z492" s="38"/>
      <c r="AA492" s="38"/>
      <c r="AB492" s="38"/>
      <c r="AC492" s="38"/>
      <c r="AD492" s="38"/>
      <c r="AE492" s="38"/>
      <c r="AT492" s="17" t="s">
        <v>172</v>
      </c>
      <c r="AU492" s="17" t="s">
        <v>182</v>
      </c>
    </row>
    <row r="493" s="13" customFormat="1">
      <c r="A493" s="13"/>
      <c r="B493" s="236"/>
      <c r="C493" s="237"/>
      <c r="D493" s="231" t="s">
        <v>179</v>
      </c>
      <c r="E493" s="238" t="s">
        <v>1</v>
      </c>
      <c r="F493" s="239" t="s">
        <v>1078</v>
      </c>
      <c r="G493" s="237"/>
      <c r="H493" s="240">
        <v>283.06</v>
      </c>
      <c r="I493" s="241"/>
      <c r="J493" s="237"/>
      <c r="K493" s="237"/>
      <c r="L493" s="242"/>
      <c r="M493" s="243"/>
      <c r="N493" s="244"/>
      <c r="O493" s="244"/>
      <c r="P493" s="244"/>
      <c r="Q493" s="244"/>
      <c r="R493" s="244"/>
      <c r="S493" s="244"/>
      <c r="T493" s="245"/>
      <c r="U493" s="13"/>
      <c r="V493" s="13"/>
      <c r="W493" s="13"/>
      <c r="X493" s="13"/>
      <c r="Y493" s="13"/>
      <c r="Z493" s="13"/>
      <c r="AA493" s="13"/>
      <c r="AB493" s="13"/>
      <c r="AC493" s="13"/>
      <c r="AD493" s="13"/>
      <c r="AE493" s="13"/>
      <c r="AT493" s="246" t="s">
        <v>179</v>
      </c>
      <c r="AU493" s="246" t="s">
        <v>182</v>
      </c>
      <c r="AV493" s="13" t="s">
        <v>88</v>
      </c>
      <c r="AW493" s="13" t="s">
        <v>34</v>
      </c>
      <c r="AX493" s="13" t="s">
        <v>78</v>
      </c>
      <c r="AY493" s="246" t="s">
        <v>162</v>
      </c>
    </row>
    <row r="494" s="13" customFormat="1">
      <c r="A494" s="13"/>
      <c r="B494" s="236"/>
      <c r="C494" s="237"/>
      <c r="D494" s="231" t="s">
        <v>179</v>
      </c>
      <c r="E494" s="238" t="s">
        <v>1</v>
      </c>
      <c r="F494" s="239" t="s">
        <v>1079</v>
      </c>
      <c r="G494" s="237"/>
      <c r="H494" s="240">
        <v>152</v>
      </c>
      <c r="I494" s="241"/>
      <c r="J494" s="237"/>
      <c r="K494" s="237"/>
      <c r="L494" s="242"/>
      <c r="M494" s="243"/>
      <c r="N494" s="244"/>
      <c r="O494" s="244"/>
      <c r="P494" s="244"/>
      <c r="Q494" s="244"/>
      <c r="R494" s="244"/>
      <c r="S494" s="244"/>
      <c r="T494" s="245"/>
      <c r="U494" s="13"/>
      <c r="V494" s="13"/>
      <c r="W494" s="13"/>
      <c r="X494" s="13"/>
      <c r="Y494" s="13"/>
      <c r="Z494" s="13"/>
      <c r="AA494" s="13"/>
      <c r="AB494" s="13"/>
      <c r="AC494" s="13"/>
      <c r="AD494" s="13"/>
      <c r="AE494" s="13"/>
      <c r="AT494" s="246" t="s">
        <v>179</v>
      </c>
      <c r="AU494" s="246" t="s">
        <v>182</v>
      </c>
      <c r="AV494" s="13" t="s">
        <v>88</v>
      </c>
      <c r="AW494" s="13" t="s">
        <v>34</v>
      </c>
      <c r="AX494" s="13" t="s">
        <v>78</v>
      </c>
      <c r="AY494" s="246" t="s">
        <v>162</v>
      </c>
    </row>
    <row r="495" s="13" customFormat="1">
      <c r="A495" s="13"/>
      <c r="B495" s="236"/>
      <c r="C495" s="237"/>
      <c r="D495" s="231" t="s">
        <v>179</v>
      </c>
      <c r="E495" s="238" t="s">
        <v>1</v>
      </c>
      <c r="F495" s="239" t="s">
        <v>1080</v>
      </c>
      <c r="G495" s="237"/>
      <c r="H495" s="240">
        <v>328</v>
      </c>
      <c r="I495" s="241"/>
      <c r="J495" s="237"/>
      <c r="K495" s="237"/>
      <c r="L495" s="242"/>
      <c r="M495" s="243"/>
      <c r="N495" s="244"/>
      <c r="O495" s="244"/>
      <c r="P495" s="244"/>
      <c r="Q495" s="244"/>
      <c r="R495" s="244"/>
      <c r="S495" s="244"/>
      <c r="T495" s="245"/>
      <c r="U495" s="13"/>
      <c r="V495" s="13"/>
      <c r="W495" s="13"/>
      <c r="X495" s="13"/>
      <c r="Y495" s="13"/>
      <c r="Z495" s="13"/>
      <c r="AA495" s="13"/>
      <c r="AB495" s="13"/>
      <c r="AC495" s="13"/>
      <c r="AD495" s="13"/>
      <c r="AE495" s="13"/>
      <c r="AT495" s="246" t="s">
        <v>179</v>
      </c>
      <c r="AU495" s="246" t="s">
        <v>182</v>
      </c>
      <c r="AV495" s="13" t="s">
        <v>88</v>
      </c>
      <c r="AW495" s="13" t="s">
        <v>34</v>
      </c>
      <c r="AX495" s="13" t="s">
        <v>78</v>
      </c>
      <c r="AY495" s="246" t="s">
        <v>162</v>
      </c>
    </row>
    <row r="496" s="13" customFormat="1">
      <c r="A496" s="13"/>
      <c r="B496" s="236"/>
      <c r="C496" s="237"/>
      <c r="D496" s="231" t="s">
        <v>179</v>
      </c>
      <c r="E496" s="238" t="s">
        <v>1</v>
      </c>
      <c r="F496" s="239" t="s">
        <v>1081</v>
      </c>
      <c r="G496" s="237"/>
      <c r="H496" s="240">
        <v>162</v>
      </c>
      <c r="I496" s="241"/>
      <c r="J496" s="237"/>
      <c r="K496" s="237"/>
      <c r="L496" s="242"/>
      <c r="M496" s="243"/>
      <c r="N496" s="244"/>
      <c r="O496" s="244"/>
      <c r="P496" s="244"/>
      <c r="Q496" s="244"/>
      <c r="R496" s="244"/>
      <c r="S496" s="244"/>
      <c r="T496" s="245"/>
      <c r="U496" s="13"/>
      <c r="V496" s="13"/>
      <c r="W496" s="13"/>
      <c r="X496" s="13"/>
      <c r="Y496" s="13"/>
      <c r="Z496" s="13"/>
      <c r="AA496" s="13"/>
      <c r="AB496" s="13"/>
      <c r="AC496" s="13"/>
      <c r="AD496" s="13"/>
      <c r="AE496" s="13"/>
      <c r="AT496" s="246" t="s">
        <v>179</v>
      </c>
      <c r="AU496" s="246" t="s">
        <v>182</v>
      </c>
      <c r="AV496" s="13" t="s">
        <v>88</v>
      </c>
      <c r="AW496" s="13" t="s">
        <v>34</v>
      </c>
      <c r="AX496" s="13" t="s">
        <v>78</v>
      </c>
      <c r="AY496" s="246" t="s">
        <v>162</v>
      </c>
    </row>
    <row r="497" s="14" customFormat="1">
      <c r="A497" s="14"/>
      <c r="B497" s="247"/>
      <c r="C497" s="248"/>
      <c r="D497" s="231" t="s">
        <v>179</v>
      </c>
      <c r="E497" s="249" t="s">
        <v>1</v>
      </c>
      <c r="F497" s="250" t="s">
        <v>181</v>
      </c>
      <c r="G497" s="248"/>
      <c r="H497" s="251">
        <v>925.05999999999995</v>
      </c>
      <c r="I497" s="252"/>
      <c r="J497" s="248"/>
      <c r="K497" s="248"/>
      <c r="L497" s="253"/>
      <c r="M497" s="254"/>
      <c r="N497" s="255"/>
      <c r="O497" s="255"/>
      <c r="P497" s="255"/>
      <c r="Q497" s="255"/>
      <c r="R497" s="255"/>
      <c r="S497" s="255"/>
      <c r="T497" s="256"/>
      <c r="U497" s="14"/>
      <c r="V497" s="14"/>
      <c r="W497" s="14"/>
      <c r="X497" s="14"/>
      <c r="Y497" s="14"/>
      <c r="Z497" s="14"/>
      <c r="AA497" s="14"/>
      <c r="AB497" s="14"/>
      <c r="AC497" s="14"/>
      <c r="AD497" s="14"/>
      <c r="AE497" s="14"/>
      <c r="AT497" s="257" t="s">
        <v>179</v>
      </c>
      <c r="AU497" s="257" t="s">
        <v>182</v>
      </c>
      <c r="AV497" s="14" t="s">
        <v>170</v>
      </c>
      <c r="AW497" s="14" t="s">
        <v>34</v>
      </c>
      <c r="AX497" s="14" t="s">
        <v>86</v>
      </c>
      <c r="AY497" s="257" t="s">
        <v>162</v>
      </c>
    </row>
    <row r="498" s="2" customFormat="1" ht="21.75" customHeight="1">
      <c r="A498" s="38"/>
      <c r="B498" s="39"/>
      <c r="C498" s="273" t="s">
        <v>1082</v>
      </c>
      <c r="D498" s="273" t="s">
        <v>616</v>
      </c>
      <c r="E498" s="274" t="s">
        <v>1083</v>
      </c>
      <c r="F498" s="275" t="s">
        <v>1084</v>
      </c>
      <c r="G498" s="276" t="s">
        <v>176</v>
      </c>
      <c r="H498" s="277">
        <v>971.31299999999999</v>
      </c>
      <c r="I498" s="278"/>
      <c r="J498" s="279">
        <f>ROUND(I498*H498,2)</f>
        <v>0</v>
      </c>
      <c r="K498" s="275" t="s">
        <v>169</v>
      </c>
      <c r="L498" s="280"/>
      <c r="M498" s="281" t="s">
        <v>1</v>
      </c>
      <c r="N498" s="282" t="s">
        <v>43</v>
      </c>
      <c r="O498" s="91"/>
      <c r="P498" s="227">
        <f>O498*H498</f>
        <v>0</v>
      </c>
      <c r="Q498" s="227">
        <v>0.0023999999999999998</v>
      </c>
      <c r="R498" s="227">
        <f>Q498*H498</f>
        <v>2.3311511999999999</v>
      </c>
      <c r="S498" s="227">
        <v>0</v>
      </c>
      <c r="T498" s="228">
        <f>S498*H498</f>
        <v>0</v>
      </c>
      <c r="U498" s="38"/>
      <c r="V498" s="38"/>
      <c r="W498" s="38"/>
      <c r="X498" s="38"/>
      <c r="Y498" s="38"/>
      <c r="Z498" s="38"/>
      <c r="AA498" s="38"/>
      <c r="AB498" s="38"/>
      <c r="AC498" s="38"/>
      <c r="AD498" s="38"/>
      <c r="AE498" s="38"/>
      <c r="AR498" s="229" t="s">
        <v>205</v>
      </c>
      <c r="AT498" s="229" t="s">
        <v>616</v>
      </c>
      <c r="AU498" s="229" t="s">
        <v>182</v>
      </c>
      <c r="AY498" s="17" t="s">
        <v>162</v>
      </c>
      <c r="BE498" s="230">
        <f>IF(N498="základní",J498,0)</f>
        <v>0</v>
      </c>
      <c r="BF498" s="230">
        <f>IF(N498="snížená",J498,0)</f>
        <v>0</v>
      </c>
      <c r="BG498" s="230">
        <f>IF(N498="zákl. přenesená",J498,0)</f>
        <v>0</v>
      </c>
      <c r="BH498" s="230">
        <f>IF(N498="sníž. přenesená",J498,0)</f>
        <v>0</v>
      </c>
      <c r="BI498" s="230">
        <f>IF(N498="nulová",J498,0)</f>
        <v>0</v>
      </c>
      <c r="BJ498" s="17" t="s">
        <v>86</v>
      </c>
      <c r="BK498" s="230">
        <f>ROUND(I498*H498,2)</f>
        <v>0</v>
      </c>
      <c r="BL498" s="17" t="s">
        <v>170</v>
      </c>
      <c r="BM498" s="229" t="s">
        <v>1085</v>
      </c>
    </row>
    <row r="499" s="13" customFormat="1">
      <c r="A499" s="13"/>
      <c r="B499" s="236"/>
      <c r="C499" s="237"/>
      <c r="D499" s="231" t="s">
        <v>179</v>
      </c>
      <c r="E499" s="237"/>
      <c r="F499" s="239" t="s">
        <v>1086</v>
      </c>
      <c r="G499" s="237"/>
      <c r="H499" s="240">
        <v>971.31299999999999</v>
      </c>
      <c r="I499" s="241"/>
      <c r="J499" s="237"/>
      <c r="K499" s="237"/>
      <c r="L499" s="242"/>
      <c r="M499" s="243"/>
      <c r="N499" s="244"/>
      <c r="O499" s="244"/>
      <c r="P499" s="244"/>
      <c r="Q499" s="244"/>
      <c r="R499" s="244"/>
      <c r="S499" s="244"/>
      <c r="T499" s="245"/>
      <c r="U499" s="13"/>
      <c r="V499" s="13"/>
      <c r="W499" s="13"/>
      <c r="X499" s="13"/>
      <c r="Y499" s="13"/>
      <c r="Z499" s="13"/>
      <c r="AA499" s="13"/>
      <c r="AB499" s="13"/>
      <c r="AC499" s="13"/>
      <c r="AD499" s="13"/>
      <c r="AE499" s="13"/>
      <c r="AT499" s="246" t="s">
        <v>179</v>
      </c>
      <c r="AU499" s="246" t="s">
        <v>182</v>
      </c>
      <c r="AV499" s="13" t="s">
        <v>88</v>
      </c>
      <c r="AW499" s="13" t="s">
        <v>4</v>
      </c>
      <c r="AX499" s="13" t="s">
        <v>86</v>
      </c>
      <c r="AY499" s="246" t="s">
        <v>162</v>
      </c>
    </row>
    <row r="500" s="2" customFormat="1" ht="37.8" customHeight="1">
      <c r="A500" s="38"/>
      <c r="B500" s="39"/>
      <c r="C500" s="218" t="s">
        <v>1087</v>
      </c>
      <c r="D500" s="218" t="s">
        <v>165</v>
      </c>
      <c r="E500" s="219" t="s">
        <v>1088</v>
      </c>
      <c r="F500" s="220" t="s">
        <v>1089</v>
      </c>
      <c r="G500" s="221" t="s">
        <v>208</v>
      </c>
      <c r="H500" s="222">
        <v>85.700000000000003</v>
      </c>
      <c r="I500" s="223"/>
      <c r="J500" s="224">
        <f>ROUND(I500*H500,2)</f>
        <v>0</v>
      </c>
      <c r="K500" s="220" t="s">
        <v>169</v>
      </c>
      <c r="L500" s="44"/>
      <c r="M500" s="225" t="s">
        <v>1</v>
      </c>
      <c r="N500" s="226" t="s">
        <v>43</v>
      </c>
      <c r="O500" s="91"/>
      <c r="P500" s="227">
        <f>O500*H500</f>
        <v>0</v>
      </c>
      <c r="Q500" s="227">
        <v>0.0017600000000000001</v>
      </c>
      <c r="R500" s="227">
        <f>Q500*H500</f>
        <v>0.15083200000000002</v>
      </c>
      <c r="S500" s="227">
        <v>0</v>
      </c>
      <c r="T500" s="228">
        <f>S500*H500</f>
        <v>0</v>
      </c>
      <c r="U500" s="38"/>
      <c r="V500" s="38"/>
      <c r="W500" s="38"/>
      <c r="X500" s="38"/>
      <c r="Y500" s="38"/>
      <c r="Z500" s="38"/>
      <c r="AA500" s="38"/>
      <c r="AB500" s="38"/>
      <c r="AC500" s="38"/>
      <c r="AD500" s="38"/>
      <c r="AE500" s="38"/>
      <c r="AR500" s="229" t="s">
        <v>170</v>
      </c>
      <c r="AT500" s="229" t="s">
        <v>165</v>
      </c>
      <c r="AU500" s="229" t="s">
        <v>182</v>
      </c>
      <c r="AY500" s="17" t="s">
        <v>162</v>
      </c>
      <c r="BE500" s="230">
        <f>IF(N500="základní",J500,0)</f>
        <v>0</v>
      </c>
      <c r="BF500" s="230">
        <f>IF(N500="snížená",J500,0)</f>
        <v>0</v>
      </c>
      <c r="BG500" s="230">
        <f>IF(N500="zákl. přenesená",J500,0)</f>
        <v>0</v>
      </c>
      <c r="BH500" s="230">
        <f>IF(N500="sníž. přenesená",J500,0)</f>
        <v>0</v>
      </c>
      <c r="BI500" s="230">
        <f>IF(N500="nulová",J500,0)</f>
        <v>0</v>
      </c>
      <c r="BJ500" s="17" t="s">
        <v>86</v>
      </c>
      <c r="BK500" s="230">
        <f>ROUND(I500*H500,2)</f>
        <v>0</v>
      </c>
      <c r="BL500" s="17" t="s">
        <v>170</v>
      </c>
      <c r="BM500" s="229" t="s">
        <v>1090</v>
      </c>
    </row>
    <row r="501" s="2" customFormat="1" ht="16.5" customHeight="1">
      <c r="A501" s="38"/>
      <c r="B501" s="39"/>
      <c r="C501" s="273" t="s">
        <v>1091</v>
      </c>
      <c r="D501" s="273" t="s">
        <v>616</v>
      </c>
      <c r="E501" s="274" t="s">
        <v>1092</v>
      </c>
      <c r="F501" s="275" t="s">
        <v>1093</v>
      </c>
      <c r="G501" s="276" t="s">
        <v>176</v>
      </c>
      <c r="H501" s="277">
        <v>94.269999999999996</v>
      </c>
      <c r="I501" s="278"/>
      <c r="J501" s="279">
        <f>ROUND(I501*H501,2)</f>
        <v>0</v>
      </c>
      <c r="K501" s="275" t="s">
        <v>169</v>
      </c>
      <c r="L501" s="280"/>
      <c r="M501" s="281" t="s">
        <v>1</v>
      </c>
      <c r="N501" s="282" t="s">
        <v>43</v>
      </c>
      <c r="O501" s="91"/>
      <c r="P501" s="227">
        <f>O501*H501</f>
        <v>0</v>
      </c>
      <c r="Q501" s="227">
        <v>0.00027999999999999998</v>
      </c>
      <c r="R501" s="227">
        <f>Q501*H501</f>
        <v>0.026395599999999998</v>
      </c>
      <c r="S501" s="227">
        <v>0</v>
      </c>
      <c r="T501" s="228">
        <f>S501*H501</f>
        <v>0</v>
      </c>
      <c r="U501" s="38"/>
      <c r="V501" s="38"/>
      <c r="W501" s="38"/>
      <c r="X501" s="38"/>
      <c r="Y501" s="38"/>
      <c r="Z501" s="38"/>
      <c r="AA501" s="38"/>
      <c r="AB501" s="38"/>
      <c r="AC501" s="38"/>
      <c r="AD501" s="38"/>
      <c r="AE501" s="38"/>
      <c r="AR501" s="229" t="s">
        <v>205</v>
      </c>
      <c r="AT501" s="229" t="s">
        <v>616</v>
      </c>
      <c r="AU501" s="229" t="s">
        <v>182</v>
      </c>
      <c r="AY501" s="17" t="s">
        <v>162</v>
      </c>
      <c r="BE501" s="230">
        <f>IF(N501="základní",J501,0)</f>
        <v>0</v>
      </c>
      <c r="BF501" s="230">
        <f>IF(N501="snížená",J501,0)</f>
        <v>0</v>
      </c>
      <c r="BG501" s="230">
        <f>IF(N501="zákl. přenesená",J501,0)</f>
        <v>0</v>
      </c>
      <c r="BH501" s="230">
        <f>IF(N501="sníž. přenesená",J501,0)</f>
        <v>0</v>
      </c>
      <c r="BI501" s="230">
        <f>IF(N501="nulová",J501,0)</f>
        <v>0</v>
      </c>
      <c r="BJ501" s="17" t="s">
        <v>86</v>
      </c>
      <c r="BK501" s="230">
        <f>ROUND(I501*H501,2)</f>
        <v>0</v>
      </c>
      <c r="BL501" s="17" t="s">
        <v>170</v>
      </c>
      <c r="BM501" s="229" t="s">
        <v>1094</v>
      </c>
    </row>
    <row r="502" s="15" customFormat="1">
      <c r="A502" s="15"/>
      <c r="B502" s="258"/>
      <c r="C502" s="259"/>
      <c r="D502" s="231" t="s">
        <v>179</v>
      </c>
      <c r="E502" s="260" t="s">
        <v>1</v>
      </c>
      <c r="F502" s="261" t="s">
        <v>1095</v>
      </c>
      <c r="G502" s="259"/>
      <c r="H502" s="260" t="s">
        <v>1</v>
      </c>
      <c r="I502" s="262"/>
      <c r="J502" s="259"/>
      <c r="K502" s="259"/>
      <c r="L502" s="263"/>
      <c r="M502" s="264"/>
      <c r="N502" s="265"/>
      <c r="O502" s="265"/>
      <c r="P502" s="265"/>
      <c r="Q502" s="265"/>
      <c r="R502" s="265"/>
      <c r="S502" s="265"/>
      <c r="T502" s="266"/>
      <c r="U502" s="15"/>
      <c r="V502" s="15"/>
      <c r="W502" s="15"/>
      <c r="X502" s="15"/>
      <c r="Y502" s="15"/>
      <c r="Z502" s="15"/>
      <c r="AA502" s="15"/>
      <c r="AB502" s="15"/>
      <c r="AC502" s="15"/>
      <c r="AD502" s="15"/>
      <c r="AE502" s="15"/>
      <c r="AT502" s="267" t="s">
        <v>179</v>
      </c>
      <c r="AU502" s="267" t="s">
        <v>182</v>
      </c>
      <c r="AV502" s="15" t="s">
        <v>86</v>
      </c>
      <c r="AW502" s="15" t="s">
        <v>34</v>
      </c>
      <c r="AX502" s="15" t="s">
        <v>78</v>
      </c>
      <c r="AY502" s="267" t="s">
        <v>162</v>
      </c>
    </row>
    <row r="503" s="13" customFormat="1">
      <c r="A503" s="13"/>
      <c r="B503" s="236"/>
      <c r="C503" s="237"/>
      <c r="D503" s="231" t="s">
        <v>179</v>
      </c>
      <c r="E503" s="238" t="s">
        <v>1</v>
      </c>
      <c r="F503" s="239" t="s">
        <v>1096</v>
      </c>
      <c r="G503" s="237"/>
      <c r="H503" s="240">
        <v>94.269999999999996</v>
      </c>
      <c r="I503" s="241"/>
      <c r="J503" s="237"/>
      <c r="K503" s="237"/>
      <c r="L503" s="242"/>
      <c r="M503" s="243"/>
      <c r="N503" s="244"/>
      <c r="O503" s="244"/>
      <c r="P503" s="244"/>
      <c r="Q503" s="244"/>
      <c r="R503" s="244"/>
      <c r="S503" s="244"/>
      <c r="T503" s="245"/>
      <c r="U503" s="13"/>
      <c r="V503" s="13"/>
      <c r="W503" s="13"/>
      <c r="X503" s="13"/>
      <c r="Y503" s="13"/>
      <c r="Z503" s="13"/>
      <c r="AA503" s="13"/>
      <c r="AB503" s="13"/>
      <c r="AC503" s="13"/>
      <c r="AD503" s="13"/>
      <c r="AE503" s="13"/>
      <c r="AT503" s="246" t="s">
        <v>179</v>
      </c>
      <c r="AU503" s="246" t="s">
        <v>182</v>
      </c>
      <c r="AV503" s="13" t="s">
        <v>88</v>
      </c>
      <c r="AW503" s="13" t="s">
        <v>34</v>
      </c>
      <c r="AX503" s="13" t="s">
        <v>86</v>
      </c>
      <c r="AY503" s="246" t="s">
        <v>162</v>
      </c>
    </row>
    <row r="504" s="2" customFormat="1" ht="24.15" customHeight="1">
      <c r="A504" s="38"/>
      <c r="B504" s="39"/>
      <c r="C504" s="218" t="s">
        <v>1097</v>
      </c>
      <c r="D504" s="218" t="s">
        <v>165</v>
      </c>
      <c r="E504" s="219" t="s">
        <v>1098</v>
      </c>
      <c r="F504" s="220" t="s">
        <v>1099</v>
      </c>
      <c r="G504" s="221" t="s">
        <v>176</v>
      </c>
      <c r="H504" s="222">
        <v>145.59999999999999</v>
      </c>
      <c r="I504" s="223"/>
      <c r="J504" s="224">
        <f>ROUND(I504*H504,2)</f>
        <v>0</v>
      </c>
      <c r="K504" s="220" t="s">
        <v>169</v>
      </c>
      <c r="L504" s="44"/>
      <c r="M504" s="225" t="s">
        <v>1</v>
      </c>
      <c r="N504" s="226" t="s">
        <v>43</v>
      </c>
      <c r="O504" s="91"/>
      <c r="P504" s="227">
        <f>O504*H504</f>
        <v>0</v>
      </c>
      <c r="Q504" s="227">
        <v>0.0146</v>
      </c>
      <c r="R504" s="227">
        <f>Q504*H504</f>
        <v>2.1257600000000001</v>
      </c>
      <c r="S504" s="227">
        <v>0</v>
      </c>
      <c r="T504" s="228">
        <f>S504*H504</f>
        <v>0</v>
      </c>
      <c r="U504" s="38"/>
      <c r="V504" s="38"/>
      <c r="W504" s="38"/>
      <c r="X504" s="38"/>
      <c r="Y504" s="38"/>
      <c r="Z504" s="38"/>
      <c r="AA504" s="38"/>
      <c r="AB504" s="38"/>
      <c r="AC504" s="38"/>
      <c r="AD504" s="38"/>
      <c r="AE504" s="38"/>
      <c r="AR504" s="229" t="s">
        <v>170</v>
      </c>
      <c r="AT504" s="229" t="s">
        <v>165</v>
      </c>
      <c r="AU504" s="229" t="s">
        <v>182</v>
      </c>
      <c r="AY504" s="17" t="s">
        <v>162</v>
      </c>
      <c r="BE504" s="230">
        <f>IF(N504="základní",J504,0)</f>
        <v>0</v>
      </c>
      <c r="BF504" s="230">
        <f>IF(N504="snížená",J504,0)</f>
        <v>0</v>
      </c>
      <c r="BG504" s="230">
        <f>IF(N504="zákl. přenesená",J504,0)</f>
        <v>0</v>
      </c>
      <c r="BH504" s="230">
        <f>IF(N504="sníž. přenesená",J504,0)</f>
        <v>0</v>
      </c>
      <c r="BI504" s="230">
        <f>IF(N504="nulová",J504,0)</f>
        <v>0</v>
      </c>
      <c r="BJ504" s="17" t="s">
        <v>86</v>
      </c>
      <c r="BK504" s="230">
        <f>ROUND(I504*H504,2)</f>
        <v>0</v>
      </c>
      <c r="BL504" s="17" t="s">
        <v>170</v>
      </c>
      <c r="BM504" s="229" t="s">
        <v>1100</v>
      </c>
    </row>
    <row r="505" s="2" customFormat="1">
      <c r="A505" s="38"/>
      <c r="B505" s="39"/>
      <c r="C505" s="40"/>
      <c r="D505" s="231" t="s">
        <v>172</v>
      </c>
      <c r="E505" s="40"/>
      <c r="F505" s="232" t="s">
        <v>1101</v>
      </c>
      <c r="G505" s="40"/>
      <c r="H505" s="40"/>
      <c r="I505" s="233"/>
      <c r="J505" s="40"/>
      <c r="K505" s="40"/>
      <c r="L505" s="44"/>
      <c r="M505" s="234"/>
      <c r="N505" s="235"/>
      <c r="O505" s="91"/>
      <c r="P505" s="91"/>
      <c r="Q505" s="91"/>
      <c r="R505" s="91"/>
      <c r="S505" s="91"/>
      <c r="T505" s="92"/>
      <c r="U505" s="38"/>
      <c r="V505" s="38"/>
      <c r="W505" s="38"/>
      <c r="X505" s="38"/>
      <c r="Y505" s="38"/>
      <c r="Z505" s="38"/>
      <c r="AA505" s="38"/>
      <c r="AB505" s="38"/>
      <c r="AC505" s="38"/>
      <c r="AD505" s="38"/>
      <c r="AE505" s="38"/>
      <c r="AT505" s="17" t="s">
        <v>172</v>
      </c>
      <c r="AU505" s="17" t="s">
        <v>182</v>
      </c>
    </row>
    <row r="506" s="2" customFormat="1" ht="24.15" customHeight="1">
      <c r="A506" s="38"/>
      <c r="B506" s="39"/>
      <c r="C506" s="218" t="s">
        <v>1102</v>
      </c>
      <c r="D506" s="218" t="s">
        <v>165</v>
      </c>
      <c r="E506" s="219" t="s">
        <v>1103</v>
      </c>
      <c r="F506" s="220" t="s">
        <v>1104</v>
      </c>
      <c r="G506" s="221" t="s">
        <v>176</v>
      </c>
      <c r="H506" s="222">
        <v>925</v>
      </c>
      <c r="I506" s="223"/>
      <c r="J506" s="224">
        <f>ROUND(I506*H506,2)</f>
        <v>0</v>
      </c>
      <c r="K506" s="220" t="s">
        <v>169</v>
      </c>
      <c r="L506" s="44"/>
      <c r="M506" s="225" t="s">
        <v>1</v>
      </c>
      <c r="N506" s="226" t="s">
        <v>43</v>
      </c>
      <c r="O506" s="91"/>
      <c r="P506" s="227">
        <f>O506*H506</f>
        <v>0</v>
      </c>
      <c r="Q506" s="227">
        <v>0.0028500000000000001</v>
      </c>
      <c r="R506" s="227">
        <f>Q506*H506</f>
        <v>2.63625</v>
      </c>
      <c r="S506" s="227">
        <v>0</v>
      </c>
      <c r="T506" s="228">
        <f>S506*H506</f>
        <v>0</v>
      </c>
      <c r="U506" s="38"/>
      <c r="V506" s="38"/>
      <c r="W506" s="38"/>
      <c r="X506" s="38"/>
      <c r="Y506" s="38"/>
      <c r="Z506" s="38"/>
      <c r="AA506" s="38"/>
      <c r="AB506" s="38"/>
      <c r="AC506" s="38"/>
      <c r="AD506" s="38"/>
      <c r="AE506" s="38"/>
      <c r="AR506" s="229" t="s">
        <v>170</v>
      </c>
      <c r="AT506" s="229" t="s">
        <v>165</v>
      </c>
      <c r="AU506" s="229" t="s">
        <v>182</v>
      </c>
      <c r="AY506" s="17" t="s">
        <v>162</v>
      </c>
      <c r="BE506" s="230">
        <f>IF(N506="základní",J506,0)</f>
        <v>0</v>
      </c>
      <c r="BF506" s="230">
        <f>IF(N506="snížená",J506,0)</f>
        <v>0</v>
      </c>
      <c r="BG506" s="230">
        <f>IF(N506="zákl. přenesená",J506,0)</f>
        <v>0</v>
      </c>
      <c r="BH506" s="230">
        <f>IF(N506="sníž. přenesená",J506,0)</f>
        <v>0</v>
      </c>
      <c r="BI506" s="230">
        <f>IF(N506="nulová",J506,0)</f>
        <v>0</v>
      </c>
      <c r="BJ506" s="17" t="s">
        <v>86</v>
      </c>
      <c r="BK506" s="230">
        <f>ROUND(I506*H506,2)</f>
        <v>0</v>
      </c>
      <c r="BL506" s="17" t="s">
        <v>170</v>
      </c>
      <c r="BM506" s="229" t="s">
        <v>1105</v>
      </c>
    </row>
    <row r="507" s="2" customFormat="1" ht="24.15" customHeight="1">
      <c r="A507" s="38"/>
      <c r="B507" s="39"/>
      <c r="C507" s="218" t="s">
        <v>1106</v>
      </c>
      <c r="D507" s="218" t="s">
        <v>165</v>
      </c>
      <c r="E507" s="219" t="s">
        <v>1056</v>
      </c>
      <c r="F507" s="220" t="s">
        <v>1057</v>
      </c>
      <c r="G507" s="221" t="s">
        <v>176</v>
      </c>
      <c r="H507" s="222">
        <v>147.84</v>
      </c>
      <c r="I507" s="223"/>
      <c r="J507" s="224">
        <f>ROUND(I507*H507,2)</f>
        <v>0</v>
      </c>
      <c r="K507" s="220" t="s">
        <v>169</v>
      </c>
      <c r="L507" s="44"/>
      <c r="M507" s="225" t="s">
        <v>1</v>
      </c>
      <c r="N507" s="226" t="s">
        <v>43</v>
      </c>
      <c r="O507" s="91"/>
      <c r="P507" s="227">
        <f>O507*H507</f>
        <v>0</v>
      </c>
      <c r="Q507" s="227">
        <v>0</v>
      </c>
      <c r="R507" s="227">
        <f>Q507*H507</f>
        <v>0</v>
      </c>
      <c r="S507" s="227">
        <v>0</v>
      </c>
      <c r="T507" s="228">
        <f>S507*H507</f>
        <v>0</v>
      </c>
      <c r="U507" s="38"/>
      <c r="V507" s="38"/>
      <c r="W507" s="38"/>
      <c r="X507" s="38"/>
      <c r="Y507" s="38"/>
      <c r="Z507" s="38"/>
      <c r="AA507" s="38"/>
      <c r="AB507" s="38"/>
      <c r="AC507" s="38"/>
      <c r="AD507" s="38"/>
      <c r="AE507" s="38"/>
      <c r="AR507" s="229" t="s">
        <v>170</v>
      </c>
      <c r="AT507" s="229" t="s">
        <v>165</v>
      </c>
      <c r="AU507" s="229" t="s">
        <v>182</v>
      </c>
      <c r="AY507" s="17" t="s">
        <v>162</v>
      </c>
      <c r="BE507" s="230">
        <f>IF(N507="základní",J507,0)</f>
        <v>0</v>
      </c>
      <c r="BF507" s="230">
        <f>IF(N507="snížená",J507,0)</f>
        <v>0</v>
      </c>
      <c r="BG507" s="230">
        <f>IF(N507="zákl. přenesená",J507,0)</f>
        <v>0</v>
      </c>
      <c r="BH507" s="230">
        <f>IF(N507="sníž. přenesená",J507,0)</f>
        <v>0</v>
      </c>
      <c r="BI507" s="230">
        <f>IF(N507="nulová",J507,0)</f>
        <v>0</v>
      </c>
      <c r="BJ507" s="17" t="s">
        <v>86</v>
      </c>
      <c r="BK507" s="230">
        <f>ROUND(I507*H507,2)</f>
        <v>0</v>
      </c>
      <c r="BL507" s="17" t="s">
        <v>170</v>
      </c>
      <c r="BM507" s="229" t="s">
        <v>1107</v>
      </c>
    </row>
    <row r="508" s="2" customFormat="1">
      <c r="A508" s="38"/>
      <c r="B508" s="39"/>
      <c r="C508" s="40"/>
      <c r="D508" s="231" t="s">
        <v>172</v>
      </c>
      <c r="E508" s="40"/>
      <c r="F508" s="232" t="s">
        <v>1059</v>
      </c>
      <c r="G508" s="40"/>
      <c r="H508" s="40"/>
      <c r="I508" s="233"/>
      <c r="J508" s="40"/>
      <c r="K508" s="40"/>
      <c r="L508" s="44"/>
      <c r="M508" s="234"/>
      <c r="N508" s="235"/>
      <c r="O508" s="91"/>
      <c r="P508" s="91"/>
      <c r="Q508" s="91"/>
      <c r="R508" s="91"/>
      <c r="S508" s="91"/>
      <c r="T508" s="92"/>
      <c r="U508" s="38"/>
      <c r="V508" s="38"/>
      <c r="W508" s="38"/>
      <c r="X508" s="38"/>
      <c r="Y508" s="38"/>
      <c r="Z508" s="38"/>
      <c r="AA508" s="38"/>
      <c r="AB508" s="38"/>
      <c r="AC508" s="38"/>
      <c r="AD508" s="38"/>
      <c r="AE508" s="38"/>
      <c r="AT508" s="17" t="s">
        <v>172</v>
      </c>
      <c r="AU508" s="17" t="s">
        <v>182</v>
      </c>
    </row>
    <row r="509" s="13" customFormat="1">
      <c r="A509" s="13"/>
      <c r="B509" s="236"/>
      <c r="C509" s="237"/>
      <c r="D509" s="231" t="s">
        <v>179</v>
      </c>
      <c r="E509" s="238" t="s">
        <v>1</v>
      </c>
      <c r="F509" s="239" t="s">
        <v>1108</v>
      </c>
      <c r="G509" s="237"/>
      <c r="H509" s="240">
        <v>147.84</v>
      </c>
      <c r="I509" s="241"/>
      <c r="J509" s="237"/>
      <c r="K509" s="237"/>
      <c r="L509" s="242"/>
      <c r="M509" s="243"/>
      <c r="N509" s="244"/>
      <c r="O509" s="244"/>
      <c r="P509" s="244"/>
      <c r="Q509" s="244"/>
      <c r="R509" s="244"/>
      <c r="S509" s="244"/>
      <c r="T509" s="245"/>
      <c r="U509" s="13"/>
      <c r="V509" s="13"/>
      <c r="W509" s="13"/>
      <c r="X509" s="13"/>
      <c r="Y509" s="13"/>
      <c r="Z509" s="13"/>
      <c r="AA509" s="13"/>
      <c r="AB509" s="13"/>
      <c r="AC509" s="13"/>
      <c r="AD509" s="13"/>
      <c r="AE509" s="13"/>
      <c r="AT509" s="246" t="s">
        <v>179</v>
      </c>
      <c r="AU509" s="246" t="s">
        <v>182</v>
      </c>
      <c r="AV509" s="13" t="s">
        <v>88</v>
      </c>
      <c r="AW509" s="13" t="s">
        <v>34</v>
      </c>
      <c r="AX509" s="13" t="s">
        <v>78</v>
      </c>
      <c r="AY509" s="246" t="s">
        <v>162</v>
      </c>
    </row>
    <row r="510" s="14" customFormat="1">
      <c r="A510" s="14"/>
      <c r="B510" s="247"/>
      <c r="C510" s="248"/>
      <c r="D510" s="231" t="s">
        <v>179</v>
      </c>
      <c r="E510" s="249" t="s">
        <v>1</v>
      </c>
      <c r="F510" s="250" t="s">
        <v>181</v>
      </c>
      <c r="G510" s="248"/>
      <c r="H510" s="251">
        <v>147.84</v>
      </c>
      <c r="I510" s="252"/>
      <c r="J510" s="248"/>
      <c r="K510" s="248"/>
      <c r="L510" s="253"/>
      <c r="M510" s="254"/>
      <c r="N510" s="255"/>
      <c r="O510" s="255"/>
      <c r="P510" s="255"/>
      <c r="Q510" s="255"/>
      <c r="R510" s="255"/>
      <c r="S510" s="255"/>
      <c r="T510" s="256"/>
      <c r="U510" s="14"/>
      <c r="V510" s="14"/>
      <c r="W510" s="14"/>
      <c r="X510" s="14"/>
      <c r="Y510" s="14"/>
      <c r="Z510" s="14"/>
      <c r="AA510" s="14"/>
      <c r="AB510" s="14"/>
      <c r="AC510" s="14"/>
      <c r="AD510" s="14"/>
      <c r="AE510" s="14"/>
      <c r="AT510" s="257" t="s">
        <v>179</v>
      </c>
      <c r="AU510" s="257" t="s">
        <v>182</v>
      </c>
      <c r="AV510" s="14" t="s">
        <v>170</v>
      </c>
      <c r="AW510" s="14" t="s">
        <v>34</v>
      </c>
      <c r="AX510" s="14" t="s">
        <v>86</v>
      </c>
      <c r="AY510" s="257" t="s">
        <v>162</v>
      </c>
    </row>
    <row r="511" s="12" customFormat="1" ht="20.88" customHeight="1">
      <c r="A511" s="12"/>
      <c r="B511" s="202"/>
      <c r="C511" s="203"/>
      <c r="D511" s="204" t="s">
        <v>77</v>
      </c>
      <c r="E511" s="216" t="s">
        <v>493</v>
      </c>
      <c r="F511" s="216" t="s">
        <v>1109</v>
      </c>
      <c r="G511" s="203"/>
      <c r="H511" s="203"/>
      <c r="I511" s="206"/>
      <c r="J511" s="217">
        <f>BK511</f>
        <v>0</v>
      </c>
      <c r="K511" s="203"/>
      <c r="L511" s="208"/>
      <c r="M511" s="209"/>
      <c r="N511" s="210"/>
      <c r="O511" s="210"/>
      <c r="P511" s="211">
        <f>SUM(P512:P551)</f>
        <v>0</v>
      </c>
      <c r="Q511" s="210"/>
      <c r="R511" s="211">
        <f>SUM(R512:R551)</f>
        <v>456.94348000000002</v>
      </c>
      <c r="S511" s="210"/>
      <c r="T511" s="212">
        <f>SUM(T512:T551)</f>
        <v>0</v>
      </c>
      <c r="U511" s="12"/>
      <c r="V511" s="12"/>
      <c r="W511" s="12"/>
      <c r="X511" s="12"/>
      <c r="Y511" s="12"/>
      <c r="Z511" s="12"/>
      <c r="AA511" s="12"/>
      <c r="AB511" s="12"/>
      <c r="AC511" s="12"/>
      <c r="AD511" s="12"/>
      <c r="AE511" s="12"/>
      <c r="AR511" s="213" t="s">
        <v>86</v>
      </c>
      <c r="AT511" s="214" t="s">
        <v>77</v>
      </c>
      <c r="AU511" s="214" t="s">
        <v>88</v>
      </c>
      <c r="AY511" s="213" t="s">
        <v>162</v>
      </c>
      <c r="BK511" s="215">
        <f>SUM(BK512:BK551)</f>
        <v>0</v>
      </c>
    </row>
    <row r="512" s="2" customFormat="1" ht="33" customHeight="1">
      <c r="A512" s="38"/>
      <c r="B512" s="39"/>
      <c r="C512" s="218" t="s">
        <v>1110</v>
      </c>
      <c r="D512" s="218" t="s">
        <v>165</v>
      </c>
      <c r="E512" s="219" t="s">
        <v>1111</v>
      </c>
      <c r="F512" s="220" t="s">
        <v>1112</v>
      </c>
      <c r="G512" s="221" t="s">
        <v>168</v>
      </c>
      <c r="H512" s="222">
        <v>26.489999999999998</v>
      </c>
      <c r="I512" s="223"/>
      <c r="J512" s="224">
        <f>ROUND(I512*H512,2)</f>
        <v>0</v>
      </c>
      <c r="K512" s="220" t="s">
        <v>169</v>
      </c>
      <c r="L512" s="44"/>
      <c r="M512" s="225" t="s">
        <v>1</v>
      </c>
      <c r="N512" s="226" t="s">
        <v>43</v>
      </c>
      <c r="O512" s="91"/>
      <c r="P512" s="227">
        <f>O512*H512</f>
        <v>0</v>
      </c>
      <c r="Q512" s="227">
        <v>2.5018699999999998</v>
      </c>
      <c r="R512" s="227">
        <f>Q512*H512</f>
        <v>66.274536299999994</v>
      </c>
      <c r="S512" s="227">
        <v>0</v>
      </c>
      <c r="T512" s="228">
        <f>S512*H512</f>
        <v>0</v>
      </c>
      <c r="U512" s="38"/>
      <c r="V512" s="38"/>
      <c r="W512" s="38"/>
      <c r="X512" s="38"/>
      <c r="Y512" s="38"/>
      <c r="Z512" s="38"/>
      <c r="AA512" s="38"/>
      <c r="AB512" s="38"/>
      <c r="AC512" s="38"/>
      <c r="AD512" s="38"/>
      <c r="AE512" s="38"/>
      <c r="AR512" s="229" t="s">
        <v>170</v>
      </c>
      <c r="AT512" s="229" t="s">
        <v>165</v>
      </c>
      <c r="AU512" s="229" t="s">
        <v>182</v>
      </c>
      <c r="AY512" s="17" t="s">
        <v>162</v>
      </c>
      <c r="BE512" s="230">
        <f>IF(N512="základní",J512,0)</f>
        <v>0</v>
      </c>
      <c r="BF512" s="230">
        <f>IF(N512="snížená",J512,0)</f>
        <v>0</v>
      </c>
      <c r="BG512" s="230">
        <f>IF(N512="zákl. přenesená",J512,0)</f>
        <v>0</v>
      </c>
      <c r="BH512" s="230">
        <f>IF(N512="sníž. přenesená",J512,0)</f>
        <v>0</v>
      </c>
      <c r="BI512" s="230">
        <f>IF(N512="nulová",J512,0)</f>
        <v>0</v>
      </c>
      <c r="BJ512" s="17" t="s">
        <v>86</v>
      </c>
      <c r="BK512" s="230">
        <f>ROUND(I512*H512,2)</f>
        <v>0</v>
      </c>
      <c r="BL512" s="17" t="s">
        <v>170</v>
      </c>
      <c r="BM512" s="229" t="s">
        <v>1113</v>
      </c>
    </row>
    <row r="513" s="2" customFormat="1">
      <c r="A513" s="38"/>
      <c r="B513" s="39"/>
      <c r="C513" s="40"/>
      <c r="D513" s="231" t="s">
        <v>172</v>
      </c>
      <c r="E513" s="40"/>
      <c r="F513" s="232" t="s">
        <v>1114</v>
      </c>
      <c r="G513" s="40"/>
      <c r="H513" s="40"/>
      <c r="I513" s="233"/>
      <c r="J513" s="40"/>
      <c r="K513" s="40"/>
      <c r="L513" s="44"/>
      <c r="M513" s="234"/>
      <c r="N513" s="235"/>
      <c r="O513" s="91"/>
      <c r="P513" s="91"/>
      <c r="Q513" s="91"/>
      <c r="R513" s="91"/>
      <c r="S513" s="91"/>
      <c r="T513" s="92"/>
      <c r="U513" s="38"/>
      <c r="V513" s="38"/>
      <c r="W513" s="38"/>
      <c r="X513" s="38"/>
      <c r="Y513" s="38"/>
      <c r="Z513" s="38"/>
      <c r="AA513" s="38"/>
      <c r="AB513" s="38"/>
      <c r="AC513" s="38"/>
      <c r="AD513" s="38"/>
      <c r="AE513" s="38"/>
      <c r="AT513" s="17" t="s">
        <v>172</v>
      </c>
      <c r="AU513" s="17" t="s">
        <v>182</v>
      </c>
    </row>
    <row r="514" s="13" customFormat="1">
      <c r="A514" s="13"/>
      <c r="B514" s="236"/>
      <c r="C514" s="237"/>
      <c r="D514" s="231" t="s">
        <v>179</v>
      </c>
      <c r="E514" s="238" t="s">
        <v>1</v>
      </c>
      <c r="F514" s="239" t="s">
        <v>1115</v>
      </c>
      <c r="G514" s="237"/>
      <c r="H514" s="240">
        <v>26.489999999999998</v>
      </c>
      <c r="I514" s="241"/>
      <c r="J514" s="237"/>
      <c r="K514" s="237"/>
      <c r="L514" s="242"/>
      <c r="M514" s="243"/>
      <c r="N514" s="244"/>
      <c r="O514" s="244"/>
      <c r="P514" s="244"/>
      <c r="Q514" s="244"/>
      <c r="R514" s="244"/>
      <c r="S514" s="244"/>
      <c r="T514" s="245"/>
      <c r="U514" s="13"/>
      <c r="V514" s="13"/>
      <c r="W514" s="13"/>
      <c r="X514" s="13"/>
      <c r="Y514" s="13"/>
      <c r="Z514" s="13"/>
      <c r="AA514" s="13"/>
      <c r="AB514" s="13"/>
      <c r="AC514" s="13"/>
      <c r="AD514" s="13"/>
      <c r="AE514" s="13"/>
      <c r="AT514" s="246" t="s">
        <v>179</v>
      </c>
      <c r="AU514" s="246" t="s">
        <v>182</v>
      </c>
      <c r="AV514" s="13" t="s">
        <v>88</v>
      </c>
      <c r="AW514" s="13" t="s">
        <v>34</v>
      </c>
      <c r="AX514" s="13" t="s">
        <v>78</v>
      </c>
      <c r="AY514" s="246" t="s">
        <v>162</v>
      </c>
    </row>
    <row r="515" s="14" customFormat="1">
      <c r="A515" s="14"/>
      <c r="B515" s="247"/>
      <c r="C515" s="248"/>
      <c r="D515" s="231" t="s">
        <v>179</v>
      </c>
      <c r="E515" s="249" t="s">
        <v>1</v>
      </c>
      <c r="F515" s="250" t="s">
        <v>181</v>
      </c>
      <c r="G515" s="248"/>
      <c r="H515" s="251">
        <v>26.489999999999998</v>
      </c>
      <c r="I515" s="252"/>
      <c r="J515" s="248"/>
      <c r="K515" s="248"/>
      <c r="L515" s="253"/>
      <c r="M515" s="254"/>
      <c r="N515" s="255"/>
      <c r="O515" s="255"/>
      <c r="P515" s="255"/>
      <c r="Q515" s="255"/>
      <c r="R515" s="255"/>
      <c r="S515" s="255"/>
      <c r="T515" s="256"/>
      <c r="U515" s="14"/>
      <c r="V515" s="14"/>
      <c r="W515" s="14"/>
      <c r="X515" s="14"/>
      <c r="Y515" s="14"/>
      <c r="Z515" s="14"/>
      <c r="AA515" s="14"/>
      <c r="AB515" s="14"/>
      <c r="AC515" s="14"/>
      <c r="AD515" s="14"/>
      <c r="AE515" s="14"/>
      <c r="AT515" s="257" t="s">
        <v>179</v>
      </c>
      <c r="AU515" s="257" t="s">
        <v>182</v>
      </c>
      <c r="AV515" s="14" t="s">
        <v>170</v>
      </c>
      <c r="AW515" s="14" t="s">
        <v>34</v>
      </c>
      <c r="AX515" s="14" t="s">
        <v>86</v>
      </c>
      <c r="AY515" s="257" t="s">
        <v>162</v>
      </c>
    </row>
    <row r="516" s="2" customFormat="1" ht="33" customHeight="1">
      <c r="A516" s="38"/>
      <c r="B516" s="39"/>
      <c r="C516" s="218" t="s">
        <v>1116</v>
      </c>
      <c r="D516" s="218" t="s">
        <v>165</v>
      </c>
      <c r="E516" s="219" t="s">
        <v>1117</v>
      </c>
      <c r="F516" s="220" t="s">
        <v>1118</v>
      </c>
      <c r="G516" s="221" t="s">
        <v>168</v>
      </c>
      <c r="H516" s="222">
        <v>50.159999999999997</v>
      </c>
      <c r="I516" s="223"/>
      <c r="J516" s="224">
        <f>ROUND(I516*H516,2)</f>
        <v>0</v>
      </c>
      <c r="K516" s="220" t="s">
        <v>169</v>
      </c>
      <c r="L516" s="44"/>
      <c r="M516" s="225" t="s">
        <v>1</v>
      </c>
      <c r="N516" s="226" t="s">
        <v>43</v>
      </c>
      <c r="O516" s="91"/>
      <c r="P516" s="227">
        <f>O516*H516</f>
        <v>0</v>
      </c>
      <c r="Q516" s="227">
        <v>2.5018699999999998</v>
      </c>
      <c r="R516" s="227">
        <f>Q516*H516</f>
        <v>125.49379919999998</v>
      </c>
      <c r="S516" s="227">
        <v>0</v>
      </c>
      <c r="T516" s="228">
        <f>S516*H516</f>
        <v>0</v>
      </c>
      <c r="U516" s="38"/>
      <c r="V516" s="38"/>
      <c r="W516" s="38"/>
      <c r="X516" s="38"/>
      <c r="Y516" s="38"/>
      <c r="Z516" s="38"/>
      <c r="AA516" s="38"/>
      <c r="AB516" s="38"/>
      <c r="AC516" s="38"/>
      <c r="AD516" s="38"/>
      <c r="AE516" s="38"/>
      <c r="AR516" s="229" t="s">
        <v>170</v>
      </c>
      <c r="AT516" s="229" t="s">
        <v>165</v>
      </c>
      <c r="AU516" s="229" t="s">
        <v>182</v>
      </c>
      <c r="AY516" s="17" t="s">
        <v>162</v>
      </c>
      <c r="BE516" s="230">
        <f>IF(N516="základní",J516,0)</f>
        <v>0</v>
      </c>
      <c r="BF516" s="230">
        <f>IF(N516="snížená",J516,0)</f>
        <v>0</v>
      </c>
      <c r="BG516" s="230">
        <f>IF(N516="zákl. přenesená",J516,0)</f>
        <v>0</v>
      </c>
      <c r="BH516" s="230">
        <f>IF(N516="sníž. přenesená",J516,0)</f>
        <v>0</v>
      </c>
      <c r="BI516" s="230">
        <f>IF(N516="nulová",J516,0)</f>
        <v>0</v>
      </c>
      <c r="BJ516" s="17" t="s">
        <v>86</v>
      </c>
      <c r="BK516" s="230">
        <f>ROUND(I516*H516,2)</f>
        <v>0</v>
      </c>
      <c r="BL516" s="17" t="s">
        <v>170</v>
      </c>
      <c r="BM516" s="229" t="s">
        <v>1119</v>
      </c>
    </row>
    <row r="517" s="2" customFormat="1">
      <c r="A517" s="38"/>
      <c r="B517" s="39"/>
      <c r="C517" s="40"/>
      <c r="D517" s="231" t="s">
        <v>172</v>
      </c>
      <c r="E517" s="40"/>
      <c r="F517" s="232" t="s">
        <v>1120</v>
      </c>
      <c r="G517" s="40"/>
      <c r="H517" s="40"/>
      <c r="I517" s="233"/>
      <c r="J517" s="40"/>
      <c r="K517" s="40"/>
      <c r="L517" s="44"/>
      <c r="M517" s="234"/>
      <c r="N517" s="235"/>
      <c r="O517" s="91"/>
      <c r="P517" s="91"/>
      <c r="Q517" s="91"/>
      <c r="R517" s="91"/>
      <c r="S517" s="91"/>
      <c r="T517" s="92"/>
      <c r="U517" s="38"/>
      <c r="V517" s="38"/>
      <c r="W517" s="38"/>
      <c r="X517" s="38"/>
      <c r="Y517" s="38"/>
      <c r="Z517" s="38"/>
      <c r="AA517" s="38"/>
      <c r="AB517" s="38"/>
      <c r="AC517" s="38"/>
      <c r="AD517" s="38"/>
      <c r="AE517" s="38"/>
      <c r="AT517" s="17" t="s">
        <v>172</v>
      </c>
      <c r="AU517" s="17" t="s">
        <v>182</v>
      </c>
    </row>
    <row r="518" s="13" customFormat="1">
      <c r="A518" s="13"/>
      <c r="B518" s="236"/>
      <c r="C518" s="237"/>
      <c r="D518" s="231" t="s">
        <v>179</v>
      </c>
      <c r="E518" s="238" t="s">
        <v>1</v>
      </c>
      <c r="F518" s="239" t="s">
        <v>1121</v>
      </c>
      <c r="G518" s="237"/>
      <c r="H518" s="240">
        <v>50.159999999999997</v>
      </c>
      <c r="I518" s="241"/>
      <c r="J518" s="237"/>
      <c r="K518" s="237"/>
      <c r="L518" s="242"/>
      <c r="M518" s="243"/>
      <c r="N518" s="244"/>
      <c r="O518" s="244"/>
      <c r="P518" s="244"/>
      <c r="Q518" s="244"/>
      <c r="R518" s="244"/>
      <c r="S518" s="244"/>
      <c r="T518" s="245"/>
      <c r="U518" s="13"/>
      <c r="V518" s="13"/>
      <c r="W518" s="13"/>
      <c r="X518" s="13"/>
      <c r="Y518" s="13"/>
      <c r="Z518" s="13"/>
      <c r="AA518" s="13"/>
      <c r="AB518" s="13"/>
      <c r="AC518" s="13"/>
      <c r="AD518" s="13"/>
      <c r="AE518" s="13"/>
      <c r="AT518" s="246" t="s">
        <v>179</v>
      </c>
      <c r="AU518" s="246" t="s">
        <v>182</v>
      </c>
      <c r="AV518" s="13" t="s">
        <v>88</v>
      </c>
      <c r="AW518" s="13" t="s">
        <v>34</v>
      </c>
      <c r="AX518" s="13" t="s">
        <v>78</v>
      </c>
      <c r="AY518" s="246" t="s">
        <v>162</v>
      </c>
    </row>
    <row r="519" s="14" customFormat="1">
      <c r="A519" s="14"/>
      <c r="B519" s="247"/>
      <c r="C519" s="248"/>
      <c r="D519" s="231" t="s">
        <v>179</v>
      </c>
      <c r="E519" s="249" t="s">
        <v>1</v>
      </c>
      <c r="F519" s="250" t="s">
        <v>181</v>
      </c>
      <c r="G519" s="248"/>
      <c r="H519" s="251">
        <v>50.159999999999997</v>
      </c>
      <c r="I519" s="252"/>
      <c r="J519" s="248"/>
      <c r="K519" s="248"/>
      <c r="L519" s="253"/>
      <c r="M519" s="254"/>
      <c r="N519" s="255"/>
      <c r="O519" s="255"/>
      <c r="P519" s="255"/>
      <c r="Q519" s="255"/>
      <c r="R519" s="255"/>
      <c r="S519" s="255"/>
      <c r="T519" s="256"/>
      <c r="U519" s="14"/>
      <c r="V519" s="14"/>
      <c r="W519" s="14"/>
      <c r="X519" s="14"/>
      <c r="Y519" s="14"/>
      <c r="Z519" s="14"/>
      <c r="AA519" s="14"/>
      <c r="AB519" s="14"/>
      <c r="AC519" s="14"/>
      <c r="AD519" s="14"/>
      <c r="AE519" s="14"/>
      <c r="AT519" s="257" t="s">
        <v>179</v>
      </c>
      <c r="AU519" s="257" t="s">
        <v>182</v>
      </c>
      <c r="AV519" s="14" t="s">
        <v>170</v>
      </c>
      <c r="AW519" s="14" t="s">
        <v>34</v>
      </c>
      <c r="AX519" s="14" t="s">
        <v>86</v>
      </c>
      <c r="AY519" s="257" t="s">
        <v>162</v>
      </c>
    </row>
    <row r="520" s="2" customFormat="1" ht="33" customHeight="1">
      <c r="A520" s="38"/>
      <c r="B520" s="39"/>
      <c r="C520" s="218" t="s">
        <v>1122</v>
      </c>
      <c r="D520" s="218" t="s">
        <v>165</v>
      </c>
      <c r="E520" s="219" t="s">
        <v>1117</v>
      </c>
      <c r="F520" s="220" t="s">
        <v>1118</v>
      </c>
      <c r="G520" s="221" t="s">
        <v>168</v>
      </c>
      <c r="H520" s="222">
        <v>12.4</v>
      </c>
      <c r="I520" s="223"/>
      <c r="J520" s="224">
        <f>ROUND(I520*H520,2)</f>
        <v>0</v>
      </c>
      <c r="K520" s="220" t="s">
        <v>169</v>
      </c>
      <c r="L520" s="44"/>
      <c r="M520" s="225" t="s">
        <v>1</v>
      </c>
      <c r="N520" s="226" t="s">
        <v>43</v>
      </c>
      <c r="O520" s="91"/>
      <c r="P520" s="227">
        <f>O520*H520</f>
        <v>0</v>
      </c>
      <c r="Q520" s="227">
        <v>2.5018699999999998</v>
      </c>
      <c r="R520" s="227">
        <f>Q520*H520</f>
        <v>31.023187999999998</v>
      </c>
      <c r="S520" s="227">
        <v>0</v>
      </c>
      <c r="T520" s="228">
        <f>S520*H520</f>
        <v>0</v>
      </c>
      <c r="U520" s="38"/>
      <c r="V520" s="38"/>
      <c r="W520" s="38"/>
      <c r="X520" s="38"/>
      <c r="Y520" s="38"/>
      <c r="Z520" s="38"/>
      <c r="AA520" s="38"/>
      <c r="AB520" s="38"/>
      <c r="AC520" s="38"/>
      <c r="AD520" s="38"/>
      <c r="AE520" s="38"/>
      <c r="AR520" s="229" t="s">
        <v>170</v>
      </c>
      <c r="AT520" s="229" t="s">
        <v>165</v>
      </c>
      <c r="AU520" s="229" t="s">
        <v>182</v>
      </c>
      <c r="AY520" s="17" t="s">
        <v>162</v>
      </c>
      <c r="BE520" s="230">
        <f>IF(N520="základní",J520,0)</f>
        <v>0</v>
      </c>
      <c r="BF520" s="230">
        <f>IF(N520="snížená",J520,0)</f>
        <v>0</v>
      </c>
      <c r="BG520" s="230">
        <f>IF(N520="zákl. přenesená",J520,0)</f>
        <v>0</v>
      </c>
      <c r="BH520" s="230">
        <f>IF(N520="sníž. přenesená",J520,0)</f>
        <v>0</v>
      </c>
      <c r="BI520" s="230">
        <f>IF(N520="nulová",J520,0)</f>
        <v>0</v>
      </c>
      <c r="BJ520" s="17" t="s">
        <v>86</v>
      </c>
      <c r="BK520" s="230">
        <f>ROUND(I520*H520,2)</f>
        <v>0</v>
      </c>
      <c r="BL520" s="17" t="s">
        <v>170</v>
      </c>
      <c r="BM520" s="229" t="s">
        <v>1123</v>
      </c>
    </row>
    <row r="521" s="2" customFormat="1">
      <c r="A521" s="38"/>
      <c r="B521" s="39"/>
      <c r="C521" s="40"/>
      <c r="D521" s="231" t="s">
        <v>172</v>
      </c>
      <c r="E521" s="40"/>
      <c r="F521" s="232" t="s">
        <v>1124</v>
      </c>
      <c r="G521" s="40"/>
      <c r="H521" s="40"/>
      <c r="I521" s="233"/>
      <c r="J521" s="40"/>
      <c r="K521" s="40"/>
      <c r="L521" s="44"/>
      <c r="M521" s="234"/>
      <c r="N521" s="235"/>
      <c r="O521" s="91"/>
      <c r="P521" s="91"/>
      <c r="Q521" s="91"/>
      <c r="R521" s="91"/>
      <c r="S521" s="91"/>
      <c r="T521" s="92"/>
      <c r="U521" s="38"/>
      <c r="V521" s="38"/>
      <c r="W521" s="38"/>
      <c r="X521" s="38"/>
      <c r="Y521" s="38"/>
      <c r="Z521" s="38"/>
      <c r="AA521" s="38"/>
      <c r="AB521" s="38"/>
      <c r="AC521" s="38"/>
      <c r="AD521" s="38"/>
      <c r="AE521" s="38"/>
      <c r="AT521" s="17" t="s">
        <v>172</v>
      </c>
      <c r="AU521" s="17" t="s">
        <v>182</v>
      </c>
    </row>
    <row r="522" s="13" customFormat="1">
      <c r="A522" s="13"/>
      <c r="B522" s="236"/>
      <c r="C522" s="237"/>
      <c r="D522" s="231" t="s">
        <v>179</v>
      </c>
      <c r="E522" s="238" t="s">
        <v>1</v>
      </c>
      <c r="F522" s="239" t="s">
        <v>1125</v>
      </c>
      <c r="G522" s="237"/>
      <c r="H522" s="240">
        <v>12.4</v>
      </c>
      <c r="I522" s="241"/>
      <c r="J522" s="237"/>
      <c r="K522" s="237"/>
      <c r="L522" s="242"/>
      <c r="M522" s="243"/>
      <c r="N522" s="244"/>
      <c r="O522" s="244"/>
      <c r="P522" s="244"/>
      <c r="Q522" s="244"/>
      <c r="R522" s="244"/>
      <c r="S522" s="244"/>
      <c r="T522" s="245"/>
      <c r="U522" s="13"/>
      <c r="V522" s="13"/>
      <c r="W522" s="13"/>
      <c r="X522" s="13"/>
      <c r="Y522" s="13"/>
      <c r="Z522" s="13"/>
      <c r="AA522" s="13"/>
      <c r="AB522" s="13"/>
      <c r="AC522" s="13"/>
      <c r="AD522" s="13"/>
      <c r="AE522" s="13"/>
      <c r="AT522" s="246" t="s">
        <v>179</v>
      </c>
      <c r="AU522" s="246" t="s">
        <v>182</v>
      </c>
      <c r="AV522" s="13" t="s">
        <v>88</v>
      </c>
      <c r="AW522" s="13" t="s">
        <v>34</v>
      </c>
      <c r="AX522" s="13" t="s">
        <v>78</v>
      </c>
      <c r="AY522" s="246" t="s">
        <v>162</v>
      </c>
    </row>
    <row r="523" s="14" customFormat="1">
      <c r="A523" s="14"/>
      <c r="B523" s="247"/>
      <c r="C523" s="248"/>
      <c r="D523" s="231" t="s">
        <v>179</v>
      </c>
      <c r="E523" s="249" t="s">
        <v>1</v>
      </c>
      <c r="F523" s="250" t="s">
        <v>181</v>
      </c>
      <c r="G523" s="248"/>
      <c r="H523" s="251">
        <v>12.4</v>
      </c>
      <c r="I523" s="252"/>
      <c r="J523" s="248"/>
      <c r="K523" s="248"/>
      <c r="L523" s="253"/>
      <c r="M523" s="254"/>
      <c r="N523" s="255"/>
      <c r="O523" s="255"/>
      <c r="P523" s="255"/>
      <c r="Q523" s="255"/>
      <c r="R523" s="255"/>
      <c r="S523" s="255"/>
      <c r="T523" s="256"/>
      <c r="U523" s="14"/>
      <c r="V523" s="14"/>
      <c r="W523" s="14"/>
      <c r="X523" s="14"/>
      <c r="Y523" s="14"/>
      <c r="Z523" s="14"/>
      <c r="AA523" s="14"/>
      <c r="AB523" s="14"/>
      <c r="AC523" s="14"/>
      <c r="AD523" s="14"/>
      <c r="AE523" s="14"/>
      <c r="AT523" s="257" t="s">
        <v>179</v>
      </c>
      <c r="AU523" s="257" t="s">
        <v>182</v>
      </c>
      <c r="AV523" s="14" t="s">
        <v>170</v>
      </c>
      <c r="AW523" s="14" t="s">
        <v>34</v>
      </c>
      <c r="AX523" s="14" t="s">
        <v>86</v>
      </c>
      <c r="AY523" s="257" t="s">
        <v>162</v>
      </c>
    </row>
    <row r="524" s="2" customFormat="1" ht="33" customHeight="1">
      <c r="A524" s="38"/>
      <c r="B524" s="39"/>
      <c r="C524" s="218" t="s">
        <v>1126</v>
      </c>
      <c r="D524" s="218" t="s">
        <v>165</v>
      </c>
      <c r="E524" s="219" t="s">
        <v>1127</v>
      </c>
      <c r="F524" s="220" t="s">
        <v>1128</v>
      </c>
      <c r="G524" s="221" t="s">
        <v>168</v>
      </c>
      <c r="H524" s="222">
        <v>17.760000000000002</v>
      </c>
      <c r="I524" s="223"/>
      <c r="J524" s="224">
        <f>ROUND(I524*H524,2)</f>
        <v>0</v>
      </c>
      <c r="K524" s="220" t="s">
        <v>169</v>
      </c>
      <c r="L524" s="44"/>
      <c r="M524" s="225" t="s">
        <v>1</v>
      </c>
      <c r="N524" s="226" t="s">
        <v>43</v>
      </c>
      <c r="O524" s="91"/>
      <c r="P524" s="227">
        <f>O524*H524</f>
        <v>0</v>
      </c>
      <c r="Q524" s="227">
        <v>2.3010199999999998</v>
      </c>
      <c r="R524" s="227">
        <f>Q524*H524</f>
        <v>40.866115200000003</v>
      </c>
      <c r="S524" s="227">
        <v>0</v>
      </c>
      <c r="T524" s="228">
        <f>S524*H524</f>
        <v>0</v>
      </c>
      <c r="U524" s="38"/>
      <c r="V524" s="38"/>
      <c r="W524" s="38"/>
      <c r="X524" s="38"/>
      <c r="Y524" s="38"/>
      <c r="Z524" s="38"/>
      <c r="AA524" s="38"/>
      <c r="AB524" s="38"/>
      <c r="AC524" s="38"/>
      <c r="AD524" s="38"/>
      <c r="AE524" s="38"/>
      <c r="AR524" s="229" t="s">
        <v>170</v>
      </c>
      <c r="AT524" s="229" t="s">
        <v>165</v>
      </c>
      <c r="AU524" s="229" t="s">
        <v>182</v>
      </c>
      <c r="AY524" s="17" t="s">
        <v>162</v>
      </c>
      <c r="BE524" s="230">
        <f>IF(N524="základní",J524,0)</f>
        <v>0</v>
      </c>
      <c r="BF524" s="230">
        <f>IF(N524="snížená",J524,0)</f>
        <v>0</v>
      </c>
      <c r="BG524" s="230">
        <f>IF(N524="zákl. přenesená",J524,0)</f>
        <v>0</v>
      </c>
      <c r="BH524" s="230">
        <f>IF(N524="sníž. přenesená",J524,0)</f>
        <v>0</v>
      </c>
      <c r="BI524" s="230">
        <f>IF(N524="nulová",J524,0)</f>
        <v>0</v>
      </c>
      <c r="BJ524" s="17" t="s">
        <v>86</v>
      </c>
      <c r="BK524" s="230">
        <f>ROUND(I524*H524,2)</f>
        <v>0</v>
      </c>
      <c r="BL524" s="17" t="s">
        <v>170</v>
      </c>
      <c r="BM524" s="229" t="s">
        <v>1129</v>
      </c>
    </row>
    <row r="525" s="13" customFormat="1">
      <c r="A525" s="13"/>
      <c r="B525" s="236"/>
      <c r="C525" s="237"/>
      <c r="D525" s="231" t="s">
        <v>179</v>
      </c>
      <c r="E525" s="238" t="s">
        <v>1</v>
      </c>
      <c r="F525" s="239" t="s">
        <v>1130</v>
      </c>
      <c r="G525" s="237"/>
      <c r="H525" s="240">
        <v>17.760000000000002</v>
      </c>
      <c r="I525" s="241"/>
      <c r="J525" s="237"/>
      <c r="K525" s="237"/>
      <c r="L525" s="242"/>
      <c r="M525" s="243"/>
      <c r="N525" s="244"/>
      <c r="O525" s="244"/>
      <c r="P525" s="244"/>
      <c r="Q525" s="244"/>
      <c r="R525" s="244"/>
      <c r="S525" s="244"/>
      <c r="T525" s="245"/>
      <c r="U525" s="13"/>
      <c r="V525" s="13"/>
      <c r="W525" s="13"/>
      <c r="X525" s="13"/>
      <c r="Y525" s="13"/>
      <c r="Z525" s="13"/>
      <c r="AA525" s="13"/>
      <c r="AB525" s="13"/>
      <c r="AC525" s="13"/>
      <c r="AD525" s="13"/>
      <c r="AE525" s="13"/>
      <c r="AT525" s="246" t="s">
        <v>179</v>
      </c>
      <c r="AU525" s="246" t="s">
        <v>182</v>
      </c>
      <c r="AV525" s="13" t="s">
        <v>88</v>
      </c>
      <c r="AW525" s="13" t="s">
        <v>34</v>
      </c>
      <c r="AX525" s="13" t="s">
        <v>78</v>
      </c>
      <c r="AY525" s="246" t="s">
        <v>162</v>
      </c>
    </row>
    <row r="526" s="14" customFormat="1">
      <c r="A526" s="14"/>
      <c r="B526" s="247"/>
      <c r="C526" s="248"/>
      <c r="D526" s="231" t="s">
        <v>179</v>
      </c>
      <c r="E526" s="249" t="s">
        <v>1</v>
      </c>
      <c r="F526" s="250" t="s">
        <v>181</v>
      </c>
      <c r="G526" s="248"/>
      <c r="H526" s="251">
        <v>17.760000000000002</v>
      </c>
      <c r="I526" s="252"/>
      <c r="J526" s="248"/>
      <c r="K526" s="248"/>
      <c r="L526" s="253"/>
      <c r="M526" s="254"/>
      <c r="N526" s="255"/>
      <c r="O526" s="255"/>
      <c r="P526" s="255"/>
      <c r="Q526" s="255"/>
      <c r="R526" s="255"/>
      <c r="S526" s="255"/>
      <c r="T526" s="256"/>
      <c r="U526" s="14"/>
      <c r="V526" s="14"/>
      <c r="W526" s="14"/>
      <c r="X526" s="14"/>
      <c r="Y526" s="14"/>
      <c r="Z526" s="14"/>
      <c r="AA526" s="14"/>
      <c r="AB526" s="14"/>
      <c r="AC526" s="14"/>
      <c r="AD526" s="14"/>
      <c r="AE526" s="14"/>
      <c r="AT526" s="257" t="s">
        <v>179</v>
      </c>
      <c r="AU526" s="257" t="s">
        <v>182</v>
      </c>
      <c r="AV526" s="14" t="s">
        <v>170</v>
      </c>
      <c r="AW526" s="14" t="s">
        <v>34</v>
      </c>
      <c r="AX526" s="14" t="s">
        <v>86</v>
      </c>
      <c r="AY526" s="257" t="s">
        <v>162</v>
      </c>
    </row>
    <row r="527" s="2" customFormat="1" ht="24.15" customHeight="1">
      <c r="A527" s="38"/>
      <c r="B527" s="39"/>
      <c r="C527" s="218" t="s">
        <v>1131</v>
      </c>
      <c r="D527" s="218" t="s">
        <v>165</v>
      </c>
      <c r="E527" s="219" t="s">
        <v>1132</v>
      </c>
      <c r="F527" s="220" t="s">
        <v>1133</v>
      </c>
      <c r="G527" s="221" t="s">
        <v>168</v>
      </c>
      <c r="H527" s="222">
        <v>50.159999999999997</v>
      </c>
      <c r="I527" s="223"/>
      <c r="J527" s="224">
        <f>ROUND(I527*H527,2)</f>
        <v>0</v>
      </c>
      <c r="K527" s="220" t="s">
        <v>169</v>
      </c>
      <c r="L527" s="44"/>
      <c r="M527" s="225" t="s">
        <v>1</v>
      </c>
      <c r="N527" s="226" t="s">
        <v>43</v>
      </c>
      <c r="O527" s="91"/>
      <c r="P527" s="227">
        <f>O527*H527</f>
        <v>0</v>
      </c>
      <c r="Q527" s="227">
        <v>0</v>
      </c>
      <c r="R527" s="227">
        <f>Q527*H527</f>
        <v>0</v>
      </c>
      <c r="S527" s="227">
        <v>0</v>
      </c>
      <c r="T527" s="228">
        <f>S527*H527</f>
        <v>0</v>
      </c>
      <c r="U527" s="38"/>
      <c r="V527" s="38"/>
      <c r="W527" s="38"/>
      <c r="X527" s="38"/>
      <c r="Y527" s="38"/>
      <c r="Z527" s="38"/>
      <c r="AA527" s="38"/>
      <c r="AB527" s="38"/>
      <c r="AC527" s="38"/>
      <c r="AD527" s="38"/>
      <c r="AE527" s="38"/>
      <c r="AR527" s="229" t="s">
        <v>170</v>
      </c>
      <c r="AT527" s="229" t="s">
        <v>165</v>
      </c>
      <c r="AU527" s="229" t="s">
        <v>182</v>
      </c>
      <c r="AY527" s="17" t="s">
        <v>162</v>
      </c>
      <c r="BE527" s="230">
        <f>IF(N527="základní",J527,0)</f>
        <v>0</v>
      </c>
      <c r="BF527" s="230">
        <f>IF(N527="snížená",J527,0)</f>
        <v>0</v>
      </c>
      <c r="BG527" s="230">
        <f>IF(N527="zákl. přenesená",J527,0)</f>
        <v>0</v>
      </c>
      <c r="BH527" s="230">
        <f>IF(N527="sníž. přenesená",J527,0)</f>
        <v>0</v>
      </c>
      <c r="BI527" s="230">
        <f>IF(N527="nulová",J527,0)</f>
        <v>0</v>
      </c>
      <c r="BJ527" s="17" t="s">
        <v>86</v>
      </c>
      <c r="BK527" s="230">
        <f>ROUND(I527*H527,2)</f>
        <v>0</v>
      </c>
      <c r="BL527" s="17" t="s">
        <v>170</v>
      </c>
      <c r="BM527" s="229" t="s">
        <v>1134</v>
      </c>
    </row>
    <row r="528" s="2" customFormat="1" ht="24.15" customHeight="1">
      <c r="A528" s="38"/>
      <c r="B528" s="39"/>
      <c r="C528" s="218" t="s">
        <v>1135</v>
      </c>
      <c r="D528" s="218" t="s">
        <v>165</v>
      </c>
      <c r="E528" s="219" t="s">
        <v>1132</v>
      </c>
      <c r="F528" s="220" t="s">
        <v>1133</v>
      </c>
      <c r="G528" s="221" t="s">
        <v>168</v>
      </c>
      <c r="H528" s="222">
        <v>12.4</v>
      </c>
      <c r="I528" s="223"/>
      <c r="J528" s="224">
        <f>ROUND(I528*H528,2)</f>
        <v>0</v>
      </c>
      <c r="K528" s="220" t="s">
        <v>169</v>
      </c>
      <c r="L528" s="44"/>
      <c r="M528" s="225" t="s">
        <v>1</v>
      </c>
      <c r="N528" s="226" t="s">
        <v>43</v>
      </c>
      <c r="O528" s="91"/>
      <c r="P528" s="227">
        <f>O528*H528</f>
        <v>0</v>
      </c>
      <c r="Q528" s="227">
        <v>0</v>
      </c>
      <c r="R528" s="227">
        <f>Q528*H528</f>
        <v>0</v>
      </c>
      <c r="S528" s="227">
        <v>0</v>
      </c>
      <c r="T528" s="228">
        <f>S528*H528</f>
        <v>0</v>
      </c>
      <c r="U528" s="38"/>
      <c r="V528" s="38"/>
      <c r="W528" s="38"/>
      <c r="X528" s="38"/>
      <c r="Y528" s="38"/>
      <c r="Z528" s="38"/>
      <c r="AA528" s="38"/>
      <c r="AB528" s="38"/>
      <c r="AC528" s="38"/>
      <c r="AD528" s="38"/>
      <c r="AE528" s="38"/>
      <c r="AR528" s="229" t="s">
        <v>170</v>
      </c>
      <c r="AT528" s="229" t="s">
        <v>165</v>
      </c>
      <c r="AU528" s="229" t="s">
        <v>182</v>
      </c>
      <c r="AY528" s="17" t="s">
        <v>162</v>
      </c>
      <c r="BE528" s="230">
        <f>IF(N528="základní",J528,0)</f>
        <v>0</v>
      </c>
      <c r="BF528" s="230">
        <f>IF(N528="snížená",J528,0)</f>
        <v>0</v>
      </c>
      <c r="BG528" s="230">
        <f>IF(N528="zákl. přenesená",J528,0)</f>
        <v>0</v>
      </c>
      <c r="BH528" s="230">
        <f>IF(N528="sníž. přenesená",J528,0)</f>
        <v>0</v>
      </c>
      <c r="BI528" s="230">
        <f>IF(N528="nulová",J528,0)</f>
        <v>0</v>
      </c>
      <c r="BJ528" s="17" t="s">
        <v>86</v>
      </c>
      <c r="BK528" s="230">
        <f>ROUND(I528*H528,2)</f>
        <v>0</v>
      </c>
      <c r="BL528" s="17" t="s">
        <v>170</v>
      </c>
      <c r="BM528" s="229" t="s">
        <v>1136</v>
      </c>
    </row>
    <row r="529" s="2" customFormat="1" ht="16.5" customHeight="1">
      <c r="A529" s="38"/>
      <c r="B529" s="39"/>
      <c r="C529" s="218" t="s">
        <v>1137</v>
      </c>
      <c r="D529" s="218" t="s">
        <v>165</v>
      </c>
      <c r="E529" s="219" t="s">
        <v>1138</v>
      </c>
      <c r="F529" s="220" t="s">
        <v>1139</v>
      </c>
      <c r="G529" s="221" t="s">
        <v>353</v>
      </c>
      <c r="H529" s="222">
        <v>3.7440000000000002</v>
      </c>
      <c r="I529" s="223"/>
      <c r="J529" s="224">
        <f>ROUND(I529*H529,2)</f>
        <v>0</v>
      </c>
      <c r="K529" s="220" t="s">
        <v>169</v>
      </c>
      <c r="L529" s="44"/>
      <c r="M529" s="225" t="s">
        <v>1</v>
      </c>
      <c r="N529" s="226" t="s">
        <v>43</v>
      </c>
      <c r="O529" s="91"/>
      <c r="P529" s="227">
        <f>O529*H529</f>
        <v>0</v>
      </c>
      <c r="Q529" s="227">
        <v>1.06277</v>
      </c>
      <c r="R529" s="227">
        <f>Q529*H529</f>
        <v>3.9790108800000001</v>
      </c>
      <c r="S529" s="227">
        <v>0</v>
      </c>
      <c r="T529" s="228">
        <f>S529*H529</f>
        <v>0</v>
      </c>
      <c r="U529" s="38"/>
      <c r="V529" s="38"/>
      <c r="W529" s="38"/>
      <c r="X529" s="38"/>
      <c r="Y529" s="38"/>
      <c r="Z529" s="38"/>
      <c r="AA529" s="38"/>
      <c r="AB529" s="38"/>
      <c r="AC529" s="38"/>
      <c r="AD529" s="38"/>
      <c r="AE529" s="38"/>
      <c r="AR529" s="229" t="s">
        <v>170</v>
      </c>
      <c r="AT529" s="229" t="s">
        <v>165</v>
      </c>
      <c r="AU529" s="229" t="s">
        <v>182</v>
      </c>
      <c r="AY529" s="17" t="s">
        <v>162</v>
      </c>
      <c r="BE529" s="230">
        <f>IF(N529="základní",J529,0)</f>
        <v>0</v>
      </c>
      <c r="BF529" s="230">
        <f>IF(N529="snížená",J529,0)</f>
        <v>0</v>
      </c>
      <c r="BG529" s="230">
        <f>IF(N529="zákl. přenesená",J529,0)</f>
        <v>0</v>
      </c>
      <c r="BH529" s="230">
        <f>IF(N529="sníž. přenesená",J529,0)</f>
        <v>0</v>
      </c>
      <c r="BI529" s="230">
        <f>IF(N529="nulová",J529,0)</f>
        <v>0</v>
      </c>
      <c r="BJ529" s="17" t="s">
        <v>86</v>
      </c>
      <c r="BK529" s="230">
        <f>ROUND(I529*H529,2)</f>
        <v>0</v>
      </c>
      <c r="BL529" s="17" t="s">
        <v>170</v>
      </c>
      <c r="BM529" s="229" t="s">
        <v>1140</v>
      </c>
    </row>
    <row r="530" s="13" customFormat="1">
      <c r="A530" s="13"/>
      <c r="B530" s="236"/>
      <c r="C530" s="237"/>
      <c r="D530" s="231" t="s">
        <v>179</v>
      </c>
      <c r="E530" s="238" t="s">
        <v>1</v>
      </c>
      <c r="F530" s="239" t="s">
        <v>1141</v>
      </c>
      <c r="G530" s="237"/>
      <c r="H530" s="240">
        <v>3.7440000000000002</v>
      </c>
      <c r="I530" s="241"/>
      <c r="J530" s="237"/>
      <c r="K530" s="237"/>
      <c r="L530" s="242"/>
      <c r="M530" s="243"/>
      <c r="N530" s="244"/>
      <c r="O530" s="244"/>
      <c r="P530" s="244"/>
      <c r="Q530" s="244"/>
      <c r="R530" s="244"/>
      <c r="S530" s="244"/>
      <c r="T530" s="245"/>
      <c r="U530" s="13"/>
      <c r="V530" s="13"/>
      <c r="W530" s="13"/>
      <c r="X530" s="13"/>
      <c r="Y530" s="13"/>
      <c r="Z530" s="13"/>
      <c r="AA530" s="13"/>
      <c r="AB530" s="13"/>
      <c r="AC530" s="13"/>
      <c r="AD530" s="13"/>
      <c r="AE530" s="13"/>
      <c r="AT530" s="246" t="s">
        <v>179</v>
      </c>
      <c r="AU530" s="246" t="s">
        <v>182</v>
      </c>
      <c r="AV530" s="13" t="s">
        <v>88</v>
      </c>
      <c r="AW530" s="13" t="s">
        <v>34</v>
      </c>
      <c r="AX530" s="13" t="s">
        <v>78</v>
      </c>
      <c r="AY530" s="246" t="s">
        <v>162</v>
      </c>
    </row>
    <row r="531" s="14" customFormat="1">
      <c r="A531" s="14"/>
      <c r="B531" s="247"/>
      <c r="C531" s="248"/>
      <c r="D531" s="231" t="s">
        <v>179</v>
      </c>
      <c r="E531" s="249" t="s">
        <v>1</v>
      </c>
      <c r="F531" s="250" t="s">
        <v>181</v>
      </c>
      <c r="G531" s="248"/>
      <c r="H531" s="251">
        <v>3.7440000000000002</v>
      </c>
      <c r="I531" s="252"/>
      <c r="J531" s="248"/>
      <c r="K531" s="248"/>
      <c r="L531" s="253"/>
      <c r="M531" s="254"/>
      <c r="N531" s="255"/>
      <c r="O531" s="255"/>
      <c r="P531" s="255"/>
      <c r="Q531" s="255"/>
      <c r="R531" s="255"/>
      <c r="S531" s="255"/>
      <c r="T531" s="256"/>
      <c r="U531" s="14"/>
      <c r="V531" s="14"/>
      <c r="W531" s="14"/>
      <c r="X531" s="14"/>
      <c r="Y531" s="14"/>
      <c r="Z531" s="14"/>
      <c r="AA531" s="14"/>
      <c r="AB531" s="14"/>
      <c r="AC531" s="14"/>
      <c r="AD531" s="14"/>
      <c r="AE531" s="14"/>
      <c r="AT531" s="257" t="s">
        <v>179</v>
      </c>
      <c r="AU531" s="257" t="s">
        <v>182</v>
      </c>
      <c r="AV531" s="14" t="s">
        <v>170</v>
      </c>
      <c r="AW531" s="14" t="s">
        <v>34</v>
      </c>
      <c r="AX531" s="14" t="s">
        <v>86</v>
      </c>
      <c r="AY531" s="257" t="s">
        <v>162</v>
      </c>
    </row>
    <row r="532" s="2" customFormat="1" ht="16.5" customHeight="1">
      <c r="A532" s="38"/>
      <c r="B532" s="39"/>
      <c r="C532" s="218" t="s">
        <v>1142</v>
      </c>
      <c r="D532" s="218" t="s">
        <v>165</v>
      </c>
      <c r="E532" s="219" t="s">
        <v>1138</v>
      </c>
      <c r="F532" s="220" t="s">
        <v>1139</v>
      </c>
      <c r="G532" s="221" t="s">
        <v>353</v>
      </c>
      <c r="H532" s="222">
        <v>0.54600000000000004</v>
      </c>
      <c r="I532" s="223"/>
      <c r="J532" s="224">
        <f>ROUND(I532*H532,2)</f>
        <v>0</v>
      </c>
      <c r="K532" s="220" t="s">
        <v>169</v>
      </c>
      <c r="L532" s="44"/>
      <c r="M532" s="225" t="s">
        <v>1</v>
      </c>
      <c r="N532" s="226" t="s">
        <v>43</v>
      </c>
      <c r="O532" s="91"/>
      <c r="P532" s="227">
        <f>O532*H532</f>
        <v>0</v>
      </c>
      <c r="Q532" s="227">
        <v>1.06277</v>
      </c>
      <c r="R532" s="227">
        <f>Q532*H532</f>
        <v>0.58027242000000001</v>
      </c>
      <c r="S532" s="227">
        <v>0</v>
      </c>
      <c r="T532" s="228">
        <f>S532*H532</f>
        <v>0</v>
      </c>
      <c r="U532" s="38"/>
      <c r="V532" s="38"/>
      <c r="W532" s="38"/>
      <c r="X532" s="38"/>
      <c r="Y532" s="38"/>
      <c r="Z532" s="38"/>
      <c r="AA532" s="38"/>
      <c r="AB532" s="38"/>
      <c r="AC532" s="38"/>
      <c r="AD532" s="38"/>
      <c r="AE532" s="38"/>
      <c r="AR532" s="229" t="s">
        <v>170</v>
      </c>
      <c r="AT532" s="229" t="s">
        <v>165</v>
      </c>
      <c r="AU532" s="229" t="s">
        <v>182</v>
      </c>
      <c r="AY532" s="17" t="s">
        <v>162</v>
      </c>
      <c r="BE532" s="230">
        <f>IF(N532="základní",J532,0)</f>
        <v>0</v>
      </c>
      <c r="BF532" s="230">
        <f>IF(N532="snížená",J532,0)</f>
        <v>0</v>
      </c>
      <c r="BG532" s="230">
        <f>IF(N532="zákl. přenesená",J532,0)</f>
        <v>0</v>
      </c>
      <c r="BH532" s="230">
        <f>IF(N532="sníž. přenesená",J532,0)</f>
        <v>0</v>
      </c>
      <c r="BI532" s="230">
        <f>IF(N532="nulová",J532,0)</f>
        <v>0</v>
      </c>
      <c r="BJ532" s="17" t="s">
        <v>86</v>
      </c>
      <c r="BK532" s="230">
        <f>ROUND(I532*H532,2)</f>
        <v>0</v>
      </c>
      <c r="BL532" s="17" t="s">
        <v>170</v>
      </c>
      <c r="BM532" s="229" t="s">
        <v>1143</v>
      </c>
    </row>
    <row r="533" s="13" customFormat="1">
      <c r="A533" s="13"/>
      <c r="B533" s="236"/>
      <c r="C533" s="237"/>
      <c r="D533" s="231" t="s">
        <v>179</v>
      </c>
      <c r="E533" s="238" t="s">
        <v>1</v>
      </c>
      <c r="F533" s="239" t="s">
        <v>1144</v>
      </c>
      <c r="G533" s="237"/>
      <c r="H533" s="240">
        <v>0.54600000000000004</v>
      </c>
      <c r="I533" s="241"/>
      <c r="J533" s="237"/>
      <c r="K533" s="237"/>
      <c r="L533" s="242"/>
      <c r="M533" s="243"/>
      <c r="N533" s="244"/>
      <c r="O533" s="244"/>
      <c r="P533" s="244"/>
      <c r="Q533" s="244"/>
      <c r="R533" s="244"/>
      <c r="S533" s="244"/>
      <c r="T533" s="245"/>
      <c r="U533" s="13"/>
      <c r="V533" s="13"/>
      <c r="W533" s="13"/>
      <c r="X533" s="13"/>
      <c r="Y533" s="13"/>
      <c r="Z533" s="13"/>
      <c r="AA533" s="13"/>
      <c r="AB533" s="13"/>
      <c r="AC533" s="13"/>
      <c r="AD533" s="13"/>
      <c r="AE533" s="13"/>
      <c r="AT533" s="246" t="s">
        <v>179</v>
      </c>
      <c r="AU533" s="246" t="s">
        <v>182</v>
      </c>
      <c r="AV533" s="13" t="s">
        <v>88</v>
      </c>
      <c r="AW533" s="13" t="s">
        <v>34</v>
      </c>
      <c r="AX533" s="13" t="s">
        <v>78</v>
      </c>
      <c r="AY533" s="246" t="s">
        <v>162</v>
      </c>
    </row>
    <row r="534" s="14" customFormat="1">
      <c r="A534" s="14"/>
      <c r="B534" s="247"/>
      <c r="C534" s="248"/>
      <c r="D534" s="231" t="s">
        <v>179</v>
      </c>
      <c r="E534" s="249" t="s">
        <v>1</v>
      </c>
      <c r="F534" s="250" t="s">
        <v>181</v>
      </c>
      <c r="G534" s="248"/>
      <c r="H534" s="251">
        <v>0.54600000000000004</v>
      </c>
      <c r="I534" s="252"/>
      <c r="J534" s="248"/>
      <c r="K534" s="248"/>
      <c r="L534" s="253"/>
      <c r="M534" s="254"/>
      <c r="N534" s="255"/>
      <c r="O534" s="255"/>
      <c r="P534" s="255"/>
      <c r="Q534" s="255"/>
      <c r="R534" s="255"/>
      <c r="S534" s="255"/>
      <c r="T534" s="256"/>
      <c r="U534" s="14"/>
      <c r="V534" s="14"/>
      <c r="W534" s="14"/>
      <c r="X534" s="14"/>
      <c r="Y534" s="14"/>
      <c r="Z534" s="14"/>
      <c r="AA534" s="14"/>
      <c r="AB534" s="14"/>
      <c r="AC534" s="14"/>
      <c r="AD534" s="14"/>
      <c r="AE534" s="14"/>
      <c r="AT534" s="257" t="s">
        <v>179</v>
      </c>
      <c r="AU534" s="257" t="s">
        <v>182</v>
      </c>
      <c r="AV534" s="14" t="s">
        <v>170</v>
      </c>
      <c r="AW534" s="14" t="s">
        <v>34</v>
      </c>
      <c r="AX534" s="14" t="s">
        <v>86</v>
      </c>
      <c r="AY534" s="257" t="s">
        <v>162</v>
      </c>
    </row>
    <row r="535" s="2" customFormat="1" ht="24.15" customHeight="1">
      <c r="A535" s="38"/>
      <c r="B535" s="39"/>
      <c r="C535" s="218" t="s">
        <v>1145</v>
      </c>
      <c r="D535" s="218" t="s">
        <v>165</v>
      </c>
      <c r="E535" s="219" t="s">
        <v>1146</v>
      </c>
      <c r="F535" s="220" t="s">
        <v>1147</v>
      </c>
      <c r="G535" s="221" t="s">
        <v>176</v>
      </c>
      <c r="H535" s="222">
        <v>160</v>
      </c>
      <c r="I535" s="223"/>
      <c r="J535" s="224">
        <f>ROUND(I535*H535,2)</f>
        <v>0</v>
      </c>
      <c r="K535" s="220" t="s">
        <v>169</v>
      </c>
      <c r="L535" s="44"/>
      <c r="M535" s="225" t="s">
        <v>1</v>
      </c>
      <c r="N535" s="226" t="s">
        <v>43</v>
      </c>
      <c r="O535" s="91"/>
      <c r="P535" s="227">
        <f>O535*H535</f>
        <v>0</v>
      </c>
      <c r="Q535" s="227">
        <v>0.1173</v>
      </c>
      <c r="R535" s="227">
        <f>Q535*H535</f>
        <v>18.768000000000001</v>
      </c>
      <c r="S535" s="227">
        <v>0</v>
      </c>
      <c r="T535" s="228">
        <f>S535*H535</f>
        <v>0</v>
      </c>
      <c r="U535" s="38"/>
      <c r="V535" s="38"/>
      <c r="W535" s="38"/>
      <c r="X535" s="38"/>
      <c r="Y535" s="38"/>
      <c r="Z535" s="38"/>
      <c r="AA535" s="38"/>
      <c r="AB535" s="38"/>
      <c r="AC535" s="38"/>
      <c r="AD535" s="38"/>
      <c r="AE535" s="38"/>
      <c r="AR535" s="229" t="s">
        <v>170</v>
      </c>
      <c r="AT535" s="229" t="s">
        <v>165</v>
      </c>
      <c r="AU535" s="229" t="s">
        <v>182</v>
      </c>
      <c r="AY535" s="17" t="s">
        <v>162</v>
      </c>
      <c r="BE535" s="230">
        <f>IF(N535="základní",J535,0)</f>
        <v>0</v>
      </c>
      <c r="BF535" s="230">
        <f>IF(N535="snížená",J535,0)</f>
        <v>0</v>
      </c>
      <c r="BG535" s="230">
        <f>IF(N535="zákl. přenesená",J535,0)</f>
        <v>0</v>
      </c>
      <c r="BH535" s="230">
        <f>IF(N535="sníž. přenesená",J535,0)</f>
        <v>0</v>
      </c>
      <c r="BI535" s="230">
        <f>IF(N535="nulová",J535,0)</f>
        <v>0</v>
      </c>
      <c r="BJ535" s="17" t="s">
        <v>86</v>
      </c>
      <c r="BK535" s="230">
        <f>ROUND(I535*H535,2)</f>
        <v>0</v>
      </c>
      <c r="BL535" s="17" t="s">
        <v>170</v>
      </c>
      <c r="BM535" s="229" t="s">
        <v>1148</v>
      </c>
    </row>
    <row r="536" s="2" customFormat="1">
      <c r="A536" s="38"/>
      <c r="B536" s="39"/>
      <c r="C536" s="40"/>
      <c r="D536" s="231" t="s">
        <v>172</v>
      </c>
      <c r="E536" s="40"/>
      <c r="F536" s="232" t="s">
        <v>1149</v>
      </c>
      <c r="G536" s="40"/>
      <c r="H536" s="40"/>
      <c r="I536" s="233"/>
      <c r="J536" s="40"/>
      <c r="K536" s="40"/>
      <c r="L536" s="44"/>
      <c r="M536" s="234"/>
      <c r="N536" s="235"/>
      <c r="O536" s="91"/>
      <c r="P536" s="91"/>
      <c r="Q536" s="91"/>
      <c r="R536" s="91"/>
      <c r="S536" s="91"/>
      <c r="T536" s="92"/>
      <c r="U536" s="38"/>
      <c r="V536" s="38"/>
      <c r="W536" s="38"/>
      <c r="X536" s="38"/>
      <c r="Y536" s="38"/>
      <c r="Z536" s="38"/>
      <c r="AA536" s="38"/>
      <c r="AB536" s="38"/>
      <c r="AC536" s="38"/>
      <c r="AD536" s="38"/>
      <c r="AE536" s="38"/>
      <c r="AT536" s="17" t="s">
        <v>172</v>
      </c>
      <c r="AU536" s="17" t="s">
        <v>182</v>
      </c>
    </row>
    <row r="537" s="2" customFormat="1" ht="33" customHeight="1">
      <c r="A537" s="38"/>
      <c r="B537" s="39"/>
      <c r="C537" s="218" t="s">
        <v>1150</v>
      </c>
      <c r="D537" s="218" t="s">
        <v>165</v>
      </c>
      <c r="E537" s="219" t="s">
        <v>1151</v>
      </c>
      <c r="F537" s="220" t="s">
        <v>1152</v>
      </c>
      <c r="G537" s="221" t="s">
        <v>176</v>
      </c>
      <c r="H537" s="222">
        <v>290.30000000000001</v>
      </c>
      <c r="I537" s="223"/>
      <c r="J537" s="224">
        <f>ROUND(I537*H537,2)</f>
        <v>0</v>
      </c>
      <c r="K537" s="220" t="s">
        <v>169</v>
      </c>
      <c r="L537" s="44"/>
      <c r="M537" s="225" t="s">
        <v>1</v>
      </c>
      <c r="N537" s="226" t="s">
        <v>43</v>
      </c>
      <c r="O537" s="91"/>
      <c r="P537" s="227">
        <f>O537*H537</f>
        <v>0</v>
      </c>
      <c r="Q537" s="227">
        <v>0.019619999999999999</v>
      </c>
      <c r="R537" s="227">
        <f>Q537*H537</f>
        <v>5.6956859999999994</v>
      </c>
      <c r="S537" s="227">
        <v>0</v>
      </c>
      <c r="T537" s="228">
        <f>S537*H537</f>
        <v>0</v>
      </c>
      <c r="U537" s="38"/>
      <c r="V537" s="38"/>
      <c r="W537" s="38"/>
      <c r="X537" s="38"/>
      <c r="Y537" s="38"/>
      <c r="Z537" s="38"/>
      <c r="AA537" s="38"/>
      <c r="AB537" s="38"/>
      <c r="AC537" s="38"/>
      <c r="AD537" s="38"/>
      <c r="AE537" s="38"/>
      <c r="AR537" s="229" t="s">
        <v>170</v>
      </c>
      <c r="AT537" s="229" t="s">
        <v>165</v>
      </c>
      <c r="AU537" s="229" t="s">
        <v>182</v>
      </c>
      <c r="AY537" s="17" t="s">
        <v>162</v>
      </c>
      <c r="BE537" s="230">
        <f>IF(N537="základní",J537,0)</f>
        <v>0</v>
      </c>
      <c r="BF537" s="230">
        <f>IF(N537="snížená",J537,0)</f>
        <v>0</v>
      </c>
      <c r="BG537" s="230">
        <f>IF(N537="zákl. přenesená",J537,0)</f>
        <v>0</v>
      </c>
      <c r="BH537" s="230">
        <f>IF(N537="sníž. přenesená",J537,0)</f>
        <v>0</v>
      </c>
      <c r="BI537" s="230">
        <f>IF(N537="nulová",J537,0)</f>
        <v>0</v>
      </c>
      <c r="BJ537" s="17" t="s">
        <v>86</v>
      </c>
      <c r="BK537" s="230">
        <f>ROUND(I537*H537,2)</f>
        <v>0</v>
      </c>
      <c r="BL537" s="17" t="s">
        <v>170</v>
      </c>
      <c r="BM537" s="229" t="s">
        <v>1153</v>
      </c>
    </row>
    <row r="538" s="2" customFormat="1">
      <c r="A538" s="38"/>
      <c r="B538" s="39"/>
      <c r="C538" s="40"/>
      <c r="D538" s="231" t="s">
        <v>172</v>
      </c>
      <c r="E538" s="40"/>
      <c r="F538" s="232" t="s">
        <v>1154</v>
      </c>
      <c r="G538" s="40"/>
      <c r="H538" s="40"/>
      <c r="I538" s="233"/>
      <c r="J538" s="40"/>
      <c r="K538" s="40"/>
      <c r="L538" s="44"/>
      <c r="M538" s="234"/>
      <c r="N538" s="235"/>
      <c r="O538" s="91"/>
      <c r="P538" s="91"/>
      <c r="Q538" s="91"/>
      <c r="R538" s="91"/>
      <c r="S538" s="91"/>
      <c r="T538" s="92"/>
      <c r="U538" s="38"/>
      <c r="V538" s="38"/>
      <c r="W538" s="38"/>
      <c r="X538" s="38"/>
      <c r="Y538" s="38"/>
      <c r="Z538" s="38"/>
      <c r="AA538" s="38"/>
      <c r="AB538" s="38"/>
      <c r="AC538" s="38"/>
      <c r="AD538" s="38"/>
      <c r="AE538" s="38"/>
      <c r="AT538" s="17" t="s">
        <v>172</v>
      </c>
      <c r="AU538" s="17" t="s">
        <v>182</v>
      </c>
    </row>
    <row r="539" s="13" customFormat="1">
      <c r="A539" s="13"/>
      <c r="B539" s="236"/>
      <c r="C539" s="237"/>
      <c r="D539" s="231" t="s">
        <v>179</v>
      </c>
      <c r="E539" s="238" t="s">
        <v>1</v>
      </c>
      <c r="F539" s="239" t="s">
        <v>1155</v>
      </c>
      <c r="G539" s="237"/>
      <c r="H539" s="240">
        <v>290.30000000000001</v>
      </c>
      <c r="I539" s="241"/>
      <c r="J539" s="237"/>
      <c r="K539" s="237"/>
      <c r="L539" s="242"/>
      <c r="M539" s="243"/>
      <c r="N539" s="244"/>
      <c r="O539" s="244"/>
      <c r="P539" s="244"/>
      <c r="Q539" s="244"/>
      <c r="R539" s="244"/>
      <c r="S539" s="244"/>
      <c r="T539" s="245"/>
      <c r="U539" s="13"/>
      <c r="V539" s="13"/>
      <c r="W539" s="13"/>
      <c r="X539" s="13"/>
      <c r="Y539" s="13"/>
      <c r="Z539" s="13"/>
      <c r="AA539" s="13"/>
      <c r="AB539" s="13"/>
      <c r="AC539" s="13"/>
      <c r="AD539" s="13"/>
      <c r="AE539" s="13"/>
      <c r="AT539" s="246" t="s">
        <v>179</v>
      </c>
      <c r="AU539" s="246" t="s">
        <v>182</v>
      </c>
      <c r="AV539" s="13" t="s">
        <v>88</v>
      </c>
      <c r="AW539" s="13" t="s">
        <v>34</v>
      </c>
      <c r="AX539" s="13" t="s">
        <v>78</v>
      </c>
      <c r="AY539" s="246" t="s">
        <v>162</v>
      </c>
    </row>
    <row r="540" s="14" customFormat="1">
      <c r="A540" s="14"/>
      <c r="B540" s="247"/>
      <c r="C540" s="248"/>
      <c r="D540" s="231" t="s">
        <v>179</v>
      </c>
      <c r="E540" s="249" t="s">
        <v>1</v>
      </c>
      <c r="F540" s="250" t="s">
        <v>181</v>
      </c>
      <c r="G540" s="248"/>
      <c r="H540" s="251">
        <v>290.30000000000001</v>
      </c>
      <c r="I540" s="252"/>
      <c r="J540" s="248"/>
      <c r="K540" s="248"/>
      <c r="L540" s="253"/>
      <c r="M540" s="254"/>
      <c r="N540" s="255"/>
      <c r="O540" s="255"/>
      <c r="P540" s="255"/>
      <c r="Q540" s="255"/>
      <c r="R540" s="255"/>
      <c r="S540" s="255"/>
      <c r="T540" s="256"/>
      <c r="U540" s="14"/>
      <c r="V540" s="14"/>
      <c r="W540" s="14"/>
      <c r="X540" s="14"/>
      <c r="Y540" s="14"/>
      <c r="Z540" s="14"/>
      <c r="AA540" s="14"/>
      <c r="AB540" s="14"/>
      <c r="AC540" s="14"/>
      <c r="AD540" s="14"/>
      <c r="AE540" s="14"/>
      <c r="AT540" s="257" t="s">
        <v>179</v>
      </c>
      <c r="AU540" s="257" t="s">
        <v>182</v>
      </c>
      <c r="AV540" s="14" t="s">
        <v>170</v>
      </c>
      <c r="AW540" s="14" t="s">
        <v>34</v>
      </c>
      <c r="AX540" s="14" t="s">
        <v>86</v>
      </c>
      <c r="AY540" s="257" t="s">
        <v>162</v>
      </c>
    </row>
    <row r="541" s="2" customFormat="1" ht="21.75" customHeight="1">
      <c r="A541" s="38"/>
      <c r="B541" s="39"/>
      <c r="C541" s="218" t="s">
        <v>1156</v>
      </c>
      <c r="D541" s="218" t="s">
        <v>165</v>
      </c>
      <c r="E541" s="219" t="s">
        <v>1157</v>
      </c>
      <c r="F541" s="220" t="s">
        <v>1158</v>
      </c>
      <c r="G541" s="221" t="s">
        <v>168</v>
      </c>
      <c r="H541" s="222">
        <v>66.224999999999994</v>
      </c>
      <c r="I541" s="223"/>
      <c r="J541" s="224">
        <f>ROUND(I541*H541,2)</f>
        <v>0</v>
      </c>
      <c r="K541" s="220" t="s">
        <v>169</v>
      </c>
      <c r="L541" s="44"/>
      <c r="M541" s="225" t="s">
        <v>1</v>
      </c>
      <c r="N541" s="226" t="s">
        <v>43</v>
      </c>
      <c r="O541" s="91"/>
      <c r="P541" s="227">
        <f>O541*H541</f>
        <v>0</v>
      </c>
      <c r="Q541" s="227">
        <v>1.98</v>
      </c>
      <c r="R541" s="227">
        <f>Q541*H541</f>
        <v>131.12549999999999</v>
      </c>
      <c r="S541" s="227">
        <v>0</v>
      </c>
      <c r="T541" s="228">
        <f>S541*H541</f>
        <v>0</v>
      </c>
      <c r="U541" s="38"/>
      <c r="V541" s="38"/>
      <c r="W541" s="38"/>
      <c r="X541" s="38"/>
      <c r="Y541" s="38"/>
      <c r="Z541" s="38"/>
      <c r="AA541" s="38"/>
      <c r="AB541" s="38"/>
      <c r="AC541" s="38"/>
      <c r="AD541" s="38"/>
      <c r="AE541" s="38"/>
      <c r="AR541" s="229" t="s">
        <v>170</v>
      </c>
      <c r="AT541" s="229" t="s">
        <v>165</v>
      </c>
      <c r="AU541" s="229" t="s">
        <v>182</v>
      </c>
      <c r="AY541" s="17" t="s">
        <v>162</v>
      </c>
      <c r="BE541" s="230">
        <f>IF(N541="základní",J541,0)</f>
        <v>0</v>
      </c>
      <c r="BF541" s="230">
        <f>IF(N541="snížená",J541,0)</f>
        <v>0</v>
      </c>
      <c r="BG541" s="230">
        <f>IF(N541="zákl. přenesená",J541,0)</f>
        <v>0</v>
      </c>
      <c r="BH541" s="230">
        <f>IF(N541="sníž. přenesená",J541,0)</f>
        <v>0</v>
      </c>
      <c r="BI541" s="230">
        <f>IF(N541="nulová",J541,0)</f>
        <v>0</v>
      </c>
      <c r="BJ541" s="17" t="s">
        <v>86</v>
      </c>
      <c r="BK541" s="230">
        <f>ROUND(I541*H541,2)</f>
        <v>0</v>
      </c>
      <c r="BL541" s="17" t="s">
        <v>170</v>
      </c>
      <c r="BM541" s="229" t="s">
        <v>1159</v>
      </c>
    </row>
    <row r="542" s="2" customFormat="1">
      <c r="A542" s="38"/>
      <c r="B542" s="39"/>
      <c r="C542" s="40"/>
      <c r="D542" s="231" t="s">
        <v>172</v>
      </c>
      <c r="E542" s="40"/>
      <c r="F542" s="232" t="s">
        <v>1160</v>
      </c>
      <c r="G542" s="40"/>
      <c r="H542" s="40"/>
      <c r="I542" s="233"/>
      <c r="J542" s="40"/>
      <c r="K542" s="40"/>
      <c r="L542" s="44"/>
      <c r="M542" s="234"/>
      <c r="N542" s="235"/>
      <c r="O542" s="91"/>
      <c r="P542" s="91"/>
      <c r="Q542" s="91"/>
      <c r="R542" s="91"/>
      <c r="S542" s="91"/>
      <c r="T542" s="92"/>
      <c r="U542" s="38"/>
      <c r="V542" s="38"/>
      <c r="W542" s="38"/>
      <c r="X542" s="38"/>
      <c r="Y542" s="38"/>
      <c r="Z542" s="38"/>
      <c r="AA542" s="38"/>
      <c r="AB542" s="38"/>
      <c r="AC542" s="38"/>
      <c r="AD542" s="38"/>
      <c r="AE542" s="38"/>
      <c r="AT542" s="17" t="s">
        <v>172</v>
      </c>
      <c r="AU542" s="17" t="s">
        <v>182</v>
      </c>
    </row>
    <row r="543" s="2" customFormat="1" ht="16.5" customHeight="1">
      <c r="A543" s="38"/>
      <c r="B543" s="39"/>
      <c r="C543" s="218" t="s">
        <v>1161</v>
      </c>
      <c r="D543" s="218" t="s">
        <v>165</v>
      </c>
      <c r="E543" s="219" t="s">
        <v>1162</v>
      </c>
      <c r="F543" s="220" t="s">
        <v>1163</v>
      </c>
      <c r="G543" s="221" t="s">
        <v>168</v>
      </c>
      <c r="H543" s="222">
        <v>13.060000000000001</v>
      </c>
      <c r="I543" s="223"/>
      <c r="J543" s="224">
        <f>ROUND(I543*H543,2)</f>
        <v>0</v>
      </c>
      <c r="K543" s="220" t="s">
        <v>1</v>
      </c>
      <c r="L543" s="44"/>
      <c r="M543" s="225" t="s">
        <v>1</v>
      </c>
      <c r="N543" s="226" t="s">
        <v>43</v>
      </c>
      <c r="O543" s="91"/>
      <c r="P543" s="227">
        <f>O543*H543</f>
        <v>0</v>
      </c>
      <c r="Q543" s="227">
        <v>2.1600000000000001</v>
      </c>
      <c r="R543" s="227">
        <f>Q543*H543</f>
        <v>28.209600000000002</v>
      </c>
      <c r="S543" s="227">
        <v>0</v>
      </c>
      <c r="T543" s="228">
        <f>S543*H543</f>
        <v>0</v>
      </c>
      <c r="U543" s="38"/>
      <c r="V543" s="38"/>
      <c r="W543" s="38"/>
      <c r="X543" s="38"/>
      <c r="Y543" s="38"/>
      <c r="Z543" s="38"/>
      <c r="AA543" s="38"/>
      <c r="AB543" s="38"/>
      <c r="AC543" s="38"/>
      <c r="AD543" s="38"/>
      <c r="AE543" s="38"/>
      <c r="AR543" s="229" t="s">
        <v>170</v>
      </c>
      <c r="AT543" s="229" t="s">
        <v>165</v>
      </c>
      <c r="AU543" s="229" t="s">
        <v>182</v>
      </c>
      <c r="AY543" s="17" t="s">
        <v>162</v>
      </c>
      <c r="BE543" s="230">
        <f>IF(N543="základní",J543,0)</f>
        <v>0</v>
      </c>
      <c r="BF543" s="230">
        <f>IF(N543="snížená",J543,0)</f>
        <v>0</v>
      </c>
      <c r="BG543" s="230">
        <f>IF(N543="zákl. přenesená",J543,0)</f>
        <v>0</v>
      </c>
      <c r="BH543" s="230">
        <f>IF(N543="sníž. přenesená",J543,0)</f>
        <v>0</v>
      </c>
      <c r="BI543" s="230">
        <f>IF(N543="nulová",J543,0)</f>
        <v>0</v>
      </c>
      <c r="BJ543" s="17" t="s">
        <v>86</v>
      </c>
      <c r="BK543" s="230">
        <f>ROUND(I543*H543,2)</f>
        <v>0</v>
      </c>
      <c r="BL543" s="17" t="s">
        <v>170</v>
      </c>
      <c r="BM543" s="229" t="s">
        <v>1164</v>
      </c>
    </row>
    <row r="544" s="2" customFormat="1">
      <c r="A544" s="38"/>
      <c r="B544" s="39"/>
      <c r="C544" s="40"/>
      <c r="D544" s="231" t="s">
        <v>172</v>
      </c>
      <c r="E544" s="40"/>
      <c r="F544" s="232" t="s">
        <v>1165</v>
      </c>
      <c r="G544" s="40"/>
      <c r="H544" s="40"/>
      <c r="I544" s="233"/>
      <c r="J544" s="40"/>
      <c r="K544" s="40"/>
      <c r="L544" s="44"/>
      <c r="M544" s="234"/>
      <c r="N544" s="235"/>
      <c r="O544" s="91"/>
      <c r="P544" s="91"/>
      <c r="Q544" s="91"/>
      <c r="R544" s="91"/>
      <c r="S544" s="91"/>
      <c r="T544" s="92"/>
      <c r="U544" s="38"/>
      <c r="V544" s="38"/>
      <c r="W544" s="38"/>
      <c r="X544" s="38"/>
      <c r="Y544" s="38"/>
      <c r="Z544" s="38"/>
      <c r="AA544" s="38"/>
      <c r="AB544" s="38"/>
      <c r="AC544" s="38"/>
      <c r="AD544" s="38"/>
      <c r="AE544" s="38"/>
      <c r="AT544" s="17" t="s">
        <v>172</v>
      </c>
      <c r="AU544" s="17" t="s">
        <v>182</v>
      </c>
    </row>
    <row r="545" s="2" customFormat="1" ht="37.8" customHeight="1">
      <c r="A545" s="38"/>
      <c r="B545" s="39"/>
      <c r="C545" s="218" t="s">
        <v>1166</v>
      </c>
      <c r="D545" s="218" t="s">
        <v>165</v>
      </c>
      <c r="E545" s="219" t="s">
        <v>1167</v>
      </c>
      <c r="F545" s="220" t="s">
        <v>1168</v>
      </c>
      <c r="G545" s="221" t="s">
        <v>176</v>
      </c>
      <c r="H545" s="222">
        <v>41.140000000000001</v>
      </c>
      <c r="I545" s="223"/>
      <c r="J545" s="224">
        <f>ROUND(I545*H545,2)</f>
        <v>0</v>
      </c>
      <c r="K545" s="220" t="s">
        <v>169</v>
      </c>
      <c r="L545" s="44"/>
      <c r="M545" s="225" t="s">
        <v>1</v>
      </c>
      <c r="N545" s="226" t="s">
        <v>43</v>
      </c>
      <c r="O545" s="91"/>
      <c r="P545" s="227">
        <f>O545*H545</f>
        <v>0</v>
      </c>
      <c r="Q545" s="227">
        <v>0.002</v>
      </c>
      <c r="R545" s="227">
        <f>Q545*H545</f>
        <v>0.082280000000000006</v>
      </c>
      <c r="S545" s="227">
        <v>0</v>
      </c>
      <c r="T545" s="228">
        <f>S545*H545</f>
        <v>0</v>
      </c>
      <c r="U545" s="38"/>
      <c r="V545" s="38"/>
      <c r="W545" s="38"/>
      <c r="X545" s="38"/>
      <c r="Y545" s="38"/>
      <c r="Z545" s="38"/>
      <c r="AA545" s="38"/>
      <c r="AB545" s="38"/>
      <c r="AC545" s="38"/>
      <c r="AD545" s="38"/>
      <c r="AE545" s="38"/>
      <c r="AR545" s="229" t="s">
        <v>170</v>
      </c>
      <c r="AT545" s="229" t="s">
        <v>165</v>
      </c>
      <c r="AU545" s="229" t="s">
        <v>182</v>
      </c>
      <c r="AY545" s="17" t="s">
        <v>162</v>
      </c>
      <c r="BE545" s="230">
        <f>IF(N545="základní",J545,0)</f>
        <v>0</v>
      </c>
      <c r="BF545" s="230">
        <f>IF(N545="snížená",J545,0)</f>
        <v>0</v>
      </c>
      <c r="BG545" s="230">
        <f>IF(N545="zákl. přenesená",J545,0)</f>
        <v>0</v>
      </c>
      <c r="BH545" s="230">
        <f>IF(N545="sníž. přenesená",J545,0)</f>
        <v>0</v>
      </c>
      <c r="BI545" s="230">
        <f>IF(N545="nulová",J545,0)</f>
        <v>0</v>
      </c>
      <c r="BJ545" s="17" t="s">
        <v>86</v>
      </c>
      <c r="BK545" s="230">
        <f>ROUND(I545*H545,2)</f>
        <v>0</v>
      </c>
      <c r="BL545" s="17" t="s">
        <v>170</v>
      </c>
      <c r="BM545" s="229" t="s">
        <v>1169</v>
      </c>
    </row>
    <row r="546" s="2" customFormat="1" ht="24.15" customHeight="1">
      <c r="A546" s="38"/>
      <c r="B546" s="39"/>
      <c r="C546" s="273" t="s">
        <v>1170</v>
      </c>
      <c r="D546" s="273" t="s">
        <v>616</v>
      </c>
      <c r="E546" s="274" t="s">
        <v>1171</v>
      </c>
      <c r="F546" s="275" t="s">
        <v>1172</v>
      </c>
      <c r="G546" s="276" t="s">
        <v>176</v>
      </c>
      <c r="H546" s="277">
        <v>41.963000000000001</v>
      </c>
      <c r="I546" s="278"/>
      <c r="J546" s="279">
        <f>ROUND(I546*H546,2)</f>
        <v>0</v>
      </c>
      <c r="K546" s="275" t="s">
        <v>169</v>
      </c>
      <c r="L546" s="280"/>
      <c r="M546" s="281" t="s">
        <v>1</v>
      </c>
      <c r="N546" s="282" t="s">
        <v>43</v>
      </c>
      <c r="O546" s="91"/>
      <c r="P546" s="227">
        <f>O546*H546</f>
        <v>0</v>
      </c>
      <c r="Q546" s="227">
        <v>0.114</v>
      </c>
      <c r="R546" s="227">
        <f>Q546*H546</f>
        <v>4.7837820000000004</v>
      </c>
      <c r="S546" s="227">
        <v>0</v>
      </c>
      <c r="T546" s="228">
        <f>S546*H546</f>
        <v>0</v>
      </c>
      <c r="U546" s="38"/>
      <c r="V546" s="38"/>
      <c r="W546" s="38"/>
      <c r="X546" s="38"/>
      <c r="Y546" s="38"/>
      <c r="Z546" s="38"/>
      <c r="AA546" s="38"/>
      <c r="AB546" s="38"/>
      <c r="AC546" s="38"/>
      <c r="AD546" s="38"/>
      <c r="AE546" s="38"/>
      <c r="AR546" s="229" t="s">
        <v>205</v>
      </c>
      <c r="AT546" s="229" t="s">
        <v>616</v>
      </c>
      <c r="AU546" s="229" t="s">
        <v>182</v>
      </c>
      <c r="AY546" s="17" t="s">
        <v>162</v>
      </c>
      <c r="BE546" s="230">
        <f>IF(N546="základní",J546,0)</f>
        <v>0</v>
      </c>
      <c r="BF546" s="230">
        <f>IF(N546="snížená",J546,0)</f>
        <v>0</v>
      </c>
      <c r="BG546" s="230">
        <f>IF(N546="zákl. přenesená",J546,0)</f>
        <v>0</v>
      </c>
      <c r="BH546" s="230">
        <f>IF(N546="sníž. přenesená",J546,0)</f>
        <v>0</v>
      </c>
      <c r="BI546" s="230">
        <f>IF(N546="nulová",J546,0)</f>
        <v>0</v>
      </c>
      <c r="BJ546" s="17" t="s">
        <v>86</v>
      </c>
      <c r="BK546" s="230">
        <f>ROUND(I546*H546,2)</f>
        <v>0</v>
      </c>
      <c r="BL546" s="17" t="s">
        <v>170</v>
      </c>
      <c r="BM546" s="229" t="s">
        <v>1173</v>
      </c>
    </row>
    <row r="547" s="13" customFormat="1">
      <c r="A547" s="13"/>
      <c r="B547" s="236"/>
      <c r="C547" s="237"/>
      <c r="D547" s="231" t="s">
        <v>179</v>
      </c>
      <c r="E547" s="238" t="s">
        <v>1</v>
      </c>
      <c r="F547" s="239" t="s">
        <v>1174</v>
      </c>
      <c r="G547" s="237"/>
      <c r="H547" s="240">
        <v>41.963000000000001</v>
      </c>
      <c r="I547" s="241"/>
      <c r="J547" s="237"/>
      <c r="K547" s="237"/>
      <c r="L547" s="242"/>
      <c r="M547" s="243"/>
      <c r="N547" s="244"/>
      <c r="O547" s="244"/>
      <c r="P547" s="244"/>
      <c r="Q547" s="244"/>
      <c r="R547" s="244"/>
      <c r="S547" s="244"/>
      <c r="T547" s="245"/>
      <c r="U547" s="13"/>
      <c r="V547" s="13"/>
      <c r="W547" s="13"/>
      <c r="X547" s="13"/>
      <c r="Y547" s="13"/>
      <c r="Z547" s="13"/>
      <c r="AA547" s="13"/>
      <c r="AB547" s="13"/>
      <c r="AC547" s="13"/>
      <c r="AD547" s="13"/>
      <c r="AE547" s="13"/>
      <c r="AT547" s="246" t="s">
        <v>179</v>
      </c>
      <c r="AU547" s="246" t="s">
        <v>182</v>
      </c>
      <c r="AV547" s="13" t="s">
        <v>88</v>
      </c>
      <c r="AW547" s="13" t="s">
        <v>34</v>
      </c>
      <c r="AX547" s="13" t="s">
        <v>78</v>
      </c>
      <c r="AY547" s="246" t="s">
        <v>162</v>
      </c>
    </row>
    <row r="548" s="14" customFormat="1">
      <c r="A548" s="14"/>
      <c r="B548" s="247"/>
      <c r="C548" s="248"/>
      <c r="D548" s="231" t="s">
        <v>179</v>
      </c>
      <c r="E548" s="249" t="s">
        <v>1</v>
      </c>
      <c r="F548" s="250" t="s">
        <v>181</v>
      </c>
      <c r="G548" s="248"/>
      <c r="H548" s="251">
        <v>41.963000000000001</v>
      </c>
      <c r="I548" s="252"/>
      <c r="J548" s="248"/>
      <c r="K548" s="248"/>
      <c r="L548" s="253"/>
      <c r="M548" s="254"/>
      <c r="N548" s="255"/>
      <c r="O548" s="255"/>
      <c r="P548" s="255"/>
      <c r="Q548" s="255"/>
      <c r="R548" s="255"/>
      <c r="S548" s="255"/>
      <c r="T548" s="256"/>
      <c r="U548" s="14"/>
      <c r="V548" s="14"/>
      <c r="W548" s="14"/>
      <c r="X548" s="14"/>
      <c r="Y548" s="14"/>
      <c r="Z548" s="14"/>
      <c r="AA548" s="14"/>
      <c r="AB548" s="14"/>
      <c r="AC548" s="14"/>
      <c r="AD548" s="14"/>
      <c r="AE548" s="14"/>
      <c r="AT548" s="257" t="s">
        <v>179</v>
      </c>
      <c r="AU548" s="257" t="s">
        <v>182</v>
      </c>
      <c r="AV548" s="14" t="s">
        <v>170</v>
      </c>
      <c r="AW548" s="14" t="s">
        <v>34</v>
      </c>
      <c r="AX548" s="14" t="s">
        <v>86</v>
      </c>
      <c r="AY548" s="257" t="s">
        <v>162</v>
      </c>
    </row>
    <row r="549" s="2" customFormat="1" ht="16.5" customHeight="1">
      <c r="A549" s="38"/>
      <c r="B549" s="39"/>
      <c r="C549" s="273" t="s">
        <v>1175</v>
      </c>
      <c r="D549" s="273" t="s">
        <v>616</v>
      </c>
      <c r="E549" s="274" t="s">
        <v>1176</v>
      </c>
      <c r="F549" s="275" t="s">
        <v>1177</v>
      </c>
      <c r="G549" s="276" t="s">
        <v>268</v>
      </c>
      <c r="H549" s="277">
        <v>205.69999999999999</v>
      </c>
      <c r="I549" s="278"/>
      <c r="J549" s="279">
        <f>ROUND(I549*H549,2)</f>
        <v>0</v>
      </c>
      <c r="K549" s="275" t="s">
        <v>169</v>
      </c>
      <c r="L549" s="280"/>
      <c r="M549" s="281" t="s">
        <v>1</v>
      </c>
      <c r="N549" s="282" t="s">
        <v>43</v>
      </c>
      <c r="O549" s="91"/>
      <c r="P549" s="227">
        <f>O549*H549</f>
        <v>0</v>
      </c>
      <c r="Q549" s="227">
        <v>0.00029999999999999997</v>
      </c>
      <c r="R549" s="227">
        <f>Q549*H549</f>
        <v>0.061709999999999994</v>
      </c>
      <c r="S549" s="227">
        <v>0</v>
      </c>
      <c r="T549" s="228">
        <f>S549*H549</f>
        <v>0</v>
      </c>
      <c r="U549" s="38"/>
      <c r="V549" s="38"/>
      <c r="W549" s="38"/>
      <c r="X549" s="38"/>
      <c r="Y549" s="38"/>
      <c r="Z549" s="38"/>
      <c r="AA549" s="38"/>
      <c r="AB549" s="38"/>
      <c r="AC549" s="38"/>
      <c r="AD549" s="38"/>
      <c r="AE549" s="38"/>
      <c r="AR549" s="229" t="s">
        <v>205</v>
      </c>
      <c r="AT549" s="229" t="s">
        <v>616</v>
      </c>
      <c r="AU549" s="229" t="s">
        <v>182</v>
      </c>
      <c r="AY549" s="17" t="s">
        <v>162</v>
      </c>
      <c r="BE549" s="230">
        <f>IF(N549="základní",J549,0)</f>
        <v>0</v>
      </c>
      <c r="BF549" s="230">
        <f>IF(N549="snížená",J549,0)</f>
        <v>0</v>
      </c>
      <c r="BG549" s="230">
        <f>IF(N549="zákl. přenesená",J549,0)</f>
        <v>0</v>
      </c>
      <c r="BH549" s="230">
        <f>IF(N549="sníž. přenesená",J549,0)</f>
        <v>0</v>
      </c>
      <c r="BI549" s="230">
        <f>IF(N549="nulová",J549,0)</f>
        <v>0</v>
      </c>
      <c r="BJ549" s="17" t="s">
        <v>86</v>
      </c>
      <c r="BK549" s="230">
        <f>ROUND(I549*H549,2)</f>
        <v>0</v>
      </c>
      <c r="BL549" s="17" t="s">
        <v>170</v>
      </c>
      <c r="BM549" s="229" t="s">
        <v>1178</v>
      </c>
    </row>
    <row r="550" s="13" customFormat="1">
      <c r="A550" s="13"/>
      <c r="B550" s="236"/>
      <c r="C550" s="237"/>
      <c r="D550" s="231" t="s">
        <v>179</v>
      </c>
      <c r="E550" s="238" t="s">
        <v>1</v>
      </c>
      <c r="F550" s="239" t="s">
        <v>1179</v>
      </c>
      <c r="G550" s="237"/>
      <c r="H550" s="240">
        <v>205.69999999999999</v>
      </c>
      <c r="I550" s="241"/>
      <c r="J550" s="237"/>
      <c r="K550" s="237"/>
      <c r="L550" s="242"/>
      <c r="M550" s="243"/>
      <c r="N550" s="244"/>
      <c r="O550" s="244"/>
      <c r="P550" s="244"/>
      <c r="Q550" s="244"/>
      <c r="R550" s="244"/>
      <c r="S550" s="244"/>
      <c r="T550" s="245"/>
      <c r="U550" s="13"/>
      <c r="V550" s="13"/>
      <c r="W550" s="13"/>
      <c r="X550" s="13"/>
      <c r="Y550" s="13"/>
      <c r="Z550" s="13"/>
      <c r="AA550" s="13"/>
      <c r="AB550" s="13"/>
      <c r="AC550" s="13"/>
      <c r="AD550" s="13"/>
      <c r="AE550" s="13"/>
      <c r="AT550" s="246" t="s">
        <v>179</v>
      </c>
      <c r="AU550" s="246" t="s">
        <v>182</v>
      </c>
      <c r="AV550" s="13" t="s">
        <v>88</v>
      </c>
      <c r="AW550" s="13" t="s">
        <v>34</v>
      </c>
      <c r="AX550" s="13" t="s">
        <v>78</v>
      </c>
      <c r="AY550" s="246" t="s">
        <v>162</v>
      </c>
    </row>
    <row r="551" s="14" customFormat="1">
      <c r="A551" s="14"/>
      <c r="B551" s="247"/>
      <c r="C551" s="248"/>
      <c r="D551" s="231" t="s">
        <v>179</v>
      </c>
      <c r="E551" s="249" t="s">
        <v>1</v>
      </c>
      <c r="F551" s="250" t="s">
        <v>181</v>
      </c>
      <c r="G551" s="248"/>
      <c r="H551" s="251">
        <v>205.69999999999999</v>
      </c>
      <c r="I551" s="252"/>
      <c r="J551" s="248"/>
      <c r="K551" s="248"/>
      <c r="L551" s="253"/>
      <c r="M551" s="254"/>
      <c r="N551" s="255"/>
      <c r="O551" s="255"/>
      <c r="P551" s="255"/>
      <c r="Q551" s="255"/>
      <c r="R551" s="255"/>
      <c r="S551" s="255"/>
      <c r="T551" s="256"/>
      <c r="U551" s="14"/>
      <c r="V551" s="14"/>
      <c r="W551" s="14"/>
      <c r="X551" s="14"/>
      <c r="Y551" s="14"/>
      <c r="Z551" s="14"/>
      <c r="AA551" s="14"/>
      <c r="AB551" s="14"/>
      <c r="AC551" s="14"/>
      <c r="AD551" s="14"/>
      <c r="AE551" s="14"/>
      <c r="AT551" s="257" t="s">
        <v>179</v>
      </c>
      <c r="AU551" s="257" t="s">
        <v>182</v>
      </c>
      <c r="AV551" s="14" t="s">
        <v>170</v>
      </c>
      <c r="AW551" s="14" t="s">
        <v>34</v>
      </c>
      <c r="AX551" s="14" t="s">
        <v>86</v>
      </c>
      <c r="AY551" s="257" t="s">
        <v>162</v>
      </c>
    </row>
    <row r="552" s="12" customFormat="1" ht="20.88" customHeight="1">
      <c r="A552" s="12"/>
      <c r="B552" s="202"/>
      <c r="C552" s="203"/>
      <c r="D552" s="204" t="s">
        <v>77</v>
      </c>
      <c r="E552" s="216" t="s">
        <v>767</v>
      </c>
      <c r="F552" s="216" t="s">
        <v>1180</v>
      </c>
      <c r="G552" s="203"/>
      <c r="H552" s="203"/>
      <c r="I552" s="206"/>
      <c r="J552" s="217">
        <f>BK552</f>
        <v>0</v>
      </c>
      <c r="K552" s="203"/>
      <c r="L552" s="208"/>
      <c r="M552" s="209"/>
      <c r="N552" s="210"/>
      <c r="O552" s="210"/>
      <c r="P552" s="211">
        <f>SUM(P553:P563)</f>
        <v>0</v>
      </c>
      <c r="Q552" s="210"/>
      <c r="R552" s="211">
        <f>SUM(R553:R563)</f>
        <v>9.2919999999999963</v>
      </c>
      <c r="S552" s="210"/>
      <c r="T552" s="212">
        <f>SUM(T553:T563)</f>
        <v>0</v>
      </c>
      <c r="U552" s="12"/>
      <c r="V552" s="12"/>
      <c r="W552" s="12"/>
      <c r="X552" s="12"/>
      <c r="Y552" s="12"/>
      <c r="Z552" s="12"/>
      <c r="AA552" s="12"/>
      <c r="AB552" s="12"/>
      <c r="AC552" s="12"/>
      <c r="AD552" s="12"/>
      <c r="AE552" s="12"/>
      <c r="AR552" s="213" t="s">
        <v>86</v>
      </c>
      <c r="AT552" s="214" t="s">
        <v>77</v>
      </c>
      <c r="AU552" s="214" t="s">
        <v>88</v>
      </c>
      <c r="AY552" s="213" t="s">
        <v>162</v>
      </c>
      <c r="BK552" s="215">
        <f>SUM(BK553:BK563)</f>
        <v>0</v>
      </c>
    </row>
    <row r="553" s="2" customFormat="1" ht="24.15" customHeight="1">
      <c r="A553" s="38"/>
      <c r="B553" s="39"/>
      <c r="C553" s="218" t="s">
        <v>1181</v>
      </c>
      <c r="D553" s="218" t="s">
        <v>165</v>
      </c>
      <c r="E553" s="219" t="s">
        <v>1182</v>
      </c>
      <c r="F553" s="220" t="s">
        <v>1183</v>
      </c>
      <c r="G553" s="221" t="s">
        <v>268</v>
      </c>
      <c r="H553" s="222">
        <v>9</v>
      </c>
      <c r="I553" s="223"/>
      <c r="J553" s="224">
        <f>ROUND(I553*H553,2)</f>
        <v>0</v>
      </c>
      <c r="K553" s="220" t="s">
        <v>169</v>
      </c>
      <c r="L553" s="44"/>
      <c r="M553" s="225" t="s">
        <v>1</v>
      </c>
      <c r="N553" s="226" t="s">
        <v>43</v>
      </c>
      <c r="O553" s="91"/>
      <c r="P553" s="227">
        <f>O553*H553</f>
        <v>0</v>
      </c>
      <c r="Q553" s="227">
        <v>0.017770000000000001</v>
      </c>
      <c r="R553" s="227">
        <f>Q553*H553</f>
        <v>0.15993000000000002</v>
      </c>
      <c r="S553" s="227">
        <v>0</v>
      </c>
      <c r="T553" s="228">
        <f>S553*H553</f>
        <v>0</v>
      </c>
      <c r="U553" s="38"/>
      <c r="V553" s="38"/>
      <c r="W553" s="38"/>
      <c r="X553" s="38"/>
      <c r="Y553" s="38"/>
      <c r="Z553" s="38"/>
      <c r="AA553" s="38"/>
      <c r="AB553" s="38"/>
      <c r="AC553" s="38"/>
      <c r="AD553" s="38"/>
      <c r="AE553" s="38"/>
      <c r="AR553" s="229" t="s">
        <v>170</v>
      </c>
      <c r="AT553" s="229" t="s">
        <v>165</v>
      </c>
      <c r="AU553" s="229" t="s">
        <v>182</v>
      </c>
      <c r="AY553" s="17" t="s">
        <v>162</v>
      </c>
      <c r="BE553" s="230">
        <f>IF(N553="základní",J553,0)</f>
        <v>0</v>
      </c>
      <c r="BF553" s="230">
        <f>IF(N553="snížená",J553,0)</f>
        <v>0</v>
      </c>
      <c r="BG553" s="230">
        <f>IF(N553="zákl. přenesená",J553,0)</f>
        <v>0</v>
      </c>
      <c r="BH553" s="230">
        <f>IF(N553="sníž. přenesená",J553,0)</f>
        <v>0</v>
      </c>
      <c r="BI553" s="230">
        <f>IF(N553="nulová",J553,0)</f>
        <v>0</v>
      </c>
      <c r="BJ553" s="17" t="s">
        <v>86</v>
      </c>
      <c r="BK553" s="230">
        <f>ROUND(I553*H553,2)</f>
        <v>0</v>
      </c>
      <c r="BL553" s="17" t="s">
        <v>170</v>
      </c>
      <c r="BM553" s="229" t="s">
        <v>1184</v>
      </c>
    </row>
    <row r="554" s="2" customFormat="1" ht="24.15" customHeight="1">
      <c r="A554" s="38"/>
      <c r="B554" s="39"/>
      <c r="C554" s="218" t="s">
        <v>1185</v>
      </c>
      <c r="D554" s="218" t="s">
        <v>165</v>
      </c>
      <c r="E554" s="219" t="s">
        <v>1186</v>
      </c>
      <c r="F554" s="220" t="s">
        <v>1187</v>
      </c>
      <c r="G554" s="221" t="s">
        <v>268</v>
      </c>
      <c r="H554" s="222">
        <v>1</v>
      </c>
      <c r="I554" s="223"/>
      <c r="J554" s="224">
        <f>ROUND(I554*H554,2)</f>
        <v>0</v>
      </c>
      <c r="K554" s="220" t="s">
        <v>169</v>
      </c>
      <c r="L554" s="44"/>
      <c r="M554" s="225" t="s">
        <v>1</v>
      </c>
      <c r="N554" s="226" t="s">
        <v>43</v>
      </c>
      <c r="O554" s="91"/>
      <c r="P554" s="227">
        <f>O554*H554</f>
        <v>0</v>
      </c>
      <c r="Q554" s="227">
        <v>0.035319999999999997</v>
      </c>
      <c r="R554" s="227">
        <f>Q554*H554</f>
        <v>0.035319999999999997</v>
      </c>
      <c r="S554" s="227">
        <v>0</v>
      </c>
      <c r="T554" s="228">
        <f>S554*H554</f>
        <v>0</v>
      </c>
      <c r="U554" s="38"/>
      <c r="V554" s="38"/>
      <c r="W554" s="38"/>
      <c r="X554" s="38"/>
      <c r="Y554" s="38"/>
      <c r="Z554" s="38"/>
      <c r="AA554" s="38"/>
      <c r="AB554" s="38"/>
      <c r="AC554" s="38"/>
      <c r="AD554" s="38"/>
      <c r="AE554" s="38"/>
      <c r="AR554" s="229" t="s">
        <v>170</v>
      </c>
      <c r="AT554" s="229" t="s">
        <v>165</v>
      </c>
      <c r="AU554" s="229" t="s">
        <v>182</v>
      </c>
      <c r="AY554" s="17" t="s">
        <v>162</v>
      </c>
      <c r="BE554" s="230">
        <f>IF(N554="základní",J554,0)</f>
        <v>0</v>
      </c>
      <c r="BF554" s="230">
        <f>IF(N554="snížená",J554,0)</f>
        <v>0</v>
      </c>
      <c r="BG554" s="230">
        <f>IF(N554="zákl. přenesená",J554,0)</f>
        <v>0</v>
      </c>
      <c r="BH554" s="230">
        <f>IF(N554="sníž. přenesená",J554,0)</f>
        <v>0</v>
      </c>
      <c r="BI554" s="230">
        <f>IF(N554="nulová",J554,0)</f>
        <v>0</v>
      </c>
      <c r="BJ554" s="17" t="s">
        <v>86</v>
      </c>
      <c r="BK554" s="230">
        <f>ROUND(I554*H554,2)</f>
        <v>0</v>
      </c>
      <c r="BL554" s="17" t="s">
        <v>170</v>
      </c>
      <c r="BM554" s="229" t="s">
        <v>1188</v>
      </c>
    </row>
    <row r="555" s="2" customFormat="1" ht="21.75" customHeight="1">
      <c r="A555" s="38"/>
      <c r="B555" s="39"/>
      <c r="C555" s="218" t="s">
        <v>1189</v>
      </c>
      <c r="D555" s="218" t="s">
        <v>165</v>
      </c>
      <c r="E555" s="219" t="s">
        <v>1190</v>
      </c>
      <c r="F555" s="220" t="s">
        <v>1191</v>
      </c>
      <c r="G555" s="221" t="s">
        <v>268</v>
      </c>
      <c r="H555" s="222">
        <v>6</v>
      </c>
      <c r="I555" s="223"/>
      <c r="J555" s="224">
        <f>ROUND(I555*H555,2)</f>
        <v>0</v>
      </c>
      <c r="K555" s="220" t="s">
        <v>169</v>
      </c>
      <c r="L555" s="44"/>
      <c r="M555" s="225" t="s">
        <v>1</v>
      </c>
      <c r="N555" s="226" t="s">
        <v>43</v>
      </c>
      <c r="O555" s="91"/>
      <c r="P555" s="227">
        <f>O555*H555</f>
        <v>0</v>
      </c>
      <c r="Q555" s="227">
        <v>0.04684</v>
      </c>
      <c r="R555" s="227">
        <f>Q555*H555</f>
        <v>0.28104000000000001</v>
      </c>
      <c r="S555" s="227">
        <v>0</v>
      </c>
      <c r="T555" s="228">
        <f>S555*H555</f>
        <v>0</v>
      </c>
      <c r="U555" s="38"/>
      <c r="V555" s="38"/>
      <c r="W555" s="38"/>
      <c r="X555" s="38"/>
      <c r="Y555" s="38"/>
      <c r="Z555" s="38"/>
      <c r="AA555" s="38"/>
      <c r="AB555" s="38"/>
      <c r="AC555" s="38"/>
      <c r="AD555" s="38"/>
      <c r="AE555" s="38"/>
      <c r="AR555" s="229" t="s">
        <v>170</v>
      </c>
      <c r="AT555" s="229" t="s">
        <v>165</v>
      </c>
      <c r="AU555" s="229" t="s">
        <v>182</v>
      </c>
      <c r="AY555" s="17" t="s">
        <v>162</v>
      </c>
      <c r="BE555" s="230">
        <f>IF(N555="základní",J555,0)</f>
        <v>0</v>
      </c>
      <c r="BF555" s="230">
        <f>IF(N555="snížená",J555,0)</f>
        <v>0</v>
      </c>
      <c r="BG555" s="230">
        <f>IF(N555="zákl. přenesená",J555,0)</f>
        <v>0</v>
      </c>
      <c r="BH555" s="230">
        <f>IF(N555="sníž. přenesená",J555,0)</f>
        <v>0</v>
      </c>
      <c r="BI555" s="230">
        <f>IF(N555="nulová",J555,0)</f>
        <v>0</v>
      </c>
      <c r="BJ555" s="17" t="s">
        <v>86</v>
      </c>
      <c r="BK555" s="230">
        <f>ROUND(I555*H555,2)</f>
        <v>0</v>
      </c>
      <c r="BL555" s="17" t="s">
        <v>170</v>
      </c>
      <c r="BM555" s="229" t="s">
        <v>1192</v>
      </c>
    </row>
    <row r="556" s="2" customFormat="1">
      <c r="A556" s="38"/>
      <c r="B556" s="39"/>
      <c r="C556" s="40"/>
      <c r="D556" s="231" t="s">
        <v>172</v>
      </c>
      <c r="E556" s="40"/>
      <c r="F556" s="232" t="s">
        <v>1193</v>
      </c>
      <c r="G556" s="40"/>
      <c r="H556" s="40"/>
      <c r="I556" s="233"/>
      <c r="J556" s="40"/>
      <c r="K556" s="40"/>
      <c r="L556" s="44"/>
      <c r="M556" s="234"/>
      <c r="N556" s="235"/>
      <c r="O556" s="91"/>
      <c r="P556" s="91"/>
      <c r="Q556" s="91"/>
      <c r="R556" s="91"/>
      <c r="S556" s="91"/>
      <c r="T556" s="92"/>
      <c r="U556" s="38"/>
      <c r="V556" s="38"/>
      <c r="W556" s="38"/>
      <c r="X556" s="38"/>
      <c r="Y556" s="38"/>
      <c r="Z556" s="38"/>
      <c r="AA556" s="38"/>
      <c r="AB556" s="38"/>
      <c r="AC556" s="38"/>
      <c r="AD556" s="38"/>
      <c r="AE556" s="38"/>
      <c r="AT556" s="17" t="s">
        <v>172</v>
      </c>
      <c r="AU556" s="17" t="s">
        <v>182</v>
      </c>
    </row>
    <row r="557" s="2" customFormat="1" ht="24.15" customHeight="1">
      <c r="A557" s="38"/>
      <c r="B557" s="39"/>
      <c r="C557" s="218" t="s">
        <v>1194</v>
      </c>
      <c r="D557" s="218" t="s">
        <v>165</v>
      </c>
      <c r="E557" s="219" t="s">
        <v>1195</v>
      </c>
      <c r="F557" s="220" t="s">
        <v>1196</v>
      </c>
      <c r="G557" s="221" t="s">
        <v>268</v>
      </c>
      <c r="H557" s="222">
        <v>19</v>
      </c>
      <c r="I557" s="223"/>
      <c r="J557" s="224">
        <f>ROUND(I557*H557,2)</f>
        <v>0</v>
      </c>
      <c r="K557" s="220" t="s">
        <v>169</v>
      </c>
      <c r="L557" s="44"/>
      <c r="M557" s="225" t="s">
        <v>1</v>
      </c>
      <c r="N557" s="226" t="s">
        <v>43</v>
      </c>
      <c r="O557" s="91"/>
      <c r="P557" s="227">
        <f>O557*H557</f>
        <v>0</v>
      </c>
      <c r="Q557" s="227">
        <v>0.44169999999999998</v>
      </c>
      <c r="R557" s="227">
        <f>Q557*H557</f>
        <v>8.3922999999999988</v>
      </c>
      <c r="S557" s="227">
        <v>0</v>
      </c>
      <c r="T557" s="228">
        <f>S557*H557</f>
        <v>0</v>
      </c>
      <c r="U557" s="38"/>
      <c r="V557" s="38"/>
      <c r="W557" s="38"/>
      <c r="X557" s="38"/>
      <c r="Y557" s="38"/>
      <c r="Z557" s="38"/>
      <c r="AA557" s="38"/>
      <c r="AB557" s="38"/>
      <c r="AC557" s="38"/>
      <c r="AD557" s="38"/>
      <c r="AE557" s="38"/>
      <c r="AR557" s="229" t="s">
        <v>170</v>
      </c>
      <c r="AT557" s="229" t="s">
        <v>165</v>
      </c>
      <c r="AU557" s="229" t="s">
        <v>182</v>
      </c>
      <c r="AY557" s="17" t="s">
        <v>162</v>
      </c>
      <c r="BE557" s="230">
        <f>IF(N557="základní",J557,0)</f>
        <v>0</v>
      </c>
      <c r="BF557" s="230">
        <f>IF(N557="snížená",J557,0)</f>
        <v>0</v>
      </c>
      <c r="BG557" s="230">
        <f>IF(N557="zákl. přenesená",J557,0)</f>
        <v>0</v>
      </c>
      <c r="BH557" s="230">
        <f>IF(N557="sníž. přenesená",J557,0)</f>
        <v>0</v>
      </c>
      <c r="BI557" s="230">
        <f>IF(N557="nulová",J557,0)</f>
        <v>0</v>
      </c>
      <c r="BJ557" s="17" t="s">
        <v>86</v>
      </c>
      <c r="BK557" s="230">
        <f>ROUND(I557*H557,2)</f>
        <v>0</v>
      </c>
      <c r="BL557" s="17" t="s">
        <v>170</v>
      </c>
      <c r="BM557" s="229" t="s">
        <v>1197</v>
      </c>
    </row>
    <row r="558" s="2" customFormat="1" ht="24.15" customHeight="1">
      <c r="A558" s="38"/>
      <c r="B558" s="39"/>
      <c r="C558" s="273" t="s">
        <v>1198</v>
      </c>
      <c r="D558" s="273" t="s">
        <v>616</v>
      </c>
      <c r="E558" s="274" t="s">
        <v>1199</v>
      </c>
      <c r="F558" s="275" t="s">
        <v>1200</v>
      </c>
      <c r="G558" s="276" t="s">
        <v>268</v>
      </c>
      <c r="H558" s="277">
        <v>6</v>
      </c>
      <c r="I558" s="278"/>
      <c r="J558" s="279">
        <f>ROUND(I558*H558,2)</f>
        <v>0</v>
      </c>
      <c r="K558" s="275" t="s">
        <v>169</v>
      </c>
      <c r="L558" s="280"/>
      <c r="M558" s="281" t="s">
        <v>1</v>
      </c>
      <c r="N558" s="282" t="s">
        <v>43</v>
      </c>
      <c r="O558" s="91"/>
      <c r="P558" s="227">
        <f>O558*H558</f>
        <v>0</v>
      </c>
      <c r="Q558" s="227">
        <v>0.012250000000000001</v>
      </c>
      <c r="R558" s="227">
        <f>Q558*H558</f>
        <v>0.07350000000000001</v>
      </c>
      <c r="S558" s="227">
        <v>0</v>
      </c>
      <c r="T558" s="228">
        <f>S558*H558</f>
        <v>0</v>
      </c>
      <c r="U558" s="38"/>
      <c r="V558" s="38"/>
      <c r="W558" s="38"/>
      <c r="X558" s="38"/>
      <c r="Y558" s="38"/>
      <c r="Z558" s="38"/>
      <c r="AA558" s="38"/>
      <c r="AB558" s="38"/>
      <c r="AC558" s="38"/>
      <c r="AD558" s="38"/>
      <c r="AE558" s="38"/>
      <c r="AR558" s="229" t="s">
        <v>205</v>
      </c>
      <c r="AT558" s="229" t="s">
        <v>616</v>
      </c>
      <c r="AU558" s="229" t="s">
        <v>182</v>
      </c>
      <c r="AY558" s="17" t="s">
        <v>162</v>
      </c>
      <c r="BE558" s="230">
        <f>IF(N558="základní",J558,0)</f>
        <v>0</v>
      </c>
      <c r="BF558" s="230">
        <f>IF(N558="snížená",J558,0)</f>
        <v>0</v>
      </c>
      <c r="BG558" s="230">
        <f>IF(N558="zákl. přenesená",J558,0)</f>
        <v>0</v>
      </c>
      <c r="BH558" s="230">
        <f>IF(N558="sníž. přenesená",J558,0)</f>
        <v>0</v>
      </c>
      <c r="BI558" s="230">
        <f>IF(N558="nulová",J558,0)</f>
        <v>0</v>
      </c>
      <c r="BJ558" s="17" t="s">
        <v>86</v>
      </c>
      <c r="BK558" s="230">
        <f>ROUND(I558*H558,2)</f>
        <v>0</v>
      </c>
      <c r="BL558" s="17" t="s">
        <v>170</v>
      </c>
      <c r="BM558" s="229" t="s">
        <v>1201</v>
      </c>
    </row>
    <row r="559" s="2" customFormat="1" ht="24.15" customHeight="1">
      <c r="A559" s="38"/>
      <c r="B559" s="39"/>
      <c r="C559" s="273" t="s">
        <v>1202</v>
      </c>
      <c r="D559" s="273" t="s">
        <v>616</v>
      </c>
      <c r="E559" s="274" t="s">
        <v>1203</v>
      </c>
      <c r="F559" s="275" t="s">
        <v>1204</v>
      </c>
      <c r="G559" s="276" t="s">
        <v>268</v>
      </c>
      <c r="H559" s="277">
        <v>8</v>
      </c>
      <c r="I559" s="278"/>
      <c r="J559" s="279">
        <f>ROUND(I559*H559,2)</f>
        <v>0</v>
      </c>
      <c r="K559" s="275" t="s">
        <v>169</v>
      </c>
      <c r="L559" s="280"/>
      <c r="M559" s="281" t="s">
        <v>1</v>
      </c>
      <c r="N559" s="282" t="s">
        <v>43</v>
      </c>
      <c r="O559" s="91"/>
      <c r="P559" s="227">
        <f>O559*H559</f>
        <v>0</v>
      </c>
      <c r="Q559" s="227">
        <v>0.012489999999999999</v>
      </c>
      <c r="R559" s="227">
        <f>Q559*H559</f>
        <v>0.099919999999999995</v>
      </c>
      <c r="S559" s="227">
        <v>0</v>
      </c>
      <c r="T559" s="228">
        <f>S559*H559</f>
        <v>0</v>
      </c>
      <c r="U559" s="38"/>
      <c r="V559" s="38"/>
      <c r="W559" s="38"/>
      <c r="X559" s="38"/>
      <c r="Y559" s="38"/>
      <c r="Z559" s="38"/>
      <c r="AA559" s="38"/>
      <c r="AB559" s="38"/>
      <c r="AC559" s="38"/>
      <c r="AD559" s="38"/>
      <c r="AE559" s="38"/>
      <c r="AR559" s="229" t="s">
        <v>205</v>
      </c>
      <c r="AT559" s="229" t="s">
        <v>616</v>
      </c>
      <c r="AU559" s="229" t="s">
        <v>182</v>
      </c>
      <c r="AY559" s="17" t="s">
        <v>162</v>
      </c>
      <c r="BE559" s="230">
        <f>IF(N559="základní",J559,0)</f>
        <v>0</v>
      </c>
      <c r="BF559" s="230">
        <f>IF(N559="snížená",J559,0)</f>
        <v>0</v>
      </c>
      <c r="BG559" s="230">
        <f>IF(N559="zákl. přenesená",J559,0)</f>
        <v>0</v>
      </c>
      <c r="BH559" s="230">
        <f>IF(N559="sníž. přenesená",J559,0)</f>
        <v>0</v>
      </c>
      <c r="BI559" s="230">
        <f>IF(N559="nulová",J559,0)</f>
        <v>0</v>
      </c>
      <c r="BJ559" s="17" t="s">
        <v>86</v>
      </c>
      <c r="BK559" s="230">
        <f>ROUND(I559*H559,2)</f>
        <v>0</v>
      </c>
      <c r="BL559" s="17" t="s">
        <v>170</v>
      </c>
      <c r="BM559" s="229" t="s">
        <v>1205</v>
      </c>
    </row>
    <row r="560" s="2" customFormat="1" ht="24.15" customHeight="1">
      <c r="A560" s="38"/>
      <c r="B560" s="39"/>
      <c r="C560" s="273" t="s">
        <v>1206</v>
      </c>
      <c r="D560" s="273" t="s">
        <v>616</v>
      </c>
      <c r="E560" s="274" t="s">
        <v>1207</v>
      </c>
      <c r="F560" s="275" t="s">
        <v>1208</v>
      </c>
      <c r="G560" s="276" t="s">
        <v>268</v>
      </c>
      <c r="H560" s="277">
        <v>1</v>
      </c>
      <c r="I560" s="278"/>
      <c r="J560" s="279">
        <f>ROUND(I560*H560,2)</f>
        <v>0</v>
      </c>
      <c r="K560" s="275" t="s">
        <v>169</v>
      </c>
      <c r="L560" s="280"/>
      <c r="M560" s="281" t="s">
        <v>1</v>
      </c>
      <c r="N560" s="282" t="s">
        <v>43</v>
      </c>
      <c r="O560" s="91"/>
      <c r="P560" s="227">
        <f>O560*H560</f>
        <v>0</v>
      </c>
      <c r="Q560" s="227">
        <v>0.01272</v>
      </c>
      <c r="R560" s="227">
        <f>Q560*H560</f>
        <v>0.01272</v>
      </c>
      <c r="S560" s="227">
        <v>0</v>
      </c>
      <c r="T560" s="228">
        <f>S560*H560</f>
        <v>0</v>
      </c>
      <c r="U560" s="38"/>
      <c r="V560" s="38"/>
      <c r="W560" s="38"/>
      <c r="X560" s="38"/>
      <c r="Y560" s="38"/>
      <c r="Z560" s="38"/>
      <c r="AA560" s="38"/>
      <c r="AB560" s="38"/>
      <c r="AC560" s="38"/>
      <c r="AD560" s="38"/>
      <c r="AE560" s="38"/>
      <c r="AR560" s="229" t="s">
        <v>205</v>
      </c>
      <c r="AT560" s="229" t="s">
        <v>616</v>
      </c>
      <c r="AU560" s="229" t="s">
        <v>182</v>
      </c>
      <c r="AY560" s="17" t="s">
        <v>162</v>
      </c>
      <c r="BE560" s="230">
        <f>IF(N560="základní",J560,0)</f>
        <v>0</v>
      </c>
      <c r="BF560" s="230">
        <f>IF(N560="snížená",J560,0)</f>
        <v>0</v>
      </c>
      <c r="BG560" s="230">
        <f>IF(N560="zákl. přenesená",J560,0)</f>
        <v>0</v>
      </c>
      <c r="BH560" s="230">
        <f>IF(N560="sníž. přenesená",J560,0)</f>
        <v>0</v>
      </c>
      <c r="BI560" s="230">
        <f>IF(N560="nulová",J560,0)</f>
        <v>0</v>
      </c>
      <c r="BJ560" s="17" t="s">
        <v>86</v>
      </c>
      <c r="BK560" s="230">
        <f>ROUND(I560*H560,2)</f>
        <v>0</v>
      </c>
      <c r="BL560" s="17" t="s">
        <v>170</v>
      </c>
      <c r="BM560" s="229" t="s">
        <v>1209</v>
      </c>
    </row>
    <row r="561" s="2" customFormat="1" ht="37.8" customHeight="1">
      <c r="A561" s="38"/>
      <c r="B561" s="39"/>
      <c r="C561" s="273" t="s">
        <v>1210</v>
      </c>
      <c r="D561" s="273" t="s">
        <v>616</v>
      </c>
      <c r="E561" s="274" t="s">
        <v>1211</v>
      </c>
      <c r="F561" s="275" t="s">
        <v>1212</v>
      </c>
      <c r="G561" s="276" t="s">
        <v>268</v>
      </c>
      <c r="H561" s="277">
        <v>4</v>
      </c>
      <c r="I561" s="278"/>
      <c r="J561" s="279">
        <f>ROUND(I561*H561,2)</f>
        <v>0</v>
      </c>
      <c r="K561" s="275" t="s">
        <v>169</v>
      </c>
      <c r="L561" s="280"/>
      <c r="M561" s="281" t="s">
        <v>1</v>
      </c>
      <c r="N561" s="282" t="s">
        <v>43</v>
      </c>
      <c r="O561" s="91"/>
      <c r="P561" s="227">
        <f>O561*H561</f>
        <v>0</v>
      </c>
      <c r="Q561" s="227">
        <v>0.012250000000000001</v>
      </c>
      <c r="R561" s="227">
        <f>Q561*H561</f>
        <v>0.049000000000000002</v>
      </c>
      <c r="S561" s="227">
        <v>0</v>
      </c>
      <c r="T561" s="228">
        <f>S561*H561</f>
        <v>0</v>
      </c>
      <c r="U561" s="38"/>
      <c r="V561" s="38"/>
      <c r="W561" s="38"/>
      <c r="X561" s="38"/>
      <c r="Y561" s="38"/>
      <c r="Z561" s="38"/>
      <c r="AA561" s="38"/>
      <c r="AB561" s="38"/>
      <c r="AC561" s="38"/>
      <c r="AD561" s="38"/>
      <c r="AE561" s="38"/>
      <c r="AR561" s="229" t="s">
        <v>205</v>
      </c>
      <c r="AT561" s="229" t="s">
        <v>616</v>
      </c>
      <c r="AU561" s="229" t="s">
        <v>182</v>
      </c>
      <c r="AY561" s="17" t="s">
        <v>162</v>
      </c>
      <c r="BE561" s="230">
        <f>IF(N561="základní",J561,0)</f>
        <v>0</v>
      </c>
      <c r="BF561" s="230">
        <f>IF(N561="snížená",J561,0)</f>
        <v>0</v>
      </c>
      <c r="BG561" s="230">
        <f>IF(N561="zákl. přenesená",J561,0)</f>
        <v>0</v>
      </c>
      <c r="BH561" s="230">
        <f>IF(N561="sníž. přenesená",J561,0)</f>
        <v>0</v>
      </c>
      <c r="BI561" s="230">
        <f>IF(N561="nulová",J561,0)</f>
        <v>0</v>
      </c>
      <c r="BJ561" s="17" t="s">
        <v>86</v>
      </c>
      <c r="BK561" s="230">
        <f>ROUND(I561*H561,2)</f>
        <v>0</v>
      </c>
      <c r="BL561" s="17" t="s">
        <v>170</v>
      </c>
      <c r="BM561" s="229" t="s">
        <v>1213</v>
      </c>
    </row>
    <row r="562" s="2" customFormat="1" ht="37.8" customHeight="1">
      <c r="A562" s="38"/>
      <c r="B562" s="39"/>
      <c r="C562" s="273" t="s">
        <v>1214</v>
      </c>
      <c r="D562" s="273" t="s">
        <v>616</v>
      </c>
      <c r="E562" s="274" t="s">
        <v>1215</v>
      </c>
      <c r="F562" s="275" t="s">
        <v>1216</v>
      </c>
      <c r="G562" s="276" t="s">
        <v>268</v>
      </c>
      <c r="H562" s="277">
        <v>11</v>
      </c>
      <c r="I562" s="278"/>
      <c r="J562" s="279">
        <f>ROUND(I562*H562,2)</f>
        <v>0</v>
      </c>
      <c r="K562" s="275" t="s">
        <v>169</v>
      </c>
      <c r="L562" s="280"/>
      <c r="M562" s="281" t="s">
        <v>1</v>
      </c>
      <c r="N562" s="282" t="s">
        <v>43</v>
      </c>
      <c r="O562" s="91"/>
      <c r="P562" s="227">
        <f>O562*H562</f>
        <v>0</v>
      </c>
      <c r="Q562" s="227">
        <v>0.012489999999999999</v>
      </c>
      <c r="R562" s="227">
        <f>Q562*H562</f>
        <v>0.13738999999999998</v>
      </c>
      <c r="S562" s="227">
        <v>0</v>
      </c>
      <c r="T562" s="228">
        <f>S562*H562</f>
        <v>0</v>
      </c>
      <c r="U562" s="38"/>
      <c r="V562" s="38"/>
      <c r="W562" s="38"/>
      <c r="X562" s="38"/>
      <c r="Y562" s="38"/>
      <c r="Z562" s="38"/>
      <c r="AA562" s="38"/>
      <c r="AB562" s="38"/>
      <c r="AC562" s="38"/>
      <c r="AD562" s="38"/>
      <c r="AE562" s="38"/>
      <c r="AR562" s="229" t="s">
        <v>205</v>
      </c>
      <c r="AT562" s="229" t="s">
        <v>616</v>
      </c>
      <c r="AU562" s="229" t="s">
        <v>182</v>
      </c>
      <c r="AY562" s="17" t="s">
        <v>162</v>
      </c>
      <c r="BE562" s="230">
        <f>IF(N562="základní",J562,0)</f>
        <v>0</v>
      </c>
      <c r="BF562" s="230">
        <f>IF(N562="snížená",J562,0)</f>
        <v>0</v>
      </c>
      <c r="BG562" s="230">
        <f>IF(N562="zákl. přenesená",J562,0)</f>
        <v>0</v>
      </c>
      <c r="BH562" s="230">
        <f>IF(N562="sníž. přenesená",J562,0)</f>
        <v>0</v>
      </c>
      <c r="BI562" s="230">
        <f>IF(N562="nulová",J562,0)</f>
        <v>0</v>
      </c>
      <c r="BJ562" s="17" t="s">
        <v>86</v>
      </c>
      <c r="BK562" s="230">
        <f>ROUND(I562*H562,2)</f>
        <v>0</v>
      </c>
      <c r="BL562" s="17" t="s">
        <v>170</v>
      </c>
      <c r="BM562" s="229" t="s">
        <v>1217</v>
      </c>
    </row>
    <row r="563" s="2" customFormat="1" ht="37.8" customHeight="1">
      <c r="A563" s="38"/>
      <c r="B563" s="39"/>
      <c r="C563" s="273" t="s">
        <v>1218</v>
      </c>
      <c r="D563" s="273" t="s">
        <v>616</v>
      </c>
      <c r="E563" s="274" t="s">
        <v>1219</v>
      </c>
      <c r="F563" s="275" t="s">
        <v>1220</v>
      </c>
      <c r="G563" s="276" t="s">
        <v>268</v>
      </c>
      <c r="H563" s="277">
        <v>4</v>
      </c>
      <c r="I563" s="278"/>
      <c r="J563" s="279">
        <f>ROUND(I563*H563,2)</f>
        <v>0</v>
      </c>
      <c r="K563" s="275" t="s">
        <v>169</v>
      </c>
      <c r="L563" s="280"/>
      <c r="M563" s="281" t="s">
        <v>1</v>
      </c>
      <c r="N563" s="282" t="s">
        <v>43</v>
      </c>
      <c r="O563" s="91"/>
      <c r="P563" s="227">
        <f>O563*H563</f>
        <v>0</v>
      </c>
      <c r="Q563" s="227">
        <v>0.01272</v>
      </c>
      <c r="R563" s="227">
        <f>Q563*H563</f>
        <v>0.050880000000000002</v>
      </c>
      <c r="S563" s="227">
        <v>0</v>
      </c>
      <c r="T563" s="228">
        <f>S563*H563</f>
        <v>0</v>
      </c>
      <c r="U563" s="38"/>
      <c r="V563" s="38"/>
      <c r="W563" s="38"/>
      <c r="X563" s="38"/>
      <c r="Y563" s="38"/>
      <c r="Z563" s="38"/>
      <c r="AA563" s="38"/>
      <c r="AB563" s="38"/>
      <c r="AC563" s="38"/>
      <c r="AD563" s="38"/>
      <c r="AE563" s="38"/>
      <c r="AR563" s="229" t="s">
        <v>205</v>
      </c>
      <c r="AT563" s="229" t="s">
        <v>616</v>
      </c>
      <c r="AU563" s="229" t="s">
        <v>182</v>
      </c>
      <c r="AY563" s="17" t="s">
        <v>162</v>
      </c>
      <c r="BE563" s="230">
        <f>IF(N563="základní",J563,0)</f>
        <v>0</v>
      </c>
      <c r="BF563" s="230">
        <f>IF(N563="snížená",J563,0)</f>
        <v>0</v>
      </c>
      <c r="BG563" s="230">
        <f>IF(N563="zákl. přenesená",J563,0)</f>
        <v>0</v>
      </c>
      <c r="BH563" s="230">
        <f>IF(N563="sníž. přenesená",J563,0)</f>
        <v>0</v>
      </c>
      <c r="BI563" s="230">
        <f>IF(N563="nulová",J563,0)</f>
        <v>0</v>
      </c>
      <c r="BJ563" s="17" t="s">
        <v>86</v>
      </c>
      <c r="BK563" s="230">
        <f>ROUND(I563*H563,2)</f>
        <v>0</v>
      </c>
      <c r="BL563" s="17" t="s">
        <v>170</v>
      </c>
      <c r="BM563" s="229" t="s">
        <v>1221</v>
      </c>
    </row>
    <row r="564" s="12" customFormat="1" ht="22.8" customHeight="1">
      <c r="A564" s="12"/>
      <c r="B564" s="202"/>
      <c r="C564" s="203"/>
      <c r="D564" s="204" t="s">
        <v>77</v>
      </c>
      <c r="E564" s="216" t="s">
        <v>205</v>
      </c>
      <c r="F564" s="216" t="s">
        <v>1222</v>
      </c>
      <c r="G564" s="203"/>
      <c r="H564" s="203"/>
      <c r="I564" s="206"/>
      <c r="J564" s="217">
        <f>BK564</f>
        <v>0</v>
      </c>
      <c r="K564" s="203"/>
      <c r="L564" s="208"/>
      <c r="M564" s="209"/>
      <c r="N564" s="210"/>
      <c r="O564" s="210"/>
      <c r="P564" s="211">
        <f>P565</f>
        <v>0</v>
      </c>
      <c r="Q564" s="210"/>
      <c r="R564" s="211">
        <f>R565</f>
        <v>2.1910720000000001</v>
      </c>
      <c r="S564" s="210"/>
      <c r="T564" s="212">
        <f>T565</f>
        <v>0</v>
      </c>
      <c r="U564" s="12"/>
      <c r="V564" s="12"/>
      <c r="W564" s="12"/>
      <c r="X564" s="12"/>
      <c r="Y564" s="12"/>
      <c r="Z564" s="12"/>
      <c r="AA564" s="12"/>
      <c r="AB564" s="12"/>
      <c r="AC564" s="12"/>
      <c r="AD564" s="12"/>
      <c r="AE564" s="12"/>
      <c r="AR564" s="213" t="s">
        <v>86</v>
      </c>
      <c r="AT564" s="214" t="s">
        <v>77</v>
      </c>
      <c r="AU564" s="214" t="s">
        <v>86</v>
      </c>
      <c r="AY564" s="213" t="s">
        <v>162</v>
      </c>
      <c r="BK564" s="215">
        <f>BK565</f>
        <v>0</v>
      </c>
    </row>
    <row r="565" s="2" customFormat="1" ht="24.15" customHeight="1">
      <c r="A565" s="38"/>
      <c r="B565" s="39"/>
      <c r="C565" s="218" t="s">
        <v>1223</v>
      </c>
      <c r="D565" s="218" t="s">
        <v>165</v>
      </c>
      <c r="E565" s="219" t="s">
        <v>1224</v>
      </c>
      <c r="F565" s="220" t="s">
        <v>1225</v>
      </c>
      <c r="G565" s="221" t="s">
        <v>168</v>
      </c>
      <c r="H565" s="222">
        <v>1.3</v>
      </c>
      <c r="I565" s="223"/>
      <c r="J565" s="224">
        <f>ROUND(I565*H565,2)</f>
        <v>0</v>
      </c>
      <c r="K565" s="220" t="s">
        <v>169</v>
      </c>
      <c r="L565" s="44"/>
      <c r="M565" s="225" t="s">
        <v>1</v>
      </c>
      <c r="N565" s="226" t="s">
        <v>43</v>
      </c>
      <c r="O565" s="91"/>
      <c r="P565" s="227">
        <f>O565*H565</f>
        <v>0</v>
      </c>
      <c r="Q565" s="227">
        <v>1.6854400000000001</v>
      </c>
      <c r="R565" s="227">
        <f>Q565*H565</f>
        <v>2.1910720000000001</v>
      </c>
      <c r="S565" s="227">
        <v>0</v>
      </c>
      <c r="T565" s="228">
        <f>S565*H565</f>
        <v>0</v>
      </c>
      <c r="U565" s="38"/>
      <c r="V565" s="38"/>
      <c r="W565" s="38"/>
      <c r="X565" s="38"/>
      <c r="Y565" s="38"/>
      <c r="Z565" s="38"/>
      <c r="AA565" s="38"/>
      <c r="AB565" s="38"/>
      <c r="AC565" s="38"/>
      <c r="AD565" s="38"/>
      <c r="AE565" s="38"/>
      <c r="AR565" s="229" t="s">
        <v>170</v>
      </c>
      <c r="AT565" s="229" t="s">
        <v>165</v>
      </c>
      <c r="AU565" s="229" t="s">
        <v>88</v>
      </c>
      <c r="AY565" s="17" t="s">
        <v>162</v>
      </c>
      <c r="BE565" s="230">
        <f>IF(N565="základní",J565,0)</f>
        <v>0</v>
      </c>
      <c r="BF565" s="230">
        <f>IF(N565="snížená",J565,0)</f>
        <v>0</v>
      </c>
      <c r="BG565" s="230">
        <f>IF(N565="zákl. přenesená",J565,0)</f>
        <v>0</v>
      </c>
      <c r="BH565" s="230">
        <f>IF(N565="sníž. přenesená",J565,0)</f>
        <v>0</v>
      </c>
      <c r="BI565" s="230">
        <f>IF(N565="nulová",J565,0)</f>
        <v>0</v>
      </c>
      <c r="BJ565" s="17" t="s">
        <v>86</v>
      </c>
      <c r="BK565" s="230">
        <f>ROUND(I565*H565,2)</f>
        <v>0</v>
      </c>
      <c r="BL565" s="17" t="s">
        <v>170</v>
      </c>
      <c r="BM565" s="229" t="s">
        <v>1226</v>
      </c>
    </row>
    <row r="566" s="12" customFormat="1" ht="22.8" customHeight="1">
      <c r="A566" s="12"/>
      <c r="B566" s="202"/>
      <c r="C566" s="203"/>
      <c r="D566" s="204" t="s">
        <v>77</v>
      </c>
      <c r="E566" s="216" t="s">
        <v>163</v>
      </c>
      <c r="F566" s="216" t="s">
        <v>164</v>
      </c>
      <c r="G566" s="203"/>
      <c r="H566" s="203"/>
      <c r="I566" s="206"/>
      <c r="J566" s="217">
        <f>BK566</f>
        <v>0</v>
      </c>
      <c r="K566" s="203"/>
      <c r="L566" s="208"/>
      <c r="M566" s="209"/>
      <c r="N566" s="210"/>
      <c r="O566" s="210"/>
      <c r="P566" s="211">
        <f>SUM(P567:P611)</f>
        <v>0</v>
      </c>
      <c r="Q566" s="210"/>
      <c r="R566" s="211">
        <f>SUM(R567:R611)</f>
        <v>2.0455844000000001</v>
      </c>
      <c r="S566" s="210"/>
      <c r="T566" s="212">
        <f>SUM(T567:T611)</f>
        <v>0</v>
      </c>
      <c r="U566" s="12"/>
      <c r="V566" s="12"/>
      <c r="W566" s="12"/>
      <c r="X566" s="12"/>
      <c r="Y566" s="12"/>
      <c r="Z566" s="12"/>
      <c r="AA566" s="12"/>
      <c r="AB566" s="12"/>
      <c r="AC566" s="12"/>
      <c r="AD566" s="12"/>
      <c r="AE566" s="12"/>
      <c r="AR566" s="213" t="s">
        <v>86</v>
      </c>
      <c r="AT566" s="214" t="s">
        <v>77</v>
      </c>
      <c r="AU566" s="214" t="s">
        <v>86</v>
      </c>
      <c r="AY566" s="213" t="s">
        <v>162</v>
      </c>
      <c r="BK566" s="215">
        <f>SUM(BK567:BK611)</f>
        <v>0</v>
      </c>
    </row>
    <row r="567" s="2" customFormat="1" ht="33" customHeight="1">
      <c r="A567" s="38"/>
      <c r="B567" s="39"/>
      <c r="C567" s="218" t="s">
        <v>1227</v>
      </c>
      <c r="D567" s="218" t="s">
        <v>165</v>
      </c>
      <c r="E567" s="219" t="s">
        <v>1228</v>
      </c>
      <c r="F567" s="220" t="s">
        <v>1229</v>
      </c>
      <c r="G567" s="221" t="s">
        <v>176</v>
      </c>
      <c r="H567" s="222">
        <v>1189</v>
      </c>
      <c r="I567" s="223"/>
      <c r="J567" s="224">
        <f>ROUND(I567*H567,2)</f>
        <v>0</v>
      </c>
      <c r="K567" s="220" t="s">
        <v>169</v>
      </c>
      <c r="L567" s="44"/>
      <c r="M567" s="225" t="s">
        <v>1</v>
      </c>
      <c r="N567" s="226" t="s">
        <v>43</v>
      </c>
      <c r="O567" s="91"/>
      <c r="P567" s="227">
        <f>O567*H567</f>
        <v>0</v>
      </c>
      <c r="Q567" s="227">
        <v>0</v>
      </c>
      <c r="R567" s="227">
        <f>Q567*H567</f>
        <v>0</v>
      </c>
      <c r="S567" s="227">
        <v>0</v>
      </c>
      <c r="T567" s="228">
        <f>S567*H567</f>
        <v>0</v>
      </c>
      <c r="U567" s="38"/>
      <c r="V567" s="38"/>
      <c r="W567" s="38"/>
      <c r="X567" s="38"/>
      <c r="Y567" s="38"/>
      <c r="Z567" s="38"/>
      <c r="AA567" s="38"/>
      <c r="AB567" s="38"/>
      <c r="AC567" s="38"/>
      <c r="AD567" s="38"/>
      <c r="AE567" s="38"/>
      <c r="AR567" s="229" t="s">
        <v>170</v>
      </c>
      <c r="AT567" s="229" t="s">
        <v>165</v>
      </c>
      <c r="AU567" s="229" t="s">
        <v>88</v>
      </c>
      <c r="AY567" s="17" t="s">
        <v>162</v>
      </c>
      <c r="BE567" s="230">
        <f>IF(N567="základní",J567,0)</f>
        <v>0</v>
      </c>
      <c r="BF567" s="230">
        <f>IF(N567="snížená",J567,0)</f>
        <v>0</v>
      </c>
      <c r="BG567" s="230">
        <f>IF(N567="zákl. přenesená",J567,0)</f>
        <v>0</v>
      </c>
      <c r="BH567" s="230">
        <f>IF(N567="sníž. přenesená",J567,0)</f>
        <v>0</v>
      </c>
      <c r="BI567" s="230">
        <f>IF(N567="nulová",J567,0)</f>
        <v>0</v>
      </c>
      <c r="BJ567" s="17" t="s">
        <v>86</v>
      </c>
      <c r="BK567" s="230">
        <f>ROUND(I567*H567,2)</f>
        <v>0</v>
      </c>
      <c r="BL567" s="17" t="s">
        <v>170</v>
      </c>
      <c r="BM567" s="229" t="s">
        <v>1230</v>
      </c>
    </row>
    <row r="568" s="2" customFormat="1" ht="37.8" customHeight="1">
      <c r="A568" s="38"/>
      <c r="B568" s="39"/>
      <c r="C568" s="218" t="s">
        <v>1231</v>
      </c>
      <c r="D568" s="218" t="s">
        <v>165</v>
      </c>
      <c r="E568" s="219" t="s">
        <v>1232</v>
      </c>
      <c r="F568" s="220" t="s">
        <v>1233</v>
      </c>
      <c r="G568" s="221" t="s">
        <v>176</v>
      </c>
      <c r="H568" s="222">
        <v>142680</v>
      </c>
      <c r="I568" s="223"/>
      <c r="J568" s="224">
        <f>ROUND(I568*H568,2)</f>
        <v>0</v>
      </c>
      <c r="K568" s="220" t="s">
        <v>169</v>
      </c>
      <c r="L568" s="44"/>
      <c r="M568" s="225" t="s">
        <v>1</v>
      </c>
      <c r="N568" s="226" t="s">
        <v>43</v>
      </c>
      <c r="O568" s="91"/>
      <c r="P568" s="227">
        <f>O568*H568</f>
        <v>0</v>
      </c>
      <c r="Q568" s="227">
        <v>0</v>
      </c>
      <c r="R568" s="227">
        <f>Q568*H568</f>
        <v>0</v>
      </c>
      <c r="S568" s="227">
        <v>0</v>
      </c>
      <c r="T568" s="228">
        <f>S568*H568</f>
        <v>0</v>
      </c>
      <c r="U568" s="38"/>
      <c r="V568" s="38"/>
      <c r="W568" s="38"/>
      <c r="X568" s="38"/>
      <c r="Y568" s="38"/>
      <c r="Z568" s="38"/>
      <c r="AA568" s="38"/>
      <c r="AB568" s="38"/>
      <c r="AC568" s="38"/>
      <c r="AD568" s="38"/>
      <c r="AE568" s="38"/>
      <c r="AR568" s="229" t="s">
        <v>170</v>
      </c>
      <c r="AT568" s="229" t="s">
        <v>165</v>
      </c>
      <c r="AU568" s="229" t="s">
        <v>88</v>
      </c>
      <c r="AY568" s="17" t="s">
        <v>162</v>
      </c>
      <c r="BE568" s="230">
        <f>IF(N568="základní",J568,0)</f>
        <v>0</v>
      </c>
      <c r="BF568" s="230">
        <f>IF(N568="snížená",J568,0)</f>
        <v>0</v>
      </c>
      <c r="BG568" s="230">
        <f>IF(N568="zákl. přenesená",J568,0)</f>
        <v>0</v>
      </c>
      <c r="BH568" s="230">
        <f>IF(N568="sníž. přenesená",J568,0)</f>
        <v>0</v>
      </c>
      <c r="BI568" s="230">
        <f>IF(N568="nulová",J568,0)</f>
        <v>0</v>
      </c>
      <c r="BJ568" s="17" t="s">
        <v>86</v>
      </c>
      <c r="BK568" s="230">
        <f>ROUND(I568*H568,2)</f>
        <v>0</v>
      </c>
      <c r="BL568" s="17" t="s">
        <v>170</v>
      </c>
      <c r="BM568" s="229" t="s">
        <v>1234</v>
      </c>
    </row>
    <row r="569" s="13" customFormat="1">
      <c r="A569" s="13"/>
      <c r="B569" s="236"/>
      <c r="C569" s="237"/>
      <c r="D569" s="231" t="s">
        <v>179</v>
      </c>
      <c r="E569" s="238" t="s">
        <v>1</v>
      </c>
      <c r="F569" s="239" t="s">
        <v>1235</v>
      </c>
      <c r="G569" s="237"/>
      <c r="H569" s="240">
        <v>142680</v>
      </c>
      <c r="I569" s="241"/>
      <c r="J569" s="237"/>
      <c r="K569" s="237"/>
      <c r="L569" s="242"/>
      <c r="M569" s="243"/>
      <c r="N569" s="244"/>
      <c r="O569" s="244"/>
      <c r="P569" s="244"/>
      <c r="Q569" s="244"/>
      <c r="R569" s="244"/>
      <c r="S569" s="244"/>
      <c r="T569" s="245"/>
      <c r="U569" s="13"/>
      <c r="V569" s="13"/>
      <c r="W569" s="13"/>
      <c r="X569" s="13"/>
      <c r="Y569" s="13"/>
      <c r="Z569" s="13"/>
      <c r="AA569" s="13"/>
      <c r="AB569" s="13"/>
      <c r="AC569" s="13"/>
      <c r="AD569" s="13"/>
      <c r="AE569" s="13"/>
      <c r="AT569" s="246" t="s">
        <v>179</v>
      </c>
      <c r="AU569" s="246" t="s">
        <v>88</v>
      </c>
      <c r="AV569" s="13" t="s">
        <v>88</v>
      </c>
      <c r="AW569" s="13" t="s">
        <v>34</v>
      </c>
      <c r="AX569" s="13" t="s">
        <v>78</v>
      </c>
      <c r="AY569" s="246" t="s">
        <v>162</v>
      </c>
    </row>
    <row r="570" s="14" customFormat="1">
      <c r="A570" s="14"/>
      <c r="B570" s="247"/>
      <c r="C570" s="248"/>
      <c r="D570" s="231" t="s">
        <v>179</v>
      </c>
      <c r="E570" s="249" t="s">
        <v>1</v>
      </c>
      <c r="F570" s="250" t="s">
        <v>181</v>
      </c>
      <c r="G570" s="248"/>
      <c r="H570" s="251">
        <v>142680</v>
      </c>
      <c r="I570" s="252"/>
      <c r="J570" s="248"/>
      <c r="K570" s="248"/>
      <c r="L570" s="253"/>
      <c r="M570" s="254"/>
      <c r="N570" s="255"/>
      <c r="O570" s="255"/>
      <c r="P570" s="255"/>
      <c r="Q570" s="255"/>
      <c r="R570" s="255"/>
      <c r="S570" s="255"/>
      <c r="T570" s="256"/>
      <c r="U570" s="14"/>
      <c r="V570" s="14"/>
      <c r="W570" s="14"/>
      <c r="X570" s="14"/>
      <c r="Y570" s="14"/>
      <c r="Z570" s="14"/>
      <c r="AA570" s="14"/>
      <c r="AB570" s="14"/>
      <c r="AC570" s="14"/>
      <c r="AD570" s="14"/>
      <c r="AE570" s="14"/>
      <c r="AT570" s="257" t="s">
        <v>179</v>
      </c>
      <c r="AU570" s="257" t="s">
        <v>88</v>
      </c>
      <c r="AV570" s="14" t="s">
        <v>170</v>
      </c>
      <c r="AW570" s="14" t="s">
        <v>34</v>
      </c>
      <c r="AX570" s="14" t="s">
        <v>86</v>
      </c>
      <c r="AY570" s="257" t="s">
        <v>162</v>
      </c>
    </row>
    <row r="571" s="2" customFormat="1" ht="33" customHeight="1">
      <c r="A571" s="38"/>
      <c r="B571" s="39"/>
      <c r="C571" s="218" t="s">
        <v>1236</v>
      </c>
      <c r="D571" s="218" t="s">
        <v>165</v>
      </c>
      <c r="E571" s="219" t="s">
        <v>1237</v>
      </c>
      <c r="F571" s="220" t="s">
        <v>1238</v>
      </c>
      <c r="G571" s="221" t="s">
        <v>176</v>
      </c>
      <c r="H571" s="222">
        <v>1189</v>
      </c>
      <c r="I571" s="223"/>
      <c r="J571" s="224">
        <f>ROUND(I571*H571,2)</f>
        <v>0</v>
      </c>
      <c r="K571" s="220" t="s">
        <v>169</v>
      </c>
      <c r="L571" s="44"/>
      <c r="M571" s="225" t="s">
        <v>1</v>
      </c>
      <c r="N571" s="226" t="s">
        <v>43</v>
      </c>
      <c r="O571" s="91"/>
      <c r="P571" s="227">
        <f>O571*H571</f>
        <v>0</v>
      </c>
      <c r="Q571" s="227">
        <v>0</v>
      </c>
      <c r="R571" s="227">
        <f>Q571*H571</f>
        <v>0</v>
      </c>
      <c r="S571" s="227">
        <v>0</v>
      </c>
      <c r="T571" s="228">
        <f>S571*H571</f>
        <v>0</v>
      </c>
      <c r="U571" s="38"/>
      <c r="V571" s="38"/>
      <c r="W571" s="38"/>
      <c r="X571" s="38"/>
      <c r="Y571" s="38"/>
      <c r="Z571" s="38"/>
      <c r="AA571" s="38"/>
      <c r="AB571" s="38"/>
      <c r="AC571" s="38"/>
      <c r="AD571" s="38"/>
      <c r="AE571" s="38"/>
      <c r="AR571" s="229" t="s">
        <v>170</v>
      </c>
      <c r="AT571" s="229" t="s">
        <v>165</v>
      </c>
      <c r="AU571" s="229" t="s">
        <v>88</v>
      </c>
      <c r="AY571" s="17" t="s">
        <v>162</v>
      </c>
      <c r="BE571" s="230">
        <f>IF(N571="základní",J571,0)</f>
        <v>0</v>
      </c>
      <c r="BF571" s="230">
        <f>IF(N571="snížená",J571,0)</f>
        <v>0</v>
      </c>
      <c r="BG571" s="230">
        <f>IF(N571="zákl. přenesená",J571,0)</f>
        <v>0</v>
      </c>
      <c r="BH571" s="230">
        <f>IF(N571="sníž. přenesená",J571,0)</f>
        <v>0</v>
      </c>
      <c r="BI571" s="230">
        <f>IF(N571="nulová",J571,0)</f>
        <v>0</v>
      </c>
      <c r="BJ571" s="17" t="s">
        <v>86</v>
      </c>
      <c r="BK571" s="230">
        <f>ROUND(I571*H571,2)</f>
        <v>0</v>
      </c>
      <c r="BL571" s="17" t="s">
        <v>170</v>
      </c>
      <c r="BM571" s="229" t="s">
        <v>1239</v>
      </c>
    </row>
    <row r="572" s="2" customFormat="1" ht="33" customHeight="1">
      <c r="A572" s="38"/>
      <c r="B572" s="39"/>
      <c r="C572" s="218" t="s">
        <v>1240</v>
      </c>
      <c r="D572" s="218" t="s">
        <v>165</v>
      </c>
      <c r="E572" s="219" t="s">
        <v>1241</v>
      </c>
      <c r="F572" s="220" t="s">
        <v>1242</v>
      </c>
      <c r="G572" s="221" t="s">
        <v>168</v>
      </c>
      <c r="H572" s="222">
        <v>93.599999999999994</v>
      </c>
      <c r="I572" s="223"/>
      <c r="J572" s="224">
        <f>ROUND(I572*H572,2)</f>
        <v>0</v>
      </c>
      <c r="K572" s="220" t="s">
        <v>169</v>
      </c>
      <c r="L572" s="44"/>
      <c r="M572" s="225" t="s">
        <v>1</v>
      </c>
      <c r="N572" s="226" t="s">
        <v>43</v>
      </c>
      <c r="O572" s="91"/>
      <c r="P572" s="227">
        <f>O572*H572</f>
        <v>0</v>
      </c>
      <c r="Q572" s="227">
        <v>0</v>
      </c>
      <c r="R572" s="227">
        <f>Q572*H572</f>
        <v>0</v>
      </c>
      <c r="S572" s="227">
        <v>0</v>
      </c>
      <c r="T572" s="228">
        <f>S572*H572</f>
        <v>0</v>
      </c>
      <c r="U572" s="38"/>
      <c r="V572" s="38"/>
      <c r="W572" s="38"/>
      <c r="X572" s="38"/>
      <c r="Y572" s="38"/>
      <c r="Z572" s="38"/>
      <c r="AA572" s="38"/>
      <c r="AB572" s="38"/>
      <c r="AC572" s="38"/>
      <c r="AD572" s="38"/>
      <c r="AE572" s="38"/>
      <c r="AR572" s="229" t="s">
        <v>170</v>
      </c>
      <c r="AT572" s="229" t="s">
        <v>165</v>
      </c>
      <c r="AU572" s="229" t="s">
        <v>88</v>
      </c>
      <c r="AY572" s="17" t="s">
        <v>162</v>
      </c>
      <c r="BE572" s="230">
        <f>IF(N572="základní",J572,0)</f>
        <v>0</v>
      </c>
      <c r="BF572" s="230">
        <f>IF(N572="snížená",J572,0)</f>
        <v>0</v>
      </c>
      <c r="BG572" s="230">
        <f>IF(N572="zákl. přenesená",J572,0)</f>
        <v>0</v>
      </c>
      <c r="BH572" s="230">
        <f>IF(N572="sníž. přenesená",J572,0)</f>
        <v>0</v>
      </c>
      <c r="BI572" s="230">
        <f>IF(N572="nulová",J572,0)</f>
        <v>0</v>
      </c>
      <c r="BJ572" s="17" t="s">
        <v>86</v>
      </c>
      <c r="BK572" s="230">
        <f>ROUND(I572*H572,2)</f>
        <v>0</v>
      </c>
      <c r="BL572" s="17" t="s">
        <v>170</v>
      </c>
      <c r="BM572" s="229" t="s">
        <v>1243</v>
      </c>
    </row>
    <row r="573" s="2" customFormat="1" ht="37.8" customHeight="1">
      <c r="A573" s="38"/>
      <c r="B573" s="39"/>
      <c r="C573" s="218" t="s">
        <v>1244</v>
      </c>
      <c r="D573" s="218" t="s">
        <v>165</v>
      </c>
      <c r="E573" s="219" t="s">
        <v>1245</v>
      </c>
      <c r="F573" s="220" t="s">
        <v>1246</v>
      </c>
      <c r="G573" s="221" t="s">
        <v>168</v>
      </c>
      <c r="H573" s="222">
        <v>11232</v>
      </c>
      <c r="I573" s="223"/>
      <c r="J573" s="224">
        <f>ROUND(I573*H573,2)</f>
        <v>0</v>
      </c>
      <c r="K573" s="220" t="s">
        <v>169</v>
      </c>
      <c r="L573" s="44"/>
      <c r="M573" s="225" t="s">
        <v>1</v>
      </c>
      <c r="N573" s="226" t="s">
        <v>43</v>
      </c>
      <c r="O573" s="91"/>
      <c r="P573" s="227">
        <f>O573*H573</f>
        <v>0</v>
      </c>
      <c r="Q573" s="227">
        <v>0</v>
      </c>
      <c r="R573" s="227">
        <f>Q573*H573</f>
        <v>0</v>
      </c>
      <c r="S573" s="227">
        <v>0</v>
      </c>
      <c r="T573" s="228">
        <f>S573*H573</f>
        <v>0</v>
      </c>
      <c r="U573" s="38"/>
      <c r="V573" s="38"/>
      <c r="W573" s="38"/>
      <c r="X573" s="38"/>
      <c r="Y573" s="38"/>
      <c r="Z573" s="38"/>
      <c r="AA573" s="38"/>
      <c r="AB573" s="38"/>
      <c r="AC573" s="38"/>
      <c r="AD573" s="38"/>
      <c r="AE573" s="38"/>
      <c r="AR573" s="229" t="s">
        <v>170</v>
      </c>
      <c r="AT573" s="229" t="s">
        <v>165</v>
      </c>
      <c r="AU573" s="229" t="s">
        <v>88</v>
      </c>
      <c r="AY573" s="17" t="s">
        <v>162</v>
      </c>
      <c r="BE573" s="230">
        <f>IF(N573="základní",J573,0)</f>
        <v>0</v>
      </c>
      <c r="BF573" s="230">
        <f>IF(N573="snížená",J573,0)</f>
        <v>0</v>
      </c>
      <c r="BG573" s="230">
        <f>IF(N573="zákl. přenesená",J573,0)</f>
        <v>0</v>
      </c>
      <c r="BH573" s="230">
        <f>IF(N573="sníž. přenesená",J573,0)</f>
        <v>0</v>
      </c>
      <c r="BI573" s="230">
        <f>IF(N573="nulová",J573,0)</f>
        <v>0</v>
      </c>
      <c r="BJ573" s="17" t="s">
        <v>86</v>
      </c>
      <c r="BK573" s="230">
        <f>ROUND(I573*H573,2)</f>
        <v>0</v>
      </c>
      <c r="BL573" s="17" t="s">
        <v>170</v>
      </c>
      <c r="BM573" s="229" t="s">
        <v>1247</v>
      </c>
    </row>
    <row r="574" s="13" customFormat="1">
      <c r="A574" s="13"/>
      <c r="B574" s="236"/>
      <c r="C574" s="237"/>
      <c r="D574" s="231" t="s">
        <v>179</v>
      </c>
      <c r="E574" s="238" t="s">
        <v>1</v>
      </c>
      <c r="F574" s="239" t="s">
        <v>1248</v>
      </c>
      <c r="G574" s="237"/>
      <c r="H574" s="240">
        <v>11232</v>
      </c>
      <c r="I574" s="241"/>
      <c r="J574" s="237"/>
      <c r="K574" s="237"/>
      <c r="L574" s="242"/>
      <c r="M574" s="243"/>
      <c r="N574" s="244"/>
      <c r="O574" s="244"/>
      <c r="P574" s="244"/>
      <c r="Q574" s="244"/>
      <c r="R574" s="244"/>
      <c r="S574" s="244"/>
      <c r="T574" s="245"/>
      <c r="U574" s="13"/>
      <c r="V574" s="13"/>
      <c r="W574" s="13"/>
      <c r="X574" s="13"/>
      <c r="Y574" s="13"/>
      <c r="Z574" s="13"/>
      <c r="AA574" s="13"/>
      <c r="AB574" s="13"/>
      <c r="AC574" s="13"/>
      <c r="AD574" s="13"/>
      <c r="AE574" s="13"/>
      <c r="AT574" s="246" t="s">
        <v>179</v>
      </c>
      <c r="AU574" s="246" t="s">
        <v>88</v>
      </c>
      <c r="AV574" s="13" t="s">
        <v>88</v>
      </c>
      <c r="AW574" s="13" t="s">
        <v>34</v>
      </c>
      <c r="AX574" s="13" t="s">
        <v>78</v>
      </c>
      <c r="AY574" s="246" t="s">
        <v>162</v>
      </c>
    </row>
    <row r="575" s="14" customFormat="1">
      <c r="A575" s="14"/>
      <c r="B575" s="247"/>
      <c r="C575" s="248"/>
      <c r="D575" s="231" t="s">
        <v>179</v>
      </c>
      <c r="E575" s="249" t="s">
        <v>1</v>
      </c>
      <c r="F575" s="250" t="s">
        <v>181</v>
      </c>
      <c r="G575" s="248"/>
      <c r="H575" s="251">
        <v>11232</v>
      </c>
      <c r="I575" s="252"/>
      <c r="J575" s="248"/>
      <c r="K575" s="248"/>
      <c r="L575" s="253"/>
      <c r="M575" s="254"/>
      <c r="N575" s="255"/>
      <c r="O575" s="255"/>
      <c r="P575" s="255"/>
      <c r="Q575" s="255"/>
      <c r="R575" s="255"/>
      <c r="S575" s="255"/>
      <c r="T575" s="256"/>
      <c r="U575" s="14"/>
      <c r="V575" s="14"/>
      <c r="W575" s="14"/>
      <c r="X575" s="14"/>
      <c r="Y575" s="14"/>
      <c r="Z575" s="14"/>
      <c r="AA575" s="14"/>
      <c r="AB575" s="14"/>
      <c r="AC575" s="14"/>
      <c r="AD575" s="14"/>
      <c r="AE575" s="14"/>
      <c r="AT575" s="257" t="s">
        <v>179</v>
      </c>
      <c r="AU575" s="257" t="s">
        <v>88</v>
      </c>
      <c r="AV575" s="14" t="s">
        <v>170</v>
      </c>
      <c r="AW575" s="14" t="s">
        <v>34</v>
      </c>
      <c r="AX575" s="14" t="s">
        <v>86</v>
      </c>
      <c r="AY575" s="257" t="s">
        <v>162</v>
      </c>
    </row>
    <row r="576" s="2" customFormat="1" ht="33" customHeight="1">
      <c r="A576" s="38"/>
      <c r="B576" s="39"/>
      <c r="C576" s="218" t="s">
        <v>1249</v>
      </c>
      <c r="D576" s="218" t="s">
        <v>165</v>
      </c>
      <c r="E576" s="219" t="s">
        <v>1250</v>
      </c>
      <c r="F576" s="220" t="s">
        <v>1251</v>
      </c>
      <c r="G576" s="221" t="s">
        <v>168</v>
      </c>
      <c r="H576" s="222">
        <v>93.599999999999994</v>
      </c>
      <c r="I576" s="223"/>
      <c r="J576" s="224">
        <f>ROUND(I576*H576,2)</f>
        <v>0</v>
      </c>
      <c r="K576" s="220" t="s">
        <v>169</v>
      </c>
      <c r="L576" s="44"/>
      <c r="M576" s="225" t="s">
        <v>1</v>
      </c>
      <c r="N576" s="226" t="s">
        <v>43</v>
      </c>
      <c r="O576" s="91"/>
      <c r="P576" s="227">
        <f>O576*H576</f>
        <v>0</v>
      </c>
      <c r="Q576" s="227">
        <v>0</v>
      </c>
      <c r="R576" s="227">
        <f>Q576*H576</f>
        <v>0</v>
      </c>
      <c r="S576" s="227">
        <v>0</v>
      </c>
      <c r="T576" s="228">
        <f>S576*H576</f>
        <v>0</v>
      </c>
      <c r="U576" s="38"/>
      <c r="V576" s="38"/>
      <c r="W576" s="38"/>
      <c r="X576" s="38"/>
      <c r="Y576" s="38"/>
      <c r="Z576" s="38"/>
      <c r="AA576" s="38"/>
      <c r="AB576" s="38"/>
      <c r="AC576" s="38"/>
      <c r="AD576" s="38"/>
      <c r="AE576" s="38"/>
      <c r="AR576" s="229" t="s">
        <v>170</v>
      </c>
      <c r="AT576" s="229" t="s">
        <v>165</v>
      </c>
      <c r="AU576" s="229" t="s">
        <v>88</v>
      </c>
      <c r="AY576" s="17" t="s">
        <v>162</v>
      </c>
      <c r="BE576" s="230">
        <f>IF(N576="základní",J576,0)</f>
        <v>0</v>
      </c>
      <c r="BF576" s="230">
        <f>IF(N576="snížená",J576,0)</f>
        <v>0</v>
      </c>
      <c r="BG576" s="230">
        <f>IF(N576="zákl. přenesená",J576,0)</f>
        <v>0</v>
      </c>
      <c r="BH576" s="230">
        <f>IF(N576="sníž. přenesená",J576,0)</f>
        <v>0</v>
      </c>
      <c r="BI576" s="230">
        <f>IF(N576="nulová",J576,0)</f>
        <v>0</v>
      </c>
      <c r="BJ576" s="17" t="s">
        <v>86</v>
      </c>
      <c r="BK576" s="230">
        <f>ROUND(I576*H576,2)</f>
        <v>0</v>
      </c>
      <c r="BL576" s="17" t="s">
        <v>170</v>
      </c>
      <c r="BM576" s="229" t="s">
        <v>1252</v>
      </c>
    </row>
    <row r="577" s="2" customFormat="1" ht="24.15" customHeight="1">
      <c r="A577" s="38"/>
      <c r="B577" s="39"/>
      <c r="C577" s="218" t="s">
        <v>1253</v>
      </c>
      <c r="D577" s="218" t="s">
        <v>165</v>
      </c>
      <c r="E577" s="219" t="s">
        <v>1254</v>
      </c>
      <c r="F577" s="220" t="s">
        <v>1255</v>
      </c>
      <c r="G577" s="221" t="s">
        <v>208</v>
      </c>
      <c r="H577" s="222">
        <v>78</v>
      </c>
      <c r="I577" s="223"/>
      <c r="J577" s="224">
        <f>ROUND(I577*H577,2)</f>
        <v>0</v>
      </c>
      <c r="K577" s="220" t="s">
        <v>169</v>
      </c>
      <c r="L577" s="44"/>
      <c r="M577" s="225" t="s">
        <v>1</v>
      </c>
      <c r="N577" s="226" t="s">
        <v>43</v>
      </c>
      <c r="O577" s="91"/>
      <c r="P577" s="227">
        <f>O577*H577</f>
        <v>0</v>
      </c>
      <c r="Q577" s="227">
        <v>0</v>
      </c>
      <c r="R577" s="227">
        <f>Q577*H577</f>
        <v>0</v>
      </c>
      <c r="S577" s="227">
        <v>0</v>
      </c>
      <c r="T577" s="228">
        <f>S577*H577</f>
        <v>0</v>
      </c>
      <c r="U577" s="38"/>
      <c r="V577" s="38"/>
      <c r="W577" s="38"/>
      <c r="X577" s="38"/>
      <c r="Y577" s="38"/>
      <c r="Z577" s="38"/>
      <c r="AA577" s="38"/>
      <c r="AB577" s="38"/>
      <c r="AC577" s="38"/>
      <c r="AD577" s="38"/>
      <c r="AE577" s="38"/>
      <c r="AR577" s="229" t="s">
        <v>170</v>
      </c>
      <c r="AT577" s="229" t="s">
        <v>165</v>
      </c>
      <c r="AU577" s="229" t="s">
        <v>88</v>
      </c>
      <c r="AY577" s="17" t="s">
        <v>162</v>
      </c>
      <c r="BE577" s="230">
        <f>IF(N577="základní",J577,0)</f>
        <v>0</v>
      </c>
      <c r="BF577" s="230">
        <f>IF(N577="snížená",J577,0)</f>
        <v>0</v>
      </c>
      <c r="BG577" s="230">
        <f>IF(N577="zákl. přenesená",J577,0)</f>
        <v>0</v>
      </c>
      <c r="BH577" s="230">
        <f>IF(N577="sníž. přenesená",J577,0)</f>
        <v>0</v>
      </c>
      <c r="BI577" s="230">
        <f>IF(N577="nulová",J577,0)</f>
        <v>0</v>
      </c>
      <c r="BJ577" s="17" t="s">
        <v>86</v>
      </c>
      <c r="BK577" s="230">
        <f>ROUND(I577*H577,2)</f>
        <v>0</v>
      </c>
      <c r="BL577" s="17" t="s">
        <v>170</v>
      </c>
      <c r="BM577" s="229" t="s">
        <v>1256</v>
      </c>
    </row>
    <row r="578" s="2" customFormat="1" ht="24.15" customHeight="1">
      <c r="A578" s="38"/>
      <c r="B578" s="39"/>
      <c r="C578" s="218" t="s">
        <v>1257</v>
      </c>
      <c r="D578" s="218" t="s">
        <v>165</v>
      </c>
      <c r="E578" s="219" t="s">
        <v>1258</v>
      </c>
      <c r="F578" s="220" t="s">
        <v>1259</v>
      </c>
      <c r="G578" s="221" t="s">
        <v>208</v>
      </c>
      <c r="H578" s="222">
        <v>9360</v>
      </c>
      <c r="I578" s="223"/>
      <c r="J578" s="224">
        <f>ROUND(I578*H578,2)</f>
        <v>0</v>
      </c>
      <c r="K578" s="220" t="s">
        <v>169</v>
      </c>
      <c r="L578" s="44"/>
      <c r="M578" s="225" t="s">
        <v>1</v>
      </c>
      <c r="N578" s="226" t="s">
        <v>43</v>
      </c>
      <c r="O578" s="91"/>
      <c r="P578" s="227">
        <f>O578*H578</f>
        <v>0</v>
      </c>
      <c r="Q578" s="227">
        <v>0</v>
      </c>
      <c r="R578" s="227">
        <f>Q578*H578</f>
        <v>0</v>
      </c>
      <c r="S578" s="227">
        <v>0</v>
      </c>
      <c r="T578" s="228">
        <f>S578*H578</f>
        <v>0</v>
      </c>
      <c r="U578" s="38"/>
      <c r="V578" s="38"/>
      <c r="W578" s="38"/>
      <c r="X578" s="38"/>
      <c r="Y578" s="38"/>
      <c r="Z578" s="38"/>
      <c r="AA578" s="38"/>
      <c r="AB578" s="38"/>
      <c r="AC578" s="38"/>
      <c r="AD578" s="38"/>
      <c r="AE578" s="38"/>
      <c r="AR578" s="229" t="s">
        <v>170</v>
      </c>
      <c r="AT578" s="229" t="s">
        <v>165</v>
      </c>
      <c r="AU578" s="229" t="s">
        <v>88</v>
      </c>
      <c r="AY578" s="17" t="s">
        <v>162</v>
      </c>
      <c r="BE578" s="230">
        <f>IF(N578="základní",J578,0)</f>
        <v>0</v>
      </c>
      <c r="BF578" s="230">
        <f>IF(N578="snížená",J578,0)</f>
        <v>0</v>
      </c>
      <c r="BG578" s="230">
        <f>IF(N578="zákl. přenesená",J578,0)</f>
        <v>0</v>
      </c>
      <c r="BH578" s="230">
        <f>IF(N578="sníž. přenesená",J578,0)</f>
        <v>0</v>
      </c>
      <c r="BI578" s="230">
        <f>IF(N578="nulová",J578,0)</f>
        <v>0</v>
      </c>
      <c r="BJ578" s="17" t="s">
        <v>86</v>
      </c>
      <c r="BK578" s="230">
        <f>ROUND(I578*H578,2)</f>
        <v>0</v>
      </c>
      <c r="BL578" s="17" t="s">
        <v>170</v>
      </c>
      <c r="BM578" s="229" t="s">
        <v>1260</v>
      </c>
    </row>
    <row r="579" s="13" customFormat="1">
      <c r="A579" s="13"/>
      <c r="B579" s="236"/>
      <c r="C579" s="237"/>
      <c r="D579" s="231" t="s">
        <v>179</v>
      </c>
      <c r="E579" s="238" t="s">
        <v>1</v>
      </c>
      <c r="F579" s="239" t="s">
        <v>1261</v>
      </c>
      <c r="G579" s="237"/>
      <c r="H579" s="240">
        <v>9360</v>
      </c>
      <c r="I579" s="241"/>
      <c r="J579" s="237"/>
      <c r="K579" s="237"/>
      <c r="L579" s="242"/>
      <c r="M579" s="243"/>
      <c r="N579" s="244"/>
      <c r="O579" s="244"/>
      <c r="P579" s="244"/>
      <c r="Q579" s="244"/>
      <c r="R579" s="244"/>
      <c r="S579" s="244"/>
      <c r="T579" s="245"/>
      <c r="U579" s="13"/>
      <c r="V579" s="13"/>
      <c r="W579" s="13"/>
      <c r="X579" s="13"/>
      <c r="Y579" s="13"/>
      <c r="Z579" s="13"/>
      <c r="AA579" s="13"/>
      <c r="AB579" s="13"/>
      <c r="AC579" s="13"/>
      <c r="AD579" s="13"/>
      <c r="AE579" s="13"/>
      <c r="AT579" s="246" t="s">
        <v>179</v>
      </c>
      <c r="AU579" s="246" t="s">
        <v>88</v>
      </c>
      <c r="AV579" s="13" t="s">
        <v>88</v>
      </c>
      <c r="AW579" s="13" t="s">
        <v>34</v>
      </c>
      <c r="AX579" s="13" t="s">
        <v>78</v>
      </c>
      <c r="AY579" s="246" t="s">
        <v>162</v>
      </c>
    </row>
    <row r="580" s="14" customFormat="1">
      <c r="A580" s="14"/>
      <c r="B580" s="247"/>
      <c r="C580" s="248"/>
      <c r="D580" s="231" t="s">
        <v>179</v>
      </c>
      <c r="E580" s="249" t="s">
        <v>1</v>
      </c>
      <c r="F580" s="250" t="s">
        <v>181</v>
      </c>
      <c r="G580" s="248"/>
      <c r="H580" s="251">
        <v>9360</v>
      </c>
      <c r="I580" s="252"/>
      <c r="J580" s="248"/>
      <c r="K580" s="248"/>
      <c r="L580" s="253"/>
      <c r="M580" s="254"/>
      <c r="N580" s="255"/>
      <c r="O580" s="255"/>
      <c r="P580" s="255"/>
      <c r="Q580" s="255"/>
      <c r="R580" s="255"/>
      <c r="S580" s="255"/>
      <c r="T580" s="256"/>
      <c r="U580" s="14"/>
      <c r="V580" s="14"/>
      <c r="W580" s="14"/>
      <c r="X580" s="14"/>
      <c r="Y580" s="14"/>
      <c r="Z580" s="14"/>
      <c r="AA580" s="14"/>
      <c r="AB580" s="14"/>
      <c r="AC580" s="14"/>
      <c r="AD580" s="14"/>
      <c r="AE580" s="14"/>
      <c r="AT580" s="257" t="s">
        <v>179</v>
      </c>
      <c r="AU580" s="257" t="s">
        <v>88</v>
      </c>
      <c r="AV580" s="14" t="s">
        <v>170</v>
      </c>
      <c r="AW580" s="14" t="s">
        <v>34</v>
      </c>
      <c r="AX580" s="14" t="s">
        <v>86</v>
      </c>
      <c r="AY580" s="257" t="s">
        <v>162</v>
      </c>
    </row>
    <row r="581" s="2" customFormat="1" ht="24.15" customHeight="1">
      <c r="A581" s="38"/>
      <c r="B581" s="39"/>
      <c r="C581" s="218" t="s">
        <v>1262</v>
      </c>
      <c r="D581" s="218" t="s">
        <v>165</v>
      </c>
      <c r="E581" s="219" t="s">
        <v>1263</v>
      </c>
      <c r="F581" s="220" t="s">
        <v>1264</v>
      </c>
      <c r="G581" s="221" t="s">
        <v>208</v>
      </c>
      <c r="H581" s="222">
        <v>78</v>
      </c>
      <c r="I581" s="223"/>
      <c r="J581" s="224">
        <f>ROUND(I581*H581,2)</f>
        <v>0</v>
      </c>
      <c r="K581" s="220" t="s">
        <v>169</v>
      </c>
      <c r="L581" s="44"/>
      <c r="M581" s="225" t="s">
        <v>1</v>
      </c>
      <c r="N581" s="226" t="s">
        <v>43</v>
      </c>
      <c r="O581" s="91"/>
      <c r="P581" s="227">
        <f>O581*H581</f>
        <v>0</v>
      </c>
      <c r="Q581" s="227">
        <v>0</v>
      </c>
      <c r="R581" s="227">
        <f>Q581*H581</f>
        <v>0</v>
      </c>
      <c r="S581" s="227">
        <v>0</v>
      </c>
      <c r="T581" s="228">
        <f>S581*H581</f>
        <v>0</v>
      </c>
      <c r="U581" s="38"/>
      <c r="V581" s="38"/>
      <c r="W581" s="38"/>
      <c r="X581" s="38"/>
      <c r="Y581" s="38"/>
      <c r="Z581" s="38"/>
      <c r="AA581" s="38"/>
      <c r="AB581" s="38"/>
      <c r="AC581" s="38"/>
      <c r="AD581" s="38"/>
      <c r="AE581" s="38"/>
      <c r="AR581" s="229" t="s">
        <v>170</v>
      </c>
      <c r="AT581" s="229" t="s">
        <v>165</v>
      </c>
      <c r="AU581" s="229" t="s">
        <v>88</v>
      </c>
      <c r="AY581" s="17" t="s">
        <v>162</v>
      </c>
      <c r="BE581" s="230">
        <f>IF(N581="základní",J581,0)</f>
        <v>0</v>
      </c>
      <c r="BF581" s="230">
        <f>IF(N581="snížená",J581,0)</f>
        <v>0</v>
      </c>
      <c r="BG581" s="230">
        <f>IF(N581="zákl. přenesená",J581,0)</f>
        <v>0</v>
      </c>
      <c r="BH581" s="230">
        <f>IF(N581="sníž. přenesená",J581,0)</f>
        <v>0</v>
      </c>
      <c r="BI581" s="230">
        <f>IF(N581="nulová",J581,0)</f>
        <v>0</v>
      </c>
      <c r="BJ581" s="17" t="s">
        <v>86</v>
      </c>
      <c r="BK581" s="230">
        <f>ROUND(I581*H581,2)</f>
        <v>0</v>
      </c>
      <c r="BL581" s="17" t="s">
        <v>170</v>
      </c>
      <c r="BM581" s="229" t="s">
        <v>1265</v>
      </c>
    </row>
    <row r="582" s="2" customFormat="1" ht="16.5" customHeight="1">
      <c r="A582" s="38"/>
      <c r="B582" s="39"/>
      <c r="C582" s="218" t="s">
        <v>1266</v>
      </c>
      <c r="D582" s="218" t="s">
        <v>165</v>
      </c>
      <c r="E582" s="219" t="s">
        <v>1267</v>
      </c>
      <c r="F582" s="220" t="s">
        <v>1268</v>
      </c>
      <c r="G582" s="221" t="s">
        <v>176</v>
      </c>
      <c r="H582" s="222">
        <v>1189</v>
      </c>
      <c r="I582" s="223"/>
      <c r="J582" s="224">
        <f>ROUND(I582*H582,2)</f>
        <v>0</v>
      </c>
      <c r="K582" s="220" t="s">
        <v>169</v>
      </c>
      <c r="L582" s="44"/>
      <c r="M582" s="225" t="s">
        <v>1</v>
      </c>
      <c r="N582" s="226" t="s">
        <v>43</v>
      </c>
      <c r="O582" s="91"/>
      <c r="P582" s="227">
        <f>O582*H582</f>
        <v>0</v>
      </c>
      <c r="Q582" s="227">
        <v>0</v>
      </c>
      <c r="R582" s="227">
        <f>Q582*H582</f>
        <v>0</v>
      </c>
      <c r="S582" s="227">
        <v>0</v>
      </c>
      <c r="T582" s="228">
        <f>S582*H582</f>
        <v>0</v>
      </c>
      <c r="U582" s="38"/>
      <c r="V582" s="38"/>
      <c r="W582" s="38"/>
      <c r="X582" s="38"/>
      <c r="Y582" s="38"/>
      <c r="Z582" s="38"/>
      <c r="AA582" s="38"/>
      <c r="AB582" s="38"/>
      <c r="AC582" s="38"/>
      <c r="AD582" s="38"/>
      <c r="AE582" s="38"/>
      <c r="AR582" s="229" t="s">
        <v>170</v>
      </c>
      <c r="AT582" s="229" t="s">
        <v>165</v>
      </c>
      <c r="AU582" s="229" t="s">
        <v>88</v>
      </c>
      <c r="AY582" s="17" t="s">
        <v>162</v>
      </c>
      <c r="BE582" s="230">
        <f>IF(N582="základní",J582,0)</f>
        <v>0</v>
      </c>
      <c r="BF582" s="230">
        <f>IF(N582="snížená",J582,0)</f>
        <v>0</v>
      </c>
      <c r="BG582" s="230">
        <f>IF(N582="zákl. přenesená",J582,0)</f>
        <v>0</v>
      </c>
      <c r="BH582" s="230">
        <f>IF(N582="sníž. přenesená",J582,0)</f>
        <v>0</v>
      </c>
      <c r="BI582" s="230">
        <f>IF(N582="nulová",J582,0)</f>
        <v>0</v>
      </c>
      <c r="BJ582" s="17" t="s">
        <v>86</v>
      </c>
      <c r="BK582" s="230">
        <f>ROUND(I582*H582,2)</f>
        <v>0</v>
      </c>
      <c r="BL582" s="17" t="s">
        <v>170</v>
      </c>
      <c r="BM582" s="229" t="s">
        <v>1269</v>
      </c>
    </row>
    <row r="583" s="2" customFormat="1" ht="16.5" customHeight="1">
      <c r="A583" s="38"/>
      <c r="B583" s="39"/>
      <c r="C583" s="218" t="s">
        <v>1270</v>
      </c>
      <c r="D583" s="218" t="s">
        <v>165</v>
      </c>
      <c r="E583" s="219" t="s">
        <v>1271</v>
      </c>
      <c r="F583" s="220" t="s">
        <v>1272</v>
      </c>
      <c r="G583" s="221" t="s">
        <v>176</v>
      </c>
      <c r="H583" s="222">
        <v>142680</v>
      </c>
      <c r="I583" s="223"/>
      <c r="J583" s="224">
        <f>ROUND(I583*H583,2)</f>
        <v>0</v>
      </c>
      <c r="K583" s="220" t="s">
        <v>169</v>
      </c>
      <c r="L583" s="44"/>
      <c r="M583" s="225" t="s">
        <v>1</v>
      </c>
      <c r="N583" s="226" t="s">
        <v>43</v>
      </c>
      <c r="O583" s="91"/>
      <c r="P583" s="227">
        <f>O583*H583</f>
        <v>0</v>
      </c>
      <c r="Q583" s="227">
        <v>0</v>
      </c>
      <c r="R583" s="227">
        <f>Q583*H583</f>
        <v>0</v>
      </c>
      <c r="S583" s="227">
        <v>0</v>
      </c>
      <c r="T583" s="228">
        <f>S583*H583</f>
        <v>0</v>
      </c>
      <c r="U583" s="38"/>
      <c r="V583" s="38"/>
      <c r="W583" s="38"/>
      <c r="X583" s="38"/>
      <c r="Y583" s="38"/>
      <c r="Z583" s="38"/>
      <c r="AA583" s="38"/>
      <c r="AB583" s="38"/>
      <c r="AC583" s="38"/>
      <c r="AD583" s="38"/>
      <c r="AE583" s="38"/>
      <c r="AR583" s="229" t="s">
        <v>170</v>
      </c>
      <c r="AT583" s="229" t="s">
        <v>165</v>
      </c>
      <c r="AU583" s="229" t="s">
        <v>88</v>
      </c>
      <c r="AY583" s="17" t="s">
        <v>162</v>
      </c>
      <c r="BE583" s="230">
        <f>IF(N583="základní",J583,0)</f>
        <v>0</v>
      </c>
      <c r="BF583" s="230">
        <f>IF(N583="snížená",J583,0)</f>
        <v>0</v>
      </c>
      <c r="BG583" s="230">
        <f>IF(N583="zákl. přenesená",J583,0)</f>
        <v>0</v>
      </c>
      <c r="BH583" s="230">
        <f>IF(N583="sníž. přenesená",J583,0)</f>
        <v>0</v>
      </c>
      <c r="BI583" s="230">
        <f>IF(N583="nulová",J583,0)</f>
        <v>0</v>
      </c>
      <c r="BJ583" s="17" t="s">
        <v>86</v>
      </c>
      <c r="BK583" s="230">
        <f>ROUND(I583*H583,2)</f>
        <v>0</v>
      </c>
      <c r="BL583" s="17" t="s">
        <v>170</v>
      </c>
      <c r="BM583" s="229" t="s">
        <v>1273</v>
      </c>
    </row>
    <row r="584" s="13" customFormat="1">
      <c r="A584" s="13"/>
      <c r="B584" s="236"/>
      <c r="C584" s="237"/>
      <c r="D584" s="231" t="s">
        <v>179</v>
      </c>
      <c r="E584" s="238" t="s">
        <v>1</v>
      </c>
      <c r="F584" s="239" t="s">
        <v>1235</v>
      </c>
      <c r="G584" s="237"/>
      <c r="H584" s="240">
        <v>142680</v>
      </c>
      <c r="I584" s="241"/>
      <c r="J584" s="237"/>
      <c r="K584" s="237"/>
      <c r="L584" s="242"/>
      <c r="M584" s="243"/>
      <c r="N584" s="244"/>
      <c r="O584" s="244"/>
      <c r="P584" s="244"/>
      <c r="Q584" s="244"/>
      <c r="R584" s="244"/>
      <c r="S584" s="244"/>
      <c r="T584" s="245"/>
      <c r="U584" s="13"/>
      <c r="V584" s="13"/>
      <c r="W584" s="13"/>
      <c r="X584" s="13"/>
      <c r="Y584" s="13"/>
      <c r="Z584" s="13"/>
      <c r="AA584" s="13"/>
      <c r="AB584" s="13"/>
      <c r="AC584" s="13"/>
      <c r="AD584" s="13"/>
      <c r="AE584" s="13"/>
      <c r="AT584" s="246" t="s">
        <v>179</v>
      </c>
      <c r="AU584" s="246" t="s">
        <v>88</v>
      </c>
      <c r="AV584" s="13" t="s">
        <v>88</v>
      </c>
      <c r="AW584" s="13" t="s">
        <v>34</v>
      </c>
      <c r="AX584" s="13" t="s">
        <v>78</v>
      </c>
      <c r="AY584" s="246" t="s">
        <v>162</v>
      </c>
    </row>
    <row r="585" s="14" customFormat="1">
      <c r="A585" s="14"/>
      <c r="B585" s="247"/>
      <c r="C585" s="248"/>
      <c r="D585" s="231" t="s">
        <v>179</v>
      </c>
      <c r="E585" s="249" t="s">
        <v>1</v>
      </c>
      <c r="F585" s="250" t="s">
        <v>181</v>
      </c>
      <c r="G585" s="248"/>
      <c r="H585" s="251">
        <v>142680</v>
      </c>
      <c r="I585" s="252"/>
      <c r="J585" s="248"/>
      <c r="K585" s="248"/>
      <c r="L585" s="253"/>
      <c r="M585" s="254"/>
      <c r="N585" s="255"/>
      <c r="O585" s="255"/>
      <c r="P585" s="255"/>
      <c r="Q585" s="255"/>
      <c r="R585" s="255"/>
      <c r="S585" s="255"/>
      <c r="T585" s="256"/>
      <c r="U585" s="14"/>
      <c r="V585" s="14"/>
      <c r="W585" s="14"/>
      <c r="X585" s="14"/>
      <c r="Y585" s="14"/>
      <c r="Z585" s="14"/>
      <c r="AA585" s="14"/>
      <c r="AB585" s="14"/>
      <c r="AC585" s="14"/>
      <c r="AD585" s="14"/>
      <c r="AE585" s="14"/>
      <c r="AT585" s="257" t="s">
        <v>179</v>
      </c>
      <c r="AU585" s="257" t="s">
        <v>88</v>
      </c>
      <c r="AV585" s="14" t="s">
        <v>170</v>
      </c>
      <c r="AW585" s="14" t="s">
        <v>34</v>
      </c>
      <c r="AX585" s="14" t="s">
        <v>86</v>
      </c>
      <c r="AY585" s="257" t="s">
        <v>162</v>
      </c>
    </row>
    <row r="586" s="2" customFormat="1" ht="21.75" customHeight="1">
      <c r="A586" s="38"/>
      <c r="B586" s="39"/>
      <c r="C586" s="218" t="s">
        <v>1274</v>
      </c>
      <c r="D586" s="218" t="s">
        <v>165</v>
      </c>
      <c r="E586" s="219" t="s">
        <v>1275</v>
      </c>
      <c r="F586" s="220" t="s">
        <v>1276</v>
      </c>
      <c r="G586" s="221" t="s">
        <v>176</v>
      </c>
      <c r="H586" s="222">
        <v>1189</v>
      </c>
      <c r="I586" s="223"/>
      <c r="J586" s="224">
        <f>ROUND(I586*H586,2)</f>
        <v>0</v>
      </c>
      <c r="K586" s="220" t="s">
        <v>169</v>
      </c>
      <c r="L586" s="44"/>
      <c r="M586" s="225" t="s">
        <v>1</v>
      </c>
      <c r="N586" s="226" t="s">
        <v>43</v>
      </c>
      <c r="O586" s="91"/>
      <c r="P586" s="227">
        <f>O586*H586</f>
        <v>0</v>
      </c>
      <c r="Q586" s="227">
        <v>0</v>
      </c>
      <c r="R586" s="227">
        <f>Q586*H586</f>
        <v>0</v>
      </c>
      <c r="S586" s="227">
        <v>0</v>
      </c>
      <c r="T586" s="228">
        <f>S586*H586</f>
        <v>0</v>
      </c>
      <c r="U586" s="38"/>
      <c r="V586" s="38"/>
      <c r="W586" s="38"/>
      <c r="X586" s="38"/>
      <c r="Y586" s="38"/>
      <c r="Z586" s="38"/>
      <c r="AA586" s="38"/>
      <c r="AB586" s="38"/>
      <c r="AC586" s="38"/>
      <c r="AD586" s="38"/>
      <c r="AE586" s="38"/>
      <c r="AR586" s="229" t="s">
        <v>170</v>
      </c>
      <c r="AT586" s="229" t="s">
        <v>165</v>
      </c>
      <c r="AU586" s="229" t="s">
        <v>88</v>
      </c>
      <c r="AY586" s="17" t="s">
        <v>162</v>
      </c>
      <c r="BE586" s="230">
        <f>IF(N586="základní",J586,0)</f>
        <v>0</v>
      </c>
      <c r="BF586" s="230">
        <f>IF(N586="snížená",J586,0)</f>
        <v>0</v>
      </c>
      <c r="BG586" s="230">
        <f>IF(N586="zákl. přenesená",J586,0)</f>
        <v>0</v>
      </c>
      <c r="BH586" s="230">
        <f>IF(N586="sníž. přenesená",J586,0)</f>
        <v>0</v>
      </c>
      <c r="BI586" s="230">
        <f>IF(N586="nulová",J586,0)</f>
        <v>0</v>
      </c>
      <c r="BJ586" s="17" t="s">
        <v>86</v>
      </c>
      <c r="BK586" s="230">
        <f>ROUND(I586*H586,2)</f>
        <v>0</v>
      </c>
      <c r="BL586" s="17" t="s">
        <v>170</v>
      </c>
      <c r="BM586" s="229" t="s">
        <v>1277</v>
      </c>
    </row>
    <row r="587" s="2" customFormat="1" ht="16.5" customHeight="1">
      <c r="A587" s="38"/>
      <c r="B587" s="39"/>
      <c r="C587" s="218" t="s">
        <v>1278</v>
      </c>
      <c r="D587" s="218" t="s">
        <v>165</v>
      </c>
      <c r="E587" s="219" t="s">
        <v>1279</v>
      </c>
      <c r="F587" s="220" t="s">
        <v>1280</v>
      </c>
      <c r="G587" s="221" t="s">
        <v>208</v>
      </c>
      <c r="H587" s="222">
        <v>13</v>
      </c>
      <c r="I587" s="223"/>
      <c r="J587" s="224">
        <f>ROUND(I587*H587,2)</f>
        <v>0</v>
      </c>
      <c r="K587" s="220" t="s">
        <v>169</v>
      </c>
      <c r="L587" s="44"/>
      <c r="M587" s="225" t="s">
        <v>1</v>
      </c>
      <c r="N587" s="226" t="s">
        <v>43</v>
      </c>
      <c r="O587" s="91"/>
      <c r="P587" s="227">
        <f>O587*H587</f>
        <v>0</v>
      </c>
      <c r="Q587" s="227">
        <v>0</v>
      </c>
      <c r="R587" s="227">
        <f>Q587*H587</f>
        <v>0</v>
      </c>
      <c r="S587" s="227">
        <v>0</v>
      </c>
      <c r="T587" s="228">
        <f>S587*H587</f>
        <v>0</v>
      </c>
      <c r="U587" s="38"/>
      <c r="V587" s="38"/>
      <c r="W587" s="38"/>
      <c r="X587" s="38"/>
      <c r="Y587" s="38"/>
      <c r="Z587" s="38"/>
      <c r="AA587" s="38"/>
      <c r="AB587" s="38"/>
      <c r="AC587" s="38"/>
      <c r="AD587" s="38"/>
      <c r="AE587" s="38"/>
      <c r="AR587" s="229" t="s">
        <v>170</v>
      </c>
      <c r="AT587" s="229" t="s">
        <v>165</v>
      </c>
      <c r="AU587" s="229" t="s">
        <v>88</v>
      </c>
      <c r="AY587" s="17" t="s">
        <v>162</v>
      </c>
      <c r="BE587" s="230">
        <f>IF(N587="základní",J587,0)</f>
        <v>0</v>
      </c>
      <c r="BF587" s="230">
        <f>IF(N587="snížená",J587,0)</f>
        <v>0</v>
      </c>
      <c r="BG587" s="230">
        <f>IF(N587="zákl. přenesená",J587,0)</f>
        <v>0</v>
      </c>
      <c r="BH587" s="230">
        <f>IF(N587="sníž. přenesená",J587,0)</f>
        <v>0</v>
      </c>
      <c r="BI587" s="230">
        <f>IF(N587="nulová",J587,0)</f>
        <v>0</v>
      </c>
      <c r="BJ587" s="17" t="s">
        <v>86</v>
      </c>
      <c r="BK587" s="230">
        <f>ROUND(I587*H587,2)</f>
        <v>0</v>
      </c>
      <c r="BL587" s="17" t="s">
        <v>170</v>
      </c>
      <c r="BM587" s="229" t="s">
        <v>1281</v>
      </c>
    </row>
    <row r="588" s="2" customFormat="1" ht="24.15" customHeight="1">
      <c r="A588" s="38"/>
      <c r="B588" s="39"/>
      <c r="C588" s="218" t="s">
        <v>1282</v>
      </c>
      <c r="D588" s="218" t="s">
        <v>165</v>
      </c>
      <c r="E588" s="219" t="s">
        <v>1283</v>
      </c>
      <c r="F588" s="220" t="s">
        <v>1284</v>
      </c>
      <c r="G588" s="221" t="s">
        <v>208</v>
      </c>
      <c r="H588" s="222">
        <v>1560</v>
      </c>
      <c r="I588" s="223"/>
      <c r="J588" s="224">
        <f>ROUND(I588*H588,2)</f>
        <v>0</v>
      </c>
      <c r="K588" s="220" t="s">
        <v>169</v>
      </c>
      <c r="L588" s="44"/>
      <c r="M588" s="225" t="s">
        <v>1</v>
      </c>
      <c r="N588" s="226" t="s">
        <v>43</v>
      </c>
      <c r="O588" s="91"/>
      <c r="P588" s="227">
        <f>O588*H588</f>
        <v>0</v>
      </c>
      <c r="Q588" s="227">
        <v>0</v>
      </c>
      <c r="R588" s="227">
        <f>Q588*H588</f>
        <v>0</v>
      </c>
      <c r="S588" s="227">
        <v>0</v>
      </c>
      <c r="T588" s="228">
        <f>S588*H588</f>
        <v>0</v>
      </c>
      <c r="U588" s="38"/>
      <c r="V588" s="38"/>
      <c r="W588" s="38"/>
      <c r="X588" s="38"/>
      <c r="Y588" s="38"/>
      <c r="Z588" s="38"/>
      <c r="AA588" s="38"/>
      <c r="AB588" s="38"/>
      <c r="AC588" s="38"/>
      <c r="AD588" s="38"/>
      <c r="AE588" s="38"/>
      <c r="AR588" s="229" t="s">
        <v>170</v>
      </c>
      <c r="AT588" s="229" t="s">
        <v>165</v>
      </c>
      <c r="AU588" s="229" t="s">
        <v>88</v>
      </c>
      <c r="AY588" s="17" t="s">
        <v>162</v>
      </c>
      <c r="BE588" s="230">
        <f>IF(N588="základní",J588,0)</f>
        <v>0</v>
      </c>
      <c r="BF588" s="230">
        <f>IF(N588="snížená",J588,0)</f>
        <v>0</v>
      </c>
      <c r="BG588" s="230">
        <f>IF(N588="zákl. přenesená",J588,0)</f>
        <v>0</v>
      </c>
      <c r="BH588" s="230">
        <f>IF(N588="sníž. přenesená",J588,0)</f>
        <v>0</v>
      </c>
      <c r="BI588" s="230">
        <f>IF(N588="nulová",J588,0)</f>
        <v>0</v>
      </c>
      <c r="BJ588" s="17" t="s">
        <v>86</v>
      </c>
      <c r="BK588" s="230">
        <f>ROUND(I588*H588,2)</f>
        <v>0</v>
      </c>
      <c r="BL588" s="17" t="s">
        <v>170</v>
      </c>
      <c r="BM588" s="229" t="s">
        <v>1285</v>
      </c>
    </row>
    <row r="589" s="13" customFormat="1">
      <c r="A589" s="13"/>
      <c r="B589" s="236"/>
      <c r="C589" s="237"/>
      <c r="D589" s="231" t="s">
        <v>179</v>
      </c>
      <c r="E589" s="238" t="s">
        <v>1</v>
      </c>
      <c r="F589" s="239" t="s">
        <v>1286</v>
      </c>
      <c r="G589" s="237"/>
      <c r="H589" s="240">
        <v>1560</v>
      </c>
      <c r="I589" s="241"/>
      <c r="J589" s="237"/>
      <c r="K589" s="237"/>
      <c r="L589" s="242"/>
      <c r="M589" s="243"/>
      <c r="N589" s="244"/>
      <c r="O589" s="244"/>
      <c r="P589" s="244"/>
      <c r="Q589" s="244"/>
      <c r="R589" s="244"/>
      <c r="S589" s="244"/>
      <c r="T589" s="245"/>
      <c r="U589" s="13"/>
      <c r="V589" s="13"/>
      <c r="W589" s="13"/>
      <c r="X589" s="13"/>
      <c r="Y589" s="13"/>
      <c r="Z589" s="13"/>
      <c r="AA589" s="13"/>
      <c r="AB589" s="13"/>
      <c r="AC589" s="13"/>
      <c r="AD589" s="13"/>
      <c r="AE589" s="13"/>
      <c r="AT589" s="246" t="s">
        <v>179</v>
      </c>
      <c r="AU589" s="246" t="s">
        <v>88</v>
      </c>
      <c r="AV589" s="13" t="s">
        <v>88</v>
      </c>
      <c r="AW589" s="13" t="s">
        <v>34</v>
      </c>
      <c r="AX589" s="13" t="s">
        <v>78</v>
      </c>
      <c r="AY589" s="246" t="s">
        <v>162</v>
      </c>
    </row>
    <row r="590" s="14" customFormat="1">
      <c r="A590" s="14"/>
      <c r="B590" s="247"/>
      <c r="C590" s="248"/>
      <c r="D590" s="231" t="s">
        <v>179</v>
      </c>
      <c r="E590" s="249" t="s">
        <v>1</v>
      </c>
      <c r="F590" s="250" t="s">
        <v>181</v>
      </c>
      <c r="G590" s="248"/>
      <c r="H590" s="251">
        <v>1560</v>
      </c>
      <c r="I590" s="252"/>
      <c r="J590" s="248"/>
      <c r="K590" s="248"/>
      <c r="L590" s="253"/>
      <c r="M590" s="254"/>
      <c r="N590" s="255"/>
      <c r="O590" s="255"/>
      <c r="P590" s="255"/>
      <c r="Q590" s="255"/>
      <c r="R590" s="255"/>
      <c r="S590" s="255"/>
      <c r="T590" s="256"/>
      <c r="U590" s="14"/>
      <c r="V590" s="14"/>
      <c r="W590" s="14"/>
      <c r="X590" s="14"/>
      <c r="Y590" s="14"/>
      <c r="Z590" s="14"/>
      <c r="AA590" s="14"/>
      <c r="AB590" s="14"/>
      <c r="AC590" s="14"/>
      <c r="AD590" s="14"/>
      <c r="AE590" s="14"/>
      <c r="AT590" s="257" t="s">
        <v>179</v>
      </c>
      <c r="AU590" s="257" t="s">
        <v>88</v>
      </c>
      <c r="AV590" s="14" t="s">
        <v>170</v>
      </c>
      <c r="AW590" s="14" t="s">
        <v>34</v>
      </c>
      <c r="AX590" s="14" t="s">
        <v>86</v>
      </c>
      <c r="AY590" s="257" t="s">
        <v>162</v>
      </c>
    </row>
    <row r="591" s="2" customFormat="1" ht="16.5" customHeight="1">
      <c r="A591" s="38"/>
      <c r="B591" s="39"/>
      <c r="C591" s="218" t="s">
        <v>1287</v>
      </c>
      <c r="D591" s="218" t="s">
        <v>165</v>
      </c>
      <c r="E591" s="219" t="s">
        <v>1288</v>
      </c>
      <c r="F591" s="220" t="s">
        <v>1289</v>
      </c>
      <c r="G591" s="221" t="s">
        <v>208</v>
      </c>
      <c r="H591" s="222">
        <v>13</v>
      </c>
      <c r="I591" s="223"/>
      <c r="J591" s="224">
        <f>ROUND(I591*H591,2)</f>
        <v>0</v>
      </c>
      <c r="K591" s="220" t="s">
        <v>169</v>
      </c>
      <c r="L591" s="44"/>
      <c r="M591" s="225" t="s">
        <v>1</v>
      </c>
      <c r="N591" s="226" t="s">
        <v>43</v>
      </c>
      <c r="O591" s="91"/>
      <c r="P591" s="227">
        <f>O591*H591</f>
        <v>0</v>
      </c>
      <c r="Q591" s="227">
        <v>0</v>
      </c>
      <c r="R591" s="227">
        <f>Q591*H591</f>
        <v>0</v>
      </c>
      <c r="S591" s="227">
        <v>0</v>
      </c>
      <c r="T591" s="228">
        <f>S591*H591</f>
        <v>0</v>
      </c>
      <c r="U591" s="38"/>
      <c r="V591" s="38"/>
      <c r="W591" s="38"/>
      <c r="X591" s="38"/>
      <c r="Y591" s="38"/>
      <c r="Z591" s="38"/>
      <c r="AA591" s="38"/>
      <c r="AB591" s="38"/>
      <c r="AC591" s="38"/>
      <c r="AD591" s="38"/>
      <c r="AE591" s="38"/>
      <c r="AR591" s="229" t="s">
        <v>170</v>
      </c>
      <c r="AT591" s="229" t="s">
        <v>165</v>
      </c>
      <c r="AU591" s="229" t="s">
        <v>88</v>
      </c>
      <c r="AY591" s="17" t="s">
        <v>162</v>
      </c>
      <c r="BE591" s="230">
        <f>IF(N591="základní",J591,0)</f>
        <v>0</v>
      </c>
      <c r="BF591" s="230">
        <f>IF(N591="snížená",J591,0)</f>
        <v>0</v>
      </c>
      <c r="BG591" s="230">
        <f>IF(N591="zákl. přenesená",J591,0)</f>
        <v>0</v>
      </c>
      <c r="BH591" s="230">
        <f>IF(N591="sníž. přenesená",J591,0)</f>
        <v>0</v>
      </c>
      <c r="BI591" s="230">
        <f>IF(N591="nulová",J591,0)</f>
        <v>0</v>
      </c>
      <c r="BJ591" s="17" t="s">
        <v>86</v>
      </c>
      <c r="BK591" s="230">
        <f>ROUND(I591*H591,2)</f>
        <v>0</v>
      </c>
      <c r="BL591" s="17" t="s">
        <v>170</v>
      </c>
      <c r="BM591" s="229" t="s">
        <v>1290</v>
      </c>
    </row>
    <row r="592" s="2" customFormat="1" ht="33" customHeight="1">
      <c r="A592" s="38"/>
      <c r="B592" s="39"/>
      <c r="C592" s="218" t="s">
        <v>1291</v>
      </c>
      <c r="D592" s="218" t="s">
        <v>165</v>
      </c>
      <c r="E592" s="219" t="s">
        <v>1292</v>
      </c>
      <c r="F592" s="220" t="s">
        <v>1293</v>
      </c>
      <c r="G592" s="221" t="s">
        <v>176</v>
      </c>
      <c r="H592" s="222">
        <v>166.40000000000001</v>
      </c>
      <c r="I592" s="223"/>
      <c r="J592" s="224">
        <f>ROUND(I592*H592,2)</f>
        <v>0</v>
      </c>
      <c r="K592" s="220" t="s">
        <v>169</v>
      </c>
      <c r="L592" s="44"/>
      <c r="M592" s="225" t="s">
        <v>1</v>
      </c>
      <c r="N592" s="226" t="s">
        <v>43</v>
      </c>
      <c r="O592" s="91"/>
      <c r="P592" s="227">
        <f>O592*H592</f>
        <v>0</v>
      </c>
      <c r="Q592" s="227">
        <v>0.00012999999999999999</v>
      </c>
      <c r="R592" s="227">
        <f>Q592*H592</f>
        <v>0.021631999999999998</v>
      </c>
      <c r="S592" s="227">
        <v>0</v>
      </c>
      <c r="T592" s="228">
        <f>S592*H592</f>
        <v>0</v>
      </c>
      <c r="U592" s="38"/>
      <c r="V592" s="38"/>
      <c r="W592" s="38"/>
      <c r="X592" s="38"/>
      <c r="Y592" s="38"/>
      <c r="Z592" s="38"/>
      <c r="AA592" s="38"/>
      <c r="AB592" s="38"/>
      <c r="AC592" s="38"/>
      <c r="AD592" s="38"/>
      <c r="AE592" s="38"/>
      <c r="AR592" s="229" t="s">
        <v>170</v>
      </c>
      <c r="AT592" s="229" t="s">
        <v>165</v>
      </c>
      <c r="AU592" s="229" t="s">
        <v>88</v>
      </c>
      <c r="AY592" s="17" t="s">
        <v>162</v>
      </c>
      <c r="BE592" s="230">
        <f>IF(N592="základní",J592,0)</f>
        <v>0</v>
      </c>
      <c r="BF592" s="230">
        <f>IF(N592="snížená",J592,0)</f>
        <v>0</v>
      </c>
      <c r="BG592" s="230">
        <f>IF(N592="zákl. přenesená",J592,0)</f>
        <v>0</v>
      </c>
      <c r="BH592" s="230">
        <f>IF(N592="sníž. přenesená",J592,0)</f>
        <v>0</v>
      </c>
      <c r="BI592" s="230">
        <f>IF(N592="nulová",J592,0)</f>
        <v>0</v>
      </c>
      <c r="BJ592" s="17" t="s">
        <v>86</v>
      </c>
      <c r="BK592" s="230">
        <f>ROUND(I592*H592,2)</f>
        <v>0</v>
      </c>
      <c r="BL592" s="17" t="s">
        <v>170</v>
      </c>
      <c r="BM592" s="229" t="s">
        <v>1294</v>
      </c>
    </row>
    <row r="593" s="2" customFormat="1" ht="24.15" customHeight="1">
      <c r="A593" s="38"/>
      <c r="B593" s="39"/>
      <c r="C593" s="218" t="s">
        <v>1295</v>
      </c>
      <c r="D593" s="218" t="s">
        <v>165</v>
      </c>
      <c r="E593" s="219" t="s">
        <v>1296</v>
      </c>
      <c r="F593" s="220" t="s">
        <v>1297</v>
      </c>
      <c r="G593" s="221" t="s">
        <v>176</v>
      </c>
      <c r="H593" s="222">
        <v>857.55999999999995</v>
      </c>
      <c r="I593" s="223"/>
      <c r="J593" s="224">
        <f>ROUND(I593*H593,2)</f>
        <v>0</v>
      </c>
      <c r="K593" s="220" t="s">
        <v>169</v>
      </c>
      <c r="L593" s="44"/>
      <c r="M593" s="225" t="s">
        <v>1</v>
      </c>
      <c r="N593" s="226" t="s">
        <v>43</v>
      </c>
      <c r="O593" s="91"/>
      <c r="P593" s="227">
        <f>O593*H593</f>
        <v>0</v>
      </c>
      <c r="Q593" s="227">
        <v>4.0000000000000003E-05</v>
      </c>
      <c r="R593" s="227">
        <f>Q593*H593</f>
        <v>0.034302400000000004</v>
      </c>
      <c r="S593" s="227">
        <v>0</v>
      </c>
      <c r="T593" s="228">
        <f>S593*H593</f>
        <v>0</v>
      </c>
      <c r="U593" s="38"/>
      <c r="V593" s="38"/>
      <c r="W593" s="38"/>
      <c r="X593" s="38"/>
      <c r="Y593" s="38"/>
      <c r="Z593" s="38"/>
      <c r="AA593" s="38"/>
      <c r="AB593" s="38"/>
      <c r="AC593" s="38"/>
      <c r="AD593" s="38"/>
      <c r="AE593" s="38"/>
      <c r="AR593" s="229" t="s">
        <v>170</v>
      </c>
      <c r="AT593" s="229" t="s">
        <v>165</v>
      </c>
      <c r="AU593" s="229" t="s">
        <v>88</v>
      </c>
      <c r="AY593" s="17" t="s">
        <v>162</v>
      </c>
      <c r="BE593" s="230">
        <f>IF(N593="základní",J593,0)</f>
        <v>0</v>
      </c>
      <c r="BF593" s="230">
        <f>IF(N593="snížená",J593,0)</f>
        <v>0</v>
      </c>
      <c r="BG593" s="230">
        <f>IF(N593="zákl. přenesená",J593,0)</f>
        <v>0</v>
      </c>
      <c r="BH593" s="230">
        <f>IF(N593="sníž. přenesená",J593,0)</f>
        <v>0</v>
      </c>
      <c r="BI593" s="230">
        <f>IF(N593="nulová",J593,0)</f>
        <v>0</v>
      </c>
      <c r="BJ593" s="17" t="s">
        <v>86</v>
      </c>
      <c r="BK593" s="230">
        <f>ROUND(I593*H593,2)</f>
        <v>0</v>
      </c>
      <c r="BL593" s="17" t="s">
        <v>170</v>
      </c>
      <c r="BM593" s="229" t="s">
        <v>1298</v>
      </c>
    </row>
    <row r="594" s="13" customFormat="1">
      <c r="A594" s="13"/>
      <c r="B594" s="236"/>
      <c r="C594" s="237"/>
      <c r="D594" s="231" t="s">
        <v>179</v>
      </c>
      <c r="E594" s="238" t="s">
        <v>1</v>
      </c>
      <c r="F594" s="239" t="s">
        <v>1299</v>
      </c>
      <c r="G594" s="237"/>
      <c r="H594" s="240">
        <v>857.55999999999995</v>
      </c>
      <c r="I594" s="241"/>
      <c r="J594" s="237"/>
      <c r="K594" s="237"/>
      <c r="L594" s="242"/>
      <c r="M594" s="243"/>
      <c r="N594" s="244"/>
      <c r="O594" s="244"/>
      <c r="P594" s="244"/>
      <c r="Q594" s="244"/>
      <c r="R594" s="244"/>
      <c r="S594" s="244"/>
      <c r="T594" s="245"/>
      <c r="U594" s="13"/>
      <c r="V594" s="13"/>
      <c r="W594" s="13"/>
      <c r="X594" s="13"/>
      <c r="Y594" s="13"/>
      <c r="Z594" s="13"/>
      <c r="AA594" s="13"/>
      <c r="AB594" s="13"/>
      <c r="AC594" s="13"/>
      <c r="AD594" s="13"/>
      <c r="AE594" s="13"/>
      <c r="AT594" s="246" t="s">
        <v>179</v>
      </c>
      <c r="AU594" s="246" t="s">
        <v>88</v>
      </c>
      <c r="AV594" s="13" t="s">
        <v>88</v>
      </c>
      <c r="AW594" s="13" t="s">
        <v>34</v>
      </c>
      <c r="AX594" s="13" t="s">
        <v>78</v>
      </c>
      <c r="AY594" s="246" t="s">
        <v>162</v>
      </c>
    </row>
    <row r="595" s="14" customFormat="1">
      <c r="A595" s="14"/>
      <c r="B595" s="247"/>
      <c r="C595" s="248"/>
      <c r="D595" s="231" t="s">
        <v>179</v>
      </c>
      <c r="E595" s="249" t="s">
        <v>1</v>
      </c>
      <c r="F595" s="250" t="s">
        <v>181</v>
      </c>
      <c r="G595" s="248"/>
      <c r="H595" s="251">
        <v>857.55999999999995</v>
      </c>
      <c r="I595" s="252"/>
      <c r="J595" s="248"/>
      <c r="K595" s="248"/>
      <c r="L595" s="253"/>
      <c r="M595" s="254"/>
      <c r="N595" s="255"/>
      <c r="O595" s="255"/>
      <c r="P595" s="255"/>
      <c r="Q595" s="255"/>
      <c r="R595" s="255"/>
      <c r="S595" s="255"/>
      <c r="T595" s="256"/>
      <c r="U595" s="14"/>
      <c r="V595" s="14"/>
      <c r="W595" s="14"/>
      <c r="X595" s="14"/>
      <c r="Y595" s="14"/>
      <c r="Z595" s="14"/>
      <c r="AA595" s="14"/>
      <c r="AB595" s="14"/>
      <c r="AC595" s="14"/>
      <c r="AD595" s="14"/>
      <c r="AE595" s="14"/>
      <c r="AT595" s="257" t="s">
        <v>179</v>
      </c>
      <c r="AU595" s="257" t="s">
        <v>88</v>
      </c>
      <c r="AV595" s="14" t="s">
        <v>170</v>
      </c>
      <c r="AW595" s="14" t="s">
        <v>34</v>
      </c>
      <c r="AX595" s="14" t="s">
        <v>86</v>
      </c>
      <c r="AY595" s="257" t="s">
        <v>162</v>
      </c>
    </row>
    <row r="596" s="2" customFormat="1" ht="16.5" customHeight="1">
      <c r="A596" s="38"/>
      <c r="B596" s="39"/>
      <c r="C596" s="218" t="s">
        <v>1300</v>
      </c>
      <c r="D596" s="218" t="s">
        <v>165</v>
      </c>
      <c r="E596" s="219" t="s">
        <v>1301</v>
      </c>
      <c r="F596" s="220" t="s">
        <v>1302</v>
      </c>
      <c r="G596" s="221" t="s">
        <v>268</v>
      </c>
      <c r="H596" s="222">
        <v>26</v>
      </c>
      <c r="I596" s="223"/>
      <c r="J596" s="224">
        <f>ROUND(I596*H596,2)</f>
        <v>0</v>
      </c>
      <c r="K596" s="220" t="s">
        <v>1</v>
      </c>
      <c r="L596" s="44"/>
      <c r="M596" s="225" t="s">
        <v>1</v>
      </c>
      <c r="N596" s="226" t="s">
        <v>43</v>
      </c>
      <c r="O596" s="91"/>
      <c r="P596" s="227">
        <f>O596*H596</f>
        <v>0</v>
      </c>
      <c r="Q596" s="227">
        <v>0.0023400000000000001</v>
      </c>
      <c r="R596" s="227">
        <f>Q596*H596</f>
        <v>0.060840000000000005</v>
      </c>
      <c r="S596" s="227">
        <v>0</v>
      </c>
      <c r="T596" s="228">
        <f>S596*H596</f>
        <v>0</v>
      </c>
      <c r="U596" s="38"/>
      <c r="V596" s="38"/>
      <c r="W596" s="38"/>
      <c r="X596" s="38"/>
      <c r="Y596" s="38"/>
      <c r="Z596" s="38"/>
      <c r="AA596" s="38"/>
      <c r="AB596" s="38"/>
      <c r="AC596" s="38"/>
      <c r="AD596" s="38"/>
      <c r="AE596" s="38"/>
      <c r="AR596" s="229" t="s">
        <v>170</v>
      </c>
      <c r="AT596" s="229" t="s">
        <v>165</v>
      </c>
      <c r="AU596" s="229" t="s">
        <v>88</v>
      </c>
      <c r="AY596" s="17" t="s">
        <v>162</v>
      </c>
      <c r="BE596" s="230">
        <f>IF(N596="základní",J596,0)</f>
        <v>0</v>
      </c>
      <c r="BF596" s="230">
        <f>IF(N596="snížená",J596,0)</f>
        <v>0</v>
      </c>
      <c r="BG596" s="230">
        <f>IF(N596="zákl. přenesená",J596,0)</f>
        <v>0</v>
      </c>
      <c r="BH596" s="230">
        <f>IF(N596="sníž. přenesená",J596,0)</f>
        <v>0</v>
      </c>
      <c r="BI596" s="230">
        <f>IF(N596="nulová",J596,0)</f>
        <v>0</v>
      </c>
      <c r="BJ596" s="17" t="s">
        <v>86</v>
      </c>
      <c r="BK596" s="230">
        <f>ROUND(I596*H596,2)</f>
        <v>0</v>
      </c>
      <c r="BL596" s="17" t="s">
        <v>170</v>
      </c>
      <c r="BM596" s="229" t="s">
        <v>1303</v>
      </c>
    </row>
    <row r="597" s="2" customFormat="1" ht="16.5" customHeight="1">
      <c r="A597" s="38"/>
      <c r="B597" s="39"/>
      <c r="C597" s="218" t="s">
        <v>1304</v>
      </c>
      <c r="D597" s="218" t="s">
        <v>165</v>
      </c>
      <c r="E597" s="219" t="s">
        <v>1305</v>
      </c>
      <c r="F597" s="220" t="s">
        <v>1306</v>
      </c>
      <c r="G597" s="221" t="s">
        <v>268</v>
      </c>
      <c r="H597" s="222">
        <v>32</v>
      </c>
      <c r="I597" s="223"/>
      <c r="J597" s="224">
        <f>ROUND(I597*H597,2)</f>
        <v>0</v>
      </c>
      <c r="K597" s="220" t="s">
        <v>169</v>
      </c>
      <c r="L597" s="44"/>
      <c r="M597" s="225" t="s">
        <v>1</v>
      </c>
      <c r="N597" s="226" t="s">
        <v>43</v>
      </c>
      <c r="O597" s="91"/>
      <c r="P597" s="227">
        <f>O597*H597</f>
        <v>0</v>
      </c>
      <c r="Q597" s="227">
        <v>0.0046800000000000001</v>
      </c>
      <c r="R597" s="227">
        <f>Q597*H597</f>
        <v>0.14976</v>
      </c>
      <c r="S597" s="227">
        <v>0</v>
      </c>
      <c r="T597" s="228">
        <f>S597*H597</f>
        <v>0</v>
      </c>
      <c r="U597" s="38"/>
      <c r="V597" s="38"/>
      <c r="W597" s="38"/>
      <c r="X597" s="38"/>
      <c r="Y597" s="38"/>
      <c r="Z597" s="38"/>
      <c r="AA597" s="38"/>
      <c r="AB597" s="38"/>
      <c r="AC597" s="38"/>
      <c r="AD597" s="38"/>
      <c r="AE597" s="38"/>
      <c r="AR597" s="229" t="s">
        <v>170</v>
      </c>
      <c r="AT597" s="229" t="s">
        <v>165</v>
      </c>
      <c r="AU597" s="229" t="s">
        <v>88</v>
      </c>
      <c r="AY597" s="17" t="s">
        <v>162</v>
      </c>
      <c r="BE597" s="230">
        <f>IF(N597="základní",J597,0)</f>
        <v>0</v>
      </c>
      <c r="BF597" s="230">
        <f>IF(N597="snížená",J597,0)</f>
        <v>0</v>
      </c>
      <c r="BG597" s="230">
        <f>IF(N597="zákl. přenesená",J597,0)</f>
        <v>0</v>
      </c>
      <c r="BH597" s="230">
        <f>IF(N597="sníž. přenesená",J597,0)</f>
        <v>0</v>
      </c>
      <c r="BI597" s="230">
        <f>IF(N597="nulová",J597,0)</f>
        <v>0</v>
      </c>
      <c r="BJ597" s="17" t="s">
        <v>86</v>
      </c>
      <c r="BK597" s="230">
        <f>ROUND(I597*H597,2)</f>
        <v>0</v>
      </c>
      <c r="BL597" s="17" t="s">
        <v>170</v>
      </c>
      <c r="BM597" s="229" t="s">
        <v>1307</v>
      </c>
    </row>
    <row r="598" s="13" customFormat="1">
      <c r="A598" s="13"/>
      <c r="B598" s="236"/>
      <c r="C598" s="237"/>
      <c r="D598" s="231" t="s">
        <v>179</v>
      </c>
      <c r="E598" s="238" t="s">
        <v>1</v>
      </c>
      <c r="F598" s="239" t="s">
        <v>1308</v>
      </c>
      <c r="G598" s="237"/>
      <c r="H598" s="240">
        <v>32</v>
      </c>
      <c r="I598" s="241"/>
      <c r="J598" s="237"/>
      <c r="K598" s="237"/>
      <c r="L598" s="242"/>
      <c r="M598" s="243"/>
      <c r="N598" s="244"/>
      <c r="O598" s="244"/>
      <c r="P598" s="244"/>
      <c r="Q598" s="244"/>
      <c r="R598" s="244"/>
      <c r="S598" s="244"/>
      <c r="T598" s="245"/>
      <c r="U598" s="13"/>
      <c r="V598" s="13"/>
      <c r="W598" s="13"/>
      <c r="X598" s="13"/>
      <c r="Y598" s="13"/>
      <c r="Z598" s="13"/>
      <c r="AA598" s="13"/>
      <c r="AB598" s="13"/>
      <c r="AC598" s="13"/>
      <c r="AD598" s="13"/>
      <c r="AE598" s="13"/>
      <c r="AT598" s="246" t="s">
        <v>179</v>
      </c>
      <c r="AU598" s="246" t="s">
        <v>88</v>
      </c>
      <c r="AV598" s="13" t="s">
        <v>88</v>
      </c>
      <c r="AW598" s="13" t="s">
        <v>34</v>
      </c>
      <c r="AX598" s="13" t="s">
        <v>78</v>
      </c>
      <c r="AY598" s="246" t="s">
        <v>162</v>
      </c>
    </row>
    <row r="599" s="14" customFormat="1">
      <c r="A599" s="14"/>
      <c r="B599" s="247"/>
      <c r="C599" s="248"/>
      <c r="D599" s="231" t="s">
        <v>179</v>
      </c>
      <c r="E599" s="249" t="s">
        <v>1</v>
      </c>
      <c r="F599" s="250" t="s">
        <v>181</v>
      </c>
      <c r="G599" s="248"/>
      <c r="H599" s="251">
        <v>32</v>
      </c>
      <c r="I599" s="252"/>
      <c r="J599" s="248"/>
      <c r="K599" s="248"/>
      <c r="L599" s="253"/>
      <c r="M599" s="254"/>
      <c r="N599" s="255"/>
      <c r="O599" s="255"/>
      <c r="P599" s="255"/>
      <c r="Q599" s="255"/>
      <c r="R599" s="255"/>
      <c r="S599" s="255"/>
      <c r="T599" s="256"/>
      <c r="U599" s="14"/>
      <c r="V599" s="14"/>
      <c r="W599" s="14"/>
      <c r="X599" s="14"/>
      <c r="Y599" s="14"/>
      <c r="Z599" s="14"/>
      <c r="AA599" s="14"/>
      <c r="AB599" s="14"/>
      <c r="AC599" s="14"/>
      <c r="AD599" s="14"/>
      <c r="AE599" s="14"/>
      <c r="AT599" s="257" t="s">
        <v>179</v>
      </c>
      <c r="AU599" s="257" t="s">
        <v>88</v>
      </c>
      <c r="AV599" s="14" t="s">
        <v>170</v>
      </c>
      <c r="AW599" s="14" t="s">
        <v>34</v>
      </c>
      <c r="AX599" s="14" t="s">
        <v>86</v>
      </c>
      <c r="AY599" s="257" t="s">
        <v>162</v>
      </c>
    </row>
    <row r="600" s="2" customFormat="1" ht="24.15" customHeight="1">
      <c r="A600" s="38"/>
      <c r="B600" s="39"/>
      <c r="C600" s="273" t="s">
        <v>1309</v>
      </c>
      <c r="D600" s="273" t="s">
        <v>616</v>
      </c>
      <c r="E600" s="274" t="s">
        <v>1310</v>
      </c>
      <c r="F600" s="275" t="s">
        <v>1311</v>
      </c>
      <c r="G600" s="276" t="s">
        <v>353</v>
      </c>
      <c r="H600" s="277">
        <v>0.32000000000000001</v>
      </c>
      <c r="I600" s="278"/>
      <c r="J600" s="279">
        <f>ROUND(I600*H600,2)</f>
        <v>0</v>
      </c>
      <c r="K600" s="275" t="s">
        <v>169</v>
      </c>
      <c r="L600" s="280"/>
      <c r="M600" s="281" t="s">
        <v>1</v>
      </c>
      <c r="N600" s="282" t="s">
        <v>43</v>
      </c>
      <c r="O600" s="91"/>
      <c r="P600" s="227">
        <f>O600*H600</f>
        <v>0</v>
      </c>
      <c r="Q600" s="227">
        <v>1</v>
      </c>
      <c r="R600" s="227">
        <f>Q600*H600</f>
        <v>0.32000000000000001</v>
      </c>
      <c r="S600" s="227">
        <v>0</v>
      </c>
      <c r="T600" s="228">
        <f>S600*H600</f>
        <v>0</v>
      </c>
      <c r="U600" s="38"/>
      <c r="V600" s="38"/>
      <c r="W600" s="38"/>
      <c r="X600" s="38"/>
      <c r="Y600" s="38"/>
      <c r="Z600" s="38"/>
      <c r="AA600" s="38"/>
      <c r="AB600" s="38"/>
      <c r="AC600" s="38"/>
      <c r="AD600" s="38"/>
      <c r="AE600" s="38"/>
      <c r="AR600" s="229" t="s">
        <v>205</v>
      </c>
      <c r="AT600" s="229" t="s">
        <v>616</v>
      </c>
      <c r="AU600" s="229" t="s">
        <v>88</v>
      </c>
      <c r="AY600" s="17" t="s">
        <v>162</v>
      </c>
      <c r="BE600" s="230">
        <f>IF(N600="základní",J600,0)</f>
        <v>0</v>
      </c>
      <c r="BF600" s="230">
        <f>IF(N600="snížená",J600,0)</f>
        <v>0</v>
      </c>
      <c r="BG600" s="230">
        <f>IF(N600="zákl. přenesená",J600,0)</f>
        <v>0</v>
      </c>
      <c r="BH600" s="230">
        <f>IF(N600="sníž. přenesená",J600,0)</f>
        <v>0</v>
      </c>
      <c r="BI600" s="230">
        <f>IF(N600="nulová",J600,0)</f>
        <v>0</v>
      </c>
      <c r="BJ600" s="17" t="s">
        <v>86</v>
      </c>
      <c r="BK600" s="230">
        <f>ROUND(I600*H600,2)</f>
        <v>0</v>
      </c>
      <c r="BL600" s="17" t="s">
        <v>170</v>
      </c>
      <c r="BM600" s="229" t="s">
        <v>1312</v>
      </c>
    </row>
    <row r="601" s="13" customFormat="1">
      <c r="A601" s="13"/>
      <c r="B601" s="236"/>
      <c r="C601" s="237"/>
      <c r="D601" s="231" t="s">
        <v>179</v>
      </c>
      <c r="E601" s="238" t="s">
        <v>1</v>
      </c>
      <c r="F601" s="239" t="s">
        <v>1313</v>
      </c>
      <c r="G601" s="237"/>
      <c r="H601" s="240">
        <v>0.32000000000000001</v>
      </c>
      <c r="I601" s="241"/>
      <c r="J601" s="237"/>
      <c r="K601" s="237"/>
      <c r="L601" s="242"/>
      <c r="M601" s="243"/>
      <c r="N601" s="244"/>
      <c r="O601" s="244"/>
      <c r="P601" s="244"/>
      <c r="Q601" s="244"/>
      <c r="R601" s="244"/>
      <c r="S601" s="244"/>
      <c r="T601" s="245"/>
      <c r="U601" s="13"/>
      <c r="V601" s="13"/>
      <c r="W601" s="13"/>
      <c r="X601" s="13"/>
      <c r="Y601" s="13"/>
      <c r="Z601" s="13"/>
      <c r="AA601" s="13"/>
      <c r="AB601" s="13"/>
      <c r="AC601" s="13"/>
      <c r="AD601" s="13"/>
      <c r="AE601" s="13"/>
      <c r="AT601" s="246" t="s">
        <v>179</v>
      </c>
      <c r="AU601" s="246" t="s">
        <v>88</v>
      </c>
      <c r="AV601" s="13" t="s">
        <v>88</v>
      </c>
      <c r="AW601" s="13" t="s">
        <v>34</v>
      </c>
      <c r="AX601" s="13" t="s">
        <v>78</v>
      </c>
      <c r="AY601" s="246" t="s">
        <v>162</v>
      </c>
    </row>
    <row r="602" s="14" customFormat="1">
      <c r="A602" s="14"/>
      <c r="B602" s="247"/>
      <c r="C602" s="248"/>
      <c r="D602" s="231" t="s">
        <v>179</v>
      </c>
      <c r="E602" s="249" t="s">
        <v>1</v>
      </c>
      <c r="F602" s="250" t="s">
        <v>181</v>
      </c>
      <c r="G602" s="248"/>
      <c r="H602" s="251">
        <v>0.32000000000000001</v>
      </c>
      <c r="I602" s="252"/>
      <c r="J602" s="248"/>
      <c r="K602" s="248"/>
      <c r="L602" s="253"/>
      <c r="M602" s="254"/>
      <c r="N602" s="255"/>
      <c r="O602" s="255"/>
      <c r="P602" s="255"/>
      <c r="Q602" s="255"/>
      <c r="R602" s="255"/>
      <c r="S602" s="255"/>
      <c r="T602" s="256"/>
      <c r="U602" s="14"/>
      <c r="V602" s="14"/>
      <c r="W602" s="14"/>
      <c r="X602" s="14"/>
      <c r="Y602" s="14"/>
      <c r="Z602" s="14"/>
      <c r="AA602" s="14"/>
      <c r="AB602" s="14"/>
      <c r="AC602" s="14"/>
      <c r="AD602" s="14"/>
      <c r="AE602" s="14"/>
      <c r="AT602" s="257" t="s">
        <v>179</v>
      </c>
      <c r="AU602" s="257" t="s">
        <v>88</v>
      </c>
      <c r="AV602" s="14" t="s">
        <v>170</v>
      </c>
      <c r="AW602" s="14" t="s">
        <v>34</v>
      </c>
      <c r="AX602" s="14" t="s">
        <v>86</v>
      </c>
      <c r="AY602" s="257" t="s">
        <v>162</v>
      </c>
    </row>
    <row r="603" s="2" customFormat="1" ht="24.15" customHeight="1">
      <c r="A603" s="38"/>
      <c r="B603" s="39"/>
      <c r="C603" s="218" t="s">
        <v>1314</v>
      </c>
      <c r="D603" s="218" t="s">
        <v>165</v>
      </c>
      <c r="E603" s="219" t="s">
        <v>1315</v>
      </c>
      <c r="F603" s="220" t="s">
        <v>1316</v>
      </c>
      <c r="G603" s="221" t="s">
        <v>268</v>
      </c>
      <c r="H603" s="222">
        <v>13</v>
      </c>
      <c r="I603" s="223"/>
      <c r="J603" s="224">
        <f>ROUND(I603*H603,2)</f>
        <v>0</v>
      </c>
      <c r="K603" s="220" t="s">
        <v>169</v>
      </c>
      <c r="L603" s="44"/>
      <c r="M603" s="225" t="s">
        <v>1</v>
      </c>
      <c r="N603" s="226" t="s">
        <v>43</v>
      </c>
      <c r="O603" s="91"/>
      <c r="P603" s="227">
        <f>O603*H603</f>
        <v>0</v>
      </c>
      <c r="Q603" s="227">
        <v>0.023400000000000001</v>
      </c>
      <c r="R603" s="227">
        <f>Q603*H603</f>
        <v>0.30420000000000003</v>
      </c>
      <c r="S603" s="227">
        <v>0</v>
      </c>
      <c r="T603" s="228">
        <f>S603*H603</f>
        <v>0</v>
      </c>
      <c r="U603" s="38"/>
      <c r="V603" s="38"/>
      <c r="W603" s="38"/>
      <c r="X603" s="38"/>
      <c r="Y603" s="38"/>
      <c r="Z603" s="38"/>
      <c r="AA603" s="38"/>
      <c r="AB603" s="38"/>
      <c r="AC603" s="38"/>
      <c r="AD603" s="38"/>
      <c r="AE603" s="38"/>
      <c r="AR603" s="229" t="s">
        <v>170</v>
      </c>
      <c r="AT603" s="229" t="s">
        <v>165</v>
      </c>
      <c r="AU603" s="229" t="s">
        <v>88</v>
      </c>
      <c r="AY603" s="17" t="s">
        <v>162</v>
      </c>
      <c r="BE603" s="230">
        <f>IF(N603="základní",J603,0)</f>
        <v>0</v>
      </c>
      <c r="BF603" s="230">
        <f>IF(N603="snížená",J603,0)</f>
        <v>0</v>
      </c>
      <c r="BG603" s="230">
        <f>IF(N603="zákl. přenesená",J603,0)</f>
        <v>0</v>
      </c>
      <c r="BH603" s="230">
        <f>IF(N603="sníž. přenesená",J603,0)</f>
        <v>0</v>
      </c>
      <c r="BI603" s="230">
        <f>IF(N603="nulová",J603,0)</f>
        <v>0</v>
      </c>
      <c r="BJ603" s="17" t="s">
        <v>86</v>
      </c>
      <c r="BK603" s="230">
        <f>ROUND(I603*H603,2)</f>
        <v>0</v>
      </c>
      <c r="BL603" s="17" t="s">
        <v>170</v>
      </c>
      <c r="BM603" s="229" t="s">
        <v>1317</v>
      </c>
    </row>
    <row r="604" s="2" customFormat="1" ht="16.5" customHeight="1">
      <c r="A604" s="38"/>
      <c r="B604" s="39"/>
      <c r="C604" s="218" t="s">
        <v>1318</v>
      </c>
      <c r="D604" s="218" t="s">
        <v>165</v>
      </c>
      <c r="E604" s="219" t="s">
        <v>1319</v>
      </c>
      <c r="F604" s="220" t="s">
        <v>1320</v>
      </c>
      <c r="G604" s="221" t="s">
        <v>268</v>
      </c>
      <c r="H604" s="222">
        <v>90</v>
      </c>
      <c r="I604" s="223"/>
      <c r="J604" s="224">
        <f>ROUND(I604*H604,2)</f>
        <v>0</v>
      </c>
      <c r="K604" s="220" t="s">
        <v>169</v>
      </c>
      <c r="L604" s="44"/>
      <c r="M604" s="225" t="s">
        <v>1</v>
      </c>
      <c r="N604" s="226" t="s">
        <v>43</v>
      </c>
      <c r="O604" s="91"/>
      <c r="P604" s="227">
        <f>O604*H604</f>
        <v>0</v>
      </c>
      <c r="Q604" s="227">
        <v>0.00018000000000000001</v>
      </c>
      <c r="R604" s="227">
        <f>Q604*H604</f>
        <v>0.016200000000000003</v>
      </c>
      <c r="S604" s="227">
        <v>0</v>
      </c>
      <c r="T604" s="228">
        <f>S604*H604</f>
        <v>0</v>
      </c>
      <c r="U604" s="38"/>
      <c r="V604" s="38"/>
      <c r="W604" s="38"/>
      <c r="X604" s="38"/>
      <c r="Y604" s="38"/>
      <c r="Z604" s="38"/>
      <c r="AA604" s="38"/>
      <c r="AB604" s="38"/>
      <c r="AC604" s="38"/>
      <c r="AD604" s="38"/>
      <c r="AE604" s="38"/>
      <c r="AR604" s="229" t="s">
        <v>170</v>
      </c>
      <c r="AT604" s="229" t="s">
        <v>165</v>
      </c>
      <c r="AU604" s="229" t="s">
        <v>88</v>
      </c>
      <c r="AY604" s="17" t="s">
        <v>162</v>
      </c>
      <c r="BE604" s="230">
        <f>IF(N604="základní",J604,0)</f>
        <v>0</v>
      </c>
      <c r="BF604" s="230">
        <f>IF(N604="snížená",J604,0)</f>
        <v>0</v>
      </c>
      <c r="BG604" s="230">
        <f>IF(N604="zákl. přenesená",J604,0)</f>
        <v>0</v>
      </c>
      <c r="BH604" s="230">
        <f>IF(N604="sníž. přenesená",J604,0)</f>
        <v>0</v>
      </c>
      <c r="BI604" s="230">
        <f>IF(N604="nulová",J604,0)</f>
        <v>0</v>
      </c>
      <c r="BJ604" s="17" t="s">
        <v>86</v>
      </c>
      <c r="BK604" s="230">
        <f>ROUND(I604*H604,2)</f>
        <v>0</v>
      </c>
      <c r="BL604" s="17" t="s">
        <v>170</v>
      </c>
      <c r="BM604" s="229" t="s">
        <v>1321</v>
      </c>
    </row>
    <row r="605" s="2" customFormat="1" ht="16.5" customHeight="1">
      <c r="A605" s="38"/>
      <c r="B605" s="39"/>
      <c r="C605" s="273" t="s">
        <v>1322</v>
      </c>
      <c r="D605" s="273" t="s">
        <v>616</v>
      </c>
      <c r="E605" s="274" t="s">
        <v>1323</v>
      </c>
      <c r="F605" s="275" t="s">
        <v>1324</v>
      </c>
      <c r="G605" s="276" t="s">
        <v>268</v>
      </c>
      <c r="H605" s="277">
        <v>90</v>
      </c>
      <c r="I605" s="278"/>
      <c r="J605" s="279">
        <f>ROUND(I605*H605,2)</f>
        <v>0</v>
      </c>
      <c r="K605" s="275" t="s">
        <v>169</v>
      </c>
      <c r="L605" s="280"/>
      <c r="M605" s="281" t="s">
        <v>1</v>
      </c>
      <c r="N605" s="282" t="s">
        <v>43</v>
      </c>
      <c r="O605" s="91"/>
      <c r="P605" s="227">
        <f>O605*H605</f>
        <v>0</v>
      </c>
      <c r="Q605" s="227">
        <v>0.012</v>
      </c>
      <c r="R605" s="227">
        <f>Q605*H605</f>
        <v>1.0800000000000001</v>
      </c>
      <c r="S605" s="227">
        <v>0</v>
      </c>
      <c r="T605" s="228">
        <f>S605*H605</f>
        <v>0</v>
      </c>
      <c r="U605" s="38"/>
      <c r="V605" s="38"/>
      <c r="W605" s="38"/>
      <c r="X605" s="38"/>
      <c r="Y605" s="38"/>
      <c r="Z605" s="38"/>
      <c r="AA605" s="38"/>
      <c r="AB605" s="38"/>
      <c r="AC605" s="38"/>
      <c r="AD605" s="38"/>
      <c r="AE605" s="38"/>
      <c r="AR605" s="229" t="s">
        <v>205</v>
      </c>
      <c r="AT605" s="229" t="s">
        <v>616</v>
      </c>
      <c r="AU605" s="229" t="s">
        <v>88</v>
      </c>
      <c r="AY605" s="17" t="s">
        <v>162</v>
      </c>
      <c r="BE605" s="230">
        <f>IF(N605="základní",J605,0)</f>
        <v>0</v>
      </c>
      <c r="BF605" s="230">
        <f>IF(N605="snížená",J605,0)</f>
        <v>0</v>
      </c>
      <c r="BG605" s="230">
        <f>IF(N605="zákl. přenesená",J605,0)</f>
        <v>0</v>
      </c>
      <c r="BH605" s="230">
        <f>IF(N605="sníž. přenesená",J605,0)</f>
        <v>0</v>
      </c>
      <c r="BI605" s="230">
        <f>IF(N605="nulová",J605,0)</f>
        <v>0</v>
      </c>
      <c r="BJ605" s="17" t="s">
        <v>86</v>
      </c>
      <c r="BK605" s="230">
        <f>ROUND(I605*H605,2)</f>
        <v>0</v>
      </c>
      <c r="BL605" s="17" t="s">
        <v>170</v>
      </c>
      <c r="BM605" s="229" t="s">
        <v>1325</v>
      </c>
    </row>
    <row r="606" s="2" customFormat="1" ht="24.15" customHeight="1">
      <c r="A606" s="38"/>
      <c r="B606" s="39"/>
      <c r="C606" s="218" t="s">
        <v>1326</v>
      </c>
      <c r="D606" s="218" t="s">
        <v>165</v>
      </c>
      <c r="E606" s="219" t="s">
        <v>1327</v>
      </c>
      <c r="F606" s="220" t="s">
        <v>1328</v>
      </c>
      <c r="G606" s="221" t="s">
        <v>1329</v>
      </c>
      <c r="H606" s="222">
        <v>345</v>
      </c>
      <c r="I606" s="223"/>
      <c r="J606" s="224">
        <f>ROUND(I606*H606,2)</f>
        <v>0</v>
      </c>
      <c r="K606" s="220" t="s">
        <v>1</v>
      </c>
      <c r="L606" s="44"/>
      <c r="M606" s="225" t="s">
        <v>1</v>
      </c>
      <c r="N606" s="226" t="s">
        <v>43</v>
      </c>
      <c r="O606" s="91"/>
      <c r="P606" s="227">
        <f>O606*H606</f>
        <v>0</v>
      </c>
      <c r="Q606" s="227">
        <v>0.00017000000000000001</v>
      </c>
      <c r="R606" s="227">
        <f>Q606*H606</f>
        <v>0.058650000000000008</v>
      </c>
      <c r="S606" s="227">
        <v>0</v>
      </c>
      <c r="T606" s="228">
        <f>S606*H606</f>
        <v>0</v>
      </c>
      <c r="U606" s="38"/>
      <c r="V606" s="38"/>
      <c r="W606" s="38"/>
      <c r="X606" s="38"/>
      <c r="Y606" s="38"/>
      <c r="Z606" s="38"/>
      <c r="AA606" s="38"/>
      <c r="AB606" s="38"/>
      <c r="AC606" s="38"/>
      <c r="AD606" s="38"/>
      <c r="AE606" s="38"/>
      <c r="AR606" s="229" t="s">
        <v>170</v>
      </c>
      <c r="AT606" s="229" t="s">
        <v>165</v>
      </c>
      <c r="AU606" s="229" t="s">
        <v>88</v>
      </c>
      <c r="AY606" s="17" t="s">
        <v>162</v>
      </c>
      <c r="BE606" s="230">
        <f>IF(N606="základní",J606,0)</f>
        <v>0</v>
      </c>
      <c r="BF606" s="230">
        <f>IF(N606="snížená",J606,0)</f>
        <v>0</v>
      </c>
      <c r="BG606" s="230">
        <f>IF(N606="zákl. přenesená",J606,0)</f>
        <v>0</v>
      </c>
      <c r="BH606" s="230">
        <f>IF(N606="sníž. přenesená",J606,0)</f>
        <v>0</v>
      </c>
      <c r="BI606" s="230">
        <f>IF(N606="nulová",J606,0)</f>
        <v>0</v>
      </c>
      <c r="BJ606" s="17" t="s">
        <v>86</v>
      </c>
      <c r="BK606" s="230">
        <f>ROUND(I606*H606,2)</f>
        <v>0</v>
      </c>
      <c r="BL606" s="17" t="s">
        <v>170</v>
      </c>
      <c r="BM606" s="229" t="s">
        <v>1330</v>
      </c>
    </row>
    <row r="607" s="2" customFormat="1">
      <c r="A607" s="38"/>
      <c r="B607" s="39"/>
      <c r="C607" s="40"/>
      <c r="D607" s="231" t="s">
        <v>172</v>
      </c>
      <c r="E607" s="40"/>
      <c r="F607" s="232" t="s">
        <v>1331</v>
      </c>
      <c r="G607" s="40"/>
      <c r="H607" s="40"/>
      <c r="I607" s="233"/>
      <c r="J607" s="40"/>
      <c r="K607" s="40"/>
      <c r="L607" s="44"/>
      <c r="M607" s="234"/>
      <c r="N607" s="235"/>
      <c r="O607" s="91"/>
      <c r="P607" s="91"/>
      <c r="Q607" s="91"/>
      <c r="R607" s="91"/>
      <c r="S607" s="91"/>
      <c r="T607" s="92"/>
      <c r="U607" s="38"/>
      <c r="V607" s="38"/>
      <c r="W607" s="38"/>
      <c r="X607" s="38"/>
      <c r="Y607" s="38"/>
      <c r="Z607" s="38"/>
      <c r="AA607" s="38"/>
      <c r="AB607" s="38"/>
      <c r="AC607" s="38"/>
      <c r="AD607" s="38"/>
      <c r="AE607" s="38"/>
      <c r="AT607" s="17" t="s">
        <v>172</v>
      </c>
      <c r="AU607" s="17" t="s">
        <v>88</v>
      </c>
    </row>
    <row r="608" s="2" customFormat="1" ht="24.15" customHeight="1">
      <c r="A608" s="38"/>
      <c r="B608" s="39"/>
      <c r="C608" s="218" t="s">
        <v>1332</v>
      </c>
      <c r="D608" s="218" t="s">
        <v>165</v>
      </c>
      <c r="E608" s="219" t="s">
        <v>1333</v>
      </c>
      <c r="F608" s="220" t="s">
        <v>1334</v>
      </c>
      <c r="G608" s="221" t="s">
        <v>176</v>
      </c>
      <c r="H608" s="222">
        <v>1189</v>
      </c>
      <c r="I608" s="223"/>
      <c r="J608" s="224">
        <f>ROUND(I608*H608,2)</f>
        <v>0</v>
      </c>
      <c r="K608" s="220" t="s">
        <v>169</v>
      </c>
      <c r="L608" s="44"/>
      <c r="M608" s="225" t="s">
        <v>1</v>
      </c>
      <c r="N608" s="226" t="s">
        <v>43</v>
      </c>
      <c r="O608" s="91"/>
      <c r="P608" s="227">
        <f>O608*H608</f>
        <v>0</v>
      </c>
      <c r="Q608" s="227">
        <v>0</v>
      </c>
      <c r="R608" s="227">
        <f>Q608*H608</f>
        <v>0</v>
      </c>
      <c r="S608" s="227">
        <v>0</v>
      </c>
      <c r="T608" s="228">
        <f>S608*H608</f>
        <v>0</v>
      </c>
      <c r="U608" s="38"/>
      <c r="V608" s="38"/>
      <c r="W608" s="38"/>
      <c r="X608" s="38"/>
      <c r="Y608" s="38"/>
      <c r="Z608" s="38"/>
      <c r="AA608" s="38"/>
      <c r="AB608" s="38"/>
      <c r="AC608" s="38"/>
      <c r="AD608" s="38"/>
      <c r="AE608" s="38"/>
      <c r="AR608" s="229" t="s">
        <v>170</v>
      </c>
      <c r="AT608" s="229" t="s">
        <v>165</v>
      </c>
      <c r="AU608" s="229" t="s">
        <v>88</v>
      </c>
      <c r="AY608" s="17" t="s">
        <v>162</v>
      </c>
      <c r="BE608" s="230">
        <f>IF(N608="základní",J608,0)</f>
        <v>0</v>
      </c>
      <c r="BF608" s="230">
        <f>IF(N608="snížená",J608,0)</f>
        <v>0</v>
      </c>
      <c r="BG608" s="230">
        <f>IF(N608="zákl. přenesená",J608,0)</f>
        <v>0</v>
      </c>
      <c r="BH608" s="230">
        <f>IF(N608="sníž. přenesená",J608,0)</f>
        <v>0</v>
      </c>
      <c r="BI608" s="230">
        <f>IF(N608="nulová",J608,0)</f>
        <v>0</v>
      </c>
      <c r="BJ608" s="17" t="s">
        <v>86</v>
      </c>
      <c r="BK608" s="230">
        <f>ROUND(I608*H608,2)</f>
        <v>0</v>
      </c>
      <c r="BL608" s="17" t="s">
        <v>170</v>
      </c>
      <c r="BM608" s="229" t="s">
        <v>1335</v>
      </c>
    </row>
    <row r="609" s="2" customFormat="1" ht="24.15" customHeight="1">
      <c r="A609" s="38"/>
      <c r="B609" s="39"/>
      <c r="C609" s="218" t="s">
        <v>1336</v>
      </c>
      <c r="D609" s="218" t="s">
        <v>165</v>
      </c>
      <c r="E609" s="219" t="s">
        <v>1337</v>
      </c>
      <c r="F609" s="220" t="s">
        <v>1338</v>
      </c>
      <c r="G609" s="221" t="s">
        <v>176</v>
      </c>
      <c r="H609" s="222">
        <v>1189</v>
      </c>
      <c r="I609" s="223"/>
      <c r="J609" s="224">
        <f>ROUND(I609*H609,2)</f>
        <v>0</v>
      </c>
      <c r="K609" s="220" t="s">
        <v>169</v>
      </c>
      <c r="L609" s="44"/>
      <c r="M609" s="225" t="s">
        <v>1</v>
      </c>
      <c r="N609" s="226" t="s">
        <v>43</v>
      </c>
      <c r="O609" s="91"/>
      <c r="P609" s="227">
        <f>O609*H609</f>
        <v>0</v>
      </c>
      <c r="Q609" s="227">
        <v>0</v>
      </c>
      <c r="R609" s="227">
        <f>Q609*H609</f>
        <v>0</v>
      </c>
      <c r="S609" s="227">
        <v>0</v>
      </c>
      <c r="T609" s="228">
        <f>S609*H609</f>
        <v>0</v>
      </c>
      <c r="U609" s="38"/>
      <c r="V609" s="38"/>
      <c r="W609" s="38"/>
      <c r="X609" s="38"/>
      <c r="Y609" s="38"/>
      <c r="Z609" s="38"/>
      <c r="AA609" s="38"/>
      <c r="AB609" s="38"/>
      <c r="AC609" s="38"/>
      <c r="AD609" s="38"/>
      <c r="AE609" s="38"/>
      <c r="AR609" s="229" t="s">
        <v>170</v>
      </c>
      <c r="AT609" s="229" t="s">
        <v>165</v>
      </c>
      <c r="AU609" s="229" t="s">
        <v>88</v>
      </c>
      <c r="AY609" s="17" t="s">
        <v>162</v>
      </c>
      <c r="BE609" s="230">
        <f>IF(N609="základní",J609,0)</f>
        <v>0</v>
      </c>
      <c r="BF609" s="230">
        <f>IF(N609="snížená",J609,0)</f>
        <v>0</v>
      </c>
      <c r="BG609" s="230">
        <f>IF(N609="zákl. přenesená",J609,0)</f>
        <v>0</v>
      </c>
      <c r="BH609" s="230">
        <f>IF(N609="sníž. přenesená",J609,0)</f>
        <v>0</v>
      </c>
      <c r="BI609" s="230">
        <f>IF(N609="nulová",J609,0)</f>
        <v>0</v>
      </c>
      <c r="BJ609" s="17" t="s">
        <v>86</v>
      </c>
      <c r="BK609" s="230">
        <f>ROUND(I609*H609,2)</f>
        <v>0</v>
      </c>
      <c r="BL609" s="17" t="s">
        <v>170</v>
      </c>
      <c r="BM609" s="229" t="s">
        <v>1339</v>
      </c>
    </row>
    <row r="610" s="2" customFormat="1" ht="24.15" customHeight="1">
      <c r="A610" s="38"/>
      <c r="B610" s="39"/>
      <c r="C610" s="218" t="s">
        <v>1340</v>
      </c>
      <c r="D610" s="218" t="s">
        <v>165</v>
      </c>
      <c r="E610" s="219" t="s">
        <v>1341</v>
      </c>
      <c r="F610" s="220" t="s">
        <v>1342</v>
      </c>
      <c r="G610" s="221" t="s">
        <v>168</v>
      </c>
      <c r="H610" s="222">
        <v>93.599999999999994</v>
      </c>
      <c r="I610" s="223"/>
      <c r="J610" s="224">
        <f>ROUND(I610*H610,2)</f>
        <v>0</v>
      </c>
      <c r="K610" s="220" t="s">
        <v>169</v>
      </c>
      <c r="L610" s="44"/>
      <c r="M610" s="225" t="s">
        <v>1</v>
      </c>
      <c r="N610" s="226" t="s">
        <v>43</v>
      </c>
      <c r="O610" s="91"/>
      <c r="P610" s="227">
        <f>O610*H610</f>
        <v>0</v>
      </c>
      <c r="Q610" s="227">
        <v>0</v>
      </c>
      <c r="R610" s="227">
        <f>Q610*H610</f>
        <v>0</v>
      </c>
      <c r="S610" s="227">
        <v>0</v>
      </c>
      <c r="T610" s="228">
        <f>S610*H610</f>
        <v>0</v>
      </c>
      <c r="U610" s="38"/>
      <c r="V610" s="38"/>
      <c r="W610" s="38"/>
      <c r="X610" s="38"/>
      <c r="Y610" s="38"/>
      <c r="Z610" s="38"/>
      <c r="AA610" s="38"/>
      <c r="AB610" s="38"/>
      <c r="AC610" s="38"/>
      <c r="AD610" s="38"/>
      <c r="AE610" s="38"/>
      <c r="AR610" s="229" t="s">
        <v>170</v>
      </c>
      <c r="AT610" s="229" t="s">
        <v>165</v>
      </c>
      <c r="AU610" s="229" t="s">
        <v>88</v>
      </c>
      <c r="AY610" s="17" t="s">
        <v>162</v>
      </c>
      <c r="BE610" s="230">
        <f>IF(N610="základní",J610,0)</f>
        <v>0</v>
      </c>
      <c r="BF610" s="230">
        <f>IF(N610="snížená",J610,0)</f>
        <v>0</v>
      </c>
      <c r="BG610" s="230">
        <f>IF(N610="zákl. přenesená",J610,0)</f>
        <v>0</v>
      </c>
      <c r="BH610" s="230">
        <f>IF(N610="sníž. přenesená",J610,0)</f>
        <v>0</v>
      </c>
      <c r="BI610" s="230">
        <f>IF(N610="nulová",J610,0)</f>
        <v>0</v>
      </c>
      <c r="BJ610" s="17" t="s">
        <v>86</v>
      </c>
      <c r="BK610" s="230">
        <f>ROUND(I610*H610,2)</f>
        <v>0</v>
      </c>
      <c r="BL610" s="17" t="s">
        <v>170</v>
      </c>
      <c r="BM610" s="229" t="s">
        <v>1343</v>
      </c>
    </row>
    <row r="611" s="2" customFormat="1" ht="24.15" customHeight="1">
      <c r="A611" s="38"/>
      <c r="B611" s="39"/>
      <c r="C611" s="218" t="s">
        <v>1344</v>
      </c>
      <c r="D611" s="218" t="s">
        <v>165</v>
      </c>
      <c r="E611" s="219" t="s">
        <v>1345</v>
      </c>
      <c r="F611" s="220" t="s">
        <v>1346</v>
      </c>
      <c r="G611" s="221" t="s">
        <v>168</v>
      </c>
      <c r="H611" s="222">
        <v>93.599999999999994</v>
      </c>
      <c r="I611" s="223"/>
      <c r="J611" s="224">
        <f>ROUND(I611*H611,2)</f>
        <v>0</v>
      </c>
      <c r="K611" s="220" t="s">
        <v>169</v>
      </c>
      <c r="L611" s="44"/>
      <c r="M611" s="225" t="s">
        <v>1</v>
      </c>
      <c r="N611" s="226" t="s">
        <v>43</v>
      </c>
      <c r="O611" s="91"/>
      <c r="P611" s="227">
        <f>O611*H611</f>
        <v>0</v>
      </c>
      <c r="Q611" s="227">
        <v>0</v>
      </c>
      <c r="R611" s="227">
        <f>Q611*H611</f>
        <v>0</v>
      </c>
      <c r="S611" s="227">
        <v>0</v>
      </c>
      <c r="T611" s="228">
        <f>S611*H611</f>
        <v>0</v>
      </c>
      <c r="U611" s="38"/>
      <c r="V611" s="38"/>
      <c r="W611" s="38"/>
      <c r="X611" s="38"/>
      <c r="Y611" s="38"/>
      <c r="Z611" s="38"/>
      <c r="AA611" s="38"/>
      <c r="AB611" s="38"/>
      <c r="AC611" s="38"/>
      <c r="AD611" s="38"/>
      <c r="AE611" s="38"/>
      <c r="AR611" s="229" t="s">
        <v>170</v>
      </c>
      <c r="AT611" s="229" t="s">
        <v>165</v>
      </c>
      <c r="AU611" s="229" t="s">
        <v>88</v>
      </c>
      <c r="AY611" s="17" t="s">
        <v>162</v>
      </c>
      <c r="BE611" s="230">
        <f>IF(N611="základní",J611,0)</f>
        <v>0</v>
      </c>
      <c r="BF611" s="230">
        <f>IF(N611="snížená",J611,0)</f>
        <v>0</v>
      </c>
      <c r="BG611" s="230">
        <f>IF(N611="zákl. přenesená",J611,0)</f>
        <v>0</v>
      </c>
      <c r="BH611" s="230">
        <f>IF(N611="sníž. přenesená",J611,0)</f>
        <v>0</v>
      </c>
      <c r="BI611" s="230">
        <f>IF(N611="nulová",J611,0)</f>
        <v>0</v>
      </c>
      <c r="BJ611" s="17" t="s">
        <v>86</v>
      </c>
      <c r="BK611" s="230">
        <f>ROUND(I611*H611,2)</f>
        <v>0</v>
      </c>
      <c r="BL611" s="17" t="s">
        <v>170</v>
      </c>
      <c r="BM611" s="229" t="s">
        <v>1347</v>
      </c>
    </row>
    <row r="612" s="12" customFormat="1" ht="22.8" customHeight="1">
      <c r="A612" s="12"/>
      <c r="B612" s="202"/>
      <c r="C612" s="203"/>
      <c r="D612" s="204" t="s">
        <v>77</v>
      </c>
      <c r="E612" s="216" t="s">
        <v>1348</v>
      </c>
      <c r="F612" s="216" t="s">
        <v>1349</v>
      </c>
      <c r="G612" s="203"/>
      <c r="H612" s="203"/>
      <c r="I612" s="206"/>
      <c r="J612" s="217">
        <f>BK612</f>
        <v>0</v>
      </c>
      <c r="K612" s="203"/>
      <c r="L612" s="208"/>
      <c r="M612" s="209"/>
      <c r="N612" s="210"/>
      <c r="O612" s="210"/>
      <c r="P612" s="211">
        <f>P613</f>
        <v>0</v>
      </c>
      <c r="Q612" s="210"/>
      <c r="R612" s="211">
        <f>R613</f>
        <v>0</v>
      </c>
      <c r="S612" s="210"/>
      <c r="T612" s="212">
        <f>T613</f>
        <v>0</v>
      </c>
      <c r="U612" s="12"/>
      <c r="V612" s="12"/>
      <c r="W612" s="12"/>
      <c r="X612" s="12"/>
      <c r="Y612" s="12"/>
      <c r="Z612" s="12"/>
      <c r="AA612" s="12"/>
      <c r="AB612" s="12"/>
      <c r="AC612" s="12"/>
      <c r="AD612" s="12"/>
      <c r="AE612" s="12"/>
      <c r="AR612" s="213" t="s">
        <v>86</v>
      </c>
      <c r="AT612" s="214" t="s">
        <v>77</v>
      </c>
      <c r="AU612" s="214" t="s">
        <v>86</v>
      </c>
      <c r="AY612" s="213" t="s">
        <v>162</v>
      </c>
      <c r="BK612" s="215">
        <f>BK613</f>
        <v>0</v>
      </c>
    </row>
    <row r="613" s="2" customFormat="1" ht="24.15" customHeight="1">
      <c r="A613" s="38"/>
      <c r="B613" s="39"/>
      <c r="C613" s="218" t="s">
        <v>1350</v>
      </c>
      <c r="D613" s="218" t="s">
        <v>165</v>
      </c>
      <c r="E613" s="219" t="s">
        <v>1351</v>
      </c>
      <c r="F613" s="220" t="s">
        <v>1352</v>
      </c>
      <c r="G613" s="221" t="s">
        <v>353</v>
      </c>
      <c r="H613" s="222">
        <v>1916.8109999999999</v>
      </c>
      <c r="I613" s="223"/>
      <c r="J613" s="224">
        <f>ROUND(I613*H613,2)</f>
        <v>0</v>
      </c>
      <c r="K613" s="220" t="s">
        <v>169</v>
      </c>
      <c r="L613" s="44"/>
      <c r="M613" s="225" t="s">
        <v>1</v>
      </c>
      <c r="N613" s="226" t="s">
        <v>43</v>
      </c>
      <c r="O613" s="91"/>
      <c r="P613" s="227">
        <f>O613*H613</f>
        <v>0</v>
      </c>
      <c r="Q613" s="227">
        <v>0</v>
      </c>
      <c r="R613" s="227">
        <f>Q613*H613</f>
        <v>0</v>
      </c>
      <c r="S613" s="227">
        <v>0</v>
      </c>
      <c r="T613" s="228">
        <f>S613*H613</f>
        <v>0</v>
      </c>
      <c r="U613" s="38"/>
      <c r="V613" s="38"/>
      <c r="W613" s="38"/>
      <c r="X613" s="38"/>
      <c r="Y613" s="38"/>
      <c r="Z613" s="38"/>
      <c r="AA613" s="38"/>
      <c r="AB613" s="38"/>
      <c r="AC613" s="38"/>
      <c r="AD613" s="38"/>
      <c r="AE613" s="38"/>
      <c r="AR613" s="229" t="s">
        <v>170</v>
      </c>
      <c r="AT613" s="229" t="s">
        <v>165</v>
      </c>
      <c r="AU613" s="229" t="s">
        <v>88</v>
      </c>
      <c r="AY613" s="17" t="s">
        <v>162</v>
      </c>
      <c r="BE613" s="230">
        <f>IF(N613="základní",J613,0)</f>
        <v>0</v>
      </c>
      <c r="BF613" s="230">
        <f>IF(N613="snížená",J613,0)</f>
        <v>0</v>
      </c>
      <c r="BG613" s="230">
        <f>IF(N613="zákl. přenesená",J613,0)</f>
        <v>0</v>
      </c>
      <c r="BH613" s="230">
        <f>IF(N613="sníž. přenesená",J613,0)</f>
        <v>0</v>
      </c>
      <c r="BI613" s="230">
        <f>IF(N613="nulová",J613,0)</f>
        <v>0</v>
      </c>
      <c r="BJ613" s="17" t="s">
        <v>86</v>
      </c>
      <c r="BK613" s="230">
        <f>ROUND(I613*H613,2)</f>
        <v>0</v>
      </c>
      <c r="BL613" s="17" t="s">
        <v>170</v>
      </c>
      <c r="BM613" s="229" t="s">
        <v>1353</v>
      </c>
    </row>
    <row r="614" s="12" customFormat="1" ht="25.92" customHeight="1">
      <c r="A614" s="12"/>
      <c r="B614" s="202"/>
      <c r="C614" s="203"/>
      <c r="D614" s="204" t="s">
        <v>77</v>
      </c>
      <c r="E614" s="205" t="s">
        <v>368</v>
      </c>
      <c r="F614" s="205" t="s">
        <v>369</v>
      </c>
      <c r="G614" s="203"/>
      <c r="H614" s="203"/>
      <c r="I614" s="206"/>
      <c r="J614" s="207">
        <f>BK614</f>
        <v>0</v>
      </c>
      <c r="K614" s="203"/>
      <c r="L614" s="208"/>
      <c r="M614" s="209"/>
      <c r="N614" s="210"/>
      <c r="O614" s="210"/>
      <c r="P614" s="211">
        <f>P615+P636+P695+P728+P731+P734+P757+P813+P890+P915+P929+P939+P957+P980+P1002</f>
        <v>0</v>
      </c>
      <c r="Q614" s="210"/>
      <c r="R614" s="211">
        <f>R615+R636+R695+R728+R731+R734+R757+R813+R890+R915+R929+R939+R957+R980+R1002</f>
        <v>42.906196849999994</v>
      </c>
      <c r="S614" s="210"/>
      <c r="T614" s="212">
        <f>T615+T636+T695+T728+T731+T734+T757+T813+T890+T915+T929+T939+T957+T980+T1002</f>
        <v>0</v>
      </c>
      <c r="U614" s="12"/>
      <c r="V614" s="12"/>
      <c r="W614" s="12"/>
      <c r="X614" s="12"/>
      <c r="Y614" s="12"/>
      <c r="Z614" s="12"/>
      <c r="AA614" s="12"/>
      <c r="AB614" s="12"/>
      <c r="AC614" s="12"/>
      <c r="AD614" s="12"/>
      <c r="AE614" s="12"/>
      <c r="AR614" s="213" t="s">
        <v>88</v>
      </c>
      <c r="AT614" s="214" t="s">
        <v>77</v>
      </c>
      <c r="AU614" s="214" t="s">
        <v>78</v>
      </c>
      <c r="AY614" s="213" t="s">
        <v>162</v>
      </c>
      <c r="BK614" s="215">
        <f>BK615+BK636+BK695+BK728+BK731+BK734+BK757+BK813+BK890+BK915+BK929+BK939+BK957+BK980+BK1002</f>
        <v>0</v>
      </c>
    </row>
    <row r="615" s="12" customFormat="1" ht="22.8" customHeight="1">
      <c r="A615" s="12"/>
      <c r="B615" s="202"/>
      <c r="C615" s="203"/>
      <c r="D615" s="204" t="s">
        <v>77</v>
      </c>
      <c r="E615" s="216" t="s">
        <v>370</v>
      </c>
      <c r="F615" s="216" t="s">
        <v>371</v>
      </c>
      <c r="G615" s="203"/>
      <c r="H615" s="203"/>
      <c r="I615" s="206"/>
      <c r="J615" s="217">
        <f>BK615</f>
        <v>0</v>
      </c>
      <c r="K615" s="203"/>
      <c r="L615" s="208"/>
      <c r="M615" s="209"/>
      <c r="N615" s="210"/>
      <c r="O615" s="210"/>
      <c r="P615" s="211">
        <f>SUM(P616:P635)</f>
        <v>0</v>
      </c>
      <c r="Q615" s="210"/>
      <c r="R615" s="211">
        <f>SUM(R616:R635)</f>
        <v>6.5217724999999991</v>
      </c>
      <c r="S615" s="210"/>
      <c r="T615" s="212">
        <f>SUM(T616:T635)</f>
        <v>0</v>
      </c>
      <c r="U615" s="12"/>
      <c r="V615" s="12"/>
      <c r="W615" s="12"/>
      <c r="X615" s="12"/>
      <c r="Y615" s="12"/>
      <c r="Z615" s="12"/>
      <c r="AA615" s="12"/>
      <c r="AB615" s="12"/>
      <c r="AC615" s="12"/>
      <c r="AD615" s="12"/>
      <c r="AE615" s="12"/>
      <c r="AR615" s="213" t="s">
        <v>88</v>
      </c>
      <c r="AT615" s="214" t="s">
        <v>77</v>
      </c>
      <c r="AU615" s="214" t="s">
        <v>86</v>
      </c>
      <c r="AY615" s="213" t="s">
        <v>162</v>
      </c>
      <c r="BK615" s="215">
        <f>SUM(BK616:BK635)</f>
        <v>0</v>
      </c>
    </row>
    <row r="616" s="2" customFormat="1" ht="24.15" customHeight="1">
      <c r="A616" s="38"/>
      <c r="B616" s="39"/>
      <c r="C616" s="218" t="s">
        <v>1354</v>
      </c>
      <c r="D616" s="218" t="s">
        <v>165</v>
      </c>
      <c r="E616" s="219" t="s">
        <v>1355</v>
      </c>
      <c r="F616" s="220" t="s">
        <v>1356</v>
      </c>
      <c r="G616" s="221" t="s">
        <v>176</v>
      </c>
      <c r="H616" s="222">
        <v>1061.3</v>
      </c>
      <c r="I616" s="223"/>
      <c r="J616" s="224">
        <f>ROUND(I616*H616,2)</f>
        <v>0</v>
      </c>
      <c r="K616" s="220" t="s">
        <v>169</v>
      </c>
      <c r="L616" s="44"/>
      <c r="M616" s="225" t="s">
        <v>1</v>
      </c>
      <c r="N616" s="226" t="s">
        <v>43</v>
      </c>
      <c r="O616" s="91"/>
      <c r="P616" s="227">
        <f>O616*H616</f>
        <v>0</v>
      </c>
      <c r="Q616" s="227">
        <v>0</v>
      </c>
      <c r="R616" s="227">
        <f>Q616*H616</f>
        <v>0</v>
      </c>
      <c r="S616" s="227">
        <v>0</v>
      </c>
      <c r="T616" s="228">
        <f>S616*H616</f>
        <v>0</v>
      </c>
      <c r="U616" s="38"/>
      <c r="V616" s="38"/>
      <c r="W616" s="38"/>
      <c r="X616" s="38"/>
      <c r="Y616" s="38"/>
      <c r="Z616" s="38"/>
      <c r="AA616" s="38"/>
      <c r="AB616" s="38"/>
      <c r="AC616" s="38"/>
      <c r="AD616" s="38"/>
      <c r="AE616" s="38"/>
      <c r="AR616" s="229" t="s">
        <v>245</v>
      </c>
      <c r="AT616" s="229" t="s">
        <v>165</v>
      </c>
      <c r="AU616" s="229" t="s">
        <v>88</v>
      </c>
      <c r="AY616" s="17" t="s">
        <v>162</v>
      </c>
      <c r="BE616" s="230">
        <f>IF(N616="základní",J616,0)</f>
        <v>0</v>
      </c>
      <c r="BF616" s="230">
        <f>IF(N616="snížená",J616,0)</f>
        <v>0</v>
      </c>
      <c r="BG616" s="230">
        <f>IF(N616="zákl. přenesená",J616,0)</f>
        <v>0</v>
      </c>
      <c r="BH616" s="230">
        <f>IF(N616="sníž. přenesená",J616,0)</f>
        <v>0</v>
      </c>
      <c r="BI616" s="230">
        <f>IF(N616="nulová",J616,0)</f>
        <v>0</v>
      </c>
      <c r="BJ616" s="17" t="s">
        <v>86</v>
      </c>
      <c r="BK616" s="230">
        <f>ROUND(I616*H616,2)</f>
        <v>0</v>
      </c>
      <c r="BL616" s="17" t="s">
        <v>245</v>
      </c>
      <c r="BM616" s="229" t="s">
        <v>1357</v>
      </c>
    </row>
    <row r="617" s="2" customFormat="1">
      <c r="A617" s="38"/>
      <c r="B617" s="39"/>
      <c r="C617" s="40"/>
      <c r="D617" s="231" t="s">
        <v>172</v>
      </c>
      <c r="E617" s="40"/>
      <c r="F617" s="232" t="s">
        <v>1358</v>
      </c>
      <c r="G617" s="40"/>
      <c r="H617" s="40"/>
      <c r="I617" s="233"/>
      <c r="J617" s="40"/>
      <c r="K617" s="40"/>
      <c r="L617" s="44"/>
      <c r="M617" s="234"/>
      <c r="N617" s="235"/>
      <c r="O617" s="91"/>
      <c r="P617" s="91"/>
      <c r="Q617" s="91"/>
      <c r="R617" s="91"/>
      <c r="S617" s="91"/>
      <c r="T617" s="92"/>
      <c r="U617" s="38"/>
      <c r="V617" s="38"/>
      <c r="W617" s="38"/>
      <c r="X617" s="38"/>
      <c r="Y617" s="38"/>
      <c r="Z617" s="38"/>
      <c r="AA617" s="38"/>
      <c r="AB617" s="38"/>
      <c r="AC617" s="38"/>
      <c r="AD617" s="38"/>
      <c r="AE617" s="38"/>
      <c r="AT617" s="17" t="s">
        <v>172</v>
      </c>
      <c r="AU617" s="17" t="s">
        <v>88</v>
      </c>
    </row>
    <row r="618" s="15" customFormat="1">
      <c r="A618" s="15"/>
      <c r="B618" s="258"/>
      <c r="C618" s="259"/>
      <c r="D618" s="231" t="s">
        <v>179</v>
      </c>
      <c r="E618" s="260" t="s">
        <v>1</v>
      </c>
      <c r="F618" s="261" t="s">
        <v>1359</v>
      </c>
      <c r="G618" s="259"/>
      <c r="H618" s="260" t="s">
        <v>1</v>
      </c>
      <c r="I618" s="262"/>
      <c r="J618" s="259"/>
      <c r="K618" s="259"/>
      <c r="L618" s="263"/>
      <c r="M618" s="264"/>
      <c r="N618" s="265"/>
      <c r="O618" s="265"/>
      <c r="P618" s="265"/>
      <c r="Q618" s="265"/>
      <c r="R618" s="265"/>
      <c r="S618" s="265"/>
      <c r="T618" s="266"/>
      <c r="U618" s="15"/>
      <c r="V618" s="15"/>
      <c r="W618" s="15"/>
      <c r="X618" s="15"/>
      <c r="Y618" s="15"/>
      <c r="Z618" s="15"/>
      <c r="AA618" s="15"/>
      <c r="AB618" s="15"/>
      <c r="AC618" s="15"/>
      <c r="AD618" s="15"/>
      <c r="AE618" s="15"/>
      <c r="AT618" s="267" t="s">
        <v>179</v>
      </c>
      <c r="AU618" s="267" t="s">
        <v>88</v>
      </c>
      <c r="AV618" s="15" t="s">
        <v>86</v>
      </c>
      <c r="AW618" s="15" t="s">
        <v>34</v>
      </c>
      <c r="AX618" s="15" t="s">
        <v>78</v>
      </c>
      <c r="AY618" s="267" t="s">
        <v>162</v>
      </c>
    </row>
    <row r="619" s="13" customFormat="1">
      <c r="A619" s="13"/>
      <c r="B619" s="236"/>
      <c r="C619" s="237"/>
      <c r="D619" s="231" t="s">
        <v>179</v>
      </c>
      <c r="E619" s="238" t="s">
        <v>1</v>
      </c>
      <c r="F619" s="239" t="s">
        <v>1360</v>
      </c>
      <c r="G619" s="237"/>
      <c r="H619" s="240">
        <v>954</v>
      </c>
      <c r="I619" s="241"/>
      <c r="J619" s="237"/>
      <c r="K619" s="237"/>
      <c r="L619" s="242"/>
      <c r="M619" s="243"/>
      <c r="N619" s="244"/>
      <c r="O619" s="244"/>
      <c r="P619" s="244"/>
      <c r="Q619" s="244"/>
      <c r="R619" s="244"/>
      <c r="S619" s="244"/>
      <c r="T619" s="245"/>
      <c r="U619" s="13"/>
      <c r="V619" s="13"/>
      <c r="W619" s="13"/>
      <c r="X619" s="13"/>
      <c r="Y619" s="13"/>
      <c r="Z619" s="13"/>
      <c r="AA619" s="13"/>
      <c r="AB619" s="13"/>
      <c r="AC619" s="13"/>
      <c r="AD619" s="13"/>
      <c r="AE619" s="13"/>
      <c r="AT619" s="246" t="s">
        <v>179</v>
      </c>
      <c r="AU619" s="246" t="s">
        <v>88</v>
      </c>
      <c r="AV619" s="13" t="s">
        <v>88</v>
      </c>
      <c r="AW619" s="13" t="s">
        <v>34</v>
      </c>
      <c r="AX619" s="13" t="s">
        <v>78</v>
      </c>
      <c r="AY619" s="246" t="s">
        <v>162</v>
      </c>
    </row>
    <row r="620" s="15" customFormat="1">
      <c r="A620" s="15"/>
      <c r="B620" s="258"/>
      <c r="C620" s="259"/>
      <c r="D620" s="231" t="s">
        <v>179</v>
      </c>
      <c r="E620" s="260" t="s">
        <v>1</v>
      </c>
      <c r="F620" s="261" t="s">
        <v>1361</v>
      </c>
      <c r="G620" s="259"/>
      <c r="H620" s="260" t="s">
        <v>1</v>
      </c>
      <c r="I620" s="262"/>
      <c r="J620" s="259"/>
      <c r="K620" s="259"/>
      <c r="L620" s="263"/>
      <c r="M620" s="264"/>
      <c r="N620" s="265"/>
      <c r="O620" s="265"/>
      <c r="P620" s="265"/>
      <c r="Q620" s="265"/>
      <c r="R620" s="265"/>
      <c r="S620" s="265"/>
      <c r="T620" s="266"/>
      <c r="U620" s="15"/>
      <c r="V620" s="15"/>
      <c r="W620" s="15"/>
      <c r="X620" s="15"/>
      <c r="Y620" s="15"/>
      <c r="Z620" s="15"/>
      <c r="AA620" s="15"/>
      <c r="AB620" s="15"/>
      <c r="AC620" s="15"/>
      <c r="AD620" s="15"/>
      <c r="AE620" s="15"/>
      <c r="AT620" s="267" t="s">
        <v>179</v>
      </c>
      <c r="AU620" s="267" t="s">
        <v>88</v>
      </c>
      <c r="AV620" s="15" t="s">
        <v>86</v>
      </c>
      <c r="AW620" s="15" t="s">
        <v>34</v>
      </c>
      <c r="AX620" s="15" t="s">
        <v>78</v>
      </c>
      <c r="AY620" s="267" t="s">
        <v>162</v>
      </c>
    </row>
    <row r="621" s="13" customFormat="1">
      <c r="A621" s="13"/>
      <c r="B621" s="236"/>
      <c r="C621" s="237"/>
      <c r="D621" s="231" t="s">
        <v>179</v>
      </c>
      <c r="E621" s="238" t="s">
        <v>1</v>
      </c>
      <c r="F621" s="239" t="s">
        <v>1362</v>
      </c>
      <c r="G621" s="237"/>
      <c r="H621" s="240">
        <v>107.3</v>
      </c>
      <c r="I621" s="241"/>
      <c r="J621" s="237"/>
      <c r="K621" s="237"/>
      <c r="L621" s="242"/>
      <c r="M621" s="243"/>
      <c r="N621" s="244"/>
      <c r="O621" s="244"/>
      <c r="P621" s="244"/>
      <c r="Q621" s="244"/>
      <c r="R621" s="244"/>
      <c r="S621" s="244"/>
      <c r="T621" s="245"/>
      <c r="U621" s="13"/>
      <c r="V621" s="13"/>
      <c r="W621" s="13"/>
      <c r="X621" s="13"/>
      <c r="Y621" s="13"/>
      <c r="Z621" s="13"/>
      <c r="AA621" s="13"/>
      <c r="AB621" s="13"/>
      <c r="AC621" s="13"/>
      <c r="AD621" s="13"/>
      <c r="AE621" s="13"/>
      <c r="AT621" s="246" t="s">
        <v>179</v>
      </c>
      <c r="AU621" s="246" t="s">
        <v>88</v>
      </c>
      <c r="AV621" s="13" t="s">
        <v>88</v>
      </c>
      <c r="AW621" s="13" t="s">
        <v>34</v>
      </c>
      <c r="AX621" s="13" t="s">
        <v>78</v>
      </c>
      <c r="AY621" s="246" t="s">
        <v>162</v>
      </c>
    </row>
    <row r="622" s="14" customFormat="1">
      <c r="A622" s="14"/>
      <c r="B622" s="247"/>
      <c r="C622" s="248"/>
      <c r="D622" s="231" t="s">
        <v>179</v>
      </c>
      <c r="E622" s="249" t="s">
        <v>1</v>
      </c>
      <c r="F622" s="250" t="s">
        <v>181</v>
      </c>
      <c r="G622" s="248"/>
      <c r="H622" s="251">
        <v>1061.3</v>
      </c>
      <c r="I622" s="252"/>
      <c r="J622" s="248"/>
      <c r="K622" s="248"/>
      <c r="L622" s="253"/>
      <c r="M622" s="254"/>
      <c r="N622" s="255"/>
      <c r="O622" s="255"/>
      <c r="P622" s="255"/>
      <c r="Q622" s="255"/>
      <c r="R622" s="255"/>
      <c r="S622" s="255"/>
      <c r="T622" s="256"/>
      <c r="U622" s="14"/>
      <c r="V622" s="14"/>
      <c r="W622" s="14"/>
      <c r="X622" s="14"/>
      <c r="Y622" s="14"/>
      <c r="Z622" s="14"/>
      <c r="AA622" s="14"/>
      <c r="AB622" s="14"/>
      <c r="AC622" s="14"/>
      <c r="AD622" s="14"/>
      <c r="AE622" s="14"/>
      <c r="AT622" s="257" t="s">
        <v>179</v>
      </c>
      <c r="AU622" s="257" t="s">
        <v>88</v>
      </c>
      <c r="AV622" s="14" t="s">
        <v>170</v>
      </c>
      <c r="AW622" s="14" t="s">
        <v>34</v>
      </c>
      <c r="AX622" s="14" t="s">
        <v>86</v>
      </c>
      <c r="AY622" s="257" t="s">
        <v>162</v>
      </c>
    </row>
    <row r="623" s="2" customFormat="1" ht="16.5" customHeight="1">
      <c r="A623" s="38"/>
      <c r="B623" s="39"/>
      <c r="C623" s="273" t="s">
        <v>1363</v>
      </c>
      <c r="D623" s="273" t="s">
        <v>616</v>
      </c>
      <c r="E623" s="274" t="s">
        <v>1364</v>
      </c>
      <c r="F623" s="275" t="s">
        <v>1365</v>
      </c>
      <c r="G623" s="276" t="s">
        <v>353</v>
      </c>
      <c r="H623" s="277">
        <v>0.53100000000000003</v>
      </c>
      <c r="I623" s="278"/>
      <c r="J623" s="279">
        <f>ROUND(I623*H623,2)</f>
        <v>0</v>
      </c>
      <c r="K623" s="275" t="s">
        <v>169</v>
      </c>
      <c r="L623" s="280"/>
      <c r="M623" s="281" t="s">
        <v>1</v>
      </c>
      <c r="N623" s="282" t="s">
        <v>43</v>
      </c>
      <c r="O623" s="91"/>
      <c r="P623" s="227">
        <f>O623*H623</f>
        <v>0</v>
      </c>
      <c r="Q623" s="227">
        <v>1</v>
      </c>
      <c r="R623" s="227">
        <f>Q623*H623</f>
        <v>0.53100000000000003</v>
      </c>
      <c r="S623" s="227">
        <v>0</v>
      </c>
      <c r="T623" s="228">
        <f>S623*H623</f>
        <v>0</v>
      </c>
      <c r="U623" s="38"/>
      <c r="V623" s="38"/>
      <c r="W623" s="38"/>
      <c r="X623" s="38"/>
      <c r="Y623" s="38"/>
      <c r="Z623" s="38"/>
      <c r="AA623" s="38"/>
      <c r="AB623" s="38"/>
      <c r="AC623" s="38"/>
      <c r="AD623" s="38"/>
      <c r="AE623" s="38"/>
      <c r="AR623" s="229" t="s">
        <v>318</v>
      </c>
      <c r="AT623" s="229" t="s">
        <v>616</v>
      </c>
      <c r="AU623" s="229" t="s">
        <v>88</v>
      </c>
      <c r="AY623" s="17" t="s">
        <v>162</v>
      </c>
      <c r="BE623" s="230">
        <f>IF(N623="základní",J623,0)</f>
        <v>0</v>
      </c>
      <c r="BF623" s="230">
        <f>IF(N623="snížená",J623,0)</f>
        <v>0</v>
      </c>
      <c r="BG623" s="230">
        <f>IF(N623="zákl. přenesená",J623,0)</f>
        <v>0</v>
      </c>
      <c r="BH623" s="230">
        <f>IF(N623="sníž. přenesená",J623,0)</f>
        <v>0</v>
      </c>
      <c r="BI623" s="230">
        <f>IF(N623="nulová",J623,0)</f>
        <v>0</v>
      </c>
      <c r="BJ623" s="17" t="s">
        <v>86</v>
      </c>
      <c r="BK623" s="230">
        <f>ROUND(I623*H623,2)</f>
        <v>0</v>
      </c>
      <c r="BL623" s="17" t="s">
        <v>245</v>
      </c>
      <c r="BM623" s="229" t="s">
        <v>1366</v>
      </c>
    </row>
    <row r="624" s="13" customFormat="1">
      <c r="A624" s="13"/>
      <c r="B624" s="236"/>
      <c r="C624" s="237"/>
      <c r="D624" s="231" t="s">
        <v>179</v>
      </c>
      <c r="E624" s="238" t="s">
        <v>1</v>
      </c>
      <c r="F624" s="239" t="s">
        <v>1367</v>
      </c>
      <c r="G624" s="237"/>
      <c r="H624" s="240">
        <v>0.53100000000000003</v>
      </c>
      <c r="I624" s="241"/>
      <c r="J624" s="237"/>
      <c r="K624" s="237"/>
      <c r="L624" s="242"/>
      <c r="M624" s="243"/>
      <c r="N624" s="244"/>
      <c r="O624" s="244"/>
      <c r="P624" s="244"/>
      <c r="Q624" s="244"/>
      <c r="R624" s="244"/>
      <c r="S624" s="244"/>
      <c r="T624" s="245"/>
      <c r="U624" s="13"/>
      <c r="V624" s="13"/>
      <c r="W624" s="13"/>
      <c r="X624" s="13"/>
      <c r="Y624" s="13"/>
      <c r="Z624" s="13"/>
      <c r="AA624" s="13"/>
      <c r="AB624" s="13"/>
      <c r="AC624" s="13"/>
      <c r="AD624" s="13"/>
      <c r="AE624" s="13"/>
      <c r="AT624" s="246" t="s">
        <v>179</v>
      </c>
      <c r="AU624" s="246" t="s">
        <v>88</v>
      </c>
      <c r="AV624" s="13" t="s">
        <v>88</v>
      </c>
      <c r="AW624" s="13" t="s">
        <v>34</v>
      </c>
      <c r="AX624" s="13" t="s">
        <v>78</v>
      </c>
      <c r="AY624" s="246" t="s">
        <v>162</v>
      </c>
    </row>
    <row r="625" s="14" customFormat="1">
      <c r="A625" s="14"/>
      <c r="B625" s="247"/>
      <c r="C625" s="248"/>
      <c r="D625" s="231" t="s">
        <v>179</v>
      </c>
      <c r="E625" s="249" t="s">
        <v>1</v>
      </c>
      <c r="F625" s="250" t="s">
        <v>181</v>
      </c>
      <c r="G625" s="248"/>
      <c r="H625" s="251">
        <v>0.53100000000000003</v>
      </c>
      <c r="I625" s="252"/>
      <c r="J625" s="248"/>
      <c r="K625" s="248"/>
      <c r="L625" s="253"/>
      <c r="M625" s="254"/>
      <c r="N625" s="255"/>
      <c r="O625" s="255"/>
      <c r="P625" s="255"/>
      <c r="Q625" s="255"/>
      <c r="R625" s="255"/>
      <c r="S625" s="255"/>
      <c r="T625" s="256"/>
      <c r="U625" s="14"/>
      <c r="V625" s="14"/>
      <c r="W625" s="14"/>
      <c r="X625" s="14"/>
      <c r="Y625" s="14"/>
      <c r="Z625" s="14"/>
      <c r="AA625" s="14"/>
      <c r="AB625" s="14"/>
      <c r="AC625" s="14"/>
      <c r="AD625" s="14"/>
      <c r="AE625" s="14"/>
      <c r="AT625" s="257" t="s">
        <v>179</v>
      </c>
      <c r="AU625" s="257" t="s">
        <v>88</v>
      </c>
      <c r="AV625" s="14" t="s">
        <v>170</v>
      </c>
      <c r="AW625" s="14" t="s">
        <v>34</v>
      </c>
      <c r="AX625" s="14" t="s">
        <v>86</v>
      </c>
      <c r="AY625" s="257" t="s">
        <v>162</v>
      </c>
    </row>
    <row r="626" s="2" customFormat="1" ht="24.15" customHeight="1">
      <c r="A626" s="38"/>
      <c r="B626" s="39"/>
      <c r="C626" s="218" t="s">
        <v>1368</v>
      </c>
      <c r="D626" s="218" t="s">
        <v>165</v>
      </c>
      <c r="E626" s="219" t="s">
        <v>1369</v>
      </c>
      <c r="F626" s="220" t="s">
        <v>1370</v>
      </c>
      <c r="G626" s="221" t="s">
        <v>176</v>
      </c>
      <c r="H626" s="222">
        <v>1061.3</v>
      </c>
      <c r="I626" s="223"/>
      <c r="J626" s="224">
        <f>ROUND(I626*H626,2)</f>
        <v>0</v>
      </c>
      <c r="K626" s="220" t="s">
        <v>169</v>
      </c>
      <c r="L626" s="44"/>
      <c r="M626" s="225" t="s">
        <v>1</v>
      </c>
      <c r="N626" s="226" t="s">
        <v>43</v>
      </c>
      <c r="O626" s="91"/>
      <c r="P626" s="227">
        <f>O626*H626</f>
        <v>0</v>
      </c>
      <c r="Q626" s="227">
        <v>0.00040000000000000002</v>
      </c>
      <c r="R626" s="227">
        <f>Q626*H626</f>
        <v>0.42452000000000001</v>
      </c>
      <c r="S626" s="227">
        <v>0</v>
      </c>
      <c r="T626" s="228">
        <f>S626*H626</f>
        <v>0</v>
      </c>
      <c r="U626" s="38"/>
      <c r="V626" s="38"/>
      <c r="W626" s="38"/>
      <c r="X626" s="38"/>
      <c r="Y626" s="38"/>
      <c r="Z626" s="38"/>
      <c r="AA626" s="38"/>
      <c r="AB626" s="38"/>
      <c r="AC626" s="38"/>
      <c r="AD626" s="38"/>
      <c r="AE626" s="38"/>
      <c r="AR626" s="229" t="s">
        <v>245</v>
      </c>
      <c r="AT626" s="229" t="s">
        <v>165</v>
      </c>
      <c r="AU626" s="229" t="s">
        <v>88</v>
      </c>
      <c r="AY626" s="17" t="s">
        <v>162</v>
      </c>
      <c r="BE626" s="230">
        <f>IF(N626="základní",J626,0)</f>
        <v>0</v>
      </c>
      <c r="BF626" s="230">
        <f>IF(N626="snížená",J626,0)</f>
        <v>0</v>
      </c>
      <c r="BG626" s="230">
        <f>IF(N626="zákl. přenesená",J626,0)</f>
        <v>0</v>
      </c>
      <c r="BH626" s="230">
        <f>IF(N626="sníž. přenesená",J626,0)</f>
        <v>0</v>
      </c>
      <c r="BI626" s="230">
        <f>IF(N626="nulová",J626,0)</f>
        <v>0</v>
      </c>
      <c r="BJ626" s="17" t="s">
        <v>86</v>
      </c>
      <c r="BK626" s="230">
        <f>ROUND(I626*H626,2)</f>
        <v>0</v>
      </c>
      <c r="BL626" s="17" t="s">
        <v>245</v>
      </c>
      <c r="BM626" s="229" t="s">
        <v>1371</v>
      </c>
    </row>
    <row r="627" s="15" customFormat="1">
      <c r="A627" s="15"/>
      <c r="B627" s="258"/>
      <c r="C627" s="259"/>
      <c r="D627" s="231" t="s">
        <v>179</v>
      </c>
      <c r="E627" s="260" t="s">
        <v>1</v>
      </c>
      <c r="F627" s="261" t="s">
        <v>1372</v>
      </c>
      <c r="G627" s="259"/>
      <c r="H627" s="260" t="s">
        <v>1</v>
      </c>
      <c r="I627" s="262"/>
      <c r="J627" s="259"/>
      <c r="K627" s="259"/>
      <c r="L627" s="263"/>
      <c r="M627" s="264"/>
      <c r="N627" s="265"/>
      <c r="O627" s="265"/>
      <c r="P627" s="265"/>
      <c r="Q627" s="265"/>
      <c r="R627" s="265"/>
      <c r="S627" s="265"/>
      <c r="T627" s="266"/>
      <c r="U627" s="15"/>
      <c r="V627" s="15"/>
      <c r="W627" s="15"/>
      <c r="X627" s="15"/>
      <c r="Y627" s="15"/>
      <c r="Z627" s="15"/>
      <c r="AA627" s="15"/>
      <c r="AB627" s="15"/>
      <c r="AC627" s="15"/>
      <c r="AD627" s="15"/>
      <c r="AE627" s="15"/>
      <c r="AT627" s="267" t="s">
        <v>179</v>
      </c>
      <c r="AU627" s="267" t="s">
        <v>88</v>
      </c>
      <c r="AV627" s="15" t="s">
        <v>86</v>
      </c>
      <c r="AW627" s="15" t="s">
        <v>34</v>
      </c>
      <c r="AX627" s="15" t="s">
        <v>78</v>
      </c>
      <c r="AY627" s="267" t="s">
        <v>162</v>
      </c>
    </row>
    <row r="628" s="13" customFormat="1">
      <c r="A628" s="13"/>
      <c r="B628" s="236"/>
      <c r="C628" s="237"/>
      <c r="D628" s="231" t="s">
        <v>179</v>
      </c>
      <c r="E628" s="238" t="s">
        <v>1</v>
      </c>
      <c r="F628" s="239" t="s">
        <v>1360</v>
      </c>
      <c r="G628" s="237"/>
      <c r="H628" s="240">
        <v>954</v>
      </c>
      <c r="I628" s="241"/>
      <c r="J628" s="237"/>
      <c r="K628" s="237"/>
      <c r="L628" s="242"/>
      <c r="M628" s="243"/>
      <c r="N628" s="244"/>
      <c r="O628" s="244"/>
      <c r="P628" s="244"/>
      <c r="Q628" s="244"/>
      <c r="R628" s="244"/>
      <c r="S628" s="244"/>
      <c r="T628" s="245"/>
      <c r="U628" s="13"/>
      <c r="V628" s="13"/>
      <c r="W628" s="13"/>
      <c r="X628" s="13"/>
      <c r="Y628" s="13"/>
      <c r="Z628" s="13"/>
      <c r="AA628" s="13"/>
      <c r="AB628" s="13"/>
      <c r="AC628" s="13"/>
      <c r="AD628" s="13"/>
      <c r="AE628" s="13"/>
      <c r="AT628" s="246" t="s">
        <v>179</v>
      </c>
      <c r="AU628" s="246" t="s">
        <v>88</v>
      </c>
      <c r="AV628" s="13" t="s">
        <v>88</v>
      </c>
      <c r="AW628" s="13" t="s">
        <v>34</v>
      </c>
      <c r="AX628" s="13" t="s">
        <v>78</v>
      </c>
      <c r="AY628" s="246" t="s">
        <v>162</v>
      </c>
    </row>
    <row r="629" s="15" customFormat="1">
      <c r="A629" s="15"/>
      <c r="B629" s="258"/>
      <c r="C629" s="259"/>
      <c r="D629" s="231" t="s">
        <v>179</v>
      </c>
      <c r="E629" s="260" t="s">
        <v>1</v>
      </c>
      <c r="F629" s="261" t="s">
        <v>1373</v>
      </c>
      <c r="G629" s="259"/>
      <c r="H629" s="260" t="s">
        <v>1</v>
      </c>
      <c r="I629" s="262"/>
      <c r="J629" s="259"/>
      <c r="K629" s="259"/>
      <c r="L629" s="263"/>
      <c r="M629" s="264"/>
      <c r="N629" s="265"/>
      <c r="O629" s="265"/>
      <c r="P629" s="265"/>
      <c r="Q629" s="265"/>
      <c r="R629" s="265"/>
      <c r="S629" s="265"/>
      <c r="T629" s="266"/>
      <c r="U629" s="15"/>
      <c r="V629" s="15"/>
      <c r="W629" s="15"/>
      <c r="X629" s="15"/>
      <c r="Y629" s="15"/>
      <c r="Z629" s="15"/>
      <c r="AA629" s="15"/>
      <c r="AB629" s="15"/>
      <c r="AC629" s="15"/>
      <c r="AD629" s="15"/>
      <c r="AE629" s="15"/>
      <c r="AT629" s="267" t="s">
        <v>179</v>
      </c>
      <c r="AU629" s="267" t="s">
        <v>88</v>
      </c>
      <c r="AV629" s="15" t="s">
        <v>86</v>
      </c>
      <c r="AW629" s="15" t="s">
        <v>34</v>
      </c>
      <c r="AX629" s="15" t="s">
        <v>78</v>
      </c>
      <c r="AY629" s="267" t="s">
        <v>162</v>
      </c>
    </row>
    <row r="630" s="13" customFormat="1">
      <c r="A630" s="13"/>
      <c r="B630" s="236"/>
      <c r="C630" s="237"/>
      <c r="D630" s="231" t="s">
        <v>179</v>
      </c>
      <c r="E630" s="238" t="s">
        <v>1</v>
      </c>
      <c r="F630" s="239" t="s">
        <v>1362</v>
      </c>
      <c r="G630" s="237"/>
      <c r="H630" s="240">
        <v>107.3</v>
      </c>
      <c r="I630" s="241"/>
      <c r="J630" s="237"/>
      <c r="K630" s="237"/>
      <c r="L630" s="242"/>
      <c r="M630" s="243"/>
      <c r="N630" s="244"/>
      <c r="O630" s="244"/>
      <c r="P630" s="244"/>
      <c r="Q630" s="244"/>
      <c r="R630" s="244"/>
      <c r="S630" s="244"/>
      <c r="T630" s="245"/>
      <c r="U630" s="13"/>
      <c r="V630" s="13"/>
      <c r="W630" s="13"/>
      <c r="X630" s="13"/>
      <c r="Y630" s="13"/>
      <c r="Z630" s="13"/>
      <c r="AA630" s="13"/>
      <c r="AB630" s="13"/>
      <c r="AC630" s="13"/>
      <c r="AD630" s="13"/>
      <c r="AE630" s="13"/>
      <c r="AT630" s="246" t="s">
        <v>179</v>
      </c>
      <c r="AU630" s="246" t="s">
        <v>88</v>
      </c>
      <c r="AV630" s="13" t="s">
        <v>88</v>
      </c>
      <c r="AW630" s="13" t="s">
        <v>34</v>
      </c>
      <c r="AX630" s="13" t="s">
        <v>78</v>
      </c>
      <c r="AY630" s="246" t="s">
        <v>162</v>
      </c>
    </row>
    <row r="631" s="14" customFormat="1">
      <c r="A631" s="14"/>
      <c r="B631" s="247"/>
      <c r="C631" s="248"/>
      <c r="D631" s="231" t="s">
        <v>179</v>
      </c>
      <c r="E631" s="249" t="s">
        <v>1</v>
      </c>
      <c r="F631" s="250" t="s">
        <v>181</v>
      </c>
      <c r="G631" s="248"/>
      <c r="H631" s="251">
        <v>1061.3</v>
      </c>
      <c r="I631" s="252"/>
      <c r="J631" s="248"/>
      <c r="K631" s="248"/>
      <c r="L631" s="253"/>
      <c r="M631" s="254"/>
      <c r="N631" s="255"/>
      <c r="O631" s="255"/>
      <c r="P631" s="255"/>
      <c r="Q631" s="255"/>
      <c r="R631" s="255"/>
      <c r="S631" s="255"/>
      <c r="T631" s="256"/>
      <c r="U631" s="14"/>
      <c r="V631" s="14"/>
      <c r="W631" s="14"/>
      <c r="X631" s="14"/>
      <c r="Y631" s="14"/>
      <c r="Z631" s="14"/>
      <c r="AA631" s="14"/>
      <c r="AB631" s="14"/>
      <c r="AC631" s="14"/>
      <c r="AD631" s="14"/>
      <c r="AE631" s="14"/>
      <c r="AT631" s="257" t="s">
        <v>179</v>
      </c>
      <c r="AU631" s="257" t="s">
        <v>88</v>
      </c>
      <c r="AV631" s="14" t="s">
        <v>170</v>
      </c>
      <c r="AW631" s="14" t="s">
        <v>34</v>
      </c>
      <c r="AX631" s="14" t="s">
        <v>86</v>
      </c>
      <c r="AY631" s="257" t="s">
        <v>162</v>
      </c>
    </row>
    <row r="632" s="2" customFormat="1" ht="16.5" customHeight="1">
      <c r="A632" s="38"/>
      <c r="B632" s="39"/>
      <c r="C632" s="273" t="s">
        <v>1374</v>
      </c>
      <c r="D632" s="273" t="s">
        <v>616</v>
      </c>
      <c r="E632" s="274" t="s">
        <v>1375</v>
      </c>
      <c r="F632" s="275" t="s">
        <v>1376</v>
      </c>
      <c r="G632" s="276" t="s">
        <v>176</v>
      </c>
      <c r="H632" s="277">
        <v>1236.9449999999999</v>
      </c>
      <c r="I632" s="278"/>
      <c r="J632" s="279">
        <f>ROUND(I632*H632,2)</f>
        <v>0</v>
      </c>
      <c r="K632" s="275" t="s">
        <v>1</v>
      </c>
      <c r="L632" s="280"/>
      <c r="M632" s="281" t="s">
        <v>1</v>
      </c>
      <c r="N632" s="282" t="s">
        <v>43</v>
      </c>
      <c r="O632" s="91"/>
      <c r="P632" s="227">
        <f>O632*H632</f>
        <v>0</v>
      </c>
      <c r="Q632" s="227">
        <v>0.0044999999999999997</v>
      </c>
      <c r="R632" s="227">
        <f>Q632*H632</f>
        <v>5.5662524999999992</v>
      </c>
      <c r="S632" s="227">
        <v>0</v>
      </c>
      <c r="T632" s="228">
        <f>S632*H632</f>
        <v>0</v>
      </c>
      <c r="U632" s="38"/>
      <c r="V632" s="38"/>
      <c r="W632" s="38"/>
      <c r="X632" s="38"/>
      <c r="Y632" s="38"/>
      <c r="Z632" s="38"/>
      <c r="AA632" s="38"/>
      <c r="AB632" s="38"/>
      <c r="AC632" s="38"/>
      <c r="AD632" s="38"/>
      <c r="AE632" s="38"/>
      <c r="AR632" s="229" t="s">
        <v>318</v>
      </c>
      <c r="AT632" s="229" t="s">
        <v>616</v>
      </c>
      <c r="AU632" s="229" t="s">
        <v>88</v>
      </c>
      <c r="AY632" s="17" t="s">
        <v>162</v>
      </c>
      <c r="BE632" s="230">
        <f>IF(N632="základní",J632,0)</f>
        <v>0</v>
      </c>
      <c r="BF632" s="230">
        <f>IF(N632="snížená",J632,0)</f>
        <v>0</v>
      </c>
      <c r="BG632" s="230">
        <f>IF(N632="zákl. přenesená",J632,0)</f>
        <v>0</v>
      </c>
      <c r="BH632" s="230">
        <f>IF(N632="sníž. přenesená",J632,0)</f>
        <v>0</v>
      </c>
      <c r="BI632" s="230">
        <f>IF(N632="nulová",J632,0)</f>
        <v>0</v>
      </c>
      <c r="BJ632" s="17" t="s">
        <v>86</v>
      </c>
      <c r="BK632" s="230">
        <f>ROUND(I632*H632,2)</f>
        <v>0</v>
      </c>
      <c r="BL632" s="17" t="s">
        <v>245</v>
      </c>
      <c r="BM632" s="229" t="s">
        <v>1377</v>
      </c>
    </row>
    <row r="633" s="13" customFormat="1">
      <c r="A633" s="13"/>
      <c r="B633" s="236"/>
      <c r="C633" s="237"/>
      <c r="D633" s="231" t="s">
        <v>179</v>
      </c>
      <c r="E633" s="238" t="s">
        <v>1</v>
      </c>
      <c r="F633" s="239" t="s">
        <v>1378</v>
      </c>
      <c r="G633" s="237"/>
      <c r="H633" s="240">
        <v>1236.9449999999999</v>
      </c>
      <c r="I633" s="241"/>
      <c r="J633" s="237"/>
      <c r="K633" s="237"/>
      <c r="L633" s="242"/>
      <c r="M633" s="243"/>
      <c r="N633" s="244"/>
      <c r="O633" s="244"/>
      <c r="P633" s="244"/>
      <c r="Q633" s="244"/>
      <c r="R633" s="244"/>
      <c r="S633" s="244"/>
      <c r="T633" s="245"/>
      <c r="U633" s="13"/>
      <c r="V633" s="13"/>
      <c r="W633" s="13"/>
      <c r="X633" s="13"/>
      <c r="Y633" s="13"/>
      <c r="Z633" s="13"/>
      <c r="AA633" s="13"/>
      <c r="AB633" s="13"/>
      <c r="AC633" s="13"/>
      <c r="AD633" s="13"/>
      <c r="AE633" s="13"/>
      <c r="AT633" s="246" t="s">
        <v>179</v>
      </c>
      <c r="AU633" s="246" t="s">
        <v>88</v>
      </c>
      <c r="AV633" s="13" t="s">
        <v>88</v>
      </c>
      <c r="AW633" s="13" t="s">
        <v>34</v>
      </c>
      <c r="AX633" s="13" t="s">
        <v>78</v>
      </c>
      <c r="AY633" s="246" t="s">
        <v>162</v>
      </c>
    </row>
    <row r="634" s="14" customFormat="1">
      <c r="A634" s="14"/>
      <c r="B634" s="247"/>
      <c r="C634" s="248"/>
      <c r="D634" s="231" t="s">
        <v>179</v>
      </c>
      <c r="E634" s="249" t="s">
        <v>1</v>
      </c>
      <c r="F634" s="250" t="s">
        <v>181</v>
      </c>
      <c r="G634" s="248"/>
      <c r="H634" s="251">
        <v>1236.9449999999999</v>
      </c>
      <c r="I634" s="252"/>
      <c r="J634" s="248"/>
      <c r="K634" s="248"/>
      <c r="L634" s="253"/>
      <c r="M634" s="254"/>
      <c r="N634" s="255"/>
      <c r="O634" s="255"/>
      <c r="P634" s="255"/>
      <c r="Q634" s="255"/>
      <c r="R634" s="255"/>
      <c r="S634" s="255"/>
      <c r="T634" s="256"/>
      <c r="U634" s="14"/>
      <c r="V634" s="14"/>
      <c r="W634" s="14"/>
      <c r="X634" s="14"/>
      <c r="Y634" s="14"/>
      <c r="Z634" s="14"/>
      <c r="AA634" s="14"/>
      <c r="AB634" s="14"/>
      <c r="AC634" s="14"/>
      <c r="AD634" s="14"/>
      <c r="AE634" s="14"/>
      <c r="AT634" s="257" t="s">
        <v>179</v>
      </c>
      <c r="AU634" s="257" t="s">
        <v>88</v>
      </c>
      <c r="AV634" s="14" t="s">
        <v>170</v>
      </c>
      <c r="AW634" s="14" t="s">
        <v>34</v>
      </c>
      <c r="AX634" s="14" t="s">
        <v>86</v>
      </c>
      <c r="AY634" s="257" t="s">
        <v>162</v>
      </c>
    </row>
    <row r="635" s="2" customFormat="1" ht="33" customHeight="1">
      <c r="A635" s="38"/>
      <c r="B635" s="39"/>
      <c r="C635" s="218" t="s">
        <v>1379</v>
      </c>
      <c r="D635" s="218" t="s">
        <v>165</v>
      </c>
      <c r="E635" s="219" t="s">
        <v>1380</v>
      </c>
      <c r="F635" s="220" t="s">
        <v>1381</v>
      </c>
      <c r="G635" s="221" t="s">
        <v>1382</v>
      </c>
      <c r="H635" s="283"/>
      <c r="I635" s="223"/>
      <c r="J635" s="224">
        <f>ROUND(I635*H635,2)</f>
        <v>0</v>
      </c>
      <c r="K635" s="220" t="s">
        <v>169</v>
      </c>
      <c r="L635" s="44"/>
      <c r="M635" s="225" t="s">
        <v>1</v>
      </c>
      <c r="N635" s="226" t="s">
        <v>43</v>
      </c>
      <c r="O635" s="91"/>
      <c r="P635" s="227">
        <f>O635*H635</f>
        <v>0</v>
      </c>
      <c r="Q635" s="227">
        <v>0</v>
      </c>
      <c r="R635" s="227">
        <f>Q635*H635</f>
        <v>0</v>
      </c>
      <c r="S635" s="227">
        <v>0</v>
      </c>
      <c r="T635" s="228">
        <f>S635*H635</f>
        <v>0</v>
      </c>
      <c r="U635" s="38"/>
      <c r="V635" s="38"/>
      <c r="W635" s="38"/>
      <c r="X635" s="38"/>
      <c r="Y635" s="38"/>
      <c r="Z635" s="38"/>
      <c r="AA635" s="38"/>
      <c r="AB635" s="38"/>
      <c r="AC635" s="38"/>
      <c r="AD635" s="38"/>
      <c r="AE635" s="38"/>
      <c r="AR635" s="229" t="s">
        <v>245</v>
      </c>
      <c r="AT635" s="229" t="s">
        <v>165</v>
      </c>
      <c r="AU635" s="229" t="s">
        <v>88</v>
      </c>
      <c r="AY635" s="17" t="s">
        <v>162</v>
      </c>
      <c r="BE635" s="230">
        <f>IF(N635="základní",J635,0)</f>
        <v>0</v>
      </c>
      <c r="BF635" s="230">
        <f>IF(N635="snížená",J635,0)</f>
        <v>0</v>
      </c>
      <c r="BG635" s="230">
        <f>IF(N635="zákl. přenesená",J635,0)</f>
        <v>0</v>
      </c>
      <c r="BH635" s="230">
        <f>IF(N635="sníž. přenesená",J635,0)</f>
        <v>0</v>
      </c>
      <c r="BI635" s="230">
        <f>IF(N635="nulová",J635,0)</f>
        <v>0</v>
      </c>
      <c r="BJ635" s="17" t="s">
        <v>86</v>
      </c>
      <c r="BK635" s="230">
        <f>ROUND(I635*H635,2)</f>
        <v>0</v>
      </c>
      <c r="BL635" s="17" t="s">
        <v>245</v>
      </c>
      <c r="BM635" s="229" t="s">
        <v>1383</v>
      </c>
    </row>
    <row r="636" s="12" customFormat="1" ht="22.8" customHeight="1">
      <c r="A636" s="12"/>
      <c r="B636" s="202"/>
      <c r="C636" s="203"/>
      <c r="D636" s="204" t="s">
        <v>77</v>
      </c>
      <c r="E636" s="216" t="s">
        <v>377</v>
      </c>
      <c r="F636" s="216" t="s">
        <v>378</v>
      </c>
      <c r="G636" s="203"/>
      <c r="H636" s="203"/>
      <c r="I636" s="206"/>
      <c r="J636" s="217">
        <f>BK636</f>
        <v>0</v>
      </c>
      <c r="K636" s="203"/>
      <c r="L636" s="208"/>
      <c r="M636" s="209"/>
      <c r="N636" s="210"/>
      <c r="O636" s="210"/>
      <c r="P636" s="211">
        <f>SUM(P637:P694)</f>
        <v>0</v>
      </c>
      <c r="Q636" s="210"/>
      <c r="R636" s="211">
        <f>SUM(R637:R694)</f>
        <v>6.5460378100000005</v>
      </c>
      <c r="S636" s="210"/>
      <c r="T636" s="212">
        <f>SUM(T637:T694)</f>
        <v>0</v>
      </c>
      <c r="U636" s="12"/>
      <c r="V636" s="12"/>
      <c r="W636" s="12"/>
      <c r="X636" s="12"/>
      <c r="Y636" s="12"/>
      <c r="Z636" s="12"/>
      <c r="AA636" s="12"/>
      <c r="AB636" s="12"/>
      <c r="AC636" s="12"/>
      <c r="AD636" s="12"/>
      <c r="AE636" s="12"/>
      <c r="AR636" s="213" t="s">
        <v>88</v>
      </c>
      <c r="AT636" s="214" t="s">
        <v>77</v>
      </c>
      <c r="AU636" s="214" t="s">
        <v>86</v>
      </c>
      <c r="AY636" s="213" t="s">
        <v>162</v>
      </c>
      <c r="BK636" s="215">
        <f>SUM(BK637:BK694)</f>
        <v>0</v>
      </c>
    </row>
    <row r="637" s="2" customFormat="1" ht="24.15" customHeight="1">
      <c r="A637" s="38"/>
      <c r="B637" s="39"/>
      <c r="C637" s="218" t="s">
        <v>1384</v>
      </c>
      <c r="D637" s="218" t="s">
        <v>165</v>
      </c>
      <c r="E637" s="219" t="s">
        <v>1385</v>
      </c>
      <c r="F637" s="220" t="s">
        <v>1386</v>
      </c>
      <c r="G637" s="221" t="s">
        <v>176</v>
      </c>
      <c r="H637" s="222">
        <v>239</v>
      </c>
      <c r="I637" s="223"/>
      <c r="J637" s="224">
        <f>ROUND(I637*H637,2)</f>
        <v>0</v>
      </c>
      <c r="K637" s="220" t="s">
        <v>169</v>
      </c>
      <c r="L637" s="44"/>
      <c r="M637" s="225" t="s">
        <v>1</v>
      </c>
      <c r="N637" s="226" t="s">
        <v>43</v>
      </c>
      <c r="O637" s="91"/>
      <c r="P637" s="227">
        <f>O637*H637</f>
        <v>0</v>
      </c>
      <c r="Q637" s="227">
        <v>0</v>
      </c>
      <c r="R637" s="227">
        <f>Q637*H637</f>
        <v>0</v>
      </c>
      <c r="S637" s="227">
        <v>0</v>
      </c>
      <c r="T637" s="228">
        <f>S637*H637</f>
        <v>0</v>
      </c>
      <c r="U637" s="38"/>
      <c r="V637" s="38"/>
      <c r="W637" s="38"/>
      <c r="X637" s="38"/>
      <c r="Y637" s="38"/>
      <c r="Z637" s="38"/>
      <c r="AA637" s="38"/>
      <c r="AB637" s="38"/>
      <c r="AC637" s="38"/>
      <c r="AD637" s="38"/>
      <c r="AE637" s="38"/>
      <c r="AR637" s="229" t="s">
        <v>245</v>
      </c>
      <c r="AT637" s="229" t="s">
        <v>165</v>
      </c>
      <c r="AU637" s="229" t="s">
        <v>88</v>
      </c>
      <c r="AY637" s="17" t="s">
        <v>162</v>
      </c>
      <c r="BE637" s="230">
        <f>IF(N637="základní",J637,0)</f>
        <v>0</v>
      </c>
      <c r="BF637" s="230">
        <f>IF(N637="snížená",J637,0)</f>
        <v>0</v>
      </c>
      <c r="BG637" s="230">
        <f>IF(N637="zákl. přenesená",J637,0)</f>
        <v>0</v>
      </c>
      <c r="BH637" s="230">
        <f>IF(N637="sníž. přenesená",J637,0)</f>
        <v>0</v>
      </c>
      <c r="BI637" s="230">
        <f>IF(N637="nulová",J637,0)</f>
        <v>0</v>
      </c>
      <c r="BJ637" s="17" t="s">
        <v>86</v>
      </c>
      <c r="BK637" s="230">
        <f>ROUND(I637*H637,2)</f>
        <v>0</v>
      </c>
      <c r="BL637" s="17" t="s">
        <v>245</v>
      </c>
      <c r="BM637" s="229" t="s">
        <v>1387</v>
      </c>
    </row>
    <row r="638" s="2" customFormat="1">
      <c r="A638" s="38"/>
      <c r="B638" s="39"/>
      <c r="C638" s="40"/>
      <c r="D638" s="231" t="s">
        <v>172</v>
      </c>
      <c r="E638" s="40"/>
      <c r="F638" s="232" t="s">
        <v>1388</v>
      </c>
      <c r="G638" s="40"/>
      <c r="H638" s="40"/>
      <c r="I638" s="233"/>
      <c r="J638" s="40"/>
      <c r="K638" s="40"/>
      <c r="L638" s="44"/>
      <c r="M638" s="234"/>
      <c r="N638" s="235"/>
      <c r="O638" s="91"/>
      <c r="P638" s="91"/>
      <c r="Q638" s="91"/>
      <c r="R638" s="91"/>
      <c r="S638" s="91"/>
      <c r="T638" s="92"/>
      <c r="U638" s="38"/>
      <c r="V638" s="38"/>
      <c r="W638" s="38"/>
      <c r="X638" s="38"/>
      <c r="Y638" s="38"/>
      <c r="Z638" s="38"/>
      <c r="AA638" s="38"/>
      <c r="AB638" s="38"/>
      <c r="AC638" s="38"/>
      <c r="AD638" s="38"/>
      <c r="AE638" s="38"/>
      <c r="AT638" s="17" t="s">
        <v>172</v>
      </c>
      <c r="AU638" s="17" t="s">
        <v>88</v>
      </c>
    </row>
    <row r="639" s="13" customFormat="1">
      <c r="A639" s="13"/>
      <c r="B639" s="236"/>
      <c r="C639" s="237"/>
      <c r="D639" s="231" t="s">
        <v>179</v>
      </c>
      <c r="E639" s="238" t="s">
        <v>1</v>
      </c>
      <c r="F639" s="239" t="s">
        <v>1389</v>
      </c>
      <c r="G639" s="237"/>
      <c r="H639" s="240">
        <v>239</v>
      </c>
      <c r="I639" s="241"/>
      <c r="J639" s="237"/>
      <c r="K639" s="237"/>
      <c r="L639" s="242"/>
      <c r="M639" s="243"/>
      <c r="N639" s="244"/>
      <c r="O639" s="244"/>
      <c r="P639" s="244"/>
      <c r="Q639" s="244"/>
      <c r="R639" s="244"/>
      <c r="S639" s="244"/>
      <c r="T639" s="245"/>
      <c r="U639" s="13"/>
      <c r="V639" s="13"/>
      <c r="W639" s="13"/>
      <c r="X639" s="13"/>
      <c r="Y639" s="13"/>
      <c r="Z639" s="13"/>
      <c r="AA639" s="13"/>
      <c r="AB639" s="13"/>
      <c r="AC639" s="13"/>
      <c r="AD639" s="13"/>
      <c r="AE639" s="13"/>
      <c r="AT639" s="246" t="s">
        <v>179</v>
      </c>
      <c r="AU639" s="246" t="s">
        <v>88</v>
      </c>
      <c r="AV639" s="13" t="s">
        <v>88</v>
      </c>
      <c r="AW639" s="13" t="s">
        <v>34</v>
      </c>
      <c r="AX639" s="13" t="s">
        <v>78</v>
      </c>
      <c r="AY639" s="246" t="s">
        <v>162</v>
      </c>
    </row>
    <row r="640" s="14" customFormat="1">
      <c r="A640" s="14"/>
      <c r="B640" s="247"/>
      <c r="C640" s="248"/>
      <c r="D640" s="231" t="s">
        <v>179</v>
      </c>
      <c r="E640" s="249" t="s">
        <v>1</v>
      </c>
      <c r="F640" s="250" t="s">
        <v>181</v>
      </c>
      <c r="G640" s="248"/>
      <c r="H640" s="251">
        <v>239</v>
      </c>
      <c r="I640" s="252"/>
      <c r="J640" s="248"/>
      <c r="K640" s="248"/>
      <c r="L640" s="253"/>
      <c r="M640" s="254"/>
      <c r="N640" s="255"/>
      <c r="O640" s="255"/>
      <c r="P640" s="255"/>
      <c r="Q640" s="255"/>
      <c r="R640" s="255"/>
      <c r="S640" s="255"/>
      <c r="T640" s="256"/>
      <c r="U640" s="14"/>
      <c r="V640" s="14"/>
      <c r="W640" s="14"/>
      <c r="X640" s="14"/>
      <c r="Y640" s="14"/>
      <c r="Z640" s="14"/>
      <c r="AA640" s="14"/>
      <c r="AB640" s="14"/>
      <c r="AC640" s="14"/>
      <c r="AD640" s="14"/>
      <c r="AE640" s="14"/>
      <c r="AT640" s="257" t="s">
        <v>179</v>
      </c>
      <c r="AU640" s="257" t="s">
        <v>88</v>
      </c>
      <c r="AV640" s="14" t="s">
        <v>170</v>
      </c>
      <c r="AW640" s="14" t="s">
        <v>34</v>
      </c>
      <c r="AX640" s="14" t="s">
        <v>86</v>
      </c>
      <c r="AY640" s="257" t="s">
        <v>162</v>
      </c>
    </row>
    <row r="641" s="2" customFormat="1" ht="16.5" customHeight="1">
      <c r="A641" s="38"/>
      <c r="B641" s="39"/>
      <c r="C641" s="273" t="s">
        <v>1390</v>
      </c>
      <c r="D641" s="273" t="s">
        <v>616</v>
      </c>
      <c r="E641" s="274" t="s">
        <v>1364</v>
      </c>
      <c r="F641" s="275" t="s">
        <v>1365</v>
      </c>
      <c r="G641" s="276" t="s">
        <v>353</v>
      </c>
      <c r="H641" s="277">
        <v>0.12</v>
      </c>
      <c r="I641" s="278"/>
      <c r="J641" s="279">
        <f>ROUND(I641*H641,2)</f>
        <v>0</v>
      </c>
      <c r="K641" s="275" t="s">
        <v>169</v>
      </c>
      <c r="L641" s="280"/>
      <c r="M641" s="281" t="s">
        <v>1</v>
      </c>
      <c r="N641" s="282" t="s">
        <v>43</v>
      </c>
      <c r="O641" s="91"/>
      <c r="P641" s="227">
        <f>O641*H641</f>
        <v>0</v>
      </c>
      <c r="Q641" s="227">
        <v>1</v>
      </c>
      <c r="R641" s="227">
        <f>Q641*H641</f>
        <v>0.12</v>
      </c>
      <c r="S641" s="227">
        <v>0</v>
      </c>
      <c r="T641" s="228">
        <f>S641*H641</f>
        <v>0</v>
      </c>
      <c r="U641" s="38"/>
      <c r="V641" s="38"/>
      <c r="W641" s="38"/>
      <c r="X641" s="38"/>
      <c r="Y641" s="38"/>
      <c r="Z641" s="38"/>
      <c r="AA641" s="38"/>
      <c r="AB641" s="38"/>
      <c r="AC641" s="38"/>
      <c r="AD641" s="38"/>
      <c r="AE641" s="38"/>
      <c r="AR641" s="229" t="s">
        <v>318</v>
      </c>
      <c r="AT641" s="229" t="s">
        <v>616</v>
      </c>
      <c r="AU641" s="229" t="s">
        <v>88</v>
      </c>
      <c r="AY641" s="17" t="s">
        <v>162</v>
      </c>
      <c r="BE641" s="230">
        <f>IF(N641="základní",J641,0)</f>
        <v>0</v>
      </c>
      <c r="BF641" s="230">
        <f>IF(N641="snížená",J641,0)</f>
        <v>0</v>
      </c>
      <c r="BG641" s="230">
        <f>IF(N641="zákl. přenesená",J641,0)</f>
        <v>0</v>
      </c>
      <c r="BH641" s="230">
        <f>IF(N641="sníž. přenesená",J641,0)</f>
        <v>0</v>
      </c>
      <c r="BI641" s="230">
        <f>IF(N641="nulová",J641,0)</f>
        <v>0</v>
      </c>
      <c r="BJ641" s="17" t="s">
        <v>86</v>
      </c>
      <c r="BK641" s="230">
        <f>ROUND(I641*H641,2)</f>
        <v>0</v>
      </c>
      <c r="BL641" s="17" t="s">
        <v>245</v>
      </c>
      <c r="BM641" s="229" t="s">
        <v>1391</v>
      </c>
    </row>
    <row r="642" s="13" customFormat="1">
      <c r="A642" s="13"/>
      <c r="B642" s="236"/>
      <c r="C642" s="237"/>
      <c r="D642" s="231" t="s">
        <v>179</v>
      </c>
      <c r="E642" s="238" t="s">
        <v>1</v>
      </c>
      <c r="F642" s="239" t="s">
        <v>1392</v>
      </c>
      <c r="G642" s="237"/>
      <c r="H642" s="240">
        <v>0.12</v>
      </c>
      <c r="I642" s="241"/>
      <c r="J642" s="237"/>
      <c r="K642" s="237"/>
      <c r="L642" s="242"/>
      <c r="M642" s="243"/>
      <c r="N642" s="244"/>
      <c r="O642" s="244"/>
      <c r="P642" s="244"/>
      <c r="Q642" s="244"/>
      <c r="R642" s="244"/>
      <c r="S642" s="244"/>
      <c r="T642" s="245"/>
      <c r="U642" s="13"/>
      <c r="V642" s="13"/>
      <c r="W642" s="13"/>
      <c r="X642" s="13"/>
      <c r="Y642" s="13"/>
      <c r="Z642" s="13"/>
      <c r="AA642" s="13"/>
      <c r="AB642" s="13"/>
      <c r="AC642" s="13"/>
      <c r="AD642" s="13"/>
      <c r="AE642" s="13"/>
      <c r="AT642" s="246" t="s">
        <v>179</v>
      </c>
      <c r="AU642" s="246" t="s">
        <v>88</v>
      </c>
      <c r="AV642" s="13" t="s">
        <v>88</v>
      </c>
      <c r="AW642" s="13" t="s">
        <v>34</v>
      </c>
      <c r="AX642" s="13" t="s">
        <v>78</v>
      </c>
      <c r="AY642" s="246" t="s">
        <v>162</v>
      </c>
    </row>
    <row r="643" s="14" customFormat="1">
      <c r="A643" s="14"/>
      <c r="B643" s="247"/>
      <c r="C643" s="248"/>
      <c r="D643" s="231" t="s">
        <v>179</v>
      </c>
      <c r="E643" s="249" t="s">
        <v>1</v>
      </c>
      <c r="F643" s="250" t="s">
        <v>181</v>
      </c>
      <c r="G643" s="248"/>
      <c r="H643" s="251">
        <v>0.12</v>
      </c>
      <c r="I643" s="252"/>
      <c r="J643" s="248"/>
      <c r="K643" s="248"/>
      <c r="L643" s="253"/>
      <c r="M643" s="254"/>
      <c r="N643" s="255"/>
      <c r="O643" s="255"/>
      <c r="P643" s="255"/>
      <c r="Q643" s="255"/>
      <c r="R643" s="255"/>
      <c r="S643" s="255"/>
      <c r="T643" s="256"/>
      <c r="U643" s="14"/>
      <c r="V643" s="14"/>
      <c r="W643" s="14"/>
      <c r="X643" s="14"/>
      <c r="Y643" s="14"/>
      <c r="Z643" s="14"/>
      <c r="AA643" s="14"/>
      <c r="AB643" s="14"/>
      <c r="AC643" s="14"/>
      <c r="AD643" s="14"/>
      <c r="AE643" s="14"/>
      <c r="AT643" s="257" t="s">
        <v>179</v>
      </c>
      <c r="AU643" s="257" t="s">
        <v>88</v>
      </c>
      <c r="AV643" s="14" t="s">
        <v>170</v>
      </c>
      <c r="AW643" s="14" t="s">
        <v>34</v>
      </c>
      <c r="AX643" s="14" t="s">
        <v>86</v>
      </c>
      <c r="AY643" s="257" t="s">
        <v>162</v>
      </c>
    </row>
    <row r="644" s="2" customFormat="1" ht="24.15" customHeight="1">
      <c r="A644" s="38"/>
      <c r="B644" s="39"/>
      <c r="C644" s="218" t="s">
        <v>1393</v>
      </c>
      <c r="D644" s="218" t="s">
        <v>165</v>
      </c>
      <c r="E644" s="219" t="s">
        <v>1394</v>
      </c>
      <c r="F644" s="220" t="s">
        <v>1395</v>
      </c>
      <c r="G644" s="221" t="s">
        <v>176</v>
      </c>
      <c r="H644" s="222">
        <v>582.25999999999999</v>
      </c>
      <c r="I644" s="223"/>
      <c r="J644" s="224">
        <f>ROUND(I644*H644,2)</f>
        <v>0</v>
      </c>
      <c r="K644" s="220" t="s">
        <v>169</v>
      </c>
      <c r="L644" s="44"/>
      <c r="M644" s="225" t="s">
        <v>1</v>
      </c>
      <c r="N644" s="226" t="s">
        <v>43</v>
      </c>
      <c r="O644" s="91"/>
      <c r="P644" s="227">
        <f>O644*H644</f>
        <v>0</v>
      </c>
      <c r="Q644" s="227">
        <v>0.00088000000000000003</v>
      </c>
      <c r="R644" s="227">
        <f>Q644*H644</f>
        <v>0.51238879999999998</v>
      </c>
      <c r="S644" s="227">
        <v>0</v>
      </c>
      <c r="T644" s="228">
        <f>S644*H644</f>
        <v>0</v>
      </c>
      <c r="U644" s="38"/>
      <c r="V644" s="38"/>
      <c r="W644" s="38"/>
      <c r="X644" s="38"/>
      <c r="Y644" s="38"/>
      <c r="Z644" s="38"/>
      <c r="AA644" s="38"/>
      <c r="AB644" s="38"/>
      <c r="AC644" s="38"/>
      <c r="AD644" s="38"/>
      <c r="AE644" s="38"/>
      <c r="AR644" s="229" t="s">
        <v>245</v>
      </c>
      <c r="AT644" s="229" t="s">
        <v>165</v>
      </c>
      <c r="AU644" s="229" t="s">
        <v>88</v>
      </c>
      <c r="AY644" s="17" t="s">
        <v>162</v>
      </c>
      <c r="BE644" s="230">
        <f>IF(N644="základní",J644,0)</f>
        <v>0</v>
      </c>
      <c r="BF644" s="230">
        <f>IF(N644="snížená",J644,0)</f>
        <v>0</v>
      </c>
      <c r="BG644" s="230">
        <f>IF(N644="zákl. přenesená",J644,0)</f>
        <v>0</v>
      </c>
      <c r="BH644" s="230">
        <f>IF(N644="sníž. přenesená",J644,0)</f>
        <v>0</v>
      </c>
      <c r="BI644" s="230">
        <f>IF(N644="nulová",J644,0)</f>
        <v>0</v>
      </c>
      <c r="BJ644" s="17" t="s">
        <v>86</v>
      </c>
      <c r="BK644" s="230">
        <f>ROUND(I644*H644,2)</f>
        <v>0</v>
      </c>
      <c r="BL644" s="17" t="s">
        <v>245</v>
      </c>
      <c r="BM644" s="229" t="s">
        <v>1396</v>
      </c>
    </row>
    <row r="645" s="13" customFormat="1">
      <c r="A645" s="13"/>
      <c r="B645" s="236"/>
      <c r="C645" s="237"/>
      <c r="D645" s="231" t="s">
        <v>179</v>
      </c>
      <c r="E645" s="238" t="s">
        <v>1</v>
      </c>
      <c r="F645" s="239" t="s">
        <v>1397</v>
      </c>
      <c r="G645" s="237"/>
      <c r="H645" s="240">
        <v>455</v>
      </c>
      <c r="I645" s="241"/>
      <c r="J645" s="237"/>
      <c r="K645" s="237"/>
      <c r="L645" s="242"/>
      <c r="M645" s="243"/>
      <c r="N645" s="244"/>
      <c r="O645" s="244"/>
      <c r="P645" s="244"/>
      <c r="Q645" s="244"/>
      <c r="R645" s="244"/>
      <c r="S645" s="244"/>
      <c r="T645" s="245"/>
      <c r="U645" s="13"/>
      <c r="V645" s="13"/>
      <c r="W645" s="13"/>
      <c r="X645" s="13"/>
      <c r="Y645" s="13"/>
      <c r="Z645" s="13"/>
      <c r="AA645" s="13"/>
      <c r="AB645" s="13"/>
      <c r="AC645" s="13"/>
      <c r="AD645" s="13"/>
      <c r="AE645" s="13"/>
      <c r="AT645" s="246" t="s">
        <v>179</v>
      </c>
      <c r="AU645" s="246" t="s">
        <v>88</v>
      </c>
      <c r="AV645" s="13" t="s">
        <v>88</v>
      </c>
      <c r="AW645" s="13" t="s">
        <v>34</v>
      </c>
      <c r="AX645" s="13" t="s">
        <v>78</v>
      </c>
      <c r="AY645" s="246" t="s">
        <v>162</v>
      </c>
    </row>
    <row r="646" s="13" customFormat="1">
      <c r="A646" s="13"/>
      <c r="B646" s="236"/>
      <c r="C646" s="237"/>
      <c r="D646" s="231" t="s">
        <v>179</v>
      </c>
      <c r="E646" s="238" t="s">
        <v>1</v>
      </c>
      <c r="F646" s="239" t="s">
        <v>1398</v>
      </c>
      <c r="G646" s="237"/>
      <c r="H646" s="240">
        <v>127.26000000000001</v>
      </c>
      <c r="I646" s="241"/>
      <c r="J646" s="237"/>
      <c r="K646" s="237"/>
      <c r="L646" s="242"/>
      <c r="M646" s="243"/>
      <c r="N646" s="244"/>
      <c r="O646" s="244"/>
      <c r="P646" s="244"/>
      <c r="Q646" s="244"/>
      <c r="R646" s="244"/>
      <c r="S646" s="244"/>
      <c r="T646" s="245"/>
      <c r="U646" s="13"/>
      <c r="V646" s="13"/>
      <c r="W646" s="13"/>
      <c r="X646" s="13"/>
      <c r="Y646" s="13"/>
      <c r="Z646" s="13"/>
      <c r="AA646" s="13"/>
      <c r="AB646" s="13"/>
      <c r="AC646" s="13"/>
      <c r="AD646" s="13"/>
      <c r="AE646" s="13"/>
      <c r="AT646" s="246" t="s">
        <v>179</v>
      </c>
      <c r="AU646" s="246" t="s">
        <v>88</v>
      </c>
      <c r="AV646" s="13" t="s">
        <v>88</v>
      </c>
      <c r="AW646" s="13" t="s">
        <v>34</v>
      </c>
      <c r="AX646" s="13" t="s">
        <v>78</v>
      </c>
      <c r="AY646" s="246" t="s">
        <v>162</v>
      </c>
    </row>
    <row r="647" s="14" customFormat="1">
      <c r="A647" s="14"/>
      <c r="B647" s="247"/>
      <c r="C647" s="248"/>
      <c r="D647" s="231" t="s">
        <v>179</v>
      </c>
      <c r="E647" s="249" t="s">
        <v>1</v>
      </c>
      <c r="F647" s="250" t="s">
        <v>181</v>
      </c>
      <c r="G647" s="248"/>
      <c r="H647" s="251">
        <v>582.25999999999999</v>
      </c>
      <c r="I647" s="252"/>
      <c r="J647" s="248"/>
      <c r="K647" s="248"/>
      <c r="L647" s="253"/>
      <c r="M647" s="254"/>
      <c r="N647" s="255"/>
      <c r="O647" s="255"/>
      <c r="P647" s="255"/>
      <c r="Q647" s="255"/>
      <c r="R647" s="255"/>
      <c r="S647" s="255"/>
      <c r="T647" s="256"/>
      <c r="U647" s="14"/>
      <c r="V647" s="14"/>
      <c r="W647" s="14"/>
      <c r="X647" s="14"/>
      <c r="Y647" s="14"/>
      <c r="Z647" s="14"/>
      <c r="AA647" s="14"/>
      <c r="AB647" s="14"/>
      <c r="AC647" s="14"/>
      <c r="AD647" s="14"/>
      <c r="AE647" s="14"/>
      <c r="AT647" s="257" t="s">
        <v>179</v>
      </c>
      <c r="AU647" s="257" t="s">
        <v>88</v>
      </c>
      <c r="AV647" s="14" t="s">
        <v>170</v>
      </c>
      <c r="AW647" s="14" t="s">
        <v>34</v>
      </c>
      <c r="AX647" s="14" t="s">
        <v>86</v>
      </c>
      <c r="AY647" s="257" t="s">
        <v>162</v>
      </c>
    </row>
    <row r="648" s="2" customFormat="1" ht="37.8" customHeight="1">
      <c r="A648" s="38"/>
      <c r="B648" s="39"/>
      <c r="C648" s="273" t="s">
        <v>1399</v>
      </c>
      <c r="D648" s="273" t="s">
        <v>616</v>
      </c>
      <c r="E648" s="274" t="s">
        <v>1400</v>
      </c>
      <c r="F648" s="275" t="s">
        <v>1401</v>
      </c>
      <c r="G648" s="276" t="s">
        <v>176</v>
      </c>
      <c r="H648" s="277">
        <v>678.62400000000002</v>
      </c>
      <c r="I648" s="278"/>
      <c r="J648" s="279">
        <f>ROUND(I648*H648,2)</f>
        <v>0</v>
      </c>
      <c r="K648" s="275" t="s">
        <v>169</v>
      </c>
      <c r="L648" s="280"/>
      <c r="M648" s="281" t="s">
        <v>1</v>
      </c>
      <c r="N648" s="282" t="s">
        <v>43</v>
      </c>
      <c r="O648" s="91"/>
      <c r="P648" s="227">
        <f>O648*H648</f>
        <v>0</v>
      </c>
      <c r="Q648" s="227">
        <v>0.0044999999999999997</v>
      </c>
      <c r="R648" s="227">
        <f>Q648*H648</f>
        <v>3.0538080000000001</v>
      </c>
      <c r="S648" s="227">
        <v>0</v>
      </c>
      <c r="T648" s="228">
        <f>S648*H648</f>
        <v>0</v>
      </c>
      <c r="U648" s="38"/>
      <c r="V648" s="38"/>
      <c r="W648" s="38"/>
      <c r="X648" s="38"/>
      <c r="Y648" s="38"/>
      <c r="Z648" s="38"/>
      <c r="AA648" s="38"/>
      <c r="AB648" s="38"/>
      <c r="AC648" s="38"/>
      <c r="AD648" s="38"/>
      <c r="AE648" s="38"/>
      <c r="AR648" s="229" t="s">
        <v>318</v>
      </c>
      <c r="AT648" s="229" t="s">
        <v>616</v>
      </c>
      <c r="AU648" s="229" t="s">
        <v>88</v>
      </c>
      <c r="AY648" s="17" t="s">
        <v>162</v>
      </c>
      <c r="BE648" s="230">
        <f>IF(N648="základní",J648,0)</f>
        <v>0</v>
      </c>
      <c r="BF648" s="230">
        <f>IF(N648="snížená",J648,0)</f>
        <v>0</v>
      </c>
      <c r="BG648" s="230">
        <f>IF(N648="zákl. přenesená",J648,0)</f>
        <v>0</v>
      </c>
      <c r="BH648" s="230">
        <f>IF(N648="sníž. přenesená",J648,0)</f>
        <v>0</v>
      </c>
      <c r="BI648" s="230">
        <f>IF(N648="nulová",J648,0)</f>
        <v>0</v>
      </c>
      <c r="BJ648" s="17" t="s">
        <v>86</v>
      </c>
      <c r="BK648" s="230">
        <f>ROUND(I648*H648,2)</f>
        <v>0</v>
      </c>
      <c r="BL648" s="17" t="s">
        <v>245</v>
      </c>
      <c r="BM648" s="229" t="s">
        <v>1402</v>
      </c>
    </row>
    <row r="649" s="13" customFormat="1">
      <c r="A649" s="13"/>
      <c r="B649" s="236"/>
      <c r="C649" s="237"/>
      <c r="D649" s="231" t="s">
        <v>179</v>
      </c>
      <c r="E649" s="238" t="s">
        <v>1</v>
      </c>
      <c r="F649" s="239" t="s">
        <v>1403</v>
      </c>
      <c r="G649" s="237"/>
      <c r="H649" s="240">
        <v>678.62400000000002</v>
      </c>
      <c r="I649" s="241"/>
      <c r="J649" s="237"/>
      <c r="K649" s="237"/>
      <c r="L649" s="242"/>
      <c r="M649" s="243"/>
      <c r="N649" s="244"/>
      <c r="O649" s="244"/>
      <c r="P649" s="244"/>
      <c r="Q649" s="244"/>
      <c r="R649" s="244"/>
      <c r="S649" s="244"/>
      <c r="T649" s="245"/>
      <c r="U649" s="13"/>
      <c r="V649" s="13"/>
      <c r="W649" s="13"/>
      <c r="X649" s="13"/>
      <c r="Y649" s="13"/>
      <c r="Z649" s="13"/>
      <c r="AA649" s="13"/>
      <c r="AB649" s="13"/>
      <c r="AC649" s="13"/>
      <c r="AD649" s="13"/>
      <c r="AE649" s="13"/>
      <c r="AT649" s="246" t="s">
        <v>179</v>
      </c>
      <c r="AU649" s="246" t="s">
        <v>88</v>
      </c>
      <c r="AV649" s="13" t="s">
        <v>88</v>
      </c>
      <c r="AW649" s="13" t="s">
        <v>34</v>
      </c>
      <c r="AX649" s="13" t="s">
        <v>78</v>
      </c>
      <c r="AY649" s="246" t="s">
        <v>162</v>
      </c>
    </row>
    <row r="650" s="14" customFormat="1">
      <c r="A650" s="14"/>
      <c r="B650" s="247"/>
      <c r="C650" s="248"/>
      <c r="D650" s="231" t="s">
        <v>179</v>
      </c>
      <c r="E650" s="249" t="s">
        <v>1</v>
      </c>
      <c r="F650" s="250" t="s">
        <v>181</v>
      </c>
      <c r="G650" s="248"/>
      <c r="H650" s="251">
        <v>678.62400000000002</v>
      </c>
      <c r="I650" s="252"/>
      <c r="J650" s="248"/>
      <c r="K650" s="248"/>
      <c r="L650" s="253"/>
      <c r="M650" s="254"/>
      <c r="N650" s="255"/>
      <c r="O650" s="255"/>
      <c r="P650" s="255"/>
      <c r="Q650" s="255"/>
      <c r="R650" s="255"/>
      <c r="S650" s="255"/>
      <c r="T650" s="256"/>
      <c r="U650" s="14"/>
      <c r="V650" s="14"/>
      <c r="W650" s="14"/>
      <c r="X650" s="14"/>
      <c r="Y650" s="14"/>
      <c r="Z650" s="14"/>
      <c r="AA650" s="14"/>
      <c r="AB650" s="14"/>
      <c r="AC650" s="14"/>
      <c r="AD650" s="14"/>
      <c r="AE650" s="14"/>
      <c r="AT650" s="257" t="s">
        <v>179</v>
      </c>
      <c r="AU650" s="257" t="s">
        <v>88</v>
      </c>
      <c r="AV650" s="14" t="s">
        <v>170</v>
      </c>
      <c r="AW650" s="14" t="s">
        <v>34</v>
      </c>
      <c r="AX650" s="14" t="s">
        <v>86</v>
      </c>
      <c r="AY650" s="257" t="s">
        <v>162</v>
      </c>
    </row>
    <row r="651" s="2" customFormat="1" ht="24.15" customHeight="1">
      <c r="A651" s="38"/>
      <c r="B651" s="39"/>
      <c r="C651" s="218" t="s">
        <v>1404</v>
      </c>
      <c r="D651" s="218" t="s">
        <v>165</v>
      </c>
      <c r="E651" s="219" t="s">
        <v>1405</v>
      </c>
      <c r="F651" s="220" t="s">
        <v>1406</v>
      </c>
      <c r="G651" s="221" t="s">
        <v>176</v>
      </c>
      <c r="H651" s="222">
        <v>192</v>
      </c>
      <c r="I651" s="223"/>
      <c r="J651" s="224">
        <f>ROUND(I651*H651,2)</f>
        <v>0</v>
      </c>
      <c r="K651" s="220" t="s">
        <v>169</v>
      </c>
      <c r="L651" s="44"/>
      <c r="M651" s="225" t="s">
        <v>1</v>
      </c>
      <c r="N651" s="226" t="s">
        <v>43</v>
      </c>
      <c r="O651" s="91"/>
      <c r="P651" s="227">
        <f>O651*H651</f>
        <v>0</v>
      </c>
      <c r="Q651" s="227">
        <v>0.00019000000000000001</v>
      </c>
      <c r="R651" s="227">
        <f>Q651*H651</f>
        <v>0.036479999999999999</v>
      </c>
      <c r="S651" s="227">
        <v>0</v>
      </c>
      <c r="T651" s="228">
        <f>S651*H651</f>
        <v>0</v>
      </c>
      <c r="U651" s="38"/>
      <c r="V651" s="38"/>
      <c r="W651" s="38"/>
      <c r="X651" s="38"/>
      <c r="Y651" s="38"/>
      <c r="Z651" s="38"/>
      <c r="AA651" s="38"/>
      <c r="AB651" s="38"/>
      <c r="AC651" s="38"/>
      <c r="AD651" s="38"/>
      <c r="AE651" s="38"/>
      <c r="AR651" s="229" t="s">
        <v>245</v>
      </c>
      <c r="AT651" s="229" t="s">
        <v>165</v>
      </c>
      <c r="AU651" s="229" t="s">
        <v>88</v>
      </c>
      <c r="AY651" s="17" t="s">
        <v>162</v>
      </c>
      <c r="BE651" s="230">
        <f>IF(N651="základní",J651,0)</f>
        <v>0</v>
      </c>
      <c r="BF651" s="230">
        <f>IF(N651="snížená",J651,0)</f>
        <v>0</v>
      </c>
      <c r="BG651" s="230">
        <f>IF(N651="zákl. přenesená",J651,0)</f>
        <v>0</v>
      </c>
      <c r="BH651" s="230">
        <f>IF(N651="sníž. přenesená",J651,0)</f>
        <v>0</v>
      </c>
      <c r="BI651" s="230">
        <f>IF(N651="nulová",J651,0)</f>
        <v>0</v>
      </c>
      <c r="BJ651" s="17" t="s">
        <v>86</v>
      </c>
      <c r="BK651" s="230">
        <f>ROUND(I651*H651,2)</f>
        <v>0</v>
      </c>
      <c r="BL651" s="17" t="s">
        <v>245</v>
      </c>
      <c r="BM651" s="229" t="s">
        <v>1407</v>
      </c>
    </row>
    <row r="652" s="2" customFormat="1">
      <c r="A652" s="38"/>
      <c r="B652" s="39"/>
      <c r="C652" s="40"/>
      <c r="D652" s="231" t="s">
        <v>172</v>
      </c>
      <c r="E652" s="40"/>
      <c r="F652" s="232" t="s">
        <v>1408</v>
      </c>
      <c r="G652" s="40"/>
      <c r="H652" s="40"/>
      <c r="I652" s="233"/>
      <c r="J652" s="40"/>
      <c r="K652" s="40"/>
      <c r="L652" s="44"/>
      <c r="M652" s="234"/>
      <c r="N652" s="235"/>
      <c r="O652" s="91"/>
      <c r="P652" s="91"/>
      <c r="Q652" s="91"/>
      <c r="R652" s="91"/>
      <c r="S652" s="91"/>
      <c r="T652" s="92"/>
      <c r="U652" s="38"/>
      <c r="V652" s="38"/>
      <c r="W652" s="38"/>
      <c r="X652" s="38"/>
      <c r="Y652" s="38"/>
      <c r="Z652" s="38"/>
      <c r="AA652" s="38"/>
      <c r="AB652" s="38"/>
      <c r="AC652" s="38"/>
      <c r="AD652" s="38"/>
      <c r="AE652" s="38"/>
      <c r="AT652" s="17" t="s">
        <v>172</v>
      </c>
      <c r="AU652" s="17" t="s">
        <v>88</v>
      </c>
    </row>
    <row r="653" s="13" customFormat="1">
      <c r="A653" s="13"/>
      <c r="B653" s="236"/>
      <c r="C653" s="237"/>
      <c r="D653" s="231" t="s">
        <v>179</v>
      </c>
      <c r="E653" s="238" t="s">
        <v>1</v>
      </c>
      <c r="F653" s="239" t="s">
        <v>1409</v>
      </c>
      <c r="G653" s="237"/>
      <c r="H653" s="240">
        <v>192</v>
      </c>
      <c r="I653" s="241"/>
      <c r="J653" s="237"/>
      <c r="K653" s="237"/>
      <c r="L653" s="242"/>
      <c r="M653" s="243"/>
      <c r="N653" s="244"/>
      <c r="O653" s="244"/>
      <c r="P653" s="244"/>
      <c r="Q653" s="244"/>
      <c r="R653" s="244"/>
      <c r="S653" s="244"/>
      <c r="T653" s="245"/>
      <c r="U653" s="13"/>
      <c r="V653" s="13"/>
      <c r="W653" s="13"/>
      <c r="X653" s="13"/>
      <c r="Y653" s="13"/>
      <c r="Z653" s="13"/>
      <c r="AA653" s="13"/>
      <c r="AB653" s="13"/>
      <c r="AC653" s="13"/>
      <c r="AD653" s="13"/>
      <c r="AE653" s="13"/>
      <c r="AT653" s="246" t="s">
        <v>179</v>
      </c>
      <c r="AU653" s="246" t="s">
        <v>88</v>
      </c>
      <c r="AV653" s="13" t="s">
        <v>88</v>
      </c>
      <c r="AW653" s="13" t="s">
        <v>34</v>
      </c>
      <c r="AX653" s="13" t="s">
        <v>78</v>
      </c>
      <c r="AY653" s="246" t="s">
        <v>162</v>
      </c>
    </row>
    <row r="654" s="14" customFormat="1">
      <c r="A654" s="14"/>
      <c r="B654" s="247"/>
      <c r="C654" s="248"/>
      <c r="D654" s="231" t="s">
        <v>179</v>
      </c>
      <c r="E654" s="249" t="s">
        <v>1</v>
      </c>
      <c r="F654" s="250" t="s">
        <v>181</v>
      </c>
      <c r="G654" s="248"/>
      <c r="H654" s="251">
        <v>192</v>
      </c>
      <c r="I654" s="252"/>
      <c r="J654" s="248"/>
      <c r="K654" s="248"/>
      <c r="L654" s="253"/>
      <c r="M654" s="254"/>
      <c r="N654" s="255"/>
      <c r="O654" s="255"/>
      <c r="P654" s="255"/>
      <c r="Q654" s="255"/>
      <c r="R654" s="255"/>
      <c r="S654" s="255"/>
      <c r="T654" s="256"/>
      <c r="U654" s="14"/>
      <c r="V654" s="14"/>
      <c r="W654" s="14"/>
      <c r="X654" s="14"/>
      <c r="Y654" s="14"/>
      <c r="Z654" s="14"/>
      <c r="AA654" s="14"/>
      <c r="AB654" s="14"/>
      <c r="AC654" s="14"/>
      <c r="AD654" s="14"/>
      <c r="AE654" s="14"/>
      <c r="AT654" s="257" t="s">
        <v>179</v>
      </c>
      <c r="AU654" s="257" t="s">
        <v>88</v>
      </c>
      <c r="AV654" s="14" t="s">
        <v>170</v>
      </c>
      <c r="AW654" s="14" t="s">
        <v>34</v>
      </c>
      <c r="AX654" s="14" t="s">
        <v>86</v>
      </c>
      <c r="AY654" s="257" t="s">
        <v>162</v>
      </c>
    </row>
    <row r="655" s="2" customFormat="1" ht="24.15" customHeight="1">
      <c r="A655" s="38"/>
      <c r="B655" s="39"/>
      <c r="C655" s="273" t="s">
        <v>1410</v>
      </c>
      <c r="D655" s="273" t="s">
        <v>616</v>
      </c>
      <c r="E655" s="274" t="s">
        <v>1411</v>
      </c>
      <c r="F655" s="275" t="s">
        <v>1412</v>
      </c>
      <c r="G655" s="276" t="s">
        <v>176</v>
      </c>
      <c r="H655" s="277">
        <v>223.77600000000001</v>
      </c>
      <c r="I655" s="278"/>
      <c r="J655" s="279">
        <f>ROUND(I655*H655,2)</f>
        <v>0</v>
      </c>
      <c r="K655" s="275" t="s">
        <v>1</v>
      </c>
      <c r="L655" s="280"/>
      <c r="M655" s="281" t="s">
        <v>1</v>
      </c>
      <c r="N655" s="282" t="s">
        <v>43</v>
      </c>
      <c r="O655" s="91"/>
      <c r="P655" s="227">
        <f>O655*H655</f>
        <v>0</v>
      </c>
      <c r="Q655" s="227">
        <v>0.00016000000000000001</v>
      </c>
      <c r="R655" s="227">
        <f>Q655*H655</f>
        <v>0.035804160000000002</v>
      </c>
      <c r="S655" s="227">
        <v>0</v>
      </c>
      <c r="T655" s="228">
        <f>S655*H655</f>
        <v>0</v>
      </c>
      <c r="U655" s="38"/>
      <c r="V655" s="38"/>
      <c r="W655" s="38"/>
      <c r="X655" s="38"/>
      <c r="Y655" s="38"/>
      <c r="Z655" s="38"/>
      <c r="AA655" s="38"/>
      <c r="AB655" s="38"/>
      <c r="AC655" s="38"/>
      <c r="AD655" s="38"/>
      <c r="AE655" s="38"/>
      <c r="AR655" s="229" t="s">
        <v>318</v>
      </c>
      <c r="AT655" s="229" t="s">
        <v>616</v>
      </c>
      <c r="AU655" s="229" t="s">
        <v>88</v>
      </c>
      <c r="AY655" s="17" t="s">
        <v>162</v>
      </c>
      <c r="BE655" s="230">
        <f>IF(N655="základní",J655,0)</f>
        <v>0</v>
      </c>
      <c r="BF655" s="230">
        <f>IF(N655="snížená",J655,0)</f>
        <v>0</v>
      </c>
      <c r="BG655" s="230">
        <f>IF(N655="zákl. přenesená",J655,0)</f>
        <v>0</v>
      </c>
      <c r="BH655" s="230">
        <f>IF(N655="sníž. přenesená",J655,0)</f>
        <v>0</v>
      </c>
      <c r="BI655" s="230">
        <f>IF(N655="nulová",J655,0)</f>
        <v>0</v>
      </c>
      <c r="BJ655" s="17" t="s">
        <v>86</v>
      </c>
      <c r="BK655" s="230">
        <f>ROUND(I655*H655,2)</f>
        <v>0</v>
      </c>
      <c r="BL655" s="17" t="s">
        <v>245</v>
      </c>
      <c r="BM655" s="229" t="s">
        <v>1413</v>
      </c>
    </row>
    <row r="656" s="13" customFormat="1">
      <c r="A656" s="13"/>
      <c r="B656" s="236"/>
      <c r="C656" s="237"/>
      <c r="D656" s="231" t="s">
        <v>179</v>
      </c>
      <c r="E656" s="238" t="s">
        <v>1</v>
      </c>
      <c r="F656" s="239" t="s">
        <v>1414</v>
      </c>
      <c r="G656" s="237"/>
      <c r="H656" s="240">
        <v>223.77600000000001</v>
      </c>
      <c r="I656" s="241"/>
      <c r="J656" s="237"/>
      <c r="K656" s="237"/>
      <c r="L656" s="242"/>
      <c r="M656" s="243"/>
      <c r="N656" s="244"/>
      <c r="O656" s="244"/>
      <c r="P656" s="244"/>
      <c r="Q656" s="244"/>
      <c r="R656" s="244"/>
      <c r="S656" s="244"/>
      <c r="T656" s="245"/>
      <c r="U656" s="13"/>
      <c r="V656" s="13"/>
      <c r="W656" s="13"/>
      <c r="X656" s="13"/>
      <c r="Y656" s="13"/>
      <c r="Z656" s="13"/>
      <c r="AA656" s="13"/>
      <c r="AB656" s="13"/>
      <c r="AC656" s="13"/>
      <c r="AD656" s="13"/>
      <c r="AE656" s="13"/>
      <c r="AT656" s="246" t="s">
        <v>179</v>
      </c>
      <c r="AU656" s="246" t="s">
        <v>88</v>
      </c>
      <c r="AV656" s="13" t="s">
        <v>88</v>
      </c>
      <c r="AW656" s="13" t="s">
        <v>34</v>
      </c>
      <c r="AX656" s="13" t="s">
        <v>78</v>
      </c>
      <c r="AY656" s="246" t="s">
        <v>162</v>
      </c>
    </row>
    <row r="657" s="14" customFormat="1">
      <c r="A657" s="14"/>
      <c r="B657" s="247"/>
      <c r="C657" s="248"/>
      <c r="D657" s="231" t="s">
        <v>179</v>
      </c>
      <c r="E657" s="249" t="s">
        <v>1</v>
      </c>
      <c r="F657" s="250" t="s">
        <v>181</v>
      </c>
      <c r="G657" s="248"/>
      <c r="H657" s="251">
        <v>223.77600000000001</v>
      </c>
      <c r="I657" s="252"/>
      <c r="J657" s="248"/>
      <c r="K657" s="248"/>
      <c r="L657" s="253"/>
      <c r="M657" s="254"/>
      <c r="N657" s="255"/>
      <c r="O657" s="255"/>
      <c r="P657" s="255"/>
      <c r="Q657" s="255"/>
      <c r="R657" s="255"/>
      <c r="S657" s="255"/>
      <c r="T657" s="256"/>
      <c r="U657" s="14"/>
      <c r="V657" s="14"/>
      <c r="W657" s="14"/>
      <c r="X657" s="14"/>
      <c r="Y657" s="14"/>
      <c r="Z657" s="14"/>
      <c r="AA657" s="14"/>
      <c r="AB657" s="14"/>
      <c r="AC657" s="14"/>
      <c r="AD657" s="14"/>
      <c r="AE657" s="14"/>
      <c r="AT657" s="257" t="s">
        <v>179</v>
      </c>
      <c r="AU657" s="257" t="s">
        <v>88</v>
      </c>
      <c r="AV657" s="14" t="s">
        <v>170</v>
      </c>
      <c r="AW657" s="14" t="s">
        <v>34</v>
      </c>
      <c r="AX657" s="14" t="s">
        <v>86</v>
      </c>
      <c r="AY657" s="257" t="s">
        <v>162</v>
      </c>
    </row>
    <row r="658" s="2" customFormat="1" ht="24.15" customHeight="1">
      <c r="A658" s="38"/>
      <c r="B658" s="39"/>
      <c r="C658" s="218" t="s">
        <v>1415</v>
      </c>
      <c r="D658" s="218" t="s">
        <v>165</v>
      </c>
      <c r="E658" s="219" t="s">
        <v>1416</v>
      </c>
      <c r="F658" s="220" t="s">
        <v>1417</v>
      </c>
      <c r="G658" s="221" t="s">
        <v>176</v>
      </c>
      <c r="H658" s="222">
        <v>582.25999999999999</v>
      </c>
      <c r="I658" s="223"/>
      <c r="J658" s="224">
        <f>ROUND(I658*H658,2)</f>
        <v>0</v>
      </c>
      <c r="K658" s="220" t="s">
        <v>169</v>
      </c>
      <c r="L658" s="44"/>
      <c r="M658" s="225" t="s">
        <v>1</v>
      </c>
      <c r="N658" s="226" t="s">
        <v>43</v>
      </c>
      <c r="O658" s="91"/>
      <c r="P658" s="227">
        <f>O658*H658</f>
        <v>0</v>
      </c>
      <c r="Q658" s="227">
        <v>0.00046000000000000001</v>
      </c>
      <c r="R658" s="227">
        <f>Q658*H658</f>
        <v>0.26783960000000001</v>
      </c>
      <c r="S658" s="227">
        <v>0</v>
      </c>
      <c r="T658" s="228">
        <f>S658*H658</f>
        <v>0</v>
      </c>
      <c r="U658" s="38"/>
      <c r="V658" s="38"/>
      <c r="W658" s="38"/>
      <c r="X658" s="38"/>
      <c r="Y658" s="38"/>
      <c r="Z658" s="38"/>
      <c r="AA658" s="38"/>
      <c r="AB658" s="38"/>
      <c r="AC658" s="38"/>
      <c r="AD658" s="38"/>
      <c r="AE658" s="38"/>
      <c r="AR658" s="229" t="s">
        <v>245</v>
      </c>
      <c r="AT658" s="229" t="s">
        <v>165</v>
      </c>
      <c r="AU658" s="229" t="s">
        <v>88</v>
      </c>
      <c r="AY658" s="17" t="s">
        <v>162</v>
      </c>
      <c r="BE658" s="230">
        <f>IF(N658="základní",J658,0)</f>
        <v>0</v>
      </c>
      <c r="BF658" s="230">
        <f>IF(N658="snížená",J658,0)</f>
        <v>0</v>
      </c>
      <c r="BG658" s="230">
        <f>IF(N658="zákl. přenesená",J658,0)</f>
        <v>0</v>
      </c>
      <c r="BH658" s="230">
        <f>IF(N658="sníž. přenesená",J658,0)</f>
        <v>0</v>
      </c>
      <c r="BI658" s="230">
        <f>IF(N658="nulová",J658,0)</f>
        <v>0</v>
      </c>
      <c r="BJ658" s="17" t="s">
        <v>86</v>
      </c>
      <c r="BK658" s="230">
        <f>ROUND(I658*H658,2)</f>
        <v>0</v>
      </c>
      <c r="BL658" s="17" t="s">
        <v>245</v>
      </c>
      <c r="BM658" s="229" t="s">
        <v>1418</v>
      </c>
    </row>
    <row r="659" s="2" customFormat="1">
      <c r="A659" s="38"/>
      <c r="B659" s="39"/>
      <c r="C659" s="40"/>
      <c r="D659" s="231" t="s">
        <v>172</v>
      </c>
      <c r="E659" s="40"/>
      <c r="F659" s="232" t="s">
        <v>1408</v>
      </c>
      <c r="G659" s="40"/>
      <c r="H659" s="40"/>
      <c r="I659" s="233"/>
      <c r="J659" s="40"/>
      <c r="K659" s="40"/>
      <c r="L659" s="44"/>
      <c r="M659" s="234"/>
      <c r="N659" s="235"/>
      <c r="O659" s="91"/>
      <c r="P659" s="91"/>
      <c r="Q659" s="91"/>
      <c r="R659" s="91"/>
      <c r="S659" s="91"/>
      <c r="T659" s="92"/>
      <c r="U659" s="38"/>
      <c r="V659" s="38"/>
      <c r="W659" s="38"/>
      <c r="X659" s="38"/>
      <c r="Y659" s="38"/>
      <c r="Z659" s="38"/>
      <c r="AA659" s="38"/>
      <c r="AB659" s="38"/>
      <c r="AC659" s="38"/>
      <c r="AD659" s="38"/>
      <c r="AE659" s="38"/>
      <c r="AT659" s="17" t="s">
        <v>172</v>
      </c>
      <c r="AU659" s="17" t="s">
        <v>88</v>
      </c>
    </row>
    <row r="660" s="13" customFormat="1">
      <c r="A660" s="13"/>
      <c r="B660" s="236"/>
      <c r="C660" s="237"/>
      <c r="D660" s="231" t="s">
        <v>179</v>
      </c>
      <c r="E660" s="238" t="s">
        <v>1</v>
      </c>
      <c r="F660" s="239" t="s">
        <v>1397</v>
      </c>
      <c r="G660" s="237"/>
      <c r="H660" s="240">
        <v>455</v>
      </c>
      <c r="I660" s="241"/>
      <c r="J660" s="237"/>
      <c r="K660" s="237"/>
      <c r="L660" s="242"/>
      <c r="M660" s="243"/>
      <c r="N660" s="244"/>
      <c r="O660" s="244"/>
      <c r="P660" s="244"/>
      <c r="Q660" s="244"/>
      <c r="R660" s="244"/>
      <c r="S660" s="244"/>
      <c r="T660" s="245"/>
      <c r="U660" s="13"/>
      <c r="V660" s="13"/>
      <c r="W660" s="13"/>
      <c r="X660" s="13"/>
      <c r="Y660" s="13"/>
      <c r="Z660" s="13"/>
      <c r="AA660" s="13"/>
      <c r="AB660" s="13"/>
      <c r="AC660" s="13"/>
      <c r="AD660" s="13"/>
      <c r="AE660" s="13"/>
      <c r="AT660" s="246" t="s">
        <v>179</v>
      </c>
      <c r="AU660" s="246" t="s">
        <v>88</v>
      </c>
      <c r="AV660" s="13" t="s">
        <v>88</v>
      </c>
      <c r="AW660" s="13" t="s">
        <v>34</v>
      </c>
      <c r="AX660" s="13" t="s">
        <v>78</v>
      </c>
      <c r="AY660" s="246" t="s">
        <v>162</v>
      </c>
    </row>
    <row r="661" s="13" customFormat="1">
      <c r="A661" s="13"/>
      <c r="B661" s="236"/>
      <c r="C661" s="237"/>
      <c r="D661" s="231" t="s">
        <v>179</v>
      </c>
      <c r="E661" s="238" t="s">
        <v>1</v>
      </c>
      <c r="F661" s="239" t="s">
        <v>1398</v>
      </c>
      <c r="G661" s="237"/>
      <c r="H661" s="240">
        <v>127.26000000000001</v>
      </c>
      <c r="I661" s="241"/>
      <c r="J661" s="237"/>
      <c r="K661" s="237"/>
      <c r="L661" s="242"/>
      <c r="M661" s="243"/>
      <c r="N661" s="244"/>
      <c r="O661" s="244"/>
      <c r="P661" s="244"/>
      <c r="Q661" s="244"/>
      <c r="R661" s="244"/>
      <c r="S661" s="244"/>
      <c r="T661" s="245"/>
      <c r="U661" s="13"/>
      <c r="V661" s="13"/>
      <c r="W661" s="13"/>
      <c r="X661" s="13"/>
      <c r="Y661" s="13"/>
      <c r="Z661" s="13"/>
      <c r="AA661" s="13"/>
      <c r="AB661" s="13"/>
      <c r="AC661" s="13"/>
      <c r="AD661" s="13"/>
      <c r="AE661" s="13"/>
      <c r="AT661" s="246" t="s">
        <v>179</v>
      </c>
      <c r="AU661" s="246" t="s">
        <v>88</v>
      </c>
      <c r="AV661" s="13" t="s">
        <v>88</v>
      </c>
      <c r="AW661" s="13" t="s">
        <v>34</v>
      </c>
      <c r="AX661" s="13" t="s">
        <v>78</v>
      </c>
      <c r="AY661" s="246" t="s">
        <v>162</v>
      </c>
    </row>
    <row r="662" s="14" customFormat="1">
      <c r="A662" s="14"/>
      <c r="B662" s="247"/>
      <c r="C662" s="248"/>
      <c r="D662" s="231" t="s">
        <v>179</v>
      </c>
      <c r="E662" s="249" t="s">
        <v>1</v>
      </c>
      <c r="F662" s="250" t="s">
        <v>181</v>
      </c>
      <c r="G662" s="248"/>
      <c r="H662" s="251">
        <v>582.25999999999999</v>
      </c>
      <c r="I662" s="252"/>
      <c r="J662" s="248"/>
      <c r="K662" s="248"/>
      <c r="L662" s="253"/>
      <c r="M662" s="254"/>
      <c r="N662" s="255"/>
      <c r="O662" s="255"/>
      <c r="P662" s="255"/>
      <c r="Q662" s="255"/>
      <c r="R662" s="255"/>
      <c r="S662" s="255"/>
      <c r="T662" s="256"/>
      <c r="U662" s="14"/>
      <c r="V662" s="14"/>
      <c r="W662" s="14"/>
      <c r="X662" s="14"/>
      <c r="Y662" s="14"/>
      <c r="Z662" s="14"/>
      <c r="AA662" s="14"/>
      <c r="AB662" s="14"/>
      <c r="AC662" s="14"/>
      <c r="AD662" s="14"/>
      <c r="AE662" s="14"/>
      <c r="AT662" s="257" t="s">
        <v>179</v>
      </c>
      <c r="AU662" s="257" t="s">
        <v>88</v>
      </c>
      <c r="AV662" s="14" t="s">
        <v>170</v>
      </c>
      <c r="AW662" s="14" t="s">
        <v>34</v>
      </c>
      <c r="AX662" s="14" t="s">
        <v>86</v>
      </c>
      <c r="AY662" s="257" t="s">
        <v>162</v>
      </c>
    </row>
    <row r="663" s="2" customFormat="1" ht="16.5" customHeight="1">
      <c r="A663" s="38"/>
      <c r="B663" s="39"/>
      <c r="C663" s="273" t="s">
        <v>1419</v>
      </c>
      <c r="D663" s="273" t="s">
        <v>616</v>
      </c>
      <c r="E663" s="274" t="s">
        <v>1420</v>
      </c>
      <c r="F663" s="275" t="s">
        <v>1421</v>
      </c>
      <c r="G663" s="276" t="s">
        <v>176</v>
      </c>
      <c r="H663" s="277">
        <v>678.62400000000002</v>
      </c>
      <c r="I663" s="278"/>
      <c r="J663" s="279">
        <f>ROUND(I663*H663,2)</f>
        <v>0</v>
      </c>
      <c r="K663" s="275" t="s">
        <v>1</v>
      </c>
      <c r="L663" s="280"/>
      <c r="M663" s="281" t="s">
        <v>1</v>
      </c>
      <c r="N663" s="282" t="s">
        <v>43</v>
      </c>
      <c r="O663" s="91"/>
      <c r="P663" s="227">
        <f>O663*H663</f>
        <v>0</v>
      </c>
      <c r="Q663" s="227">
        <v>0.00125</v>
      </c>
      <c r="R663" s="227">
        <f>Q663*H663</f>
        <v>0.84828000000000003</v>
      </c>
      <c r="S663" s="227">
        <v>0</v>
      </c>
      <c r="T663" s="228">
        <f>S663*H663</f>
        <v>0</v>
      </c>
      <c r="U663" s="38"/>
      <c r="V663" s="38"/>
      <c r="W663" s="38"/>
      <c r="X663" s="38"/>
      <c r="Y663" s="38"/>
      <c r="Z663" s="38"/>
      <c r="AA663" s="38"/>
      <c r="AB663" s="38"/>
      <c r="AC663" s="38"/>
      <c r="AD663" s="38"/>
      <c r="AE663" s="38"/>
      <c r="AR663" s="229" t="s">
        <v>318</v>
      </c>
      <c r="AT663" s="229" t="s">
        <v>616</v>
      </c>
      <c r="AU663" s="229" t="s">
        <v>88</v>
      </c>
      <c r="AY663" s="17" t="s">
        <v>162</v>
      </c>
      <c r="BE663" s="230">
        <f>IF(N663="základní",J663,0)</f>
        <v>0</v>
      </c>
      <c r="BF663" s="230">
        <f>IF(N663="snížená",J663,0)</f>
        <v>0</v>
      </c>
      <c r="BG663" s="230">
        <f>IF(N663="zákl. přenesená",J663,0)</f>
        <v>0</v>
      </c>
      <c r="BH663" s="230">
        <f>IF(N663="sníž. přenesená",J663,0)</f>
        <v>0</v>
      </c>
      <c r="BI663" s="230">
        <f>IF(N663="nulová",J663,0)</f>
        <v>0</v>
      </c>
      <c r="BJ663" s="17" t="s">
        <v>86</v>
      </c>
      <c r="BK663" s="230">
        <f>ROUND(I663*H663,2)</f>
        <v>0</v>
      </c>
      <c r="BL663" s="17" t="s">
        <v>245</v>
      </c>
      <c r="BM663" s="229" t="s">
        <v>1422</v>
      </c>
    </row>
    <row r="664" s="13" customFormat="1">
      <c r="A664" s="13"/>
      <c r="B664" s="236"/>
      <c r="C664" s="237"/>
      <c r="D664" s="231" t="s">
        <v>179</v>
      </c>
      <c r="E664" s="238" t="s">
        <v>1</v>
      </c>
      <c r="F664" s="239" t="s">
        <v>1403</v>
      </c>
      <c r="G664" s="237"/>
      <c r="H664" s="240">
        <v>678.62400000000002</v>
      </c>
      <c r="I664" s="241"/>
      <c r="J664" s="237"/>
      <c r="K664" s="237"/>
      <c r="L664" s="242"/>
      <c r="M664" s="243"/>
      <c r="N664" s="244"/>
      <c r="O664" s="244"/>
      <c r="P664" s="244"/>
      <c r="Q664" s="244"/>
      <c r="R664" s="244"/>
      <c r="S664" s="244"/>
      <c r="T664" s="245"/>
      <c r="U664" s="13"/>
      <c r="V664" s="13"/>
      <c r="W664" s="13"/>
      <c r="X664" s="13"/>
      <c r="Y664" s="13"/>
      <c r="Z664" s="13"/>
      <c r="AA664" s="13"/>
      <c r="AB664" s="13"/>
      <c r="AC664" s="13"/>
      <c r="AD664" s="13"/>
      <c r="AE664" s="13"/>
      <c r="AT664" s="246" t="s">
        <v>179</v>
      </c>
      <c r="AU664" s="246" t="s">
        <v>88</v>
      </c>
      <c r="AV664" s="13" t="s">
        <v>88</v>
      </c>
      <c r="AW664" s="13" t="s">
        <v>34</v>
      </c>
      <c r="AX664" s="13" t="s">
        <v>78</v>
      </c>
      <c r="AY664" s="246" t="s">
        <v>162</v>
      </c>
    </row>
    <row r="665" s="14" customFormat="1">
      <c r="A665" s="14"/>
      <c r="B665" s="247"/>
      <c r="C665" s="248"/>
      <c r="D665" s="231" t="s">
        <v>179</v>
      </c>
      <c r="E665" s="249" t="s">
        <v>1</v>
      </c>
      <c r="F665" s="250" t="s">
        <v>181</v>
      </c>
      <c r="G665" s="248"/>
      <c r="H665" s="251">
        <v>678.62400000000002</v>
      </c>
      <c r="I665" s="252"/>
      <c r="J665" s="248"/>
      <c r="K665" s="248"/>
      <c r="L665" s="253"/>
      <c r="M665" s="254"/>
      <c r="N665" s="255"/>
      <c r="O665" s="255"/>
      <c r="P665" s="255"/>
      <c r="Q665" s="255"/>
      <c r="R665" s="255"/>
      <c r="S665" s="255"/>
      <c r="T665" s="256"/>
      <c r="U665" s="14"/>
      <c r="V665" s="14"/>
      <c r="W665" s="14"/>
      <c r="X665" s="14"/>
      <c r="Y665" s="14"/>
      <c r="Z665" s="14"/>
      <c r="AA665" s="14"/>
      <c r="AB665" s="14"/>
      <c r="AC665" s="14"/>
      <c r="AD665" s="14"/>
      <c r="AE665" s="14"/>
      <c r="AT665" s="257" t="s">
        <v>179</v>
      </c>
      <c r="AU665" s="257" t="s">
        <v>88</v>
      </c>
      <c r="AV665" s="14" t="s">
        <v>170</v>
      </c>
      <c r="AW665" s="14" t="s">
        <v>34</v>
      </c>
      <c r="AX665" s="14" t="s">
        <v>86</v>
      </c>
      <c r="AY665" s="257" t="s">
        <v>162</v>
      </c>
    </row>
    <row r="666" s="2" customFormat="1" ht="24.15" customHeight="1">
      <c r="A666" s="38"/>
      <c r="B666" s="39"/>
      <c r="C666" s="218" t="s">
        <v>1423</v>
      </c>
      <c r="D666" s="218" t="s">
        <v>165</v>
      </c>
      <c r="E666" s="219" t="s">
        <v>1424</v>
      </c>
      <c r="F666" s="220" t="s">
        <v>1425</v>
      </c>
      <c r="G666" s="221" t="s">
        <v>176</v>
      </c>
      <c r="H666" s="222">
        <v>120</v>
      </c>
      <c r="I666" s="223"/>
      <c r="J666" s="224">
        <f>ROUND(I666*H666,2)</f>
        <v>0</v>
      </c>
      <c r="K666" s="220" t="s">
        <v>169</v>
      </c>
      <c r="L666" s="44"/>
      <c r="M666" s="225" t="s">
        <v>1</v>
      </c>
      <c r="N666" s="226" t="s">
        <v>43</v>
      </c>
      <c r="O666" s="91"/>
      <c r="P666" s="227">
        <f>O666*H666</f>
        <v>0</v>
      </c>
      <c r="Q666" s="227">
        <v>0</v>
      </c>
      <c r="R666" s="227">
        <f>Q666*H666</f>
        <v>0</v>
      </c>
      <c r="S666" s="227">
        <v>0</v>
      </c>
      <c r="T666" s="228">
        <f>S666*H666</f>
        <v>0</v>
      </c>
      <c r="U666" s="38"/>
      <c r="V666" s="38"/>
      <c r="W666" s="38"/>
      <c r="X666" s="38"/>
      <c r="Y666" s="38"/>
      <c r="Z666" s="38"/>
      <c r="AA666" s="38"/>
      <c r="AB666" s="38"/>
      <c r="AC666" s="38"/>
      <c r="AD666" s="38"/>
      <c r="AE666" s="38"/>
      <c r="AR666" s="229" t="s">
        <v>245</v>
      </c>
      <c r="AT666" s="229" t="s">
        <v>165</v>
      </c>
      <c r="AU666" s="229" t="s">
        <v>88</v>
      </c>
      <c r="AY666" s="17" t="s">
        <v>162</v>
      </c>
      <c r="BE666" s="230">
        <f>IF(N666="základní",J666,0)</f>
        <v>0</v>
      </c>
      <c r="BF666" s="230">
        <f>IF(N666="snížená",J666,0)</f>
        <v>0</v>
      </c>
      <c r="BG666" s="230">
        <f>IF(N666="zákl. přenesená",J666,0)</f>
        <v>0</v>
      </c>
      <c r="BH666" s="230">
        <f>IF(N666="sníž. přenesená",J666,0)</f>
        <v>0</v>
      </c>
      <c r="BI666" s="230">
        <f>IF(N666="nulová",J666,0)</f>
        <v>0</v>
      </c>
      <c r="BJ666" s="17" t="s">
        <v>86</v>
      </c>
      <c r="BK666" s="230">
        <f>ROUND(I666*H666,2)</f>
        <v>0</v>
      </c>
      <c r="BL666" s="17" t="s">
        <v>245</v>
      </c>
      <c r="BM666" s="229" t="s">
        <v>1426</v>
      </c>
    </row>
    <row r="667" s="2" customFormat="1">
      <c r="A667" s="38"/>
      <c r="B667" s="39"/>
      <c r="C667" s="40"/>
      <c r="D667" s="231" t="s">
        <v>172</v>
      </c>
      <c r="E667" s="40"/>
      <c r="F667" s="232" t="s">
        <v>1408</v>
      </c>
      <c r="G667" s="40"/>
      <c r="H667" s="40"/>
      <c r="I667" s="233"/>
      <c r="J667" s="40"/>
      <c r="K667" s="40"/>
      <c r="L667" s="44"/>
      <c r="M667" s="234"/>
      <c r="N667" s="235"/>
      <c r="O667" s="91"/>
      <c r="P667" s="91"/>
      <c r="Q667" s="91"/>
      <c r="R667" s="91"/>
      <c r="S667" s="91"/>
      <c r="T667" s="92"/>
      <c r="U667" s="38"/>
      <c r="V667" s="38"/>
      <c r="W667" s="38"/>
      <c r="X667" s="38"/>
      <c r="Y667" s="38"/>
      <c r="Z667" s="38"/>
      <c r="AA667" s="38"/>
      <c r="AB667" s="38"/>
      <c r="AC667" s="38"/>
      <c r="AD667" s="38"/>
      <c r="AE667" s="38"/>
      <c r="AT667" s="17" t="s">
        <v>172</v>
      </c>
      <c r="AU667" s="17" t="s">
        <v>88</v>
      </c>
    </row>
    <row r="668" s="2" customFormat="1" ht="24.15" customHeight="1">
      <c r="A668" s="38"/>
      <c r="B668" s="39"/>
      <c r="C668" s="273" t="s">
        <v>1427</v>
      </c>
      <c r="D668" s="273" t="s">
        <v>616</v>
      </c>
      <c r="E668" s="274" t="s">
        <v>1428</v>
      </c>
      <c r="F668" s="275" t="s">
        <v>1429</v>
      </c>
      <c r="G668" s="276" t="s">
        <v>176</v>
      </c>
      <c r="H668" s="277">
        <v>120</v>
      </c>
      <c r="I668" s="278"/>
      <c r="J668" s="279">
        <f>ROUND(I668*H668,2)</f>
        <v>0</v>
      </c>
      <c r="K668" s="275" t="s">
        <v>169</v>
      </c>
      <c r="L668" s="280"/>
      <c r="M668" s="281" t="s">
        <v>1</v>
      </c>
      <c r="N668" s="282" t="s">
        <v>43</v>
      </c>
      <c r="O668" s="91"/>
      <c r="P668" s="227">
        <f>O668*H668</f>
        <v>0</v>
      </c>
      <c r="Q668" s="227">
        <v>0.00059999999999999995</v>
      </c>
      <c r="R668" s="227">
        <f>Q668*H668</f>
        <v>0.071999999999999995</v>
      </c>
      <c r="S668" s="227">
        <v>0</v>
      </c>
      <c r="T668" s="228">
        <f>S668*H668</f>
        <v>0</v>
      </c>
      <c r="U668" s="38"/>
      <c r="V668" s="38"/>
      <c r="W668" s="38"/>
      <c r="X668" s="38"/>
      <c r="Y668" s="38"/>
      <c r="Z668" s="38"/>
      <c r="AA668" s="38"/>
      <c r="AB668" s="38"/>
      <c r="AC668" s="38"/>
      <c r="AD668" s="38"/>
      <c r="AE668" s="38"/>
      <c r="AR668" s="229" t="s">
        <v>318</v>
      </c>
      <c r="AT668" s="229" t="s">
        <v>616</v>
      </c>
      <c r="AU668" s="229" t="s">
        <v>88</v>
      </c>
      <c r="AY668" s="17" t="s">
        <v>162</v>
      </c>
      <c r="BE668" s="230">
        <f>IF(N668="základní",J668,0)</f>
        <v>0</v>
      </c>
      <c r="BF668" s="230">
        <f>IF(N668="snížená",J668,0)</f>
        <v>0</v>
      </c>
      <c r="BG668" s="230">
        <f>IF(N668="zákl. přenesená",J668,0)</f>
        <v>0</v>
      </c>
      <c r="BH668" s="230">
        <f>IF(N668="sníž. přenesená",J668,0)</f>
        <v>0</v>
      </c>
      <c r="BI668" s="230">
        <f>IF(N668="nulová",J668,0)</f>
        <v>0</v>
      </c>
      <c r="BJ668" s="17" t="s">
        <v>86</v>
      </c>
      <c r="BK668" s="230">
        <f>ROUND(I668*H668,2)</f>
        <v>0</v>
      </c>
      <c r="BL668" s="17" t="s">
        <v>245</v>
      </c>
      <c r="BM668" s="229" t="s">
        <v>1430</v>
      </c>
    </row>
    <row r="669" s="2" customFormat="1" ht="24.15" customHeight="1">
      <c r="A669" s="38"/>
      <c r="B669" s="39"/>
      <c r="C669" s="218" t="s">
        <v>1431</v>
      </c>
      <c r="D669" s="218" t="s">
        <v>165</v>
      </c>
      <c r="E669" s="219" t="s">
        <v>1432</v>
      </c>
      <c r="F669" s="220" t="s">
        <v>1433</v>
      </c>
      <c r="G669" s="221" t="s">
        <v>176</v>
      </c>
      <c r="H669" s="222">
        <v>249</v>
      </c>
      <c r="I669" s="223"/>
      <c r="J669" s="224">
        <f>ROUND(I669*H669,2)</f>
        <v>0</v>
      </c>
      <c r="K669" s="220" t="s">
        <v>169</v>
      </c>
      <c r="L669" s="44"/>
      <c r="M669" s="225" t="s">
        <v>1</v>
      </c>
      <c r="N669" s="226" t="s">
        <v>43</v>
      </c>
      <c r="O669" s="91"/>
      <c r="P669" s="227">
        <f>O669*H669</f>
        <v>0</v>
      </c>
      <c r="Q669" s="227">
        <v>0</v>
      </c>
      <c r="R669" s="227">
        <f>Q669*H669</f>
        <v>0</v>
      </c>
      <c r="S669" s="227">
        <v>0</v>
      </c>
      <c r="T669" s="228">
        <f>S669*H669</f>
        <v>0</v>
      </c>
      <c r="U669" s="38"/>
      <c r="V669" s="38"/>
      <c r="W669" s="38"/>
      <c r="X669" s="38"/>
      <c r="Y669" s="38"/>
      <c r="Z669" s="38"/>
      <c r="AA669" s="38"/>
      <c r="AB669" s="38"/>
      <c r="AC669" s="38"/>
      <c r="AD669" s="38"/>
      <c r="AE669" s="38"/>
      <c r="AR669" s="229" t="s">
        <v>245</v>
      </c>
      <c r="AT669" s="229" t="s">
        <v>165</v>
      </c>
      <c r="AU669" s="229" t="s">
        <v>88</v>
      </c>
      <c r="AY669" s="17" t="s">
        <v>162</v>
      </c>
      <c r="BE669" s="230">
        <f>IF(N669="základní",J669,0)</f>
        <v>0</v>
      </c>
      <c r="BF669" s="230">
        <f>IF(N669="snížená",J669,0)</f>
        <v>0</v>
      </c>
      <c r="BG669" s="230">
        <f>IF(N669="zákl. přenesená",J669,0)</f>
        <v>0</v>
      </c>
      <c r="BH669" s="230">
        <f>IF(N669="sníž. přenesená",J669,0)</f>
        <v>0</v>
      </c>
      <c r="BI669" s="230">
        <f>IF(N669="nulová",J669,0)</f>
        <v>0</v>
      </c>
      <c r="BJ669" s="17" t="s">
        <v>86</v>
      </c>
      <c r="BK669" s="230">
        <f>ROUND(I669*H669,2)</f>
        <v>0</v>
      </c>
      <c r="BL669" s="17" t="s">
        <v>245</v>
      </c>
      <c r="BM669" s="229" t="s">
        <v>1434</v>
      </c>
    </row>
    <row r="670" s="2" customFormat="1" ht="16.5" customHeight="1">
      <c r="A670" s="38"/>
      <c r="B670" s="39"/>
      <c r="C670" s="273" t="s">
        <v>1435</v>
      </c>
      <c r="D670" s="273" t="s">
        <v>616</v>
      </c>
      <c r="E670" s="274" t="s">
        <v>1436</v>
      </c>
      <c r="F670" s="275" t="s">
        <v>1437</v>
      </c>
      <c r="G670" s="276" t="s">
        <v>353</v>
      </c>
      <c r="H670" s="277">
        <v>28.760000000000002</v>
      </c>
      <c r="I670" s="278"/>
      <c r="J670" s="279">
        <f>ROUND(I670*H670,2)</f>
        <v>0</v>
      </c>
      <c r="K670" s="275" t="s">
        <v>1</v>
      </c>
      <c r="L670" s="280"/>
      <c r="M670" s="281" t="s">
        <v>1</v>
      </c>
      <c r="N670" s="282" t="s">
        <v>43</v>
      </c>
      <c r="O670" s="91"/>
      <c r="P670" s="227">
        <f>O670*H670</f>
        <v>0</v>
      </c>
      <c r="Q670" s="227">
        <v>0</v>
      </c>
      <c r="R670" s="227">
        <f>Q670*H670</f>
        <v>0</v>
      </c>
      <c r="S670" s="227">
        <v>0</v>
      </c>
      <c r="T670" s="228">
        <f>S670*H670</f>
        <v>0</v>
      </c>
      <c r="U670" s="38"/>
      <c r="V670" s="38"/>
      <c r="W670" s="38"/>
      <c r="X670" s="38"/>
      <c r="Y670" s="38"/>
      <c r="Z670" s="38"/>
      <c r="AA670" s="38"/>
      <c r="AB670" s="38"/>
      <c r="AC670" s="38"/>
      <c r="AD670" s="38"/>
      <c r="AE670" s="38"/>
      <c r="AR670" s="229" t="s">
        <v>318</v>
      </c>
      <c r="AT670" s="229" t="s">
        <v>616</v>
      </c>
      <c r="AU670" s="229" t="s">
        <v>88</v>
      </c>
      <c r="AY670" s="17" t="s">
        <v>162</v>
      </c>
      <c r="BE670" s="230">
        <f>IF(N670="základní",J670,0)</f>
        <v>0</v>
      </c>
      <c r="BF670" s="230">
        <f>IF(N670="snížená",J670,0)</f>
        <v>0</v>
      </c>
      <c r="BG670" s="230">
        <f>IF(N670="zákl. přenesená",J670,0)</f>
        <v>0</v>
      </c>
      <c r="BH670" s="230">
        <f>IF(N670="sníž. přenesená",J670,0)</f>
        <v>0</v>
      </c>
      <c r="BI670" s="230">
        <f>IF(N670="nulová",J670,0)</f>
        <v>0</v>
      </c>
      <c r="BJ670" s="17" t="s">
        <v>86</v>
      </c>
      <c r="BK670" s="230">
        <f>ROUND(I670*H670,2)</f>
        <v>0</v>
      </c>
      <c r="BL670" s="17" t="s">
        <v>245</v>
      </c>
      <c r="BM670" s="229" t="s">
        <v>1438</v>
      </c>
    </row>
    <row r="671" s="13" customFormat="1">
      <c r="A671" s="13"/>
      <c r="B671" s="236"/>
      <c r="C671" s="237"/>
      <c r="D671" s="231" t="s">
        <v>179</v>
      </c>
      <c r="E671" s="238" t="s">
        <v>1</v>
      </c>
      <c r="F671" s="239" t="s">
        <v>1439</v>
      </c>
      <c r="G671" s="237"/>
      <c r="H671" s="240">
        <v>28.760000000000002</v>
      </c>
      <c r="I671" s="241"/>
      <c r="J671" s="237"/>
      <c r="K671" s="237"/>
      <c r="L671" s="242"/>
      <c r="M671" s="243"/>
      <c r="N671" s="244"/>
      <c r="O671" s="244"/>
      <c r="P671" s="244"/>
      <c r="Q671" s="244"/>
      <c r="R671" s="244"/>
      <c r="S671" s="244"/>
      <c r="T671" s="245"/>
      <c r="U671" s="13"/>
      <c r="V671" s="13"/>
      <c r="W671" s="13"/>
      <c r="X671" s="13"/>
      <c r="Y671" s="13"/>
      <c r="Z671" s="13"/>
      <c r="AA671" s="13"/>
      <c r="AB671" s="13"/>
      <c r="AC671" s="13"/>
      <c r="AD671" s="13"/>
      <c r="AE671" s="13"/>
      <c r="AT671" s="246" t="s">
        <v>179</v>
      </c>
      <c r="AU671" s="246" t="s">
        <v>88</v>
      </c>
      <c r="AV671" s="13" t="s">
        <v>88</v>
      </c>
      <c r="AW671" s="13" t="s">
        <v>34</v>
      </c>
      <c r="AX671" s="13" t="s">
        <v>78</v>
      </c>
      <c r="AY671" s="246" t="s">
        <v>162</v>
      </c>
    </row>
    <row r="672" s="14" customFormat="1">
      <c r="A672" s="14"/>
      <c r="B672" s="247"/>
      <c r="C672" s="248"/>
      <c r="D672" s="231" t="s">
        <v>179</v>
      </c>
      <c r="E672" s="249" t="s">
        <v>1</v>
      </c>
      <c r="F672" s="250" t="s">
        <v>181</v>
      </c>
      <c r="G672" s="248"/>
      <c r="H672" s="251">
        <v>28.760000000000002</v>
      </c>
      <c r="I672" s="252"/>
      <c r="J672" s="248"/>
      <c r="K672" s="248"/>
      <c r="L672" s="253"/>
      <c r="M672" s="254"/>
      <c r="N672" s="255"/>
      <c r="O672" s="255"/>
      <c r="P672" s="255"/>
      <c r="Q672" s="255"/>
      <c r="R672" s="255"/>
      <c r="S672" s="255"/>
      <c r="T672" s="256"/>
      <c r="U672" s="14"/>
      <c r="V672" s="14"/>
      <c r="W672" s="14"/>
      <c r="X672" s="14"/>
      <c r="Y672" s="14"/>
      <c r="Z672" s="14"/>
      <c r="AA672" s="14"/>
      <c r="AB672" s="14"/>
      <c r="AC672" s="14"/>
      <c r="AD672" s="14"/>
      <c r="AE672" s="14"/>
      <c r="AT672" s="257" t="s">
        <v>179</v>
      </c>
      <c r="AU672" s="257" t="s">
        <v>88</v>
      </c>
      <c r="AV672" s="14" t="s">
        <v>170</v>
      </c>
      <c r="AW672" s="14" t="s">
        <v>34</v>
      </c>
      <c r="AX672" s="14" t="s">
        <v>86</v>
      </c>
      <c r="AY672" s="257" t="s">
        <v>162</v>
      </c>
    </row>
    <row r="673" s="2" customFormat="1" ht="33" customHeight="1">
      <c r="A673" s="38"/>
      <c r="B673" s="39"/>
      <c r="C673" s="218" t="s">
        <v>1440</v>
      </c>
      <c r="D673" s="218" t="s">
        <v>165</v>
      </c>
      <c r="E673" s="219" t="s">
        <v>1441</v>
      </c>
      <c r="F673" s="220" t="s">
        <v>1442</v>
      </c>
      <c r="G673" s="221" t="s">
        <v>176</v>
      </c>
      <c r="H673" s="222">
        <v>120</v>
      </c>
      <c r="I673" s="223"/>
      <c r="J673" s="224">
        <f>ROUND(I673*H673,2)</f>
        <v>0</v>
      </c>
      <c r="K673" s="220" t="s">
        <v>169</v>
      </c>
      <c r="L673" s="44"/>
      <c r="M673" s="225" t="s">
        <v>1</v>
      </c>
      <c r="N673" s="226" t="s">
        <v>43</v>
      </c>
      <c r="O673" s="91"/>
      <c r="P673" s="227">
        <f>O673*H673</f>
        <v>0</v>
      </c>
      <c r="Q673" s="227">
        <v>0</v>
      </c>
      <c r="R673" s="227">
        <f>Q673*H673</f>
        <v>0</v>
      </c>
      <c r="S673" s="227">
        <v>0</v>
      </c>
      <c r="T673" s="228">
        <f>S673*H673</f>
        <v>0</v>
      </c>
      <c r="U673" s="38"/>
      <c r="V673" s="38"/>
      <c r="W673" s="38"/>
      <c r="X673" s="38"/>
      <c r="Y673" s="38"/>
      <c r="Z673" s="38"/>
      <c r="AA673" s="38"/>
      <c r="AB673" s="38"/>
      <c r="AC673" s="38"/>
      <c r="AD673" s="38"/>
      <c r="AE673" s="38"/>
      <c r="AR673" s="229" t="s">
        <v>245</v>
      </c>
      <c r="AT673" s="229" t="s">
        <v>165</v>
      </c>
      <c r="AU673" s="229" t="s">
        <v>88</v>
      </c>
      <c r="AY673" s="17" t="s">
        <v>162</v>
      </c>
      <c r="BE673" s="230">
        <f>IF(N673="základní",J673,0)</f>
        <v>0</v>
      </c>
      <c r="BF673" s="230">
        <f>IF(N673="snížená",J673,0)</f>
        <v>0</v>
      </c>
      <c r="BG673" s="230">
        <f>IF(N673="zákl. přenesená",J673,0)</f>
        <v>0</v>
      </c>
      <c r="BH673" s="230">
        <f>IF(N673="sníž. přenesená",J673,0)</f>
        <v>0</v>
      </c>
      <c r="BI673" s="230">
        <f>IF(N673="nulová",J673,0)</f>
        <v>0</v>
      </c>
      <c r="BJ673" s="17" t="s">
        <v>86</v>
      </c>
      <c r="BK673" s="230">
        <f>ROUND(I673*H673,2)</f>
        <v>0</v>
      </c>
      <c r="BL673" s="17" t="s">
        <v>245</v>
      </c>
      <c r="BM673" s="229" t="s">
        <v>1443</v>
      </c>
    </row>
    <row r="674" s="2" customFormat="1">
      <c r="A674" s="38"/>
      <c r="B674" s="39"/>
      <c r="C674" s="40"/>
      <c r="D674" s="231" t="s">
        <v>172</v>
      </c>
      <c r="E674" s="40"/>
      <c r="F674" s="232" t="s">
        <v>1408</v>
      </c>
      <c r="G674" s="40"/>
      <c r="H674" s="40"/>
      <c r="I674" s="233"/>
      <c r="J674" s="40"/>
      <c r="K674" s="40"/>
      <c r="L674" s="44"/>
      <c r="M674" s="234"/>
      <c r="N674" s="235"/>
      <c r="O674" s="91"/>
      <c r="P674" s="91"/>
      <c r="Q674" s="91"/>
      <c r="R674" s="91"/>
      <c r="S674" s="91"/>
      <c r="T674" s="92"/>
      <c r="U674" s="38"/>
      <c r="V674" s="38"/>
      <c r="W674" s="38"/>
      <c r="X674" s="38"/>
      <c r="Y674" s="38"/>
      <c r="Z674" s="38"/>
      <c r="AA674" s="38"/>
      <c r="AB674" s="38"/>
      <c r="AC674" s="38"/>
      <c r="AD674" s="38"/>
      <c r="AE674" s="38"/>
      <c r="AT674" s="17" t="s">
        <v>172</v>
      </c>
      <c r="AU674" s="17" t="s">
        <v>88</v>
      </c>
    </row>
    <row r="675" s="2" customFormat="1" ht="37.8" customHeight="1">
      <c r="A675" s="38"/>
      <c r="B675" s="39"/>
      <c r="C675" s="273" t="s">
        <v>1444</v>
      </c>
      <c r="D675" s="273" t="s">
        <v>616</v>
      </c>
      <c r="E675" s="274" t="s">
        <v>1445</v>
      </c>
      <c r="F675" s="275" t="s">
        <v>1446</v>
      </c>
      <c r="G675" s="276" t="s">
        <v>176</v>
      </c>
      <c r="H675" s="277">
        <v>138.91499999999999</v>
      </c>
      <c r="I675" s="278"/>
      <c r="J675" s="279">
        <f>ROUND(I675*H675,2)</f>
        <v>0</v>
      </c>
      <c r="K675" s="275" t="s">
        <v>169</v>
      </c>
      <c r="L675" s="280"/>
      <c r="M675" s="281" t="s">
        <v>1</v>
      </c>
      <c r="N675" s="282" t="s">
        <v>43</v>
      </c>
      <c r="O675" s="91"/>
      <c r="P675" s="227">
        <f>O675*H675</f>
        <v>0</v>
      </c>
      <c r="Q675" s="227">
        <v>0.0013500000000000001</v>
      </c>
      <c r="R675" s="227">
        <f>Q675*H675</f>
        <v>0.18753524999999999</v>
      </c>
      <c r="S675" s="227">
        <v>0</v>
      </c>
      <c r="T675" s="228">
        <f>S675*H675</f>
        <v>0</v>
      </c>
      <c r="U675" s="38"/>
      <c r="V675" s="38"/>
      <c r="W675" s="38"/>
      <c r="X675" s="38"/>
      <c r="Y675" s="38"/>
      <c r="Z675" s="38"/>
      <c r="AA675" s="38"/>
      <c r="AB675" s="38"/>
      <c r="AC675" s="38"/>
      <c r="AD675" s="38"/>
      <c r="AE675" s="38"/>
      <c r="AR675" s="229" t="s">
        <v>318</v>
      </c>
      <c r="AT675" s="229" t="s">
        <v>616</v>
      </c>
      <c r="AU675" s="229" t="s">
        <v>88</v>
      </c>
      <c r="AY675" s="17" t="s">
        <v>162</v>
      </c>
      <c r="BE675" s="230">
        <f>IF(N675="základní",J675,0)</f>
        <v>0</v>
      </c>
      <c r="BF675" s="230">
        <f>IF(N675="snížená",J675,0)</f>
        <v>0</v>
      </c>
      <c r="BG675" s="230">
        <f>IF(N675="zákl. přenesená",J675,0)</f>
        <v>0</v>
      </c>
      <c r="BH675" s="230">
        <f>IF(N675="sníž. přenesená",J675,0)</f>
        <v>0</v>
      </c>
      <c r="BI675" s="230">
        <f>IF(N675="nulová",J675,0)</f>
        <v>0</v>
      </c>
      <c r="BJ675" s="17" t="s">
        <v>86</v>
      </c>
      <c r="BK675" s="230">
        <f>ROUND(I675*H675,2)</f>
        <v>0</v>
      </c>
      <c r="BL675" s="17" t="s">
        <v>245</v>
      </c>
      <c r="BM675" s="229" t="s">
        <v>1447</v>
      </c>
    </row>
    <row r="676" s="13" customFormat="1">
      <c r="A676" s="13"/>
      <c r="B676" s="236"/>
      <c r="C676" s="237"/>
      <c r="D676" s="231" t="s">
        <v>179</v>
      </c>
      <c r="E676" s="238" t="s">
        <v>1</v>
      </c>
      <c r="F676" s="239" t="s">
        <v>1448</v>
      </c>
      <c r="G676" s="237"/>
      <c r="H676" s="240">
        <v>126</v>
      </c>
      <c r="I676" s="241"/>
      <c r="J676" s="237"/>
      <c r="K676" s="237"/>
      <c r="L676" s="242"/>
      <c r="M676" s="243"/>
      <c r="N676" s="244"/>
      <c r="O676" s="244"/>
      <c r="P676" s="244"/>
      <c r="Q676" s="244"/>
      <c r="R676" s="244"/>
      <c r="S676" s="244"/>
      <c r="T676" s="245"/>
      <c r="U676" s="13"/>
      <c r="V676" s="13"/>
      <c r="W676" s="13"/>
      <c r="X676" s="13"/>
      <c r="Y676" s="13"/>
      <c r="Z676" s="13"/>
      <c r="AA676" s="13"/>
      <c r="AB676" s="13"/>
      <c r="AC676" s="13"/>
      <c r="AD676" s="13"/>
      <c r="AE676" s="13"/>
      <c r="AT676" s="246" t="s">
        <v>179</v>
      </c>
      <c r="AU676" s="246" t="s">
        <v>88</v>
      </c>
      <c r="AV676" s="13" t="s">
        <v>88</v>
      </c>
      <c r="AW676" s="13" t="s">
        <v>34</v>
      </c>
      <c r="AX676" s="13" t="s">
        <v>78</v>
      </c>
      <c r="AY676" s="246" t="s">
        <v>162</v>
      </c>
    </row>
    <row r="677" s="14" customFormat="1">
      <c r="A677" s="14"/>
      <c r="B677" s="247"/>
      <c r="C677" s="248"/>
      <c r="D677" s="231" t="s">
        <v>179</v>
      </c>
      <c r="E677" s="249" t="s">
        <v>1</v>
      </c>
      <c r="F677" s="250" t="s">
        <v>181</v>
      </c>
      <c r="G677" s="248"/>
      <c r="H677" s="251">
        <v>126</v>
      </c>
      <c r="I677" s="252"/>
      <c r="J677" s="248"/>
      <c r="K677" s="248"/>
      <c r="L677" s="253"/>
      <c r="M677" s="254"/>
      <c r="N677" s="255"/>
      <c r="O677" s="255"/>
      <c r="P677" s="255"/>
      <c r="Q677" s="255"/>
      <c r="R677" s="255"/>
      <c r="S677" s="255"/>
      <c r="T677" s="256"/>
      <c r="U677" s="14"/>
      <c r="V677" s="14"/>
      <c r="W677" s="14"/>
      <c r="X677" s="14"/>
      <c r="Y677" s="14"/>
      <c r="Z677" s="14"/>
      <c r="AA677" s="14"/>
      <c r="AB677" s="14"/>
      <c r="AC677" s="14"/>
      <c r="AD677" s="14"/>
      <c r="AE677" s="14"/>
      <c r="AT677" s="257" t="s">
        <v>179</v>
      </c>
      <c r="AU677" s="257" t="s">
        <v>88</v>
      </c>
      <c r="AV677" s="14" t="s">
        <v>170</v>
      </c>
      <c r="AW677" s="14" t="s">
        <v>34</v>
      </c>
      <c r="AX677" s="14" t="s">
        <v>86</v>
      </c>
      <c r="AY677" s="257" t="s">
        <v>162</v>
      </c>
    </row>
    <row r="678" s="13" customFormat="1">
      <c r="A678" s="13"/>
      <c r="B678" s="236"/>
      <c r="C678" s="237"/>
      <c r="D678" s="231" t="s">
        <v>179</v>
      </c>
      <c r="E678" s="237"/>
      <c r="F678" s="239" t="s">
        <v>1449</v>
      </c>
      <c r="G678" s="237"/>
      <c r="H678" s="240">
        <v>138.91499999999999</v>
      </c>
      <c r="I678" s="241"/>
      <c r="J678" s="237"/>
      <c r="K678" s="237"/>
      <c r="L678" s="242"/>
      <c r="M678" s="243"/>
      <c r="N678" s="244"/>
      <c r="O678" s="244"/>
      <c r="P678" s="244"/>
      <c r="Q678" s="244"/>
      <c r="R678" s="244"/>
      <c r="S678" s="244"/>
      <c r="T678" s="245"/>
      <c r="U678" s="13"/>
      <c r="V678" s="13"/>
      <c r="W678" s="13"/>
      <c r="X678" s="13"/>
      <c r="Y678" s="13"/>
      <c r="Z678" s="13"/>
      <c r="AA678" s="13"/>
      <c r="AB678" s="13"/>
      <c r="AC678" s="13"/>
      <c r="AD678" s="13"/>
      <c r="AE678" s="13"/>
      <c r="AT678" s="246" t="s">
        <v>179</v>
      </c>
      <c r="AU678" s="246" t="s">
        <v>88</v>
      </c>
      <c r="AV678" s="13" t="s">
        <v>88</v>
      </c>
      <c r="AW678" s="13" t="s">
        <v>4</v>
      </c>
      <c r="AX678" s="13" t="s">
        <v>86</v>
      </c>
      <c r="AY678" s="246" t="s">
        <v>162</v>
      </c>
    </row>
    <row r="679" s="2" customFormat="1" ht="24.15" customHeight="1">
      <c r="A679" s="38"/>
      <c r="B679" s="39"/>
      <c r="C679" s="218" t="s">
        <v>1450</v>
      </c>
      <c r="D679" s="218" t="s">
        <v>165</v>
      </c>
      <c r="E679" s="219" t="s">
        <v>1451</v>
      </c>
      <c r="F679" s="220" t="s">
        <v>1452</v>
      </c>
      <c r="G679" s="221" t="s">
        <v>176</v>
      </c>
      <c r="H679" s="222">
        <v>120</v>
      </c>
      <c r="I679" s="223"/>
      <c r="J679" s="224">
        <f>ROUND(I679*H679,2)</f>
        <v>0</v>
      </c>
      <c r="K679" s="220" t="s">
        <v>169</v>
      </c>
      <c r="L679" s="44"/>
      <c r="M679" s="225" t="s">
        <v>1</v>
      </c>
      <c r="N679" s="226" t="s">
        <v>43</v>
      </c>
      <c r="O679" s="91"/>
      <c r="P679" s="227">
        <f>O679*H679</f>
        <v>0</v>
      </c>
      <c r="Q679" s="227">
        <v>0</v>
      </c>
      <c r="R679" s="227">
        <f>Q679*H679</f>
        <v>0</v>
      </c>
      <c r="S679" s="227">
        <v>0</v>
      </c>
      <c r="T679" s="228">
        <f>S679*H679</f>
        <v>0</v>
      </c>
      <c r="U679" s="38"/>
      <c r="V679" s="38"/>
      <c r="W679" s="38"/>
      <c r="X679" s="38"/>
      <c r="Y679" s="38"/>
      <c r="Z679" s="38"/>
      <c r="AA679" s="38"/>
      <c r="AB679" s="38"/>
      <c r="AC679" s="38"/>
      <c r="AD679" s="38"/>
      <c r="AE679" s="38"/>
      <c r="AR679" s="229" t="s">
        <v>245</v>
      </c>
      <c r="AT679" s="229" t="s">
        <v>165</v>
      </c>
      <c r="AU679" s="229" t="s">
        <v>88</v>
      </c>
      <c r="AY679" s="17" t="s">
        <v>162</v>
      </c>
      <c r="BE679" s="230">
        <f>IF(N679="základní",J679,0)</f>
        <v>0</v>
      </c>
      <c r="BF679" s="230">
        <f>IF(N679="snížená",J679,0)</f>
        <v>0</v>
      </c>
      <c r="BG679" s="230">
        <f>IF(N679="zákl. přenesená",J679,0)</f>
        <v>0</v>
      </c>
      <c r="BH679" s="230">
        <f>IF(N679="sníž. přenesená",J679,0)</f>
        <v>0</v>
      </c>
      <c r="BI679" s="230">
        <f>IF(N679="nulová",J679,0)</f>
        <v>0</v>
      </c>
      <c r="BJ679" s="17" t="s">
        <v>86</v>
      </c>
      <c r="BK679" s="230">
        <f>ROUND(I679*H679,2)</f>
        <v>0</v>
      </c>
      <c r="BL679" s="17" t="s">
        <v>245</v>
      </c>
      <c r="BM679" s="229" t="s">
        <v>1453</v>
      </c>
    </row>
    <row r="680" s="2" customFormat="1">
      <c r="A680" s="38"/>
      <c r="B680" s="39"/>
      <c r="C680" s="40"/>
      <c r="D680" s="231" t="s">
        <v>172</v>
      </c>
      <c r="E680" s="40"/>
      <c r="F680" s="232" t="s">
        <v>1408</v>
      </c>
      <c r="G680" s="40"/>
      <c r="H680" s="40"/>
      <c r="I680" s="233"/>
      <c r="J680" s="40"/>
      <c r="K680" s="40"/>
      <c r="L680" s="44"/>
      <c r="M680" s="234"/>
      <c r="N680" s="235"/>
      <c r="O680" s="91"/>
      <c r="P680" s="91"/>
      <c r="Q680" s="91"/>
      <c r="R680" s="91"/>
      <c r="S680" s="91"/>
      <c r="T680" s="92"/>
      <c r="U680" s="38"/>
      <c r="V680" s="38"/>
      <c r="W680" s="38"/>
      <c r="X680" s="38"/>
      <c r="Y680" s="38"/>
      <c r="Z680" s="38"/>
      <c r="AA680" s="38"/>
      <c r="AB680" s="38"/>
      <c r="AC680" s="38"/>
      <c r="AD680" s="38"/>
      <c r="AE680" s="38"/>
      <c r="AT680" s="17" t="s">
        <v>172</v>
      </c>
      <c r="AU680" s="17" t="s">
        <v>88</v>
      </c>
    </row>
    <row r="681" s="2" customFormat="1" ht="16.5" customHeight="1">
      <c r="A681" s="38"/>
      <c r="B681" s="39"/>
      <c r="C681" s="273" t="s">
        <v>1454</v>
      </c>
      <c r="D681" s="273" t="s">
        <v>616</v>
      </c>
      <c r="E681" s="274" t="s">
        <v>1455</v>
      </c>
      <c r="F681" s="275" t="s">
        <v>1456</v>
      </c>
      <c r="G681" s="276" t="s">
        <v>1</v>
      </c>
      <c r="H681" s="277">
        <v>126</v>
      </c>
      <c r="I681" s="278"/>
      <c r="J681" s="279">
        <f>ROUND(I681*H681,2)</f>
        <v>0</v>
      </c>
      <c r="K681" s="275" t="s">
        <v>1</v>
      </c>
      <c r="L681" s="280"/>
      <c r="M681" s="281" t="s">
        <v>1</v>
      </c>
      <c r="N681" s="282" t="s">
        <v>43</v>
      </c>
      <c r="O681" s="91"/>
      <c r="P681" s="227">
        <f>O681*H681</f>
        <v>0</v>
      </c>
      <c r="Q681" s="227">
        <v>0</v>
      </c>
      <c r="R681" s="227">
        <f>Q681*H681</f>
        <v>0</v>
      </c>
      <c r="S681" s="227">
        <v>0</v>
      </c>
      <c r="T681" s="228">
        <f>S681*H681</f>
        <v>0</v>
      </c>
      <c r="U681" s="38"/>
      <c r="V681" s="38"/>
      <c r="W681" s="38"/>
      <c r="X681" s="38"/>
      <c r="Y681" s="38"/>
      <c r="Z681" s="38"/>
      <c r="AA681" s="38"/>
      <c r="AB681" s="38"/>
      <c r="AC681" s="38"/>
      <c r="AD681" s="38"/>
      <c r="AE681" s="38"/>
      <c r="AR681" s="229" t="s">
        <v>318</v>
      </c>
      <c r="AT681" s="229" t="s">
        <v>616</v>
      </c>
      <c r="AU681" s="229" t="s">
        <v>88</v>
      </c>
      <c r="AY681" s="17" t="s">
        <v>162</v>
      </c>
      <c r="BE681" s="230">
        <f>IF(N681="základní",J681,0)</f>
        <v>0</v>
      </c>
      <c r="BF681" s="230">
        <f>IF(N681="snížená",J681,0)</f>
        <v>0</v>
      </c>
      <c r="BG681" s="230">
        <f>IF(N681="zákl. přenesená",J681,0)</f>
        <v>0</v>
      </c>
      <c r="BH681" s="230">
        <f>IF(N681="sníž. přenesená",J681,0)</f>
        <v>0</v>
      </c>
      <c r="BI681" s="230">
        <f>IF(N681="nulová",J681,0)</f>
        <v>0</v>
      </c>
      <c r="BJ681" s="17" t="s">
        <v>86</v>
      </c>
      <c r="BK681" s="230">
        <f>ROUND(I681*H681,2)</f>
        <v>0</v>
      </c>
      <c r="BL681" s="17" t="s">
        <v>245</v>
      </c>
      <c r="BM681" s="229" t="s">
        <v>1457</v>
      </c>
    </row>
    <row r="682" s="13" customFormat="1">
      <c r="A682" s="13"/>
      <c r="B682" s="236"/>
      <c r="C682" s="237"/>
      <c r="D682" s="231" t="s">
        <v>179</v>
      </c>
      <c r="E682" s="238" t="s">
        <v>1</v>
      </c>
      <c r="F682" s="239" t="s">
        <v>1448</v>
      </c>
      <c r="G682" s="237"/>
      <c r="H682" s="240">
        <v>126</v>
      </c>
      <c r="I682" s="241"/>
      <c r="J682" s="237"/>
      <c r="K682" s="237"/>
      <c r="L682" s="242"/>
      <c r="M682" s="243"/>
      <c r="N682" s="244"/>
      <c r="O682" s="244"/>
      <c r="P682" s="244"/>
      <c r="Q682" s="244"/>
      <c r="R682" s="244"/>
      <c r="S682" s="244"/>
      <c r="T682" s="245"/>
      <c r="U682" s="13"/>
      <c r="V682" s="13"/>
      <c r="W682" s="13"/>
      <c r="X682" s="13"/>
      <c r="Y682" s="13"/>
      <c r="Z682" s="13"/>
      <c r="AA682" s="13"/>
      <c r="AB682" s="13"/>
      <c r="AC682" s="13"/>
      <c r="AD682" s="13"/>
      <c r="AE682" s="13"/>
      <c r="AT682" s="246" t="s">
        <v>179</v>
      </c>
      <c r="AU682" s="246" t="s">
        <v>88</v>
      </c>
      <c r="AV682" s="13" t="s">
        <v>88</v>
      </c>
      <c r="AW682" s="13" t="s">
        <v>34</v>
      </c>
      <c r="AX682" s="13" t="s">
        <v>78</v>
      </c>
      <c r="AY682" s="246" t="s">
        <v>162</v>
      </c>
    </row>
    <row r="683" s="14" customFormat="1">
      <c r="A683" s="14"/>
      <c r="B683" s="247"/>
      <c r="C683" s="248"/>
      <c r="D683" s="231" t="s">
        <v>179</v>
      </c>
      <c r="E683" s="249" t="s">
        <v>1</v>
      </c>
      <c r="F683" s="250" t="s">
        <v>181</v>
      </c>
      <c r="G683" s="248"/>
      <c r="H683" s="251">
        <v>126</v>
      </c>
      <c r="I683" s="252"/>
      <c r="J683" s="248"/>
      <c r="K683" s="248"/>
      <c r="L683" s="253"/>
      <c r="M683" s="254"/>
      <c r="N683" s="255"/>
      <c r="O683" s="255"/>
      <c r="P683" s="255"/>
      <c r="Q683" s="255"/>
      <c r="R683" s="255"/>
      <c r="S683" s="255"/>
      <c r="T683" s="256"/>
      <c r="U683" s="14"/>
      <c r="V683" s="14"/>
      <c r="W683" s="14"/>
      <c r="X683" s="14"/>
      <c r="Y683" s="14"/>
      <c r="Z683" s="14"/>
      <c r="AA683" s="14"/>
      <c r="AB683" s="14"/>
      <c r="AC683" s="14"/>
      <c r="AD683" s="14"/>
      <c r="AE683" s="14"/>
      <c r="AT683" s="257" t="s">
        <v>179</v>
      </c>
      <c r="AU683" s="257" t="s">
        <v>88</v>
      </c>
      <c r="AV683" s="14" t="s">
        <v>170</v>
      </c>
      <c r="AW683" s="14" t="s">
        <v>34</v>
      </c>
      <c r="AX683" s="14" t="s">
        <v>86</v>
      </c>
      <c r="AY683" s="257" t="s">
        <v>162</v>
      </c>
    </row>
    <row r="684" s="2" customFormat="1" ht="24.15" customHeight="1">
      <c r="A684" s="38"/>
      <c r="B684" s="39"/>
      <c r="C684" s="218" t="s">
        <v>1458</v>
      </c>
      <c r="D684" s="218" t="s">
        <v>165</v>
      </c>
      <c r="E684" s="219" t="s">
        <v>1459</v>
      </c>
      <c r="F684" s="220" t="s">
        <v>1460</v>
      </c>
      <c r="G684" s="221" t="s">
        <v>176</v>
      </c>
      <c r="H684" s="222">
        <v>120</v>
      </c>
      <c r="I684" s="223"/>
      <c r="J684" s="224">
        <f>ROUND(I684*H684,2)</f>
        <v>0</v>
      </c>
      <c r="K684" s="220" t="s">
        <v>169</v>
      </c>
      <c r="L684" s="44"/>
      <c r="M684" s="225" t="s">
        <v>1</v>
      </c>
      <c r="N684" s="226" t="s">
        <v>43</v>
      </c>
      <c r="O684" s="91"/>
      <c r="P684" s="227">
        <f>O684*H684</f>
        <v>0</v>
      </c>
      <c r="Q684" s="227">
        <v>0</v>
      </c>
      <c r="R684" s="227">
        <f>Q684*H684</f>
        <v>0</v>
      </c>
      <c r="S684" s="227">
        <v>0</v>
      </c>
      <c r="T684" s="228">
        <f>S684*H684</f>
        <v>0</v>
      </c>
      <c r="U684" s="38"/>
      <c r="V684" s="38"/>
      <c r="W684" s="38"/>
      <c r="X684" s="38"/>
      <c r="Y684" s="38"/>
      <c r="Z684" s="38"/>
      <c r="AA684" s="38"/>
      <c r="AB684" s="38"/>
      <c r="AC684" s="38"/>
      <c r="AD684" s="38"/>
      <c r="AE684" s="38"/>
      <c r="AR684" s="229" t="s">
        <v>245</v>
      </c>
      <c r="AT684" s="229" t="s">
        <v>165</v>
      </c>
      <c r="AU684" s="229" t="s">
        <v>88</v>
      </c>
      <c r="AY684" s="17" t="s">
        <v>162</v>
      </c>
      <c r="BE684" s="230">
        <f>IF(N684="základní",J684,0)</f>
        <v>0</v>
      </c>
      <c r="BF684" s="230">
        <f>IF(N684="snížená",J684,0)</f>
        <v>0</v>
      </c>
      <c r="BG684" s="230">
        <f>IF(N684="zákl. přenesená",J684,0)</f>
        <v>0</v>
      </c>
      <c r="BH684" s="230">
        <f>IF(N684="sníž. přenesená",J684,0)</f>
        <v>0</v>
      </c>
      <c r="BI684" s="230">
        <f>IF(N684="nulová",J684,0)</f>
        <v>0</v>
      </c>
      <c r="BJ684" s="17" t="s">
        <v>86</v>
      </c>
      <c r="BK684" s="230">
        <f>ROUND(I684*H684,2)</f>
        <v>0</v>
      </c>
      <c r="BL684" s="17" t="s">
        <v>245</v>
      </c>
      <c r="BM684" s="229" t="s">
        <v>1461</v>
      </c>
    </row>
    <row r="685" s="2" customFormat="1">
      <c r="A685" s="38"/>
      <c r="B685" s="39"/>
      <c r="C685" s="40"/>
      <c r="D685" s="231" t="s">
        <v>172</v>
      </c>
      <c r="E685" s="40"/>
      <c r="F685" s="232" t="s">
        <v>1408</v>
      </c>
      <c r="G685" s="40"/>
      <c r="H685" s="40"/>
      <c r="I685" s="233"/>
      <c r="J685" s="40"/>
      <c r="K685" s="40"/>
      <c r="L685" s="44"/>
      <c r="M685" s="234"/>
      <c r="N685" s="235"/>
      <c r="O685" s="91"/>
      <c r="P685" s="91"/>
      <c r="Q685" s="91"/>
      <c r="R685" s="91"/>
      <c r="S685" s="91"/>
      <c r="T685" s="92"/>
      <c r="U685" s="38"/>
      <c r="V685" s="38"/>
      <c r="W685" s="38"/>
      <c r="X685" s="38"/>
      <c r="Y685" s="38"/>
      <c r="Z685" s="38"/>
      <c r="AA685" s="38"/>
      <c r="AB685" s="38"/>
      <c r="AC685" s="38"/>
      <c r="AD685" s="38"/>
      <c r="AE685" s="38"/>
      <c r="AT685" s="17" t="s">
        <v>172</v>
      </c>
      <c r="AU685" s="17" t="s">
        <v>88</v>
      </c>
    </row>
    <row r="686" s="2" customFormat="1" ht="16.5" customHeight="1">
      <c r="A686" s="38"/>
      <c r="B686" s="39"/>
      <c r="C686" s="273" t="s">
        <v>1462</v>
      </c>
      <c r="D686" s="273" t="s">
        <v>616</v>
      </c>
      <c r="E686" s="274" t="s">
        <v>1463</v>
      </c>
      <c r="F686" s="275" t="s">
        <v>1464</v>
      </c>
      <c r="G686" s="276" t="s">
        <v>176</v>
      </c>
      <c r="H686" s="277">
        <v>120</v>
      </c>
      <c r="I686" s="278"/>
      <c r="J686" s="279">
        <f>ROUND(I686*H686,2)</f>
        <v>0</v>
      </c>
      <c r="K686" s="275" t="s">
        <v>169</v>
      </c>
      <c r="L686" s="280"/>
      <c r="M686" s="281" t="s">
        <v>1</v>
      </c>
      <c r="N686" s="282" t="s">
        <v>43</v>
      </c>
      <c r="O686" s="91"/>
      <c r="P686" s="227">
        <f>O686*H686</f>
        <v>0</v>
      </c>
      <c r="Q686" s="227">
        <v>0.010999999999999999</v>
      </c>
      <c r="R686" s="227">
        <f>Q686*H686</f>
        <v>1.3199999999999998</v>
      </c>
      <c r="S686" s="227">
        <v>0</v>
      </c>
      <c r="T686" s="228">
        <f>S686*H686</f>
        <v>0</v>
      </c>
      <c r="U686" s="38"/>
      <c r="V686" s="38"/>
      <c r="W686" s="38"/>
      <c r="X686" s="38"/>
      <c r="Y686" s="38"/>
      <c r="Z686" s="38"/>
      <c r="AA686" s="38"/>
      <c r="AB686" s="38"/>
      <c r="AC686" s="38"/>
      <c r="AD686" s="38"/>
      <c r="AE686" s="38"/>
      <c r="AR686" s="229" t="s">
        <v>318</v>
      </c>
      <c r="AT686" s="229" t="s">
        <v>616</v>
      </c>
      <c r="AU686" s="229" t="s">
        <v>88</v>
      </c>
      <c r="AY686" s="17" t="s">
        <v>162</v>
      </c>
      <c r="BE686" s="230">
        <f>IF(N686="základní",J686,0)</f>
        <v>0</v>
      </c>
      <c r="BF686" s="230">
        <f>IF(N686="snížená",J686,0)</f>
        <v>0</v>
      </c>
      <c r="BG686" s="230">
        <f>IF(N686="zákl. přenesená",J686,0)</f>
        <v>0</v>
      </c>
      <c r="BH686" s="230">
        <f>IF(N686="sníž. přenesená",J686,0)</f>
        <v>0</v>
      </c>
      <c r="BI686" s="230">
        <f>IF(N686="nulová",J686,0)</f>
        <v>0</v>
      </c>
      <c r="BJ686" s="17" t="s">
        <v>86</v>
      </c>
      <c r="BK686" s="230">
        <f>ROUND(I686*H686,2)</f>
        <v>0</v>
      </c>
      <c r="BL686" s="17" t="s">
        <v>245</v>
      </c>
      <c r="BM686" s="229" t="s">
        <v>1465</v>
      </c>
    </row>
    <row r="687" s="2" customFormat="1" ht="24.15" customHeight="1">
      <c r="A687" s="38"/>
      <c r="B687" s="39"/>
      <c r="C687" s="218" t="s">
        <v>1466</v>
      </c>
      <c r="D687" s="218" t="s">
        <v>165</v>
      </c>
      <c r="E687" s="219" t="s">
        <v>1467</v>
      </c>
      <c r="F687" s="220" t="s">
        <v>1468</v>
      </c>
      <c r="G687" s="221" t="s">
        <v>208</v>
      </c>
      <c r="H687" s="222">
        <v>173.40000000000001</v>
      </c>
      <c r="I687" s="223"/>
      <c r="J687" s="224">
        <f>ROUND(I687*H687,2)</f>
        <v>0</v>
      </c>
      <c r="K687" s="220" t="s">
        <v>169</v>
      </c>
      <c r="L687" s="44"/>
      <c r="M687" s="225" t="s">
        <v>1</v>
      </c>
      <c r="N687" s="226" t="s">
        <v>43</v>
      </c>
      <c r="O687" s="91"/>
      <c r="P687" s="227">
        <f>O687*H687</f>
        <v>0</v>
      </c>
      <c r="Q687" s="227">
        <v>2.0000000000000002E-05</v>
      </c>
      <c r="R687" s="227">
        <f>Q687*H687</f>
        <v>0.0034680000000000006</v>
      </c>
      <c r="S687" s="227">
        <v>0</v>
      </c>
      <c r="T687" s="228">
        <f>S687*H687</f>
        <v>0</v>
      </c>
      <c r="U687" s="38"/>
      <c r="V687" s="38"/>
      <c r="W687" s="38"/>
      <c r="X687" s="38"/>
      <c r="Y687" s="38"/>
      <c r="Z687" s="38"/>
      <c r="AA687" s="38"/>
      <c r="AB687" s="38"/>
      <c r="AC687" s="38"/>
      <c r="AD687" s="38"/>
      <c r="AE687" s="38"/>
      <c r="AR687" s="229" t="s">
        <v>245</v>
      </c>
      <c r="AT687" s="229" t="s">
        <v>165</v>
      </c>
      <c r="AU687" s="229" t="s">
        <v>88</v>
      </c>
      <c r="AY687" s="17" t="s">
        <v>162</v>
      </c>
      <c r="BE687" s="230">
        <f>IF(N687="základní",J687,0)</f>
        <v>0</v>
      </c>
      <c r="BF687" s="230">
        <f>IF(N687="snížená",J687,0)</f>
        <v>0</v>
      </c>
      <c r="BG687" s="230">
        <f>IF(N687="zákl. přenesená",J687,0)</f>
        <v>0</v>
      </c>
      <c r="BH687" s="230">
        <f>IF(N687="sníž. přenesená",J687,0)</f>
        <v>0</v>
      </c>
      <c r="BI687" s="230">
        <f>IF(N687="nulová",J687,0)</f>
        <v>0</v>
      </c>
      <c r="BJ687" s="17" t="s">
        <v>86</v>
      </c>
      <c r="BK687" s="230">
        <f>ROUND(I687*H687,2)</f>
        <v>0</v>
      </c>
      <c r="BL687" s="17" t="s">
        <v>245</v>
      </c>
      <c r="BM687" s="229" t="s">
        <v>1469</v>
      </c>
    </row>
    <row r="688" s="13" customFormat="1">
      <c r="A688" s="13"/>
      <c r="B688" s="236"/>
      <c r="C688" s="237"/>
      <c r="D688" s="231" t="s">
        <v>179</v>
      </c>
      <c r="E688" s="238" t="s">
        <v>1</v>
      </c>
      <c r="F688" s="239" t="s">
        <v>1470</v>
      </c>
      <c r="G688" s="237"/>
      <c r="H688" s="240">
        <v>173.40000000000001</v>
      </c>
      <c r="I688" s="241"/>
      <c r="J688" s="237"/>
      <c r="K688" s="237"/>
      <c r="L688" s="242"/>
      <c r="M688" s="243"/>
      <c r="N688" s="244"/>
      <c r="O688" s="244"/>
      <c r="P688" s="244"/>
      <c r="Q688" s="244"/>
      <c r="R688" s="244"/>
      <c r="S688" s="244"/>
      <c r="T688" s="245"/>
      <c r="U688" s="13"/>
      <c r="V688" s="13"/>
      <c r="W688" s="13"/>
      <c r="X688" s="13"/>
      <c r="Y688" s="13"/>
      <c r="Z688" s="13"/>
      <c r="AA688" s="13"/>
      <c r="AB688" s="13"/>
      <c r="AC688" s="13"/>
      <c r="AD688" s="13"/>
      <c r="AE688" s="13"/>
      <c r="AT688" s="246" t="s">
        <v>179</v>
      </c>
      <c r="AU688" s="246" t="s">
        <v>88</v>
      </c>
      <c r="AV688" s="13" t="s">
        <v>88</v>
      </c>
      <c r="AW688" s="13" t="s">
        <v>34</v>
      </c>
      <c r="AX688" s="13" t="s">
        <v>78</v>
      </c>
      <c r="AY688" s="246" t="s">
        <v>162</v>
      </c>
    </row>
    <row r="689" s="14" customFormat="1">
      <c r="A689" s="14"/>
      <c r="B689" s="247"/>
      <c r="C689" s="248"/>
      <c r="D689" s="231" t="s">
        <v>179</v>
      </c>
      <c r="E689" s="249" t="s">
        <v>1</v>
      </c>
      <c r="F689" s="250" t="s">
        <v>181</v>
      </c>
      <c r="G689" s="248"/>
      <c r="H689" s="251">
        <v>173.40000000000001</v>
      </c>
      <c r="I689" s="252"/>
      <c r="J689" s="248"/>
      <c r="K689" s="248"/>
      <c r="L689" s="253"/>
      <c r="M689" s="254"/>
      <c r="N689" s="255"/>
      <c r="O689" s="255"/>
      <c r="P689" s="255"/>
      <c r="Q689" s="255"/>
      <c r="R689" s="255"/>
      <c r="S689" s="255"/>
      <c r="T689" s="256"/>
      <c r="U689" s="14"/>
      <c r="V689" s="14"/>
      <c r="W689" s="14"/>
      <c r="X689" s="14"/>
      <c r="Y689" s="14"/>
      <c r="Z689" s="14"/>
      <c r="AA689" s="14"/>
      <c r="AB689" s="14"/>
      <c r="AC689" s="14"/>
      <c r="AD689" s="14"/>
      <c r="AE689" s="14"/>
      <c r="AT689" s="257" t="s">
        <v>179</v>
      </c>
      <c r="AU689" s="257" t="s">
        <v>88</v>
      </c>
      <c r="AV689" s="14" t="s">
        <v>170</v>
      </c>
      <c r="AW689" s="14" t="s">
        <v>34</v>
      </c>
      <c r="AX689" s="14" t="s">
        <v>86</v>
      </c>
      <c r="AY689" s="257" t="s">
        <v>162</v>
      </c>
    </row>
    <row r="690" s="2" customFormat="1" ht="16.5" customHeight="1">
      <c r="A690" s="38"/>
      <c r="B690" s="39"/>
      <c r="C690" s="273" t="s">
        <v>1471</v>
      </c>
      <c r="D690" s="273" t="s">
        <v>616</v>
      </c>
      <c r="E690" s="274" t="s">
        <v>1472</v>
      </c>
      <c r="F690" s="275" t="s">
        <v>1473</v>
      </c>
      <c r="G690" s="276" t="s">
        <v>208</v>
      </c>
      <c r="H690" s="277">
        <v>176.868</v>
      </c>
      <c r="I690" s="278"/>
      <c r="J690" s="279">
        <f>ROUND(I690*H690,2)</f>
        <v>0</v>
      </c>
      <c r="K690" s="275" t="s">
        <v>169</v>
      </c>
      <c r="L690" s="280"/>
      <c r="M690" s="281" t="s">
        <v>1</v>
      </c>
      <c r="N690" s="282" t="s">
        <v>43</v>
      </c>
      <c r="O690" s="91"/>
      <c r="P690" s="227">
        <f>O690*H690</f>
        <v>0</v>
      </c>
      <c r="Q690" s="227">
        <v>0.00050000000000000001</v>
      </c>
      <c r="R690" s="227">
        <f>Q690*H690</f>
        <v>0.088433999999999999</v>
      </c>
      <c r="S690" s="227">
        <v>0</v>
      </c>
      <c r="T690" s="228">
        <f>S690*H690</f>
        <v>0</v>
      </c>
      <c r="U690" s="38"/>
      <c r="V690" s="38"/>
      <c r="W690" s="38"/>
      <c r="X690" s="38"/>
      <c r="Y690" s="38"/>
      <c r="Z690" s="38"/>
      <c r="AA690" s="38"/>
      <c r="AB690" s="38"/>
      <c r="AC690" s="38"/>
      <c r="AD690" s="38"/>
      <c r="AE690" s="38"/>
      <c r="AR690" s="229" t="s">
        <v>318</v>
      </c>
      <c r="AT690" s="229" t="s">
        <v>616</v>
      </c>
      <c r="AU690" s="229" t="s">
        <v>88</v>
      </c>
      <c r="AY690" s="17" t="s">
        <v>162</v>
      </c>
      <c r="BE690" s="230">
        <f>IF(N690="základní",J690,0)</f>
        <v>0</v>
      </c>
      <c r="BF690" s="230">
        <f>IF(N690="snížená",J690,0)</f>
        <v>0</v>
      </c>
      <c r="BG690" s="230">
        <f>IF(N690="zákl. přenesená",J690,0)</f>
        <v>0</v>
      </c>
      <c r="BH690" s="230">
        <f>IF(N690="sníž. přenesená",J690,0)</f>
        <v>0</v>
      </c>
      <c r="BI690" s="230">
        <f>IF(N690="nulová",J690,0)</f>
        <v>0</v>
      </c>
      <c r="BJ690" s="17" t="s">
        <v>86</v>
      </c>
      <c r="BK690" s="230">
        <f>ROUND(I690*H690,2)</f>
        <v>0</v>
      </c>
      <c r="BL690" s="17" t="s">
        <v>245</v>
      </c>
      <c r="BM690" s="229" t="s">
        <v>1474</v>
      </c>
    </row>
    <row r="691" s="13" customFormat="1">
      <c r="A691" s="13"/>
      <c r="B691" s="236"/>
      <c r="C691" s="237"/>
      <c r="D691" s="231" t="s">
        <v>179</v>
      </c>
      <c r="E691" s="238" t="s">
        <v>1</v>
      </c>
      <c r="F691" s="239" t="s">
        <v>1475</v>
      </c>
      <c r="G691" s="237"/>
      <c r="H691" s="240">
        <v>176.868</v>
      </c>
      <c r="I691" s="241"/>
      <c r="J691" s="237"/>
      <c r="K691" s="237"/>
      <c r="L691" s="242"/>
      <c r="M691" s="243"/>
      <c r="N691" s="244"/>
      <c r="O691" s="244"/>
      <c r="P691" s="244"/>
      <c r="Q691" s="244"/>
      <c r="R691" s="244"/>
      <c r="S691" s="244"/>
      <c r="T691" s="245"/>
      <c r="U691" s="13"/>
      <c r="V691" s="13"/>
      <c r="W691" s="13"/>
      <c r="X691" s="13"/>
      <c r="Y691" s="13"/>
      <c r="Z691" s="13"/>
      <c r="AA691" s="13"/>
      <c r="AB691" s="13"/>
      <c r="AC691" s="13"/>
      <c r="AD691" s="13"/>
      <c r="AE691" s="13"/>
      <c r="AT691" s="246" t="s">
        <v>179</v>
      </c>
      <c r="AU691" s="246" t="s">
        <v>88</v>
      </c>
      <c r="AV691" s="13" t="s">
        <v>88</v>
      </c>
      <c r="AW691" s="13" t="s">
        <v>34</v>
      </c>
      <c r="AX691" s="13" t="s">
        <v>78</v>
      </c>
      <c r="AY691" s="246" t="s">
        <v>162</v>
      </c>
    </row>
    <row r="692" s="14" customFormat="1">
      <c r="A692" s="14"/>
      <c r="B692" s="247"/>
      <c r="C692" s="248"/>
      <c r="D692" s="231" t="s">
        <v>179</v>
      </c>
      <c r="E692" s="249" t="s">
        <v>1</v>
      </c>
      <c r="F692" s="250" t="s">
        <v>181</v>
      </c>
      <c r="G692" s="248"/>
      <c r="H692" s="251">
        <v>176.868</v>
      </c>
      <c r="I692" s="252"/>
      <c r="J692" s="248"/>
      <c r="K692" s="248"/>
      <c r="L692" s="253"/>
      <c r="M692" s="254"/>
      <c r="N692" s="255"/>
      <c r="O692" s="255"/>
      <c r="P692" s="255"/>
      <c r="Q692" s="255"/>
      <c r="R692" s="255"/>
      <c r="S692" s="255"/>
      <c r="T692" s="256"/>
      <c r="U692" s="14"/>
      <c r="V692" s="14"/>
      <c r="W692" s="14"/>
      <c r="X692" s="14"/>
      <c r="Y692" s="14"/>
      <c r="Z692" s="14"/>
      <c r="AA692" s="14"/>
      <c r="AB692" s="14"/>
      <c r="AC692" s="14"/>
      <c r="AD692" s="14"/>
      <c r="AE692" s="14"/>
      <c r="AT692" s="257" t="s">
        <v>179</v>
      </c>
      <c r="AU692" s="257" t="s">
        <v>88</v>
      </c>
      <c r="AV692" s="14" t="s">
        <v>170</v>
      </c>
      <c r="AW692" s="14" t="s">
        <v>34</v>
      </c>
      <c r="AX692" s="14" t="s">
        <v>86</v>
      </c>
      <c r="AY692" s="257" t="s">
        <v>162</v>
      </c>
    </row>
    <row r="693" s="2" customFormat="1" ht="16.5" customHeight="1">
      <c r="A693" s="38"/>
      <c r="B693" s="39"/>
      <c r="C693" s="273" t="s">
        <v>1476</v>
      </c>
      <c r="D693" s="273" t="s">
        <v>616</v>
      </c>
      <c r="E693" s="274" t="s">
        <v>1477</v>
      </c>
      <c r="F693" s="275" t="s">
        <v>1478</v>
      </c>
      <c r="G693" s="276" t="s">
        <v>1479</v>
      </c>
      <c r="H693" s="277">
        <v>12</v>
      </c>
      <c r="I693" s="278"/>
      <c r="J693" s="279">
        <f>ROUND(I693*H693,2)</f>
        <v>0</v>
      </c>
      <c r="K693" s="275" t="s">
        <v>1</v>
      </c>
      <c r="L693" s="280"/>
      <c r="M693" s="281" t="s">
        <v>1</v>
      </c>
      <c r="N693" s="282" t="s">
        <v>43</v>
      </c>
      <c r="O693" s="91"/>
      <c r="P693" s="227">
        <f>O693*H693</f>
        <v>0</v>
      </c>
      <c r="Q693" s="227">
        <v>0</v>
      </c>
      <c r="R693" s="227">
        <f>Q693*H693</f>
        <v>0</v>
      </c>
      <c r="S693" s="227">
        <v>0</v>
      </c>
      <c r="T693" s="228">
        <f>S693*H693</f>
        <v>0</v>
      </c>
      <c r="U693" s="38"/>
      <c r="V693" s="38"/>
      <c r="W693" s="38"/>
      <c r="X693" s="38"/>
      <c r="Y693" s="38"/>
      <c r="Z693" s="38"/>
      <c r="AA693" s="38"/>
      <c r="AB693" s="38"/>
      <c r="AC693" s="38"/>
      <c r="AD693" s="38"/>
      <c r="AE693" s="38"/>
      <c r="AR693" s="229" t="s">
        <v>318</v>
      </c>
      <c r="AT693" s="229" t="s">
        <v>616</v>
      </c>
      <c r="AU693" s="229" t="s">
        <v>88</v>
      </c>
      <c r="AY693" s="17" t="s">
        <v>162</v>
      </c>
      <c r="BE693" s="230">
        <f>IF(N693="základní",J693,0)</f>
        <v>0</v>
      </c>
      <c r="BF693" s="230">
        <f>IF(N693="snížená",J693,0)</f>
        <v>0</v>
      </c>
      <c r="BG693" s="230">
        <f>IF(N693="zákl. přenesená",J693,0)</f>
        <v>0</v>
      </c>
      <c r="BH693" s="230">
        <f>IF(N693="sníž. přenesená",J693,0)</f>
        <v>0</v>
      </c>
      <c r="BI693" s="230">
        <f>IF(N693="nulová",J693,0)</f>
        <v>0</v>
      </c>
      <c r="BJ693" s="17" t="s">
        <v>86</v>
      </c>
      <c r="BK693" s="230">
        <f>ROUND(I693*H693,2)</f>
        <v>0</v>
      </c>
      <c r="BL693" s="17" t="s">
        <v>245</v>
      </c>
      <c r="BM693" s="229" t="s">
        <v>1480</v>
      </c>
    </row>
    <row r="694" s="2" customFormat="1" ht="24.15" customHeight="1">
      <c r="A694" s="38"/>
      <c r="B694" s="39"/>
      <c r="C694" s="218" t="s">
        <v>1481</v>
      </c>
      <c r="D694" s="218" t="s">
        <v>165</v>
      </c>
      <c r="E694" s="219" t="s">
        <v>1482</v>
      </c>
      <c r="F694" s="220" t="s">
        <v>1483</v>
      </c>
      <c r="G694" s="221" t="s">
        <v>1382</v>
      </c>
      <c r="H694" s="283"/>
      <c r="I694" s="223"/>
      <c r="J694" s="224">
        <f>ROUND(I694*H694,2)</f>
        <v>0</v>
      </c>
      <c r="K694" s="220" t="s">
        <v>169</v>
      </c>
      <c r="L694" s="44"/>
      <c r="M694" s="225" t="s">
        <v>1</v>
      </c>
      <c r="N694" s="226" t="s">
        <v>43</v>
      </c>
      <c r="O694" s="91"/>
      <c r="P694" s="227">
        <f>O694*H694</f>
        <v>0</v>
      </c>
      <c r="Q694" s="227">
        <v>0</v>
      </c>
      <c r="R694" s="227">
        <f>Q694*H694</f>
        <v>0</v>
      </c>
      <c r="S694" s="227">
        <v>0</v>
      </c>
      <c r="T694" s="228">
        <f>S694*H694</f>
        <v>0</v>
      </c>
      <c r="U694" s="38"/>
      <c r="V694" s="38"/>
      <c r="W694" s="38"/>
      <c r="X694" s="38"/>
      <c r="Y694" s="38"/>
      <c r="Z694" s="38"/>
      <c r="AA694" s="38"/>
      <c r="AB694" s="38"/>
      <c r="AC694" s="38"/>
      <c r="AD694" s="38"/>
      <c r="AE694" s="38"/>
      <c r="AR694" s="229" t="s">
        <v>245</v>
      </c>
      <c r="AT694" s="229" t="s">
        <v>165</v>
      </c>
      <c r="AU694" s="229" t="s">
        <v>88</v>
      </c>
      <c r="AY694" s="17" t="s">
        <v>162</v>
      </c>
      <c r="BE694" s="230">
        <f>IF(N694="základní",J694,0)</f>
        <v>0</v>
      </c>
      <c r="BF694" s="230">
        <f>IF(N694="snížená",J694,0)</f>
        <v>0</v>
      </c>
      <c r="BG694" s="230">
        <f>IF(N694="zákl. přenesená",J694,0)</f>
        <v>0</v>
      </c>
      <c r="BH694" s="230">
        <f>IF(N694="sníž. přenesená",J694,0)</f>
        <v>0</v>
      </c>
      <c r="BI694" s="230">
        <f>IF(N694="nulová",J694,0)</f>
        <v>0</v>
      </c>
      <c r="BJ694" s="17" t="s">
        <v>86</v>
      </c>
      <c r="BK694" s="230">
        <f>ROUND(I694*H694,2)</f>
        <v>0</v>
      </c>
      <c r="BL694" s="17" t="s">
        <v>245</v>
      </c>
      <c r="BM694" s="229" t="s">
        <v>1484</v>
      </c>
    </row>
    <row r="695" s="12" customFormat="1" ht="22.8" customHeight="1">
      <c r="A695" s="12"/>
      <c r="B695" s="202"/>
      <c r="C695" s="203"/>
      <c r="D695" s="204" t="s">
        <v>77</v>
      </c>
      <c r="E695" s="216" t="s">
        <v>1485</v>
      </c>
      <c r="F695" s="216" t="s">
        <v>1486</v>
      </c>
      <c r="G695" s="203"/>
      <c r="H695" s="203"/>
      <c r="I695" s="206"/>
      <c r="J695" s="217">
        <f>BK695</f>
        <v>0</v>
      </c>
      <c r="K695" s="203"/>
      <c r="L695" s="208"/>
      <c r="M695" s="209"/>
      <c r="N695" s="210"/>
      <c r="O695" s="210"/>
      <c r="P695" s="211">
        <f>SUM(P696:P727)</f>
        <v>0</v>
      </c>
      <c r="Q695" s="210"/>
      <c r="R695" s="211">
        <f>SUM(R696:R727)</f>
        <v>4.1751431999999999</v>
      </c>
      <c r="S695" s="210"/>
      <c r="T695" s="212">
        <f>SUM(T696:T727)</f>
        <v>0</v>
      </c>
      <c r="U695" s="12"/>
      <c r="V695" s="12"/>
      <c r="W695" s="12"/>
      <c r="X695" s="12"/>
      <c r="Y695" s="12"/>
      <c r="Z695" s="12"/>
      <c r="AA695" s="12"/>
      <c r="AB695" s="12"/>
      <c r="AC695" s="12"/>
      <c r="AD695" s="12"/>
      <c r="AE695" s="12"/>
      <c r="AR695" s="213" t="s">
        <v>88</v>
      </c>
      <c r="AT695" s="214" t="s">
        <v>77</v>
      </c>
      <c r="AU695" s="214" t="s">
        <v>86</v>
      </c>
      <c r="AY695" s="213" t="s">
        <v>162</v>
      </c>
      <c r="BK695" s="215">
        <f>SUM(BK696:BK727)</f>
        <v>0</v>
      </c>
    </row>
    <row r="696" s="2" customFormat="1" ht="24.15" customHeight="1">
      <c r="A696" s="38"/>
      <c r="B696" s="39"/>
      <c r="C696" s="218" t="s">
        <v>1487</v>
      </c>
      <c r="D696" s="218" t="s">
        <v>165</v>
      </c>
      <c r="E696" s="219" t="s">
        <v>1488</v>
      </c>
      <c r="F696" s="220" t="s">
        <v>1489</v>
      </c>
      <c r="G696" s="221" t="s">
        <v>176</v>
      </c>
      <c r="H696" s="222">
        <v>1012.3200000000001</v>
      </c>
      <c r="I696" s="223"/>
      <c r="J696" s="224">
        <f>ROUND(I696*H696,2)</f>
        <v>0</v>
      </c>
      <c r="K696" s="220" t="s">
        <v>169</v>
      </c>
      <c r="L696" s="44"/>
      <c r="M696" s="225" t="s">
        <v>1</v>
      </c>
      <c r="N696" s="226" t="s">
        <v>43</v>
      </c>
      <c r="O696" s="91"/>
      <c r="P696" s="227">
        <f>O696*H696</f>
        <v>0</v>
      </c>
      <c r="Q696" s="227">
        <v>0</v>
      </c>
      <c r="R696" s="227">
        <f>Q696*H696</f>
        <v>0</v>
      </c>
      <c r="S696" s="227">
        <v>0</v>
      </c>
      <c r="T696" s="228">
        <f>S696*H696</f>
        <v>0</v>
      </c>
      <c r="U696" s="38"/>
      <c r="V696" s="38"/>
      <c r="W696" s="38"/>
      <c r="X696" s="38"/>
      <c r="Y696" s="38"/>
      <c r="Z696" s="38"/>
      <c r="AA696" s="38"/>
      <c r="AB696" s="38"/>
      <c r="AC696" s="38"/>
      <c r="AD696" s="38"/>
      <c r="AE696" s="38"/>
      <c r="AR696" s="229" t="s">
        <v>245</v>
      </c>
      <c r="AT696" s="229" t="s">
        <v>165</v>
      </c>
      <c r="AU696" s="229" t="s">
        <v>88</v>
      </c>
      <c r="AY696" s="17" t="s">
        <v>162</v>
      </c>
      <c r="BE696" s="230">
        <f>IF(N696="základní",J696,0)</f>
        <v>0</v>
      </c>
      <c r="BF696" s="230">
        <f>IF(N696="snížená",J696,0)</f>
        <v>0</v>
      </c>
      <c r="BG696" s="230">
        <f>IF(N696="zákl. přenesená",J696,0)</f>
        <v>0</v>
      </c>
      <c r="BH696" s="230">
        <f>IF(N696="sníž. přenesená",J696,0)</f>
        <v>0</v>
      </c>
      <c r="BI696" s="230">
        <f>IF(N696="nulová",J696,0)</f>
        <v>0</v>
      </c>
      <c r="BJ696" s="17" t="s">
        <v>86</v>
      </c>
      <c r="BK696" s="230">
        <f>ROUND(I696*H696,2)</f>
        <v>0</v>
      </c>
      <c r="BL696" s="17" t="s">
        <v>245</v>
      </c>
      <c r="BM696" s="229" t="s">
        <v>1490</v>
      </c>
    </row>
    <row r="697" s="2" customFormat="1">
      <c r="A697" s="38"/>
      <c r="B697" s="39"/>
      <c r="C697" s="40"/>
      <c r="D697" s="231" t="s">
        <v>172</v>
      </c>
      <c r="E697" s="40"/>
      <c r="F697" s="232" t="s">
        <v>721</v>
      </c>
      <c r="G697" s="40"/>
      <c r="H697" s="40"/>
      <c r="I697" s="233"/>
      <c r="J697" s="40"/>
      <c r="K697" s="40"/>
      <c r="L697" s="44"/>
      <c r="M697" s="234"/>
      <c r="N697" s="235"/>
      <c r="O697" s="91"/>
      <c r="P697" s="91"/>
      <c r="Q697" s="91"/>
      <c r="R697" s="91"/>
      <c r="S697" s="91"/>
      <c r="T697" s="92"/>
      <c r="U697" s="38"/>
      <c r="V697" s="38"/>
      <c r="W697" s="38"/>
      <c r="X697" s="38"/>
      <c r="Y697" s="38"/>
      <c r="Z697" s="38"/>
      <c r="AA697" s="38"/>
      <c r="AB697" s="38"/>
      <c r="AC697" s="38"/>
      <c r="AD697" s="38"/>
      <c r="AE697" s="38"/>
      <c r="AT697" s="17" t="s">
        <v>172</v>
      </c>
      <c r="AU697" s="17" t="s">
        <v>88</v>
      </c>
    </row>
    <row r="698" s="15" customFormat="1">
      <c r="A698" s="15"/>
      <c r="B698" s="258"/>
      <c r="C698" s="259"/>
      <c r="D698" s="231" t="s">
        <v>179</v>
      </c>
      <c r="E698" s="260" t="s">
        <v>1</v>
      </c>
      <c r="F698" s="261" t="s">
        <v>334</v>
      </c>
      <c r="G698" s="259"/>
      <c r="H698" s="260" t="s">
        <v>1</v>
      </c>
      <c r="I698" s="262"/>
      <c r="J698" s="259"/>
      <c r="K698" s="259"/>
      <c r="L698" s="263"/>
      <c r="M698" s="264"/>
      <c r="N698" s="265"/>
      <c r="O698" s="265"/>
      <c r="P698" s="265"/>
      <c r="Q698" s="265"/>
      <c r="R698" s="265"/>
      <c r="S698" s="265"/>
      <c r="T698" s="266"/>
      <c r="U698" s="15"/>
      <c r="V698" s="15"/>
      <c r="W698" s="15"/>
      <c r="X698" s="15"/>
      <c r="Y698" s="15"/>
      <c r="Z698" s="15"/>
      <c r="AA698" s="15"/>
      <c r="AB698" s="15"/>
      <c r="AC698" s="15"/>
      <c r="AD698" s="15"/>
      <c r="AE698" s="15"/>
      <c r="AT698" s="267" t="s">
        <v>179</v>
      </c>
      <c r="AU698" s="267" t="s">
        <v>88</v>
      </c>
      <c r="AV698" s="15" t="s">
        <v>86</v>
      </c>
      <c r="AW698" s="15" t="s">
        <v>34</v>
      </c>
      <c r="AX698" s="15" t="s">
        <v>78</v>
      </c>
      <c r="AY698" s="267" t="s">
        <v>162</v>
      </c>
    </row>
    <row r="699" s="13" customFormat="1">
      <c r="A699" s="13"/>
      <c r="B699" s="236"/>
      <c r="C699" s="237"/>
      <c r="D699" s="231" t="s">
        <v>179</v>
      </c>
      <c r="E699" s="238" t="s">
        <v>1</v>
      </c>
      <c r="F699" s="239" t="s">
        <v>1491</v>
      </c>
      <c r="G699" s="237"/>
      <c r="H699" s="240">
        <v>856.45000000000005</v>
      </c>
      <c r="I699" s="241"/>
      <c r="J699" s="237"/>
      <c r="K699" s="237"/>
      <c r="L699" s="242"/>
      <c r="M699" s="243"/>
      <c r="N699" s="244"/>
      <c r="O699" s="244"/>
      <c r="P699" s="244"/>
      <c r="Q699" s="244"/>
      <c r="R699" s="244"/>
      <c r="S699" s="244"/>
      <c r="T699" s="245"/>
      <c r="U699" s="13"/>
      <c r="V699" s="13"/>
      <c r="W699" s="13"/>
      <c r="X699" s="13"/>
      <c r="Y699" s="13"/>
      <c r="Z699" s="13"/>
      <c r="AA699" s="13"/>
      <c r="AB699" s="13"/>
      <c r="AC699" s="13"/>
      <c r="AD699" s="13"/>
      <c r="AE699" s="13"/>
      <c r="AT699" s="246" t="s">
        <v>179</v>
      </c>
      <c r="AU699" s="246" t="s">
        <v>88</v>
      </c>
      <c r="AV699" s="13" t="s">
        <v>88</v>
      </c>
      <c r="AW699" s="13" t="s">
        <v>34</v>
      </c>
      <c r="AX699" s="13" t="s">
        <v>78</v>
      </c>
      <c r="AY699" s="246" t="s">
        <v>162</v>
      </c>
    </row>
    <row r="700" s="15" customFormat="1">
      <c r="A700" s="15"/>
      <c r="B700" s="258"/>
      <c r="C700" s="259"/>
      <c r="D700" s="231" t="s">
        <v>179</v>
      </c>
      <c r="E700" s="260" t="s">
        <v>1</v>
      </c>
      <c r="F700" s="261" t="s">
        <v>1492</v>
      </c>
      <c r="G700" s="259"/>
      <c r="H700" s="260" t="s">
        <v>1</v>
      </c>
      <c r="I700" s="262"/>
      <c r="J700" s="259"/>
      <c r="K700" s="259"/>
      <c r="L700" s="263"/>
      <c r="M700" s="264"/>
      <c r="N700" s="265"/>
      <c r="O700" s="265"/>
      <c r="P700" s="265"/>
      <c r="Q700" s="265"/>
      <c r="R700" s="265"/>
      <c r="S700" s="265"/>
      <c r="T700" s="266"/>
      <c r="U700" s="15"/>
      <c r="V700" s="15"/>
      <c r="W700" s="15"/>
      <c r="X700" s="15"/>
      <c r="Y700" s="15"/>
      <c r="Z700" s="15"/>
      <c r="AA700" s="15"/>
      <c r="AB700" s="15"/>
      <c r="AC700" s="15"/>
      <c r="AD700" s="15"/>
      <c r="AE700" s="15"/>
      <c r="AT700" s="267" t="s">
        <v>179</v>
      </c>
      <c r="AU700" s="267" t="s">
        <v>88</v>
      </c>
      <c r="AV700" s="15" t="s">
        <v>86</v>
      </c>
      <c r="AW700" s="15" t="s">
        <v>34</v>
      </c>
      <c r="AX700" s="15" t="s">
        <v>78</v>
      </c>
      <c r="AY700" s="267" t="s">
        <v>162</v>
      </c>
    </row>
    <row r="701" s="13" customFormat="1">
      <c r="A701" s="13"/>
      <c r="B701" s="236"/>
      <c r="C701" s="237"/>
      <c r="D701" s="231" t="s">
        <v>179</v>
      </c>
      <c r="E701" s="238" t="s">
        <v>1</v>
      </c>
      <c r="F701" s="239" t="s">
        <v>1493</v>
      </c>
      <c r="G701" s="237"/>
      <c r="H701" s="240">
        <v>155.87000000000001</v>
      </c>
      <c r="I701" s="241"/>
      <c r="J701" s="237"/>
      <c r="K701" s="237"/>
      <c r="L701" s="242"/>
      <c r="M701" s="243"/>
      <c r="N701" s="244"/>
      <c r="O701" s="244"/>
      <c r="P701" s="244"/>
      <c r="Q701" s="244"/>
      <c r="R701" s="244"/>
      <c r="S701" s="244"/>
      <c r="T701" s="245"/>
      <c r="U701" s="13"/>
      <c r="V701" s="13"/>
      <c r="W701" s="13"/>
      <c r="X701" s="13"/>
      <c r="Y701" s="13"/>
      <c r="Z701" s="13"/>
      <c r="AA701" s="13"/>
      <c r="AB701" s="13"/>
      <c r="AC701" s="13"/>
      <c r="AD701" s="13"/>
      <c r="AE701" s="13"/>
      <c r="AT701" s="246" t="s">
        <v>179</v>
      </c>
      <c r="AU701" s="246" t="s">
        <v>88</v>
      </c>
      <c r="AV701" s="13" t="s">
        <v>88</v>
      </c>
      <c r="AW701" s="13" t="s">
        <v>34</v>
      </c>
      <c r="AX701" s="13" t="s">
        <v>78</v>
      </c>
      <c r="AY701" s="246" t="s">
        <v>162</v>
      </c>
    </row>
    <row r="702" s="14" customFormat="1">
      <c r="A702" s="14"/>
      <c r="B702" s="247"/>
      <c r="C702" s="248"/>
      <c r="D702" s="231" t="s">
        <v>179</v>
      </c>
      <c r="E702" s="249" t="s">
        <v>1</v>
      </c>
      <c r="F702" s="250" t="s">
        <v>181</v>
      </c>
      <c r="G702" s="248"/>
      <c r="H702" s="251">
        <v>1012.3200000000001</v>
      </c>
      <c r="I702" s="252"/>
      <c r="J702" s="248"/>
      <c r="K702" s="248"/>
      <c r="L702" s="253"/>
      <c r="M702" s="254"/>
      <c r="N702" s="255"/>
      <c r="O702" s="255"/>
      <c r="P702" s="255"/>
      <c r="Q702" s="255"/>
      <c r="R702" s="255"/>
      <c r="S702" s="255"/>
      <c r="T702" s="256"/>
      <c r="U702" s="14"/>
      <c r="V702" s="14"/>
      <c r="W702" s="14"/>
      <c r="X702" s="14"/>
      <c r="Y702" s="14"/>
      <c r="Z702" s="14"/>
      <c r="AA702" s="14"/>
      <c r="AB702" s="14"/>
      <c r="AC702" s="14"/>
      <c r="AD702" s="14"/>
      <c r="AE702" s="14"/>
      <c r="AT702" s="257" t="s">
        <v>179</v>
      </c>
      <c r="AU702" s="257" t="s">
        <v>88</v>
      </c>
      <c r="AV702" s="14" t="s">
        <v>170</v>
      </c>
      <c r="AW702" s="14" t="s">
        <v>34</v>
      </c>
      <c r="AX702" s="14" t="s">
        <v>86</v>
      </c>
      <c r="AY702" s="257" t="s">
        <v>162</v>
      </c>
    </row>
    <row r="703" s="2" customFormat="1" ht="24.15" customHeight="1">
      <c r="A703" s="38"/>
      <c r="B703" s="39"/>
      <c r="C703" s="273" t="s">
        <v>1494</v>
      </c>
      <c r="D703" s="273" t="s">
        <v>616</v>
      </c>
      <c r="E703" s="274" t="s">
        <v>1495</v>
      </c>
      <c r="F703" s="275" t="s">
        <v>1496</v>
      </c>
      <c r="G703" s="276" t="s">
        <v>176</v>
      </c>
      <c r="H703" s="277">
        <v>1062.9359999999999</v>
      </c>
      <c r="I703" s="278"/>
      <c r="J703" s="279">
        <f>ROUND(I703*H703,2)</f>
        <v>0</v>
      </c>
      <c r="K703" s="275" t="s">
        <v>169</v>
      </c>
      <c r="L703" s="280"/>
      <c r="M703" s="281" t="s">
        <v>1</v>
      </c>
      <c r="N703" s="282" t="s">
        <v>43</v>
      </c>
      <c r="O703" s="91"/>
      <c r="P703" s="227">
        <f>O703*H703</f>
        <v>0</v>
      </c>
      <c r="Q703" s="227">
        <v>0.0024499999999999999</v>
      </c>
      <c r="R703" s="227">
        <f>Q703*H703</f>
        <v>2.6041931999999997</v>
      </c>
      <c r="S703" s="227">
        <v>0</v>
      </c>
      <c r="T703" s="228">
        <f>S703*H703</f>
        <v>0</v>
      </c>
      <c r="U703" s="38"/>
      <c r="V703" s="38"/>
      <c r="W703" s="38"/>
      <c r="X703" s="38"/>
      <c r="Y703" s="38"/>
      <c r="Z703" s="38"/>
      <c r="AA703" s="38"/>
      <c r="AB703" s="38"/>
      <c r="AC703" s="38"/>
      <c r="AD703" s="38"/>
      <c r="AE703" s="38"/>
      <c r="AR703" s="229" t="s">
        <v>318</v>
      </c>
      <c r="AT703" s="229" t="s">
        <v>616</v>
      </c>
      <c r="AU703" s="229" t="s">
        <v>88</v>
      </c>
      <c r="AY703" s="17" t="s">
        <v>162</v>
      </c>
      <c r="BE703" s="230">
        <f>IF(N703="základní",J703,0)</f>
        <v>0</v>
      </c>
      <c r="BF703" s="230">
        <f>IF(N703="snížená",J703,0)</f>
        <v>0</v>
      </c>
      <c r="BG703" s="230">
        <f>IF(N703="zákl. přenesená",J703,0)</f>
        <v>0</v>
      </c>
      <c r="BH703" s="230">
        <f>IF(N703="sníž. přenesená",J703,0)</f>
        <v>0</v>
      </c>
      <c r="BI703" s="230">
        <f>IF(N703="nulová",J703,0)</f>
        <v>0</v>
      </c>
      <c r="BJ703" s="17" t="s">
        <v>86</v>
      </c>
      <c r="BK703" s="230">
        <f>ROUND(I703*H703,2)</f>
        <v>0</v>
      </c>
      <c r="BL703" s="17" t="s">
        <v>245</v>
      </c>
      <c r="BM703" s="229" t="s">
        <v>1497</v>
      </c>
    </row>
    <row r="704" s="13" customFormat="1">
      <c r="A704" s="13"/>
      <c r="B704" s="236"/>
      <c r="C704" s="237"/>
      <c r="D704" s="231" t="s">
        <v>179</v>
      </c>
      <c r="E704" s="238" t="s">
        <v>1</v>
      </c>
      <c r="F704" s="239" t="s">
        <v>1498</v>
      </c>
      <c r="G704" s="237"/>
      <c r="H704" s="240">
        <v>1062.9359999999999</v>
      </c>
      <c r="I704" s="241"/>
      <c r="J704" s="237"/>
      <c r="K704" s="237"/>
      <c r="L704" s="242"/>
      <c r="M704" s="243"/>
      <c r="N704" s="244"/>
      <c r="O704" s="244"/>
      <c r="P704" s="244"/>
      <c r="Q704" s="244"/>
      <c r="R704" s="244"/>
      <c r="S704" s="244"/>
      <c r="T704" s="245"/>
      <c r="U704" s="13"/>
      <c r="V704" s="13"/>
      <c r="W704" s="13"/>
      <c r="X704" s="13"/>
      <c r="Y704" s="13"/>
      <c r="Z704" s="13"/>
      <c r="AA704" s="13"/>
      <c r="AB704" s="13"/>
      <c r="AC704" s="13"/>
      <c r="AD704" s="13"/>
      <c r="AE704" s="13"/>
      <c r="AT704" s="246" t="s">
        <v>179</v>
      </c>
      <c r="AU704" s="246" t="s">
        <v>88</v>
      </c>
      <c r="AV704" s="13" t="s">
        <v>88</v>
      </c>
      <c r="AW704" s="13" t="s">
        <v>34</v>
      </c>
      <c r="AX704" s="13" t="s">
        <v>78</v>
      </c>
      <c r="AY704" s="246" t="s">
        <v>162</v>
      </c>
    </row>
    <row r="705" s="14" customFormat="1">
      <c r="A705" s="14"/>
      <c r="B705" s="247"/>
      <c r="C705" s="248"/>
      <c r="D705" s="231" t="s">
        <v>179</v>
      </c>
      <c r="E705" s="249" t="s">
        <v>1</v>
      </c>
      <c r="F705" s="250" t="s">
        <v>181</v>
      </c>
      <c r="G705" s="248"/>
      <c r="H705" s="251">
        <v>1062.9359999999999</v>
      </c>
      <c r="I705" s="252"/>
      <c r="J705" s="248"/>
      <c r="K705" s="248"/>
      <c r="L705" s="253"/>
      <c r="M705" s="254"/>
      <c r="N705" s="255"/>
      <c r="O705" s="255"/>
      <c r="P705" s="255"/>
      <c r="Q705" s="255"/>
      <c r="R705" s="255"/>
      <c r="S705" s="255"/>
      <c r="T705" s="256"/>
      <c r="U705" s="14"/>
      <c r="V705" s="14"/>
      <c r="W705" s="14"/>
      <c r="X705" s="14"/>
      <c r="Y705" s="14"/>
      <c r="Z705" s="14"/>
      <c r="AA705" s="14"/>
      <c r="AB705" s="14"/>
      <c r="AC705" s="14"/>
      <c r="AD705" s="14"/>
      <c r="AE705" s="14"/>
      <c r="AT705" s="257" t="s">
        <v>179</v>
      </c>
      <c r="AU705" s="257" t="s">
        <v>88</v>
      </c>
      <c r="AV705" s="14" t="s">
        <v>170</v>
      </c>
      <c r="AW705" s="14" t="s">
        <v>34</v>
      </c>
      <c r="AX705" s="14" t="s">
        <v>86</v>
      </c>
      <c r="AY705" s="257" t="s">
        <v>162</v>
      </c>
    </row>
    <row r="706" s="2" customFormat="1" ht="24.15" customHeight="1">
      <c r="A706" s="38"/>
      <c r="B706" s="39"/>
      <c r="C706" s="218" t="s">
        <v>1499</v>
      </c>
      <c r="D706" s="218" t="s">
        <v>165</v>
      </c>
      <c r="E706" s="219" t="s">
        <v>1500</v>
      </c>
      <c r="F706" s="220" t="s">
        <v>1501</v>
      </c>
      <c r="G706" s="221" t="s">
        <v>176</v>
      </c>
      <c r="H706" s="222">
        <v>432.5</v>
      </c>
      <c r="I706" s="223"/>
      <c r="J706" s="224">
        <f>ROUND(I706*H706,2)</f>
        <v>0</v>
      </c>
      <c r="K706" s="220" t="s">
        <v>169</v>
      </c>
      <c r="L706" s="44"/>
      <c r="M706" s="225" t="s">
        <v>1</v>
      </c>
      <c r="N706" s="226" t="s">
        <v>43</v>
      </c>
      <c r="O706" s="91"/>
      <c r="P706" s="227">
        <f>O706*H706</f>
        <v>0</v>
      </c>
      <c r="Q706" s="227">
        <v>0</v>
      </c>
      <c r="R706" s="227">
        <f>Q706*H706</f>
        <v>0</v>
      </c>
      <c r="S706" s="227">
        <v>0</v>
      </c>
      <c r="T706" s="228">
        <f>S706*H706</f>
        <v>0</v>
      </c>
      <c r="U706" s="38"/>
      <c r="V706" s="38"/>
      <c r="W706" s="38"/>
      <c r="X706" s="38"/>
      <c r="Y706" s="38"/>
      <c r="Z706" s="38"/>
      <c r="AA706" s="38"/>
      <c r="AB706" s="38"/>
      <c r="AC706" s="38"/>
      <c r="AD706" s="38"/>
      <c r="AE706" s="38"/>
      <c r="AR706" s="229" t="s">
        <v>245</v>
      </c>
      <c r="AT706" s="229" t="s">
        <v>165</v>
      </c>
      <c r="AU706" s="229" t="s">
        <v>88</v>
      </c>
      <c r="AY706" s="17" t="s">
        <v>162</v>
      </c>
      <c r="BE706" s="230">
        <f>IF(N706="základní",J706,0)</f>
        <v>0</v>
      </c>
      <c r="BF706" s="230">
        <f>IF(N706="snížená",J706,0)</f>
        <v>0</v>
      </c>
      <c r="BG706" s="230">
        <f>IF(N706="zákl. přenesená",J706,0)</f>
        <v>0</v>
      </c>
      <c r="BH706" s="230">
        <f>IF(N706="sníž. přenesená",J706,0)</f>
        <v>0</v>
      </c>
      <c r="BI706" s="230">
        <f>IF(N706="nulová",J706,0)</f>
        <v>0</v>
      </c>
      <c r="BJ706" s="17" t="s">
        <v>86</v>
      </c>
      <c r="BK706" s="230">
        <f>ROUND(I706*H706,2)</f>
        <v>0</v>
      </c>
      <c r="BL706" s="17" t="s">
        <v>245</v>
      </c>
      <c r="BM706" s="229" t="s">
        <v>1502</v>
      </c>
    </row>
    <row r="707" s="2" customFormat="1">
      <c r="A707" s="38"/>
      <c r="B707" s="39"/>
      <c r="C707" s="40"/>
      <c r="D707" s="231" t="s">
        <v>172</v>
      </c>
      <c r="E707" s="40"/>
      <c r="F707" s="232" t="s">
        <v>1503</v>
      </c>
      <c r="G707" s="40"/>
      <c r="H707" s="40"/>
      <c r="I707" s="233"/>
      <c r="J707" s="40"/>
      <c r="K707" s="40"/>
      <c r="L707" s="44"/>
      <c r="M707" s="234"/>
      <c r="N707" s="235"/>
      <c r="O707" s="91"/>
      <c r="P707" s="91"/>
      <c r="Q707" s="91"/>
      <c r="R707" s="91"/>
      <c r="S707" s="91"/>
      <c r="T707" s="92"/>
      <c r="U707" s="38"/>
      <c r="V707" s="38"/>
      <c r="W707" s="38"/>
      <c r="X707" s="38"/>
      <c r="Y707" s="38"/>
      <c r="Z707" s="38"/>
      <c r="AA707" s="38"/>
      <c r="AB707" s="38"/>
      <c r="AC707" s="38"/>
      <c r="AD707" s="38"/>
      <c r="AE707" s="38"/>
      <c r="AT707" s="17" t="s">
        <v>172</v>
      </c>
      <c r="AU707" s="17" t="s">
        <v>88</v>
      </c>
    </row>
    <row r="708" s="15" customFormat="1">
      <c r="A708" s="15"/>
      <c r="B708" s="258"/>
      <c r="C708" s="259"/>
      <c r="D708" s="231" t="s">
        <v>179</v>
      </c>
      <c r="E708" s="260" t="s">
        <v>1</v>
      </c>
      <c r="F708" s="261" t="s">
        <v>1504</v>
      </c>
      <c r="G708" s="259"/>
      <c r="H708" s="260" t="s">
        <v>1</v>
      </c>
      <c r="I708" s="262"/>
      <c r="J708" s="259"/>
      <c r="K708" s="259"/>
      <c r="L708" s="263"/>
      <c r="M708" s="264"/>
      <c r="N708" s="265"/>
      <c r="O708" s="265"/>
      <c r="P708" s="265"/>
      <c r="Q708" s="265"/>
      <c r="R708" s="265"/>
      <c r="S708" s="265"/>
      <c r="T708" s="266"/>
      <c r="U708" s="15"/>
      <c r="V708" s="15"/>
      <c r="W708" s="15"/>
      <c r="X708" s="15"/>
      <c r="Y708" s="15"/>
      <c r="Z708" s="15"/>
      <c r="AA708" s="15"/>
      <c r="AB708" s="15"/>
      <c r="AC708" s="15"/>
      <c r="AD708" s="15"/>
      <c r="AE708" s="15"/>
      <c r="AT708" s="267" t="s">
        <v>179</v>
      </c>
      <c r="AU708" s="267" t="s">
        <v>88</v>
      </c>
      <c r="AV708" s="15" t="s">
        <v>86</v>
      </c>
      <c r="AW708" s="15" t="s">
        <v>34</v>
      </c>
      <c r="AX708" s="15" t="s">
        <v>78</v>
      </c>
      <c r="AY708" s="267" t="s">
        <v>162</v>
      </c>
    </row>
    <row r="709" s="13" customFormat="1">
      <c r="A709" s="13"/>
      <c r="B709" s="236"/>
      <c r="C709" s="237"/>
      <c r="D709" s="231" t="s">
        <v>179</v>
      </c>
      <c r="E709" s="238" t="s">
        <v>1</v>
      </c>
      <c r="F709" s="239" t="s">
        <v>1505</v>
      </c>
      <c r="G709" s="237"/>
      <c r="H709" s="240">
        <v>186</v>
      </c>
      <c r="I709" s="241"/>
      <c r="J709" s="237"/>
      <c r="K709" s="237"/>
      <c r="L709" s="242"/>
      <c r="M709" s="243"/>
      <c r="N709" s="244"/>
      <c r="O709" s="244"/>
      <c r="P709" s="244"/>
      <c r="Q709" s="244"/>
      <c r="R709" s="244"/>
      <c r="S709" s="244"/>
      <c r="T709" s="245"/>
      <c r="U709" s="13"/>
      <c r="V709" s="13"/>
      <c r="W709" s="13"/>
      <c r="X709" s="13"/>
      <c r="Y709" s="13"/>
      <c r="Z709" s="13"/>
      <c r="AA709" s="13"/>
      <c r="AB709" s="13"/>
      <c r="AC709" s="13"/>
      <c r="AD709" s="13"/>
      <c r="AE709" s="13"/>
      <c r="AT709" s="246" t="s">
        <v>179</v>
      </c>
      <c r="AU709" s="246" t="s">
        <v>88</v>
      </c>
      <c r="AV709" s="13" t="s">
        <v>88</v>
      </c>
      <c r="AW709" s="13" t="s">
        <v>34</v>
      </c>
      <c r="AX709" s="13" t="s">
        <v>78</v>
      </c>
      <c r="AY709" s="246" t="s">
        <v>162</v>
      </c>
    </row>
    <row r="710" s="15" customFormat="1">
      <c r="A710" s="15"/>
      <c r="B710" s="258"/>
      <c r="C710" s="259"/>
      <c r="D710" s="231" t="s">
        <v>179</v>
      </c>
      <c r="E710" s="260" t="s">
        <v>1</v>
      </c>
      <c r="F710" s="261" t="s">
        <v>1506</v>
      </c>
      <c r="G710" s="259"/>
      <c r="H710" s="260" t="s">
        <v>1</v>
      </c>
      <c r="I710" s="262"/>
      <c r="J710" s="259"/>
      <c r="K710" s="259"/>
      <c r="L710" s="263"/>
      <c r="M710" s="264"/>
      <c r="N710" s="265"/>
      <c r="O710" s="265"/>
      <c r="P710" s="265"/>
      <c r="Q710" s="265"/>
      <c r="R710" s="265"/>
      <c r="S710" s="265"/>
      <c r="T710" s="266"/>
      <c r="U710" s="15"/>
      <c r="V710" s="15"/>
      <c r="W710" s="15"/>
      <c r="X710" s="15"/>
      <c r="Y710" s="15"/>
      <c r="Z710" s="15"/>
      <c r="AA710" s="15"/>
      <c r="AB710" s="15"/>
      <c r="AC710" s="15"/>
      <c r="AD710" s="15"/>
      <c r="AE710" s="15"/>
      <c r="AT710" s="267" t="s">
        <v>179</v>
      </c>
      <c r="AU710" s="267" t="s">
        <v>88</v>
      </c>
      <c r="AV710" s="15" t="s">
        <v>86</v>
      </c>
      <c r="AW710" s="15" t="s">
        <v>34</v>
      </c>
      <c r="AX710" s="15" t="s">
        <v>78</v>
      </c>
      <c r="AY710" s="267" t="s">
        <v>162</v>
      </c>
    </row>
    <row r="711" s="13" customFormat="1">
      <c r="A711" s="13"/>
      <c r="B711" s="236"/>
      <c r="C711" s="237"/>
      <c r="D711" s="231" t="s">
        <v>179</v>
      </c>
      <c r="E711" s="238" t="s">
        <v>1</v>
      </c>
      <c r="F711" s="239" t="s">
        <v>1507</v>
      </c>
      <c r="G711" s="237"/>
      <c r="H711" s="240">
        <v>246.5</v>
      </c>
      <c r="I711" s="241"/>
      <c r="J711" s="237"/>
      <c r="K711" s="237"/>
      <c r="L711" s="242"/>
      <c r="M711" s="243"/>
      <c r="N711" s="244"/>
      <c r="O711" s="244"/>
      <c r="P711" s="244"/>
      <c r="Q711" s="244"/>
      <c r="R711" s="244"/>
      <c r="S711" s="244"/>
      <c r="T711" s="245"/>
      <c r="U711" s="13"/>
      <c r="V711" s="13"/>
      <c r="W711" s="13"/>
      <c r="X711" s="13"/>
      <c r="Y711" s="13"/>
      <c r="Z711" s="13"/>
      <c r="AA711" s="13"/>
      <c r="AB711" s="13"/>
      <c r="AC711" s="13"/>
      <c r="AD711" s="13"/>
      <c r="AE711" s="13"/>
      <c r="AT711" s="246" t="s">
        <v>179</v>
      </c>
      <c r="AU711" s="246" t="s">
        <v>88</v>
      </c>
      <c r="AV711" s="13" t="s">
        <v>88</v>
      </c>
      <c r="AW711" s="13" t="s">
        <v>34</v>
      </c>
      <c r="AX711" s="13" t="s">
        <v>78</v>
      </c>
      <c r="AY711" s="246" t="s">
        <v>162</v>
      </c>
    </row>
    <row r="712" s="14" customFormat="1">
      <c r="A712" s="14"/>
      <c r="B712" s="247"/>
      <c r="C712" s="248"/>
      <c r="D712" s="231" t="s">
        <v>179</v>
      </c>
      <c r="E712" s="249" t="s">
        <v>1</v>
      </c>
      <c r="F712" s="250" t="s">
        <v>181</v>
      </c>
      <c r="G712" s="248"/>
      <c r="H712" s="251">
        <v>432.5</v>
      </c>
      <c r="I712" s="252"/>
      <c r="J712" s="248"/>
      <c r="K712" s="248"/>
      <c r="L712" s="253"/>
      <c r="M712" s="254"/>
      <c r="N712" s="255"/>
      <c r="O712" s="255"/>
      <c r="P712" s="255"/>
      <c r="Q712" s="255"/>
      <c r="R712" s="255"/>
      <c r="S712" s="255"/>
      <c r="T712" s="256"/>
      <c r="U712" s="14"/>
      <c r="V712" s="14"/>
      <c r="W712" s="14"/>
      <c r="X712" s="14"/>
      <c r="Y712" s="14"/>
      <c r="Z712" s="14"/>
      <c r="AA712" s="14"/>
      <c r="AB712" s="14"/>
      <c r="AC712" s="14"/>
      <c r="AD712" s="14"/>
      <c r="AE712" s="14"/>
      <c r="AT712" s="257" t="s">
        <v>179</v>
      </c>
      <c r="AU712" s="257" t="s">
        <v>88</v>
      </c>
      <c r="AV712" s="14" t="s">
        <v>170</v>
      </c>
      <c r="AW712" s="14" t="s">
        <v>34</v>
      </c>
      <c r="AX712" s="14" t="s">
        <v>86</v>
      </c>
      <c r="AY712" s="257" t="s">
        <v>162</v>
      </c>
    </row>
    <row r="713" s="2" customFormat="1" ht="24.15" customHeight="1">
      <c r="A713" s="38"/>
      <c r="B713" s="39"/>
      <c r="C713" s="273" t="s">
        <v>1508</v>
      </c>
      <c r="D713" s="273" t="s">
        <v>616</v>
      </c>
      <c r="E713" s="274" t="s">
        <v>1509</v>
      </c>
      <c r="F713" s="275" t="s">
        <v>1510</v>
      </c>
      <c r="G713" s="276" t="s">
        <v>176</v>
      </c>
      <c r="H713" s="277">
        <v>195.30000000000001</v>
      </c>
      <c r="I713" s="278"/>
      <c r="J713" s="279">
        <f>ROUND(I713*H713,2)</f>
        <v>0</v>
      </c>
      <c r="K713" s="275" t="s">
        <v>169</v>
      </c>
      <c r="L713" s="280"/>
      <c r="M713" s="281" t="s">
        <v>1</v>
      </c>
      <c r="N713" s="282" t="s">
        <v>43</v>
      </c>
      <c r="O713" s="91"/>
      <c r="P713" s="227">
        <f>O713*H713</f>
        <v>0</v>
      </c>
      <c r="Q713" s="227">
        <v>0.0035000000000000001</v>
      </c>
      <c r="R713" s="227">
        <f>Q713*H713</f>
        <v>0.6835500000000001</v>
      </c>
      <c r="S713" s="227">
        <v>0</v>
      </c>
      <c r="T713" s="228">
        <f>S713*H713</f>
        <v>0</v>
      </c>
      <c r="U713" s="38"/>
      <c r="V713" s="38"/>
      <c r="W713" s="38"/>
      <c r="X713" s="38"/>
      <c r="Y713" s="38"/>
      <c r="Z713" s="38"/>
      <c r="AA713" s="38"/>
      <c r="AB713" s="38"/>
      <c r="AC713" s="38"/>
      <c r="AD713" s="38"/>
      <c r="AE713" s="38"/>
      <c r="AR713" s="229" t="s">
        <v>318</v>
      </c>
      <c r="AT713" s="229" t="s">
        <v>616</v>
      </c>
      <c r="AU713" s="229" t="s">
        <v>88</v>
      </c>
      <c r="AY713" s="17" t="s">
        <v>162</v>
      </c>
      <c r="BE713" s="230">
        <f>IF(N713="základní",J713,0)</f>
        <v>0</v>
      </c>
      <c r="BF713" s="230">
        <f>IF(N713="snížená",J713,0)</f>
        <v>0</v>
      </c>
      <c r="BG713" s="230">
        <f>IF(N713="zákl. přenesená",J713,0)</f>
        <v>0</v>
      </c>
      <c r="BH713" s="230">
        <f>IF(N713="sníž. přenesená",J713,0)</f>
        <v>0</v>
      </c>
      <c r="BI713" s="230">
        <f>IF(N713="nulová",J713,0)</f>
        <v>0</v>
      </c>
      <c r="BJ713" s="17" t="s">
        <v>86</v>
      </c>
      <c r="BK713" s="230">
        <f>ROUND(I713*H713,2)</f>
        <v>0</v>
      </c>
      <c r="BL713" s="17" t="s">
        <v>245</v>
      </c>
      <c r="BM713" s="229" t="s">
        <v>1511</v>
      </c>
    </row>
    <row r="714" s="13" customFormat="1">
      <c r="A714" s="13"/>
      <c r="B714" s="236"/>
      <c r="C714" s="237"/>
      <c r="D714" s="231" t="s">
        <v>179</v>
      </c>
      <c r="E714" s="238" t="s">
        <v>1</v>
      </c>
      <c r="F714" s="239" t="s">
        <v>1512</v>
      </c>
      <c r="G714" s="237"/>
      <c r="H714" s="240">
        <v>195.30000000000001</v>
      </c>
      <c r="I714" s="241"/>
      <c r="J714" s="237"/>
      <c r="K714" s="237"/>
      <c r="L714" s="242"/>
      <c r="M714" s="243"/>
      <c r="N714" s="244"/>
      <c r="O714" s="244"/>
      <c r="P714" s="244"/>
      <c r="Q714" s="244"/>
      <c r="R714" s="244"/>
      <c r="S714" s="244"/>
      <c r="T714" s="245"/>
      <c r="U714" s="13"/>
      <c r="V714" s="13"/>
      <c r="W714" s="13"/>
      <c r="X714" s="13"/>
      <c r="Y714" s="13"/>
      <c r="Z714" s="13"/>
      <c r="AA714" s="13"/>
      <c r="AB714" s="13"/>
      <c r="AC714" s="13"/>
      <c r="AD714" s="13"/>
      <c r="AE714" s="13"/>
      <c r="AT714" s="246" t="s">
        <v>179</v>
      </c>
      <c r="AU714" s="246" t="s">
        <v>88</v>
      </c>
      <c r="AV714" s="13" t="s">
        <v>88</v>
      </c>
      <c r="AW714" s="13" t="s">
        <v>34</v>
      </c>
      <c r="AX714" s="13" t="s">
        <v>78</v>
      </c>
      <c r="AY714" s="246" t="s">
        <v>162</v>
      </c>
    </row>
    <row r="715" s="14" customFormat="1">
      <c r="A715" s="14"/>
      <c r="B715" s="247"/>
      <c r="C715" s="248"/>
      <c r="D715" s="231" t="s">
        <v>179</v>
      </c>
      <c r="E715" s="249" t="s">
        <v>1</v>
      </c>
      <c r="F715" s="250" t="s">
        <v>181</v>
      </c>
      <c r="G715" s="248"/>
      <c r="H715" s="251">
        <v>195.30000000000001</v>
      </c>
      <c r="I715" s="252"/>
      <c r="J715" s="248"/>
      <c r="K715" s="248"/>
      <c r="L715" s="253"/>
      <c r="M715" s="254"/>
      <c r="N715" s="255"/>
      <c r="O715" s="255"/>
      <c r="P715" s="255"/>
      <c r="Q715" s="255"/>
      <c r="R715" s="255"/>
      <c r="S715" s="255"/>
      <c r="T715" s="256"/>
      <c r="U715" s="14"/>
      <c r="V715" s="14"/>
      <c r="W715" s="14"/>
      <c r="X715" s="14"/>
      <c r="Y715" s="14"/>
      <c r="Z715" s="14"/>
      <c r="AA715" s="14"/>
      <c r="AB715" s="14"/>
      <c r="AC715" s="14"/>
      <c r="AD715" s="14"/>
      <c r="AE715" s="14"/>
      <c r="AT715" s="257" t="s">
        <v>179</v>
      </c>
      <c r="AU715" s="257" t="s">
        <v>88</v>
      </c>
      <c r="AV715" s="14" t="s">
        <v>170</v>
      </c>
      <c r="AW715" s="14" t="s">
        <v>34</v>
      </c>
      <c r="AX715" s="14" t="s">
        <v>86</v>
      </c>
      <c r="AY715" s="257" t="s">
        <v>162</v>
      </c>
    </row>
    <row r="716" s="2" customFormat="1" ht="16.5" customHeight="1">
      <c r="A716" s="38"/>
      <c r="B716" s="39"/>
      <c r="C716" s="273" t="s">
        <v>1513</v>
      </c>
      <c r="D716" s="273" t="s">
        <v>616</v>
      </c>
      <c r="E716" s="274" t="s">
        <v>1514</v>
      </c>
      <c r="F716" s="275" t="s">
        <v>1515</v>
      </c>
      <c r="G716" s="276" t="s">
        <v>168</v>
      </c>
      <c r="H716" s="277">
        <v>29.579999999999998</v>
      </c>
      <c r="I716" s="278"/>
      <c r="J716" s="279">
        <f>ROUND(I716*H716,2)</f>
        <v>0</v>
      </c>
      <c r="K716" s="275" t="s">
        <v>169</v>
      </c>
      <c r="L716" s="280"/>
      <c r="M716" s="281" t="s">
        <v>1</v>
      </c>
      <c r="N716" s="282" t="s">
        <v>43</v>
      </c>
      <c r="O716" s="91"/>
      <c r="P716" s="227">
        <f>O716*H716</f>
        <v>0</v>
      </c>
      <c r="Q716" s="227">
        <v>0.029999999999999999</v>
      </c>
      <c r="R716" s="227">
        <f>Q716*H716</f>
        <v>0.88739999999999997</v>
      </c>
      <c r="S716" s="227">
        <v>0</v>
      </c>
      <c r="T716" s="228">
        <f>S716*H716</f>
        <v>0</v>
      </c>
      <c r="U716" s="38"/>
      <c r="V716" s="38"/>
      <c r="W716" s="38"/>
      <c r="X716" s="38"/>
      <c r="Y716" s="38"/>
      <c r="Z716" s="38"/>
      <c r="AA716" s="38"/>
      <c r="AB716" s="38"/>
      <c r="AC716" s="38"/>
      <c r="AD716" s="38"/>
      <c r="AE716" s="38"/>
      <c r="AR716" s="229" t="s">
        <v>318</v>
      </c>
      <c r="AT716" s="229" t="s">
        <v>616</v>
      </c>
      <c r="AU716" s="229" t="s">
        <v>88</v>
      </c>
      <c r="AY716" s="17" t="s">
        <v>162</v>
      </c>
      <c r="BE716" s="230">
        <f>IF(N716="základní",J716,0)</f>
        <v>0</v>
      </c>
      <c r="BF716" s="230">
        <f>IF(N716="snížená",J716,0)</f>
        <v>0</v>
      </c>
      <c r="BG716" s="230">
        <f>IF(N716="zákl. přenesená",J716,0)</f>
        <v>0</v>
      </c>
      <c r="BH716" s="230">
        <f>IF(N716="sníž. přenesená",J716,0)</f>
        <v>0</v>
      </c>
      <c r="BI716" s="230">
        <f>IF(N716="nulová",J716,0)</f>
        <v>0</v>
      </c>
      <c r="BJ716" s="17" t="s">
        <v>86</v>
      </c>
      <c r="BK716" s="230">
        <f>ROUND(I716*H716,2)</f>
        <v>0</v>
      </c>
      <c r="BL716" s="17" t="s">
        <v>245</v>
      </c>
      <c r="BM716" s="229" t="s">
        <v>1516</v>
      </c>
    </row>
    <row r="717" s="13" customFormat="1">
      <c r="A717" s="13"/>
      <c r="B717" s="236"/>
      <c r="C717" s="237"/>
      <c r="D717" s="231" t="s">
        <v>179</v>
      </c>
      <c r="E717" s="238" t="s">
        <v>1</v>
      </c>
      <c r="F717" s="239" t="s">
        <v>1517</v>
      </c>
      <c r="G717" s="237"/>
      <c r="H717" s="240">
        <v>29.579999999999998</v>
      </c>
      <c r="I717" s="241"/>
      <c r="J717" s="237"/>
      <c r="K717" s="237"/>
      <c r="L717" s="242"/>
      <c r="M717" s="243"/>
      <c r="N717" s="244"/>
      <c r="O717" s="244"/>
      <c r="P717" s="244"/>
      <c r="Q717" s="244"/>
      <c r="R717" s="244"/>
      <c r="S717" s="244"/>
      <c r="T717" s="245"/>
      <c r="U717" s="13"/>
      <c r="V717" s="13"/>
      <c r="W717" s="13"/>
      <c r="X717" s="13"/>
      <c r="Y717" s="13"/>
      <c r="Z717" s="13"/>
      <c r="AA717" s="13"/>
      <c r="AB717" s="13"/>
      <c r="AC717" s="13"/>
      <c r="AD717" s="13"/>
      <c r="AE717" s="13"/>
      <c r="AT717" s="246" t="s">
        <v>179</v>
      </c>
      <c r="AU717" s="246" t="s">
        <v>88</v>
      </c>
      <c r="AV717" s="13" t="s">
        <v>88</v>
      </c>
      <c r="AW717" s="13" t="s">
        <v>34</v>
      </c>
      <c r="AX717" s="13" t="s">
        <v>78</v>
      </c>
      <c r="AY717" s="246" t="s">
        <v>162</v>
      </c>
    </row>
    <row r="718" s="14" customFormat="1">
      <c r="A718" s="14"/>
      <c r="B718" s="247"/>
      <c r="C718" s="248"/>
      <c r="D718" s="231" t="s">
        <v>179</v>
      </c>
      <c r="E718" s="249" t="s">
        <v>1</v>
      </c>
      <c r="F718" s="250" t="s">
        <v>181</v>
      </c>
      <c r="G718" s="248"/>
      <c r="H718" s="251">
        <v>29.579999999999998</v>
      </c>
      <c r="I718" s="252"/>
      <c r="J718" s="248"/>
      <c r="K718" s="248"/>
      <c r="L718" s="253"/>
      <c r="M718" s="254"/>
      <c r="N718" s="255"/>
      <c r="O718" s="255"/>
      <c r="P718" s="255"/>
      <c r="Q718" s="255"/>
      <c r="R718" s="255"/>
      <c r="S718" s="255"/>
      <c r="T718" s="256"/>
      <c r="U718" s="14"/>
      <c r="V718" s="14"/>
      <c r="W718" s="14"/>
      <c r="X718" s="14"/>
      <c r="Y718" s="14"/>
      <c r="Z718" s="14"/>
      <c r="AA718" s="14"/>
      <c r="AB718" s="14"/>
      <c r="AC718" s="14"/>
      <c r="AD718" s="14"/>
      <c r="AE718" s="14"/>
      <c r="AT718" s="257" t="s">
        <v>179</v>
      </c>
      <c r="AU718" s="257" t="s">
        <v>88</v>
      </c>
      <c r="AV718" s="14" t="s">
        <v>170</v>
      </c>
      <c r="AW718" s="14" t="s">
        <v>34</v>
      </c>
      <c r="AX718" s="14" t="s">
        <v>86</v>
      </c>
      <c r="AY718" s="257" t="s">
        <v>162</v>
      </c>
    </row>
    <row r="719" s="2" customFormat="1" ht="24.15" customHeight="1">
      <c r="A719" s="38"/>
      <c r="B719" s="39"/>
      <c r="C719" s="218" t="s">
        <v>1518</v>
      </c>
      <c r="D719" s="218" t="s">
        <v>165</v>
      </c>
      <c r="E719" s="219" t="s">
        <v>1519</v>
      </c>
      <c r="F719" s="220" t="s">
        <v>1520</v>
      </c>
      <c r="G719" s="221" t="s">
        <v>176</v>
      </c>
      <c r="H719" s="222">
        <v>422.5</v>
      </c>
      <c r="I719" s="223"/>
      <c r="J719" s="224">
        <f>ROUND(I719*H719,2)</f>
        <v>0</v>
      </c>
      <c r="K719" s="220" t="s">
        <v>169</v>
      </c>
      <c r="L719" s="44"/>
      <c r="M719" s="225" t="s">
        <v>1</v>
      </c>
      <c r="N719" s="226" t="s">
        <v>43</v>
      </c>
      <c r="O719" s="91"/>
      <c r="P719" s="227">
        <f>O719*H719</f>
        <v>0</v>
      </c>
      <c r="Q719" s="227">
        <v>0</v>
      </c>
      <c r="R719" s="227">
        <f>Q719*H719</f>
        <v>0</v>
      </c>
      <c r="S719" s="227">
        <v>0</v>
      </c>
      <c r="T719" s="228">
        <f>S719*H719</f>
        <v>0</v>
      </c>
      <c r="U719" s="38"/>
      <c r="V719" s="38"/>
      <c r="W719" s="38"/>
      <c r="X719" s="38"/>
      <c r="Y719" s="38"/>
      <c r="Z719" s="38"/>
      <c r="AA719" s="38"/>
      <c r="AB719" s="38"/>
      <c r="AC719" s="38"/>
      <c r="AD719" s="38"/>
      <c r="AE719" s="38"/>
      <c r="AR719" s="229" t="s">
        <v>245</v>
      </c>
      <c r="AT719" s="229" t="s">
        <v>165</v>
      </c>
      <c r="AU719" s="229" t="s">
        <v>88</v>
      </c>
      <c r="AY719" s="17" t="s">
        <v>162</v>
      </c>
      <c r="BE719" s="230">
        <f>IF(N719="základní",J719,0)</f>
        <v>0</v>
      </c>
      <c r="BF719" s="230">
        <f>IF(N719="snížená",J719,0)</f>
        <v>0</v>
      </c>
      <c r="BG719" s="230">
        <f>IF(N719="zákl. přenesená",J719,0)</f>
        <v>0</v>
      </c>
      <c r="BH719" s="230">
        <f>IF(N719="sníž. přenesená",J719,0)</f>
        <v>0</v>
      </c>
      <c r="BI719" s="230">
        <f>IF(N719="nulová",J719,0)</f>
        <v>0</v>
      </c>
      <c r="BJ719" s="17" t="s">
        <v>86</v>
      </c>
      <c r="BK719" s="230">
        <f>ROUND(I719*H719,2)</f>
        <v>0</v>
      </c>
      <c r="BL719" s="17" t="s">
        <v>245</v>
      </c>
      <c r="BM719" s="229" t="s">
        <v>1521</v>
      </c>
    </row>
    <row r="720" s="2" customFormat="1">
      <c r="A720" s="38"/>
      <c r="B720" s="39"/>
      <c r="C720" s="40"/>
      <c r="D720" s="231" t="s">
        <v>172</v>
      </c>
      <c r="E720" s="40"/>
      <c r="F720" s="232" t="s">
        <v>1522</v>
      </c>
      <c r="G720" s="40"/>
      <c r="H720" s="40"/>
      <c r="I720" s="233"/>
      <c r="J720" s="40"/>
      <c r="K720" s="40"/>
      <c r="L720" s="44"/>
      <c r="M720" s="234"/>
      <c r="N720" s="235"/>
      <c r="O720" s="91"/>
      <c r="P720" s="91"/>
      <c r="Q720" s="91"/>
      <c r="R720" s="91"/>
      <c r="S720" s="91"/>
      <c r="T720" s="92"/>
      <c r="U720" s="38"/>
      <c r="V720" s="38"/>
      <c r="W720" s="38"/>
      <c r="X720" s="38"/>
      <c r="Y720" s="38"/>
      <c r="Z720" s="38"/>
      <c r="AA720" s="38"/>
      <c r="AB720" s="38"/>
      <c r="AC720" s="38"/>
      <c r="AD720" s="38"/>
      <c r="AE720" s="38"/>
      <c r="AT720" s="17" t="s">
        <v>172</v>
      </c>
      <c r="AU720" s="17" t="s">
        <v>88</v>
      </c>
    </row>
    <row r="721" s="15" customFormat="1">
      <c r="A721" s="15"/>
      <c r="B721" s="258"/>
      <c r="C721" s="259"/>
      <c r="D721" s="231" t="s">
        <v>179</v>
      </c>
      <c r="E721" s="260" t="s">
        <v>1</v>
      </c>
      <c r="F721" s="261" t="s">
        <v>1523</v>
      </c>
      <c r="G721" s="259"/>
      <c r="H721" s="260" t="s">
        <v>1</v>
      </c>
      <c r="I721" s="262"/>
      <c r="J721" s="259"/>
      <c r="K721" s="259"/>
      <c r="L721" s="263"/>
      <c r="M721" s="264"/>
      <c r="N721" s="265"/>
      <c r="O721" s="265"/>
      <c r="P721" s="265"/>
      <c r="Q721" s="265"/>
      <c r="R721" s="265"/>
      <c r="S721" s="265"/>
      <c r="T721" s="266"/>
      <c r="U721" s="15"/>
      <c r="V721" s="15"/>
      <c r="W721" s="15"/>
      <c r="X721" s="15"/>
      <c r="Y721" s="15"/>
      <c r="Z721" s="15"/>
      <c r="AA721" s="15"/>
      <c r="AB721" s="15"/>
      <c r="AC721" s="15"/>
      <c r="AD721" s="15"/>
      <c r="AE721" s="15"/>
      <c r="AT721" s="267" t="s">
        <v>179</v>
      </c>
      <c r="AU721" s="267" t="s">
        <v>88</v>
      </c>
      <c r="AV721" s="15" t="s">
        <v>86</v>
      </c>
      <c r="AW721" s="15" t="s">
        <v>34</v>
      </c>
      <c r="AX721" s="15" t="s">
        <v>78</v>
      </c>
      <c r="AY721" s="267" t="s">
        <v>162</v>
      </c>
    </row>
    <row r="722" s="13" customFormat="1">
      <c r="A722" s="13"/>
      <c r="B722" s="236"/>
      <c r="C722" s="237"/>
      <c r="D722" s="231" t="s">
        <v>179</v>
      </c>
      <c r="E722" s="238" t="s">
        <v>1</v>
      </c>
      <c r="F722" s="239" t="s">
        <v>1524</v>
      </c>
      <c r="G722" s="237"/>
      <c r="H722" s="240">
        <v>422.5</v>
      </c>
      <c r="I722" s="241"/>
      <c r="J722" s="237"/>
      <c r="K722" s="237"/>
      <c r="L722" s="242"/>
      <c r="M722" s="243"/>
      <c r="N722" s="244"/>
      <c r="O722" s="244"/>
      <c r="P722" s="244"/>
      <c r="Q722" s="244"/>
      <c r="R722" s="244"/>
      <c r="S722" s="244"/>
      <c r="T722" s="245"/>
      <c r="U722" s="13"/>
      <c r="V722" s="13"/>
      <c r="W722" s="13"/>
      <c r="X722" s="13"/>
      <c r="Y722" s="13"/>
      <c r="Z722" s="13"/>
      <c r="AA722" s="13"/>
      <c r="AB722" s="13"/>
      <c r="AC722" s="13"/>
      <c r="AD722" s="13"/>
      <c r="AE722" s="13"/>
      <c r="AT722" s="246" t="s">
        <v>179</v>
      </c>
      <c r="AU722" s="246" t="s">
        <v>88</v>
      </c>
      <c r="AV722" s="13" t="s">
        <v>88</v>
      </c>
      <c r="AW722" s="13" t="s">
        <v>34</v>
      </c>
      <c r="AX722" s="13" t="s">
        <v>78</v>
      </c>
      <c r="AY722" s="246" t="s">
        <v>162</v>
      </c>
    </row>
    <row r="723" s="14" customFormat="1">
      <c r="A723" s="14"/>
      <c r="B723" s="247"/>
      <c r="C723" s="248"/>
      <c r="D723" s="231" t="s">
        <v>179</v>
      </c>
      <c r="E723" s="249" t="s">
        <v>1</v>
      </c>
      <c r="F723" s="250" t="s">
        <v>181</v>
      </c>
      <c r="G723" s="248"/>
      <c r="H723" s="251">
        <v>422.5</v>
      </c>
      <c r="I723" s="252"/>
      <c r="J723" s="248"/>
      <c r="K723" s="248"/>
      <c r="L723" s="253"/>
      <c r="M723" s="254"/>
      <c r="N723" s="255"/>
      <c r="O723" s="255"/>
      <c r="P723" s="255"/>
      <c r="Q723" s="255"/>
      <c r="R723" s="255"/>
      <c r="S723" s="255"/>
      <c r="T723" s="256"/>
      <c r="U723" s="14"/>
      <c r="V723" s="14"/>
      <c r="W723" s="14"/>
      <c r="X723" s="14"/>
      <c r="Y723" s="14"/>
      <c r="Z723" s="14"/>
      <c r="AA723" s="14"/>
      <c r="AB723" s="14"/>
      <c r="AC723" s="14"/>
      <c r="AD723" s="14"/>
      <c r="AE723" s="14"/>
      <c r="AT723" s="257" t="s">
        <v>179</v>
      </c>
      <c r="AU723" s="257" t="s">
        <v>88</v>
      </c>
      <c r="AV723" s="14" t="s">
        <v>170</v>
      </c>
      <c r="AW723" s="14" t="s">
        <v>34</v>
      </c>
      <c r="AX723" s="14" t="s">
        <v>86</v>
      </c>
      <c r="AY723" s="257" t="s">
        <v>162</v>
      </c>
    </row>
    <row r="724" s="2" customFormat="1" ht="16.5" customHeight="1">
      <c r="A724" s="38"/>
      <c r="B724" s="39"/>
      <c r="C724" s="273" t="s">
        <v>1525</v>
      </c>
      <c r="D724" s="273" t="s">
        <v>616</v>
      </c>
      <c r="E724" s="274" t="s">
        <v>1526</v>
      </c>
      <c r="F724" s="275" t="s">
        <v>1527</v>
      </c>
      <c r="G724" s="276" t="s">
        <v>176</v>
      </c>
      <c r="H724" s="277">
        <v>464.75</v>
      </c>
      <c r="I724" s="278"/>
      <c r="J724" s="279">
        <f>ROUND(I724*H724,2)</f>
        <v>0</v>
      </c>
      <c r="K724" s="275" t="s">
        <v>1</v>
      </c>
      <c r="L724" s="280"/>
      <c r="M724" s="281" t="s">
        <v>1</v>
      </c>
      <c r="N724" s="282" t="s">
        <v>43</v>
      </c>
      <c r="O724" s="91"/>
      <c r="P724" s="227">
        <f>O724*H724</f>
        <v>0</v>
      </c>
      <c r="Q724" s="227">
        <v>0</v>
      </c>
      <c r="R724" s="227">
        <f>Q724*H724</f>
        <v>0</v>
      </c>
      <c r="S724" s="227">
        <v>0</v>
      </c>
      <c r="T724" s="228">
        <f>S724*H724</f>
        <v>0</v>
      </c>
      <c r="U724" s="38"/>
      <c r="V724" s="38"/>
      <c r="W724" s="38"/>
      <c r="X724" s="38"/>
      <c r="Y724" s="38"/>
      <c r="Z724" s="38"/>
      <c r="AA724" s="38"/>
      <c r="AB724" s="38"/>
      <c r="AC724" s="38"/>
      <c r="AD724" s="38"/>
      <c r="AE724" s="38"/>
      <c r="AR724" s="229" t="s">
        <v>318</v>
      </c>
      <c r="AT724" s="229" t="s">
        <v>616</v>
      </c>
      <c r="AU724" s="229" t="s">
        <v>88</v>
      </c>
      <c r="AY724" s="17" t="s">
        <v>162</v>
      </c>
      <c r="BE724" s="230">
        <f>IF(N724="základní",J724,0)</f>
        <v>0</v>
      </c>
      <c r="BF724" s="230">
        <f>IF(N724="snížená",J724,0)</f>
        <v>0</v>
      </c>
      <c r="BG724" s="230">
        <f>IF(N724="zákl. přenesená",J724,0)</f>
        <v>0</v>
      </c>
      <c r="BH724" s="230">
        <f>IF(N724="sníž. přenesená",J724,0)</f>
        <v>0</v>
      </c>
      <c r="BI724" s="230">
        <f>IF(N724="nulová",J724,0)</f>
        <v>0</v>
      </c>
      <c r="BJ724" s="17" t="s">
        <v>86</v>
      </c>
      <c r="BK724" s="230">
        <f>ROUND(I724*H724,2)</f>
        <v>0</v>
      </c>
      <c r="BL724" s="17" t="s">
        <v>245</v>
      </c>
      <c r="BM724" s="229" t="s">
        <v>1528</v>
      </c>
    </row>
    <row r="725" s="13" customFormat="1">
      <c r="A725" s="13"/>
      <c r="B725" s="236"/>
      <c r="C725" s="237"/>
      <c r="D725" s="231" t="s">
        <v>179</v>
      </c>
      <c r="E725" s="238" t="s">
        <v>1</v>
      </c>
      <c r="F725" s="239" t="s">
        <v>1529</v>
      </c>
      <c r="G725" s="237"/>
      <c r="H725" s="240">
        <v>464.75</v>
      </c>
      <c r="I725" s="241"/>
      <c r="J725" s="237"/>
      <c r="K725" s="237"/>
      <c r="L725" s="242"/>
      <c r="M725" s="243"/>
      <c r="N725" s="244"/>
      <c r="O725" s="244"/>
      <c r="P725" s="244"/>
      <c r="Q725" s="244"/>
      <c r="R725" s="244"/>
      <c r="S725" s="244"/>
      <c r="T725" s="245"/>
      <c r="U725" s="13"/>
      <c r="V725" s="13"/>
      <c r="W725" s="13"/>
      <c r="X725" s="13"/>
      <c r="Y725" s="13"/>
      <c r="Z725" s="13"/>
      <c r="AA725" s="13"/>
      <c r="AB725" s="13"/>
      <c r="AC725" s="13"/>
      <c r="AD725" s="13"/>
      <c r="AE725" s="13"/>
      <c r="AT725" s="246" t="s">
        <v>179</v>
      </c>
      <c r="AU725" s="246" t="s">
        <v>88</v>
      </c>
      <c r="AV725" s="13" t="s">
        <v>88</v>
      </c>
      <c r="AW725" s="13" t="s">
        <v>34</v>
      </c>
      <c r="AX725" s="13" t="s">
        <v>78</v>
      </c>
      <c r="AY725" s="246" t="s">
        <v>162</v>
      </c>
    </row>
    <row r="726" s="14" customFormat="1">
      <c r="A726" s="14"/>
      <c r="B726" s="247"/>
      <c r="C726" s="248"/>
      <c r="D726" s="231" t="s">
        <v>179</v>
      </c>
      <c r="E726" s="249" t="s">
        <v>1</v>
      </c>
      <c r="F726" s="250" t="s">
        <v>181</v>
      </c>
      <c r="G726" s="248"/>
      <c r="H726" s="251">
        <v>464.75</v>
      </c>
      <c r="I726" s="252"/>
      <c r="J726" s="248"/>
      <c r="K726" s="248"/>
      <c r="L726" s="253"/>
      <c r="M726" s="254"/>
      <c r="N726" s="255"/>
      <c r="O726" s="255"/>
      <c r="P726" s="255"/>
      <c r="Q726" s="255"/>
      <c r="R726" s="255"/>
      <c r="S726" s="255"/>
      <c r="T726" s="256"/>
      <c r="U726" s="14"/>
      <c r="V726" s="14"/>
      <c r="W726" s="14"/>
      <c r="X726" s="14"/>
      <c r="Y726" s="14"/>
      <c r="Z726" s="14"/>
      <c r="AA726" s="14"/>
      <c r="AB726" s="14"/>
      <c r="AC726" s="14"/>
      <c r="AD726" s="14"/>
      <c r="AE726" s="14"/>
      <c r="AT726" s="257" t="s">
        <v>179</v>
      </c>
      <c r="AU726" s="257" t="s">
        <v>88</v>
      </c>
      <c r="AV726" s="14" t="s">
        <v>170</v>
      </c>
      <c r="AW726" s="14" t="s">
        <v>34</v>
      </c>
      <c r="AX726" s="14" t="s">
        <v>86</v>
      </c>
      <c r="AY726" s="257" t="s">
        <v>162</v>
      </c>
    </row>
    <row r="727" s="2" customFormat="1" ht="24.15" customHeight="1">
      <c r="A727" s="38"/>
      <c r="B727" s="39"/>
      <c r="C727" s="218" t="s">
        <v>1530</v>
      </c>
      <c r="D727" s="218" t="s">
        <v>165</v>
      </c>
      <c r="E727" s="219" t="s">
        <v>1531</v>
      </c>
      <c r="F727" s="220" t="s">
        <v>1532</v>
      </c>
      <c r="G727" s="221" t="s">
        <v>1382</v>
      </c>
      <c r="H727" s="283"/>
      <c r="I727" s="223"/>
      <c r="J727" s="224">
        <f>ROUND(I727*H727,2)</f>
        <v>0</v>
      </c>
      <c r="K727" s="220" t="s">
        <v>169</v>
      </c>
      <c r="L727" s="44"/>
      <c r="M727" s="225" t="s">
        <v>1</v>
      </c>
      <c r="N727" s="226" t="s">
        <v>43</v>
      </c>
      <c r="O727" s="91"/>
      <c r="P727" s="227">
        <f>O727*H727</f>
        <v>0</v>
      </c>
      <c r="Q727" s="227">
        <v>0</v>
      </c>
      <c r="R727" s="227">
        <f>Q727*H727</f>
        <v>0</v>
      </c>
      <c r="S727" s="227">
        <v>0</v>
      </c>
      <c r="T727" s="228">
        <f>S727*H727</f>
        <v>0</v>
      </c>
      <c r="U727" s="38"/>
      <c r="V727" s="38"/>
      <c r="W727" s="38"/>
      <c r="X727" s="38"/>
      <c r="Y727" s="38"/>
      <c r="Z727" s="38"/>
      <c r="AA727" s="38"/>
      <c r="AB727" s="38"/>
      <c r="AC727" s="38"/>
      <c r="AD727" s="38"/>
      <c r="AE727" s="38"/>
      <c r="AR727" s="229" t="s">
        <v>245</v>
      </c>
      <c r="AT727" s="229" t="s">
        <v>165</v>
      </c>
      <c r="AU727" s="229" t="s">
        <v>88</v>
      </c>
      <c r="AY727" s="17" t="s">
        <v>162</v>
      </c>
      <c r="BE727" s="230">
        <f>IF(N727="základní",J727,0)</f>
        <v>0</v>
      </c>
      <c r="BF727" s="230">
        <f>IF(N727="snížená",J727,0)</f>
        <v>0</v>
      </c>
      <c r="BG727" s="230">
        <f>IF(N727="zákl. přenesená",J727,0)</f>
        <v>0</v>
      </c>
      <c r="BH727" s="230">
        <f>IF(N727="sníž. přenesená",J727,0)</f>
        <v>0</v>
      </c>
      <c r="BI727" s="230">
        <f>IF(N727="nulová",J727,0)</f>
        <v>0</v>
      </c>
      <c r="BJ727" s="17" t="s">
        <v>86</v>
      </c>
      <c r="BK727" s="230">
        <f>ROUND(I727*H727,2)</f>
        <v>0</v>
      </c>
      <c r="BL727" s="17" t="s">
        <v>245</v>
      </c>
      <c r="BM727" s="229" t="s">
        <v>1533</v>
      </c>
    </row>
    <row r="728" s="12" customFormat="1" ht="22.8" customHeight="1">
      <c r="A728" s="12"/>
      <c r="B728" s="202"/>
      <c r="C728" s="203"/>
      <c r="D728" s="204" t="s">
        <v>77</v>
      </c>
      <c r="E728" s="216" t="s">
        <v>1534</v>
      </c>
      <c r="F728" s="216" t="s">
        <v>1535</v>
      </c>
      <c r="G728" s="203"/>
      <c r="H728" s="203"/>
      <c r="I728" s="206"/>
      <c r="J728" s="217">
        <f>BK728</f>
        <v>0</v>
      </c>
      <c r="K728" s="203"/>
      <c r="L728" s="208"/>
      <c r="M728" s="209"/>
      <c r="N728" s="210"/>
      <c r="O728" s="210"/>
      <c r="P728" s="211">
        <f>SUM(P729:P730)</f>
        <v>0</v>
      </c>
      <c r="Q728" s="210"/>
      <c r="R728" s="211">
        <f>SUM(R729:R730)</f>
        <v>0.12869999999999998</v>
      </c>
      <c r="S728" s="210"/>
      <c r="T728" s="212">
        <f>SUM(T729:T730)</f>
        <v>0</v>
      </c>
      <c r="U728" s="12"/>
      <c r="V728" s="12"/>
      <c r="W728" s="12"/>
      <c r="X728" s="12"/>
      <c r="Y728" s="12"/>
      <c r="Z728" s="12"/>
      <c r="AA728" s="12"/>
      <c r="AB728" s="12"/>
      <c r="AC728" s="12"/>
      <c r="AD728" s="12"/>
      <c r="AE728" s="12"/>
      <c r="AR728" s="213" t="s">
        <v>88</v>
      </c>
      <c r="AT728" s="214" t="s">
        <v>77</v>
      </c>
      <c r="AU728" s="214" t="s">
        <v>86</v>
      </c>
      <c r="AY728" s="213" t="s">
        <v>162</v>
      </c>
      <c r="BK728" s="215">
        <f>SUM(BK729:BK730)</f>
        <v>0</v>
      </c>
    </row>
    <row r="729" s="2" customFormat="1" ht="33" customHeight="1">
      <c r="A729" s="38"/>
      <c r="B729" s="39"/>
      <c r="C729" s="218" t="s">
        <v>1536</v>
      </c>
      <c r="D729" s="218" t="s">
        <v>165</v>
      </c>
      <c r="E729" s="219" t="s">
        <v>1537</v>
      </c>
      <c r="F729" s="220" t="s">
        <v>1538</v>
      </c>
      <c r="G729" s="221" t="s">
        <v>268</v>
      </c>
      <c r="H729" s="222">
        <v>20</v>
      </c>
      <c r="I729" s="223"/>
      <c r="J729" s="224">
        <f>ROUND(I729*H729,2)</f>
        <v>0</v>
      </c>
      <c r="K729" s="220" t="s">
        <v>169</v>
      </c>
      <c r="L729" s="44"/>
      <c r="M729" s="225" t="s">
        <v>1</v>
      </c>
      <c r="N729" s="226" t="s">
        <v>43</v>
      </c>
      <c r="O729" s="91"/>
      <c r="P729" s="227">
        <f>O729*H729</f>
        <v>0</v>
      </c>
      <c r="Q729" s="227">
        <v>0.0044099999999999999</v>
      </c>
      <c r="R729" s="227">
        <f>Q729*H729</f>
        <v>0.088200000000000001</v>
      </c>
      <c r="S729" s="227">
        <v>0</v>
      </c>
      <c r="T729" s="228">
        <f>S729*H729</f>
        <v>0</v>
      </c>
      <c r="U729" s="38"/>
      <c r="V729" s="38"/>
      <c r="W729" s="38"/>
      <c r="X729" s="38"/>
      <c r="Y729" s="38"/>
      <c r="Z729" s="38"/>
      <c r="AA729" s="38"/>
      <c r="AB729" s="38"/>
      <c r="AC729" s="38"/>
      <c r="AD729" s="38"/>
      <c r="AE729" s="38"/>
      <c r="AR729" s="229" t="s">
        <v>245</v>
      </c>
      <c r="AT729" s="229" t="s">
        <v>165</v>
      </c>
      <c r="AU729" s="229" t="s">
        <v>88</v>
      </c>
      <c r="AY729" s="17" t="s">
        <v>162</v>
      </c>
      <c r="BE729" s="230">
        <f>IF(N729="základní",J729,0)</f>
        <v>0</v>
      </c>
      <c r="BF729" s="230">
        <f>IF(N729="snížená",J729,0)</f>
        <v>0</v>
      </c>
      <c r="BG729" s="230">
        <f>IF(N729="zákl. přenesená",J729,0)</f>
        <v>0</v>
      </c>
      <c r="BH729" s="230">
        <f>IF(N729="sníž. přenesená",J729,0)</f>
        <v>0</v>
      </c>
      <c r="BI729" s="230">
        <f>IF(N729="nulová",J729,0)</f>
        <v>0</v>
      </c>
      <c r="BJ729" s="17" t="s">
        <v>86</v>
      </c>
      <c r="BK729" s="230">
        <f>ROUND(I729*H729,2)</f>
        <v>0</v>
      </c>
      <c r="BL729" s="17" t="s">
        <v>245</v>
      </c>
      <c r="BM729" s="229" t="s">
        <v>1539</v>
      </c>
    </row>
    <row r="730" s="2" customFormat="1" ht="33" customHeight="1">
      <c r="A730" s="38"/>
      <c r="B730" s="39"/>
      <c r="C730" s="218" t="s">
        <v>1540</v>
      </c>
      <c r="D730" s="218" t="s">
        <v>165</v>
      </c>
      <c r="E730" s="219" t="s">
        <v>1541</v>
      </c>
      <c r="F730" s="220" t="s">
        <v>1542</v>
      </c>
      <c r="G730" s="221" t="s">
        <v>268</v>
      </c>
      <c r="H730" s="222">
        <v>10</v>
      </c>
      <c r="I730" s="223"/>
      <c r="J730" s="224">
        <f>ROUND(I730*H730,2)</f>
        <v>0</v>
      </c>
      <c r="K730" s="220" t="s">
        <v>169</v>
      </c>
      <c r="L730" s="44"/>
      <c r="M730" s="225" t="s">
        <v>1</v>
      </c>
      <c r="N730" s="226" t="s">
        <v>43</v>
      </c>
      <c r="O730" s="91"/>
      <c r="P730" s="227">
        <f>O730*H730</f>
        <v>0</v>
      </c>
      <c r="Q730" s="227">
        <v>0.0040499999999999998</v>
      </c>
      <c r="R730" s="227">
        <f>Q730*H730</f>
        <v>0.040499999999999994</v>
      </c>
      <c r="S730" s="227">
        <v>0</v>
      </c>
      <c r="T730" s="228">
        <f>S730*H730</f>
        <v>0</v>
      </c>
      <c r="U730" s="38"/>
      <c r="V730" s="38"/>
      <c r="W730" s="38"/>
      <c r="X730" s="38"/>
      <c r="Y730" s="38"/>
      <c r="Z730" s="38"/>
      <c r="AA730" s="38"/>
      <c r="AB730" s="38"/>
      <c r="AC730" s="38"/>
      <c r="AD730" s="38"/>
      <c r="AE730" s="38"/>
      <c r="AR730" s="229" t="s">
        <v>245</v>
      </c>
      <c r="AT730" s="229" t="s">
        <v>165</v>
      </c>
      <c r="AU730" s="229" t="s">
        <v>88</v>
      </c>
      <c r="AY730" s="17" t="s">
        <v>162</v>
      </c>
      <c r="BE730" s="230">
        <f>IF(N730="základní",J730,0)</f>
        <v>0</v>
      </c>
      <c r="BF730" s="230">
        <f>IF(N730="snížená",J730,0)</f>
        <v>0</v>
      </c>
      <c r="BG730" s="230">
        <f>IF(N730="zákl. přenesená",J730,0)</f>
        <v>0</v>
      </c>
      <c r="BH730" s="230">
        <f>IF(N730="sníž. přenesená",J730,0)</f>
        <v>0</v>
      </c>
      <c r="BI730" s="230">
        <f>IF(N730="nulová",J730,0)</f>
        <v>0</v>
      </c>
      <c r="BJ730" s="17" t="s">
        <v>86</v>
      </c>
      <c r="BK730" s="230">
        <f>ROUND(I730*H730,2)</f>
        <v>0</v>
      </c>
      <c r="BL730" s="17" t="s">
        <v>245</v>
      </c>
      <c r="BM730" s="229" t="s">
        <v>1543</v>
      </c>
    </row>
    <row r="731" s="12" customFormat="1" ht="22.8" customHeight="1">
      <c r="A731" s="12"/>
      <c r="B731" s="202"/>
      <c r="C731" s="203"/>
      <c r="D731" s="204" t="s">
        <v>77</v>
      </c>
      <c r="E731" s="216" t="s">
        <v>1544</v>
      </c>
      <c r="F731" s="216" t="s">
        <v>1545</v>
      </c>
      <c r="G731" s="203"/>
      <c r="H731" s="203"/>
      <c r="I731" s="206"/>
      <c r="J731" s="217">
        <f>BK731</f>
        <v>0</v>
      </c>
      <c r="K731" s="203"/>
      <c r="L731" s="208"/>
      <c r="M731" s="209"/>
      <c r="N731" s="210"/>
      <c r="O731" s="210"/>
      <c r="P731" s="211">
        <f>SUM(P732:P733)</f>
        <v>0</v>
      </c>
      <c r="Q731" s="210"/>
      <c r="R731" s="211">
        <f>SUM(R732:R733)</f>
        <v>0.0012000000000000001</v>
      </c>
      <c r="S731" s="210"/>
      <c r="T731" s="212">
        <f>SUM(T732:T733)</f>
        <v>0</v>
      </c>
      <c r="U731" s="12"/>
      <c r="V731" s="12"/>
      <c r="W731" s="12"/>
      <c r="X731" s="12"/>
      <c r="Y731" s="12"/>
      <c r="Z731" s="12"/>
      <c r="AA731" s="12"/>
      <c r="AB731" s="12"/>
      <c r="AC731" s="12"/>
      <c r="AD731" s="12"/>
      <c r="AE731" s="12"/>
      <c r="AR731" s="213" t="s">
        <v>88</v>
      </c>
      <c r="AT731" s="214" t="s">
        <v>77</v>
      </c>
      <c r="AU731" s="214" t="s">
        <v>86</v>
      </c>
      <c r="AY731" s="213" t="s">
        <v>162</v>
      </c>
      <c r="BK731" s="215">
        <f>SUM(BK732:BK733)</f>
        <v>0</v>
      </c>
    </row>
    <row r="732" s="2" customFormat="1" ht="33" customHeight="1">
      <c r="A732" s="38"/>
      <c r="B732" s="39"/>
      <c r="C732" s="218" t="s">
        <v>1546</v>
      </c>
      <c r="D732" s="218" t="s">
        <v>165</v>
      </c>
      <c r="E732" s="219" t="s">
        <v>1547</v>
      </c>
      <c r="F732" s="220" t="s">
        <v>1548</v>
      </c>
      <c r="G732" s="221" t="s">
        <v>268</v>
      </c>
      <c r="H732" s="222">
        <v>5</v>
      </c>
      <c r="I732" s="223"/>
      <c r="J732" s="224">
        <f>ROUND(I732*H732,2)</f>
        <v>0</v>
      </c>
      <c r="K732" s="220" t="s">
        <v>169</v>
      </c>
      <c r="L732" s="44"/>
      <c r="M732" s="225" t="s">
        <v>1</v>
      </c>
      <c r="N732" s="226" t="s">
        <v>43</v>
      </c>
      <c r="O732" s="91"/>
      <c r="P732" s="227">
        <f>O732*H732</f>
        <v>0</v>
      </c>
      <c r="Q732" s="227">
        <v>6.9999999999999994E-05</v>
      </c>
      <c r="R732" s="227">
        <f>Q732*H732</f>
        <v>0.00034999999999999994</v>
      </c>
      <c r="S732" s="227">
        <v>0</v>
      </c>
      <c r="T732" s="228">
        <f>S732*H732</f>
        <v>0</v>
      </c>
      <c r="U732" s="38"/>
      <c r="V732" s="38"/>
      <c r="W732" s="38"/>
      <c r="X732" s="38"/>
      <c r="Y732" s="38"/>
      <c r="Z732" s="38"/>
      <c r="AA732" s="38"/>
      <c r="AB732" s="38"/>
      <c r="AC732" s="38"/>
      <c r="AD732" s="38"/>
      <c r="AE732" s="38"/>
      <c r="AR732" s="229" t="s">
        <v>245</v>
      </c>
      <c r="AT732" s="229" t="s">
        <v>165</v>
      </c>
      <c r="AU732" s="229" t="s">
        <v>88</v>
      </c>
      <c r="AY732" s="17" t="s">
        <v>162</v>
      </c>
      <c r="BE732" s="230">
        <f>IF(N732="základní",J732,0)</f>
        <v>0</v>
      </c>
      <c r="BF732" s="230">
        <f>IF(N732="snížená",J732,0)</f>
        <v>0</v>
      </c>
      <c r="BG732" s="230">
        <f>IF(N732="zákl. přenesená",J732,0)</f>
        <v>0</v>
      </c>
      <c r="BH732" s="230">
        <f>IF(N732="sníž. přenesená",J732,0)</f>
        <v>0</v>
      </c>
      <c r="BI732" s="230">
        <f>IF(N732="nulová",J732,0)</f>
        <v>0</v>
      </c>
      <c r="BJ732" s="17" t="s">
        <v>86</v>
      </c>
      <c r="BK732" s="230">
        <f>ROUND(I732*H732,2)</f>
        <v>0</v>
      </c>
      <c r="BL732" s="17" t="s">
        <v>245</v>
      </c>
      <c r="BM732" s="229" t="s">
        <v>1549</v>
      </c>
    </row>
    <row r="733" s="2" customFormat="1" ht="37.8" customHeight="1">
      <c r="A733" s="38"/>
      <c r="B733" s="39"/>
      <c r="C733" s="218" t="s">
        <v>1550</v>
      </c>
      <c r="D733" s="218" t="s">
        <v>165</v>
      </c>
      <c r="E733" s="219" t="s">
        <v>1551</v>
      </c>
      <c r="F733" s="220" t="s">
        <v>1552</v>
      </c>
      <c r="G733" s="221" t="s">
        <v>268</v>
      </c>
      <c r="H733" s="222">
        <v>5</v>
      </c>
      <c r="I733" s="223"/>
      <c r="J733" s="224">
        <f>ROUND(I733*H733,2)</f>
        <v>0</v>
      </c>
      <c r="K733" s="220" t="s">
        <v>169</v>
      </c>
      <c r="L733" s="44"/>
      <c r="M733" s="225" t="s">
        <v>1</v>
      </c>
      <c r="N733" s="226" t="s">
        <v>43</v>
      </c>
      <c r="O733" s="91"/>
      <c r="P733" s="227">
        <f>O733*H733</f>
        <v>0</v>
      </c>
      <c r="Q733" s="227">
        <v>0.00017000000000000001</v>
      </c>
      <c r="R733" s="227">
        <f>Q733*H733</f>
        <v>0.00085000000000000006</v>
      </c>
      <c r="S733" s="227">
        <v>0</v>
      </c>
      <c r="T733" s="228">
        <f>S733*H733</f>
        <v>0</v>
      </c>
      <c r="U733" s="38"/>
      <c r="V733" s="38"/>
      <c r="W733" s="38"/>
      <c r="X733" s="38"/>
      <c r="Y733" s="38"/>
      <c r="Z733" s="38"/>
      <c r="AA733" s="38"/>
      <c r="AB733" s="38"/>
      <c r="AC733" s="38"/>
      <c r="AD733" s="38"/>
      <c r="AE733" s="38"/>
      <c r="AR733" s="229" t="s">
        <v>245</v>
      </c>
      <c r="AT733" s="229" t="s">
        <v>165</v>
      </c>
      <c r="AU733" s="229" t="s">
        <v>88</v>
      </c>
      <c r="AY733" s="17" t="s">
        <v>162</v>
      </c>
      <c r="BE733" s="230">
        <f>IF(N733="základní",J733,0)</f>
        <v>0</v>
      </c>
      <c r="BF733" s="230">
        <f>IF(N733="snížená",J733,0)</f>
        <v>0</v>
      </c>
      <c r="BG733" s="230">
        <f>IF(N733="zákl. přenesená",J733,0)</f>
        <v>0</v>
      </c>
      <c r="BH733" s="230">
        <f>IF(N733="sníž. přenesená",J733,0)</f>
        <v>0</v>
      </c>
      <c r="BI733" s="230">
        <f>IF(N733="nulová",J733,0)</f>
        <v>0</v>
      </c>
      <c r="BJ733" s="17" t="s">
        <v>86</v>
      </c>
      <c r="BK733" s="230">
        <f>ROUND(I733*H733,2)</f>
        <v>0</v>
      </c>
      <c r="BL733" s="17" t="s">
        <v>245</v>
      </c>
      <c r="BM733" s="229" t="s">
        <v>1553</v>
      </c>
    </row>
    <row r="734" s="12" customFormat="1" ht="22.8" customHeight="1">
      <c r="A734" s="12"/>
      <c r="B734" s="202"/>
      <c r="C734" s="203"/>
      <c r="D734" s="204" t="s">
        <v>77</v>
      </c>
      <c r="E734" s="216" t="s">
        <v>384</v>
      </c>
      <c r="F734" s="216" t="s">
        <v>385</v>
      </c>
      <c r="G734" s="203"/>
      <c r="H734" s="203"/>
      <c r="I734" s="206"/>
      <c r="J734" s="217">
        <f>BK734</f>
        <v>0</v>
      </c>
      <c r="K734" s="203"/>
      <c r="L734" s="208"/>
      <c r="M734" s="209"/>
      <c r="N734" s="210"/>
      <c r="O734" s="210"/>
      <c r="P734" s="211">
        <f>SUM(P735:P756)</f>
        <v>0</v>
      </c>
      <c r="Q734" s="210"/>
      <c r="R734" s="211">
        <f>SUM(R735:R756)</f>
        <v>3.0026031999999994</v>
      </c>
      <c r="S734" s="210"/>
      <c r="T734" s="212">
        <f>SUM(T735:T756)</f>
        <v>0</v>
      </c>
      <c r="U734" s="12"/>
      <c r="V734" s="12"/>
      <c r="W734" s="12"/>
      <c r="X734" s="12"/>
      <c r="Y734" s="12"/>
      <c r="Z734" s="12"/>
      <c r="AA734" s="12"/>
      <c r="AB734" s="12"/>
      <c r="AC734" s="12"/>
      <c r="AD734" s="12"/>
      <c r="AE734" s="12"/>
      <c r="AR734" s="213" t="s">
        <v>88</v>
      </c>
      <c r="AT734" s="214" t="s">
        <v>77</v>
      </c>
      <c r="AU734" s="214" t="s">
        <v>86</v>
      </c>
      <c r="AY734" s="213" t="s">
        <v>162</v>
      </c>
      <c r="BK734" s="215">
        <f>SUM(BK735:BK756)</f>
        <v>0</v>
      </c>
    </row>
    <row r="735" s="2" customFormat="1" ht="24.15" customHeight="1">
      <c r="A735" s="38"/>
      <c r="B735" s="39"/>
      <c r="C735" s="218" t="s">
        <v>1554</v>
      </c>
      <c r="D735" s="218" t="s">
        <v>165</v>
      </c>
      <c r="E735" s="219" t="s">
        <v>1555</v>
      </c>
      <c r="F735" s="220" t="s">
        <v>1556</v>
      </c>
      <c r="G735" s="221" t="s">
        <v>168</v>
      </c>
      <c r="H735" s="222">
        <v>0.63</v>
      </c>
      <c r="I735" s="223"/>
      <c r="J735" s="224">
        <f>ROUND(I735*H735,2)</f>
        <v>0</v>
      </c>
      <c r="K735" s="220" t="s">
        <v>169</v>
      </c>
      <c r="L735" s="44"/>
      <c r="M735" s="225" t="s">
        <v>1</v>
      </c>
      <c r="N735" s="226" t="s">
        <v>43</v>
      </c>
      <c r="O735" s="91"/>
      <c r="P735" s="227">
        <f>O735*H735</f>
        <v>0</v>
      </c>
      <c r="Q735" s="227">
        <v>0.012540000000000001</v>
      </c>
      <c r="R735" s="227">
        <f>Q735*H735</f>
        <v>0.0079002000000000013</v>
      </c>
      <c r="S735" s="227">
        <v>0</v>
      </c>
      <c r="T735" s="228">
        <f>S735*H735</f>
        <v>0</v>
      </c>
      <c r="U735" s="38"/>
      <c r="V735" s="38"/>
      <c r="W735" s="38"/>
      <c r="X735" s="38"/>
      <c r="Y735" s="38"/>
      <c r="Z735" s="38"/>
      <c r="AA735" s="38"/>
      <c r="AB735" s="38"/>
      <c r="AC735" s="38"/>
      <c r="AD735" s="38"/>
      <c r="AE735" s="38"/>
      <c r="AR735" s="229" t="s">
        <v>245</v>
      </c>
      <c r="AT735" s="229" t="s">
        <v>165</v>
      </c>
      <c r="AU735" s="229" t="s">
        <v>88</v>
      </c>
      <c r="AY735" s="17" t="s">
        <v>162</v>
      </c>
      <c r="BE735" s="230">
        <f>IF(N735="základní",J735,0)</f>
        <v>0</v>
      </c>
      <c r="BF735" s="230">
        <f>IF(N735="snížená",J735,0)</f>
        <v>0</v>
      </c>
      <c r="BG735" s="230">
        <f>IF(N735="zákl. přenesená",J735,0)</f>
        <v>0</v>
      </c>
      <c r="BH735" s="230">
        <f>IF(N735="sníž. přenesená",J735,0)</f>
        <v>0</v>
      </c>
      <c r="BI735" s="230">
        <f>IF(N735="nulová",J735,0)</f>
        <v>0</v>
      </c>
      <c r="BJ735" s="17" t="s">
        <v>86</v>
      </c>
      <c r="BK735" s="230">
        <f>ROUND(I735*H735,2)</f>
        <v>0</v>
      </c>
      <c r="BL735" s="17" t="s">
        <v>245</v>
      </c>
      <c r="BM735" s="229" t="s">
        <v>1557</v>
      </c>
    </row>
    <row r="736" s="2" customFormat="1" ht="33" customHeight="1">
      <c r="A736" s="38"/>
      <c r="B736" s="39"/>
      <c r="C736" s="218" t="s">
        <v>1558</v>
      </c>
      <c r="D736" s="218" t="s">
        <v>165</v>
      </c>
      <c r="E736" s="219" t="s">
        <v>1559</v>
      </c>
      <c r="F736" s="220" t="s">
        <v>1560</v>
      </c>
      <c r="G736" s="221" t="s">
        <v>1479</v>
      </c>
      <c r="H736" s="222">
        <v>21</v>
      </c>
      <c r="I736" s="223"/>
      <c r="J736" s="224">
        <f>ROUND(I736*H736,2)</f>
        <v>0</v>
      </c>
      <c r="K736" s="220" t="s">
        <v>1</v>
      </c>
      <c r="L736" s="44"/>
      <c r="M736" s="225" t="s">
        <v>1</v>
      </c>
      <c r="N736" s="226" t="s">
        <v>43</v>
      </c>
      <c r="O736" s="91"/>
      <c r="P736" s="227">
        <f>O736*H736</f>
        <v>0</v>
      </c>
      <c r="Q736" s="227">
        <v>0</v>
      </c>
      <c r="R736" s="227">
        <f>Q736*H736</f>
        <v>0</v>
      </c>
      <c r="S736" s="227">
        <v>0</v>
      </c>
      <c r="T736" s="228">
        <f>S736*H736</f>
        <v>0</v>
      </c>
      <c r="U736" s="38"/>
      <c r="V736" s="38"/>
      <c r="W736" s="38"/>
      <c r="X736" s="38"/>
      <c r="Y736" s="38"/>
      <c r="Z736" s="38"/>
      <c r="AA736" s="38"/>
      <c r="AB736" s="38"/>
      <c r="AC736" s="38"/>
      <c r="AD736" s="38"/>
      <c r="AE736" s="38"/>
      <c r="AR736" s="229" t="s">
        <v>245</v>
      </c>
      <c r="AT736" s="229" t="s">
        <v>165</v>
      </c>
      <c r="AU736" s="229" t="s">
        <v>88</v>
      </c>
      <c r="AY736" s="17" t="s">
        <v>162</v>
      </c>
      <c r="BE736" s="230">
        <f>IF(N736="základní",J736,0)</f>
        <v>0</v>
      </c>
      <c r="BF736" s="230">
        <f>IF(N736="snížená",J736,0)</f>
        <v>0</v>
      </c>
      <c r="BG736" s="230">
        <f>IF(N736="zákl. přenesená",J736,0)</f>
        <v>0</v>
      </c>
      <c r="BH736" s="230">
        <f>IF(N736="sníž. přenesená",J736,0)</f>
        <v>0</v>
      </c>
      <c r="BI736" s="230">
        <f>IF(N736="nulová",J736,0)</f>
        <v>0</v>
      </c>
      <c r="BJ736" s="17" t="s">
        <v>86</v>
      </c>
      <c r="BK736" s="230">
        <f>ROUND(I736*H736,2)</f>
        <v>0</v>
      </c>
      <c r="BL736" s="17" t="s">
        <v>245</v>
      </c>
      <c r="BM736" s="229" t="s">
        <v>1561</v>
      </c>
    </row>
    <row r="737" s="2" customFormat="1" ht="33" customHeight="1">
      <c r="A737" s="38"/>
      <c r="B737" s="39"/>
      <c r="C737" s="218" t="s">
        <v>1562</v>
      </c>
      <c r="D737" s="218" t="s">
        <v>165</v>
      </c>
      <c r="E737" s="219" t="s">
        <v>1563</v>
      </c>
      <c r="F737" s="220" t="s">
        <v>1564</v>
      </c>
      <c r="G737" s="221" t="s">
        <v>208</v>
      </c>
      <c r="H737" s="222">
        <v>35.5</v>
      </c>
      <c r="I737" s="223"/>
      <c r="J737" s="224">
        <f>ROUND(I737*H737,2)</f>
        <v>0</v>
      </c>
      <c r="K737" s="220" t="s">
        <v>169</v>
      </c>
      <c r="L737" s="44"/>
      <c r="M737" s="225" t="s">
        <v>1</v>
      </c>
      <c r="N737" s="226" t="s">
        <v>43</v>
      </c>
      <c r="O737" s="91"/>
      <c r="P737" s="227">
        <f>O737*H737</f>
        <v>0</v>
      </c>
      <c r="Q737" s="227">
        <v>0</v>
      </c>
      <c r="R737" s="227">
        <f>Q737*H737</f>
        <v>0</v>
      </c>
      <c r="S737" s="227">
        <v>0</v>
      </c>
      <c r="T737" s="228">
        <f>S737*H737</f>
        <v>0</v>
      </c>
      <c r="U737" s="38"/>
      <c r="V737" s="38"/>
      <c r="W737" s="38"/>
      <c r="X737" s="38"/>
      <c r="Y737" s="38"/>
      <c r="Z737" s="38"/>
      <c r="AA737" s="38"/>
      <c r="AB737" s="38"/>
      <c r="AC737" s="38"/>
      <c r="AD737" s="38"/>
      <c r="AE737" s="38"/>
      <c r="AR737" s="229" t="s">
        <v>245</v>
      </c>
      <c r="AT737" s="229" t="s">
        <v>165</v>
      </c>
      <c r="AU737" s="229" t="s">
        <v>88</v>
      </c>
      <c r="AY737" s="17" t="s">
        <v>162</v>
      </c>
      <c r="BE737" s="230">
        <f>IF(N737="základní",J737,0)</f>
        <v>0</v>
      </c>
      <c r="BF737" s="230">
        <f>IF(N737="snížená",J737,0)</f>
        <v>0</v>
      </c>
      <c r="BG737" s="230">
        <f>IF(N737="zákl. přenesená",J737,0)</f>
        <v>0</v>
      </c>
      <c r="BH737" s="230">
        <f>IF(N737="sníž. přenesená",J737,0)</f>
        <v>0</v>
      </c>
      <c r="BI737" s="230">
        <f>IF(N737="nulová",J737,0)</f>
        <v>0</v>
      </c>
      <c r="BJ737" s="17" t="s">
        <v>86</v>
      </c>
      <c r="BK737" s="230">
        <f>ROUND(I737*H737,2)</f>
        <v>0</v>
      </c>
      <c r="BL737" s="17" t="s">
        <v>245</v>
      </c>
      <c r="BM737" s="229" t="s">
        <v>1565</v>
      </c>
    </row>
    <row r="738" s="2" customFormat="1">
      <c r="A738" s="38"/>
      <c r="B738" s="39"/>
      <c r="C738" s="40"/>
      <c r="D738" s="231" t="s">
        <v>172</v>
      </c>
      <c r="E738" s="40"/>
      <c r="F738" s="232" t="s">
        <v>1566</v>
      </c>
      <c r="G738" s="40"/>
      <c r="H738" s="40"/>
      <c r="I738" s="233"/>
      <c r="J738" s="40"/>
      <c r="K738" s="40"/>
      <c r="L738" s="44"/>
      <c r="M738" s="234"/>
      <c r="N738" s="235"/>
      <c r="O738" s="91"/>
      <c r="P738" s="91"/>
      <c r="Q738" s="91"/>
      <c r="R738" s="91"/>
      <c r="S738" s="91"/>
      <c r="T738" s="92"/>
      <c r="U738" s="38"/>
      <c r="V738" s="38"/>
      <c r="W738" s="38"/>
      <c r="X738" s="38"/>
      <c r="Y738" s="38"/>
      <c r="Z738" s="38"/>
      <c r="AA738" s="38"/>
      <c r="AB738" s="38"/>
      <c r="AC738" s="38"/>
      <c r="AD738" s="38"/>
      <c r="AE738" s="38"/>
      <c r="AT738" s="17" t="s">
        <v>172</v>
      </c>
      <c r="AU738" s="17" t="s">
        <v>88</v>
      </c>
    </row>
    <row r="739" s="2" customFormat="1" ht="21.75" customHeight="1">
      <c r="A739" s="38"/>
      <c r="B739" s="39"/>
      <c r="C739" s="273" t="s">
        <v>1567</v>
      </c>
      <c r="D739" s="273" t="s">
        <v>616</v>
      </c>
      <c r="E739" s="274" t="s">
        <v>1568</v>
      </c>
      <c r="F739" s="275" t="s">
        <v>1569</v>
      </c>
      <c r="G739" s="276" t="s">
        <v>168</v>
      </c>
      <c r="H739" s="277">
        <v>0.63</v>
      </c>
      <c r="I739" s="278"/>
      <c r="J739" s="279">
        <f>ROUND(I739*H739,2)</f>
        <v>0</v>
      </c>
      <c r="K739" s="275" t="s">
        <v>169</v>
      </c>
      <c r="L739" s="280"/>
      <c r="M739" s="281" t="s">
        <v>1</v>
      </c>
      <c r="N739" s="282" t="s">
        <v>43</v>
      </c>
      <c r="O739" s="91"/>
      <c r="P739" s="227">
        <f>O739*H739</f>
        <v>0</v>
      </c>
      <c r="Q739" s="227">
        <v>0.55000000000000004</v>
      </c>
      <c r="R739" s="227">
        <f>Q739*H739</f>
        <v>0.34650000000000003</v>
      </c>
      <c r="S739" s="227">
        <v>0</v>
      </c>
      <c r="T739" s="228">
        <f>S739*H739</f>
        <v>0</v>
      </c>
      <c r="U739" s="38"/>
      <c r="V739" s="38"/>
      <c r="W739" s="38"/>
      <c r="X739" s="38"/>
      <c r="Y739" s="38"/>
      <c r="Z739" s="38"/>
      <c r="AA739" s="38"/>
      <c r="AB739" s="38"/>
      <c r="AC739" s="38"/>
      <c r="AD739" s="38"/>
      <c r="AE739" s="38"/>
      <c r="AR739" s="229" t="s">
        <v>318</v>
      </c>
      <c r="AT739" s="229" t="s">
        <v>616</v>
      </c>
      <c r="AU739" s="229" t="s">
        <v>88</v>
      </c>
      <c r="AY739" s="17" t="s">
        <v>162</v>
      </c>
      <c r="BE739" s="230">
        <f>IF(N739="základní",J739,0)</f>
        <v>0</v>
      </c>
      <c r="BF739" s="230">
        <f>IF(N739="snížená",J739,0)</f>
        <v>0</v>
      </c>
      <c r="BG739" s="230">
        <f>IF(N739="zákl. přenesená",J739,0)</f>
        <v>0</v>
      </c>
      <c r="BH739" s="230">
        <f>IF(N739="sníž. přenesená",J739,0)</f>
        <v>0</v>
      </c>
      <c r="BI739" s="230">
        <f>IF(N739="nulová",J739,0)</f>
        <v>0</v>
      </c>
      <c r="BJ739" s="17" t="s">
        <v>86</v>
      </c>
      <c r="BK739" s="230">
        <f>ROUND(I739*H739,2)</f>
        <v>0</v>
      </c>
      <c r="BL739" s="17" t="s">
        <v>245</v>
      </c>
      <c r="BM739" s="229" t="s">
        <v>1570</v>
      </c>
    </row>
    <row r="740" s="13" customFormat="1">
      <c r="A740" s="13"/>
      <c r="B740" s="236"/>
      <c r="C740" s="237"/>
      <c r="D740" s="231" t="s">
        <v>179</v>
      </c>
      <c r="E740" s="238" t="s">
        <v>1</v>
      </c>
      <c r="F740" s="239" t="s">
        <v>1571</v>
      </c>
      <c r="G740" s="237"/>
      <c r="H740" s="240">
        <v>0.63</v>
      </c>
      <c r="I740" s="241"/>
      <c r="J740" s="237"/>
      <c r="K740" s="237"/>
      <c r="L740" s="242"/>
      <c r="M740" s="243"/>
      <c r="N740" s="244"/>
      <c r="O740" s="244"/>
      <c r="P740" s="244"/>
      <c r="Q740" s="244"/>
      <c r="R740" s="244"/>
      <c r="S740" s="244"/>
      <c r="T740" s="245"/>
      <c r="U740" s="13"/>
      <c r="V740" s="13"/>
      <c r="W740" s="13"/>
      <c r="X740" s="13"/>
      <c r="Y740" s="13"/>
      <c r="Z740" s="13"/>
      <c r="AA740" s="13"/>
      <c r="AB740" s="13"/>
      <c r="AC740" s="13"/>
      <c r="AD740" s="13"/>
      <c r="AE740" s="13"/>
      <c r="AT740" s="246" t="s">
        <v>179</v>
      </c>
      <c r="AU740" s="246" t="s">
        <v>88</v>
      </c>
      <c r="AV740" s="13" t="s">
        <v>88</v>
      </c>
      <c r="AW740" s="13" t="s">
        <v>34</v>
      </c>
      <c r="AX740" s="13" t="s">
        <v>78</v>
      </c>
      <c r="AY740" s="246" t="s">
        <v>162</v>
      </c>
    </row>
    <row r="741" s="14" customFormat="1">
      <c r="A741" s="14"/>
      <c r="B741" s="247"/>
      <c r="C741" s="248"/>
      <c r="D741" s="231" t="s">
        <v>179</v>
      </c>
      <c r="E741" s="249" t="s">
        <v>1</v>
      </c>
      <c r="F741" s="250" t="s">
        <v>181</v>
      </c>
      <c r="G741" s="248"/>
      <c r="H741" s="251">
        <v>0.63</v>
      </c>
      <c r="I741" s="252"/>
      <c r="J741" s="248"/>
      <c r="K741" s="248"/>
      <c r="L741" s="253"/>
      <c r="M741" s="254"/>
      <c r="N741" s="255"/>
      <c r="O741" s="255"/>
      <c r="P741" s="255"/>
      <c r="Q741" s="255"/>
      <c r="R741" s="255"/>
      <c r="S741" s="255"/>
      <c r="T741" s="256"/>
      <c r="U741" s="14"/>
      <c r="V741" s="14"/>
      <c r="W741" s="14"/>
      <c r="X741" s="14"/>
      <c r="Y741" s="14"/>
      <c r="Z741" s="14"/>
      <c r="AA741" s="14"/>
      <c r="AB741" s="14"/>
      <c r="AC741" s="14"/>
      <c r="AD741" s="14"/>
      <c r="AE741" s="14"/>
      <c r="AT741" s="257" t="s">
        <v>179</v>
      </c>
      <c r="AU741" s="257" t="s">
        <v>88</v>
      </c>
      <c r="AV741" s="14" t="s">
        <v>170</v>
      </c>
      <c r="AW741" s="14" t="s">
        <v>34</v>
      </c>
      <c r="AX741" s="14" t="s">
        <v>86</v>
      </c>
      <c r="AY741" s="257" t="s">
        <v>162</v>
      </c>
    </row>
    <row r="742" s="2" customFormat="1" ht="33" customHeight="1">
      <c r="A742" s="38"/>
      <c r="B742" s="39"/>
      <c r="C742" s="218" t="s">
        <v>1572</v>
      </c>
      <c r="D742" s="218" t="s">
        <v>165</v>
      </c>
      <c r="E742" s="219" t="s">
        <v>1573</v>
      </c>
      <c r="F742" s="220" t="s">
        <v>1574</v>
      </c>
      <c r="G742" s="221" t="s">
        <v>176</v>
      </c>
      <c r="H742" s="222">
        <v>186.09999999999999</v>
      </c>
      <c r="I742" s="223"/>
      <c r="J742" s="224">
        <f>ROUND(I742*H742,2)</f>
        <v>0</v>
      </c>
      <c r="K742" s="220" t="s">
        <v>169</v>
      </c>
      <c r="L742" s="44"/>
      <c r="M742" s="225" t="s">
        <v>1</v>
      </c>
      <c r="N742" s="226" t="s">
        <v>43</v>
      </c>
      <c r="O742" s="91"/>
      <c r="P742" s="227">
        <f>O742*H742</f>
        <v>0</v>
      </c>
      <c r="Q742" s="227">
        <v>0.01423</v>
      </c>
      <c r="R742" s="227">
        <f>Q742*H742</f>
        <v>2.6482029999999996</v>
      </c>
      <c r="S742" s="227">
        <v>0</v>
      </c>
      <c r="T742" s="228">
        <f>S742*H742</f>
        <v>0</v>
      </c>
      <c r="U742" s="38"/>
      <c r="V742" s="38"/>
      <c r="W742" s="38"/>
      <c r="X742" s="38"/>
      <c r="Y742" s="38"/>
      <c r="Z742" s="38"/>
      <c r="AA742" s="38"/>
      <c r="AB742" s="38"/>
      <c r="AC742" s="38"/>
      <c r="AD742" s="38"/>
      <c r="AE742" s="38"/>
      <c r="AR742" s="229" t="s">
        <v>245</v>
      </c>
      <c r="AT742" s="229" t="s">
        <v>165</v>
      </c>
      <c r="AU742" s="229" t="s">
        <v>88</v>
      </c>
      <c r="AY742" s="17" t="s">
        <v>162</v>
      </c>
      <c r="BE742" s="230">
        <f>IF(N742="základní",J742,0)</f>
        <v>0</v>
      </c>
      <c r="BF742" s="230">
        <f>IF(N742="snížená",J742,0)</f>
        <v>0</v>
      </c>
      <c r="BG742" s="230">
        <f>IF(N742="zákl. přenesená",J742,0)</f>
        <v>0</v>
      </c>
      <c r="BH742" s="230">
        <f>IF(N742="sníž. přenesená",J742,0)</f>
        <v>0</v>
      </c>
      <c r="BI742" s="230">
        <f>IF(N742="nulová",J742,0)</f>
        <v>0</v>
      </c>
      <c r="BJ742" s="17" t="s">
        <v>86</v>
      </c>
      <c r="BK742" s="230">
        <f>ROUND(I742*H742,2)</f>
        <v>0</v>
      </c>
      <c r="BL742" s="17" t="s">
        <v>245</v>
      </c>
      <c r="BM742" s="229" t="s">
        <v>1575</v>
      </c>
    </row>
    <row r="743" s="2" customFormat="1">
      <c r="A743" s="38"/>
      <c r="B743" s="39"/>
      <c r="C743" s="40"/>
      <c r="D743" s="231" t="s">
        <v>172</v>
      </c>
      <c r="E743" s="40"/>
      <c r="F743" s="232" t="s">
        <v>1522</v>
      </c>
      <c r="G743" s="40"/>
      <c r="H743" s="40"/>
      <c r="I743" s="233"/>
      <c r="J743" s="40"/>
      <c r="K743" s="40"/>
      <c r="L743" s="44"/>
      <c r="M743" s="234"/>
      <c r="N743" s="235"/>
      <c r="O743" s="91"/>
      <c r="P743" s="91"/>
      <c r="Q743" s="91"/>
      <c r="R743" s="91"/>
      <c r="S743" s="91"/>
      <c r="T743" s="92"/>
      <c r="U743" s="38"/>
      <c r="V743" s="38"/>
      <c r="W743" s="38"/>
      <c r="X743" s="38"/>
      <c r="Y743" s="38"/>
      <c r="Z743" s="38"/>
      <c r="AA743" s="38"/>
      <c r="AB743" s="38"/>
      <c r="AC743" s="38"/>
      <c r="AD743" s="38"/>
      <c r="AE743" s="38"/>
      <c r="AT743" s="17" t="s">
        <v>172</v>
      </c>
      <c r="AU743" s="17" t="s">
        <v>88</v>
      </c>
    </row>
    <row r="744" s="15" customFormat="1">
      <c r="A744" s="15"/>
      <c r="B744" s="258"/>
      <c r="C744" s="259"/>
      <c r="D744" s="231" t="s">
        <v>179</v>
      </c>
      <c r="E744" s="260" t="s">
        <v>1</v>
      </c>
      <c r="F744" s="261" t="s">
        <v>1576</v>
      </c>
      <c r="G744" s="259"/>
      <c r="H744" s="260" t="s">
        <v>1</v>
      </c>
      <c r="I744" s="262"/>
      <c r="J744" s="259"/>
      <c r="K744" s="259"/>
      <c r="L744" s="263"/>
      <c r="M744" s="264"/>
      <c r="N744" s="265"/>
      <c r="O744" s="265"/>
      <c r="P744" s="265"/>
      <c r="Q744" s="265"/>
      <c r="R744" s="265"/>
      <c r="S744" s="265"/>
      <c r="T744" s="266"/>
      <c r="U744" s="15"/>
      <c r="V744" s="15"/>
      <c r="W744" s="15"/>
      <c r="X744" s="15"/>
      <c r="Y744" s="15"/>
      <c r="Z744" s="15"/>
      <c r="AA744" s="15"/>
      <c r="AB744" s="15"/>
      <c r="AC744" s="15"/>
      <c r="AD744" s="15"/>
      <c r="AE744" s="15"/>
      <c r="AT744" s="267" t="s">
        <v>179</v>
      </c>
      <c r="AU744" s="267" t="s">
        <v>88</v>
      </c>
      <c r="AV744" s="15" t="s">
        <v>86</v>
      </c>
      <c r="AW744" s="15" t="s">
        <v>34</v>
      </c>
      <c r="AX744" s="15" t="s">
        <v>78</v>
      </c>
      <c r="AY744" s="267" t="s">
        <v>162</v>
      </c>
    </row>
    <row r="745" s="13" customFormat="1">
      <c r="A745" s="13"/>
      <c r="B745" s="236"/>
      <c r="C745" s="237"/>
      <c r="D745" s="231" t="s">
        <v>179</v>
      </c>
      <c r="E745" s="238" t="s">
        <v>1</v>
      </c>
      <c r="F745" s="239" t="s">
        <v>163</v>
      </c>
      <c r="G745" s="237"/>
      <c r="H745" s="240">
        <v>9</v>
      </c>
      <c r="I745" s="241"/>
      <c r="J745" s="237"/>
      <c r="K745" s="237"/>
      <c r="L745" s="242"/>
      <c r="M745" s="243"/>
      <c r="N745" s="244"/>
      <c r="O745" s="244"/>
      <c r="P745" s="244"/>
      <c r="Q745" s="244"/>
      <c r="R745" s="244"/>
      <c r="S745" s="244"/>
      <c r="T745" s="245"/>
      <c r="U745" s="13"/>
      <c r="V745" s="13"/>
      <c r="W745" s="13"/>
      <c r="X745" s="13"/>
      <c r="Y745" s="13"/>
      <c r="Z745" s="13"/>
      <c r="AA745" s="13"/>
      <c r="AB745" s="13"/>
      <c r="AC745" s="13"/>
      <c r="AD745" s="13"/>
      <c r="AE745" s="13"/>
      <c r="AT745" s="246" t="s">
        <v>179</v>
      </c>
      <c r="AU745" s="246" t="s">
        <v>88</v>
      </c>
      <c r="AV745" s="13" t="s">
        <v>88</v>
      </c>
      <c r="AW745" s="13" t="s">
        <v>34</v>
      </c>
      <c r="AX745" s="13" t="s">
        <v>78</v>
      </c>
      <c r="AY745" s="246" t="s">
        <v>162</v>
      </c>
    </row>
    <row r="746" s="15" customFormat="1">
      <c r="A746" s="15"/>
      <c r="B746" s="258"/>
      <c r="C746" s="259"/>
      <c r="D746" s="231" t="s">
        <v>179</v>
      </c>
      <c r="E746" s="260" t="s">
        <v>1</v>
      </c>
      <c r="F746" s="261" t="s">
        <v>1577</v>
      </c>
      <c r="G746" s="259"/>
      <c r="H746" s="260" t="s">
        <v>1</v>
      </c>
      <c r="I746" s="262"/>
      <c r="J746" s="259"/>
      <c r="K746" s="259"/>
      <c r="L746" s="263"/>
      <c r="M746" s="264"/>
      <c r="N746" s="265"/>
      <c r="O746" s="265"/>
      <c r="P746" s="265"/>
      <c r="Q746" s="265"/>
      <c r="R746" s="265"/>
      <c r="S746" s="265"/>
      <c r="T746" s="266"/>
      <c r="U746" s="15"/>
      <c r="V746" s="15"/>
      <c r="W746" s="15"/>
      <c r="X746" s="15"/>
      <c r="Y746" s="15"/>
      <c r="Z746" s="15"/>
      <c r="AA746" s="15"/>
      <c r="AB746" s="15"/>
      <c r="AC746" s="15"/>
      <c r="AD746" s="15"/>
      <c r="AE746" s="15"/>
      <c r="AT746" s="267" t="s">
        <v>179</v>
      </c>
      <c r="AU746" s="267" t="s">
        <v>88</v>
      </c>
      <c r="AV746" s="15" t="s">
        <v>86</v>
      </c>
      <c r="AW746" s="15" t="s">
        <v>34</v>
      </c>
      <c r="AX746" s="15" t="s">
        <v>78</v>
      </c>
      <c r="AY746" s="267" t="s">
        <v>162</v>
      </c>
    </row>
    <row r="747" s="13" customFormat="1">
      <c r="A747" s="13"/>
      <c r="B747" s="236"/>
      <c r="C747" s="237"/>
      <c r="D747" s="231" t="s">
        <v>179</v>
      </c>
      <c r="E747" s="238" t="s">
        <v>1</v>
      </c>
      <c r="F747" s="239" t="s">
        <v>1578</v>
      </c>
      <c r="G747" s="237"/>
      <c r="H747" s="240">
        <v>177.09999999999999</v>
      </c>
      <c r="I747" s="241"/>
      <c r="J747" s="237"/>
      <c r="K747" s="237"/>
      <c r="L747" s="242"/>
      <c r="M747" s="243"/>
      <c r="N747" s="244"/>
      <c r="O747" s="244"/>
      <c r="P747" s="244"/>
      <c r="Q747" s="244"/>
      <c r="R747" s="244"/>
      <c r="S747" s="244"/>
      <c r="T747" s="245"/>
      <c r="U747" s="13"/>
      <c r="V747" s="13"/>
      <c r="W747" s="13"/>
      <c r="X747" s="13"/>
      <c r="Y747" s="13"/>
      <c r="Z747" s="13"/>
      <c r="AA747" s="13"/>
      <c r="AB747" s="13"/>
      <c r="AC747" s="13"/>
      <c r="AD747" s="13"/>
      <c r="AE747" s="13"/>
      <c r="AT747" s="246" t="s">
        <v>179</v>
      </c>
      <c r="AU747" s="246" t="s">
        <v>88</v>
      </c>
      <c r="AV747" s="13" t="s">
        <v>88</v>
      </c>
      <c r="AW747" s="13" t="s">
        <v>34</v>
      </c>
      <c r="AX747" s="13" t="s">
        <v>78</v>
      </c>
      <c r="AY747" s="246" t="s">
        <v>162</v>
      </c>
    </row>
    <row r="748" s="14" customFormat="1">
      <c r="A748" s="14"/>
      <c r="B748" s="247"/>
      <c r="C748" s="248"/>
      <c r="D748" s="231" t="s">
        <v>179</v>
      </c>
      <c r="E748" s="249" t="s">
        <v>1</v>
      </c>
      <c r="F748" s="250" t="s">
        <v>181</v>
      </c>
      <c r="G748" s="248"/>
      <c r="H748" s="251">
        <v>186.09999999999999</v>
      </c>
      <c r="I748" s="252"/>
      <c r="J748" s="248"/>
      <c r="K748" s="248"/>
      <c r="L748" s="253"/>
      <c r="M748" s="254"/>
      <c r="N748" s="255"/>
      <c r="O748" s="255"/>
      <c r="P748" s="255"/>
      <c r="Q748" s="255"/>
      <c r="R748" s="255"/>
      <c r="S748" s="255"/>
      <c r="T748" s="256"/>
      <c r="U748" s="14"/>
      <c r="V748" s="14"/>
      <c r="W748" s="14"/>
      <c r="X748" s="14"/>
      <c r="Y748" s="14"/>
      <c r="Z748" s="14"/>
      <c r="AA748" s="14"/>
      <c r="AB748" s="14"/>
      <c r="AC748" s="14"/>
      <c r="AD748" s="14"/>
      <c r="AE748" s="14"/>
      <c r="AT748" s="257" t="s">
        <v>179</v>
      </c>
      <c r="AU748" s="257" t="s">
        <v>88</v>
      </c>
      <c r="AV748" s="14" t="s">
        <v>170</v>
      </c>
      <c r="AW748" s="14" t="s">
        <v>34</v>
      </c>
      <c r="AX748" s="14" t="s">
        <v>86</v>
      </c>
      <c r="AY748" s="257" t="s">
        <v>162</v>
      </c>
    </row>
    <row r="749" s="2" customFormat="1" ht="24.15" customHeight="1">
      <c r="A749" s="38"/>
      <c r="B749" s="39"/>
      <c r="C749" s="218" t="s">
        <v>1579</v>
      </c>
      <c r="D749" s="218" t="s">
        <v>165</v>
      </c>
      <c r="E749" s="219" t="s">
        <v>1580</v>
      </c>
      <c r="F749" s="220" t="s">
        <v>1581</v>
      </c>
      <c r="G749" s="221" t="s">
        <v>176</v>
      </c>
      <c r="H749" s="222">
        <v>171.59999999999999</v>
      </c>
      <c r="I749" s="223"/>
      <c r="J749" s="224">
        <f>ROUND(I749*H749,2)</f>
        <v>0</v>
      </c>
      <c r="K749" s="220" t="s">
        <v>169</v>
      </c>
      <c r="L749" s="44"/>
      <c r="M749" s="225" t="s">
        <v>1</v>
      </c>
      <c r="N749" s="226" t="s">
        <v>43</v>
      </c>
      <c r="O749" s="91"/>
      <c r="P749" s="227">
        <f>O749*H749</f>
        <v>0</v>
      </c>
      <c r="Q749" s="227">
        <v>0</v>
      </c>
      <c r="R749" s="227">
        <f>Q749*H749</f>
        <v>0</v>
      </c>
      <c r="S749" s="227">
        <v>0</v>
      </c>
      <c r="T749" s="228">
        <f>S749*H749</f>
        <v>0</v>
      </c>
      <c r="U749" s="38"/>
      <c r="V749" s="38"/>
      <c r="W749" s="38"/>
      <c r="X749" s="38"/>
      <c r="Y749" s="38"/>
      <c r="Z749" s="38"/>
      <c r="AA749" s="38"/>
      <c r="AB749" s="38"/>
      <c r="AC749" s="38"/>
      <c r="AD749" s="38"/>
      <c r="AE749" s="38"/>
      <c r="AR749" s="229" t="s">
        <v>245</v>
      </c>
      <c r="AT749" s="229" t="s">
        <v>165</v>
      </c>
      <c r="AU749" s="229" t="s">
        <v>88</v>
      </c>
      <c r="AY749" s="17" t="s">
        <v>162</v>
      </c>
      <c r="BE749" s="230">
        <f>IF(N749="základní",J749,0)</f>
        <v>0</v>
      </c>
      <c r="BF749" s="230">
        <f>IF(N749="snížená",J749,0)</f>
        <v>0</v>
      </c>
      <c r="BG749" s="230">
        <f>IF(N749="zákl. přenesená",J749,0)</f>
        <v>0</v>
      </c>
      <c r="BH749" s="230">
        <f>IF(N749="sníž. přenesená",J749,0)</f>
        <v>0</v>
      </c>
      <c r="BI749" s="230">
        <f>IF(N749="nulová",J749,0)</f>
        <v>0</v>
      </c>
      <c r="BJ749" s="17" t="s">
        <v>86</v>
      </c>
      <c r="BK749" s="230">
        <f>ROUND(I749*H749,2)</f>
        <v>0</v>
      </c>
      <c r="BL749" s="17" t="s">
        <v>245</v>
      </c>
      <c r="BM749" s="229" t="s">
        <v>1582</v>
      </c>
    </row>
    <row r="750" s="2" customFormat="1">
      <c r="A750" s="38"/>
      <c r="B750" s="39"/>
      <c r="C750" s="40"/>
      <c r="D750" s="231" t="s">
        <v>172</v>
      </c>
      <c r="E750" s="40"/>
      <c r="F750" s="232" t="s">
        <v>1522</v>
      </c>
      <c r="G750" s="40"/>
      <c r="H750" s="40"/>
      <c r="I750" s="233"/>
      <c r="J750" s="40"/>
      <c r="K750" s="40"/>
      <c r="L750" s="44"/>
      <c r="M750" s="234"/>
      <c r="N750" s="235"/>
      <c r="O750" s="91"/>
      <c r="P750" s="91"/>
      <c r="Q750" s="91"/>
      <c r="R750" s="91"/>
      <c r="S750" s="91"/>
      <c r="T750" s="92"/>
      <c r="U750" s="38"/>
      <c r="V750" s="38"/>
      <c r="W750" s="38"/>
      <c r="X750" s="38"/>
      <c r="Y750" s="38"/>
      <c r="Z750" s="38"/>
      <c r="AA750" s="38"/>
      <c r="AB750" s="38"/>
      <c r="AC750" s="38"/>
      <c r="AD750" s="38"/>
      <c r="AE750" s="38"/>
      <c r="AT750" s="17" t="s">
        <v>172</v>
      </c>
      <c r="AU750" s="17" t="s">
        <v>88</v>
      </c>
    </row>
    <row r="751" s="13" customFormat="1">
      <c r="A751" s="13"/>
      <c r="B751" s="236"/>
      <c r="C751" s="237"/>
      <c r="D751" s="231" t="s">
        <v>179</v>
      </c>
      <c r="E751" s="238" t="s">
        <v>1</v>
      </c>
      <c r="F751" s="239" t="s">
        <v>1583</v>
      </c>
      <c r="G751" s="237"/>
      <c r="H751" s="240">
        <v>171.59999999999999</v>
      </c>
      <c r="I751" s="241"/>
      <c r="J751" s="237"/>
      <c r="K751" s="237"/>
      <c r="L751" s="242"/>
      <c r="M751" s="243"/>
      <c r="N751" s="244"/>
      <c r="O751" s="244"/>
      <c r="P751" s="244"/>
      <c r="Q751" s="244"/>
      <c r="R751" s="244"/>
      <c r="S751" s="244"/>
      <c r="T751" s="245"/>
      <c r="U751" s="13"/>
      <c r="V751" s="13"/>
      <c r="W751" s="13"/>
      <c r="X751" s="13"/>
      <c r="Y751" s="13"/>
      <c r="Z751" s="13"/>
      <c r="AA751" s="13"/>
      <c r="AB751" s="13"/>
      <c r="AC751" s="13"/>
      <c r="AD751" s="13"/>
      <c r="AE751" s="13"/>
      <c r="AT751" s="246" t="s">
        <v>179</v>
      </c>
      <c r="AU751" s="246" t="s">
        <v>88</v>
      </c>
      <c r="AV751" s="13" t="s">
        <v>88</v>
      </c>
      <c r="AW751" s="13" t="s">
        <v>34</v>
      </c>
      <c r="AX751" s="13" t="s">
        <v>78</v>
      </c>
      <c r="AY751" s="246" t="s">
        <v>162</v>
      </c>
    </row>
    <row r="752" s="14" customFormat="1">
      <c r="A752" s="14"/>
      <c r="B752" s="247"/>
      <c r="C752" s="248"/>
      <c r="D752" s="231" t="s">
        <v>179</v>
      </c>
      <c r="E752" s="249" t="s">
        <v>1</v>
      </c>
      <c r="F752" s="250" t="s">
        <v>181</v>
      </c>
      <c r="G752" s="248"/>
      <c r="H752" s="251">
        <v>171.59999999999999</v>
      </c>
      <c r="I752" s="252"/>
      <c r="J752" s="248"/>
      <c r="K752" s="248"/>
      <c r="L752" s="253"/>
      <c r="M752" s="254"/>
      <c r="N752" s="255"/>
      <c r="O752" s="255"/>
      <c r="P752" s="255"/>
      <c r="Q752" s="255"/>
      <c r="R752" s="255"/>
      <c r="S752" s="255"/>
      <c r="T752" s="256"/>
      <c r="U752" s="14"/>
      <c r="V752" s="14"/>
      <c r="W752" s="14"/>
      <c r="X752" s="14"/>
      <c r="Y752" s="14"/>
      <c r="Z752" s="14"/>
      <c r="AA752" s="14"/>
      <c r="AB752" s="14"/>
      <c r="AC752" s="14"/>
      <c r="AD752" s="14"/>
      <c r="AE752" s="14"/>
      <c r="AT752" s="257" t="s">
        <v>179</v>
      </c>
      <c r="AU752" s="257" t="s">
        <v>88</v>
      </c>
      <c r="AV752" s="14" t="s">
        <v>170</v>
      </c>
      <c r="AW752" s="14" t="s">
        <v>34</v>
      </c>
      <c r="AX752" s="14" t="s">
        <v>86</v>
      </c>
      <c r="AY752" s="257" t="s">
        <v>162</v>
      </c>
    </row>
    <row r="753" s="2" customFormat="1" ht="21.75" customHeight="1">
      <c r="A753" s="38"/>
      <c r="B753" s="39"/>
      <c r="C753" s="273" t="s">
        <v>1584</v>
      </c>
      <c r="D753" s="273" t="s">
        <v>616</v>
      </c>
      <c r="E753" s="274" t="s">
        <v>1585</v>
      </c>
      <c r="F753" s="275" t="s">
        <v>1586</v>
      </c>
      <c r="G753" s="276" t="s">
        <v>176</v>
      </c>
      <c r="H753" s="277">
        <v>188.75999999999999</v>
      </c>
      <c r="I753" s="278"/>
      <c r="J753" s="279">
        <f>ROUND(I753*H753,2)</f>
        <v>0</v>
      </c>
      <c r="K753" s="275" t="s">
        <v>1</v>
      </c>
      <c r="L753" s="280"/>
      <c r="M753" s="281" t="s">
        <v>1</v>
      </c>
      <c r="N753" s="282" t="s">
        <v>43</v>
      </c>
      <c r="O753" s="91"/>
      <c r="P753" s="227">
        <f>O753*H753</f>
        <v>0</v>
      </c>
      <c r="Q753" s="227">
        <v>0</v>
      </c>
      <c r="R753" s="227">
        <f>Q753*H753</f>
        <v>0</v>
      </c>
      <c r="S753" s="227">
        <v>0</v>
      </c>
      <c r="T753" s="228">
        <f>S753*H753</f>
        <v>0</v>
      </c>
      <c r="U753" s="38"/>
      <c r="V753" s="38"/>
      <c r="W753" s="38"/>
      <c r="X753" s="38"/>
      <c r="Y753" s="38"/>
      <c r="Z753" s="38"/>
      <c r="AA753" s="38"/>
      <c r="AB753" s="38"/>
      <c r="AC753" s="38"/>
      <c r="AD753" s="38"/>
      <c r="AE753" s="38"/>
      <c r="AR753" s="229" t="s">
        <v>318</v>
      </c>
      <c r="AT753" s="229" t="s">
        <v>616</v>
      </c>
      <c r="AU753" s="229" t="s">
        <v>88</v>
      </c>
      <c r="AY753" s="17" t="s">
        <v>162</v>
      </c>
      <c r="BE753" s="230">
        <f>IF(N753="základní",J753,0)</f>
        <v>0</v>
      </c>
      <c r="BF753" s="230">
        <f>IF(N753="snížená",J753,0)</f>
        <v>0</v>
      </c>
      <c r="BG753" s="230">
        <f>IF(N753="zákl. přenesená",J753,0)</f>
        <v>0</v>
      </c>
      <c r="BH753" s="230">
        <f>IF(N753="sníž. přenesená",J753,0)</f>
        <v>0</v>
      </c>
      <c r="BI753" s="230">
        <f>IF(N753="nulová",J753,0)</f>
        <v>0</v>
      </c>
      <c r="BJ753" s="17" t="s">
        <v>86</v>
      </c>
      <c r="BK753" s="230">
        <f>ROUND(I753*H753,2)</f>
        <v>0</v>
      </c>
      <c r="BL753" s="17" t="s">
        <v>245</v>
      </c>
      <c r="BM753" s="229" t="s">
        <v>1587</v>
      </c>
    </row>
    <row r="754" s="13" customFormat="1">
      <c r="A754" s="13"/>
      <c r="B754" s="236"/>
      <c r="C754" s="237"/>
      <c r="D754" s="231" t="s">
        <v>179</v>
      </c>
      <c r="E754" s="238" t="s">
        <v>1</v>
      </c>
      <c r="F754" s="239" t="s">
        <v>1588</v>
      </c>
      <c r="G754" s="237"/>
      <c r="H754" s="240">
        <v>188.75999999999999</v>
      </c>
      <c r="I754" s="241"/>
      <c r="J754" s="237"/>
      <c r="K754" s="237"/>
      <c r="L754" s="242"/>
      <c r="M754" s="243"/>
      <c r="N754" s="244"/>
      <c r="O754" s="244"/>
      <c r="P754" s="244"/>
      <c r="Q754" s="244"/>
      <c r="R754" s="244"/>
      <c r="S754" s="244"/>
      <c r="T754" s="245"/>
      <c r="U754" s="13"/>
      <c r="V754" s="13"/>
      <c r="W754" s="13"/>
      <c r="X754" s="13"/>
      <c r="Y754" s="13"/>
      <c r="Z754" s="13"/>
      <c r="AA754" s="13"/>
      <c r="AB754" s="13"/>
      <c r="AC754" s="13"/>
      <c r="AD754" s="13"/>
      <c r="AE754" s="13"/>
      <c r="AT754" s="246" t="s">
        <v>179</v>
      </c>
      <c r="AU754" s="246" t="s">
        <v>88</v>
      </c>
      <c r="AV754" s="13" t="s">
        <v>88</v>
      </c>
      <c r="AW754" s="13" t="s">
        <v>34</v>
      </c>
      <c r="AX754" s="13" t="s">
        <v>78</v>
      </c>
      <c r="AY754" s="246" t="s">
        <v>162</v>
      </c>
    </row>
    <row r="755" s="14" customFormat="1">
      <c r="A755" s="14"/>
      <c r="B755" s="247"/>
      <c r="C755" s="248"/>
      <c r="D755" s="231" t="s">
        <v>179</v>
      </c>
      <c r="E755" s="249" t="s">
        <v>1</v>
      </c>
      <c r="F755" s="250" t="s">
        <v>181</v>
      </c>
      <c r="G755" s="248"/>
      <c r="H755" s="251">
        <v>188.75999999999999</v>
      </c>
      <c r="I755" s="252"/>
      <c r="J755" s="248"/>
      <c r="K755" s="248"/>
      <c r="L755" s="253"/>
      <c r="M755" s="254"/>
      <c r="N755" s="255"/>
      <c r="O755" s="255"/>
      <c r="P755" s="255"/>
      <c r="Q755" s="255"/>
      <c r="R755" s="255"/>
      <c r="S755" s="255"/>
      <c r="T755" s="256"/>
      <c r="U755" s="14"/>
      <c r="V755" s="14"/>
      <c r="W755" s="14"/>
      <c r="X755" s="14"/>
      <c r="Y755" s="14"/>
      <c r="Z755" s="14"/>
      <c r="AA755" s="14"/>
      <c r="AB755" s="14"/>
      <c r="AC755" s="14"/>
      <c r="AD755" s="14"/>
      <c r="AE755" s="14"/>
      <c r="AT755" s="257" t="s">
        <v>179</v>
      </c>
      <c r="AU755" s="257" t="s">
        <v>88</v>
      </c>
      <c r="AV755" s="14" t="s">
        <v>170</v>
      </c>
      <c r="AW755" s="14" t="s">
        <v>34</v>
      </c>
      <c r="AX755" s="14" t="s">
        <v>86</v>
      </c>
      <c r="AY755" s="257" t="s">
        <v>162</v>
      </c>
    </row>
    <row r="756" s="2" customFormat="1" ht="24.15" customHeight="1">
      <c r="A756" s="38"/>
      <c r="B756" s="39"/>
      <c r="C756" s="218" t="s">
        <v>1589</v>
      </c>
      <c r="D756" s="218" t="s">
        <v>165</v>
      </c>
      <c r="E756" s="219" t="s">
        <v>1590</v>
      </c>
      <c r="F756" s="220" t="s">
        <v>1591</v>
      </c>
      <c r="G756" s="221" t="s">
        <v>1382</v>
      </c>
      <c r="H756" s="283"/>
      <c r="I756" s="223"/>
      <c r="J756" s="224">
        <f>ROUND(I756*H756,2)</f>
        <v>0</v>
      </c>
      <c r="K756" s="220" t="s">
        <v>169</v>
      </c>
      <c r="L756" s="44"/>
      <c r="M756" s="225" t="s">
        <v>1</v>
      </c>
      <c r="N756" s="226" t="s">
        <v>43</v>
      </c>
      <c r="O756" s="91"/>
      <c r="P756" s="227">
        <f>O756*H756</f>
        <v>0</v>
      </c>
      <c r="Q756" s="227">
        <v>0</v>
      </c>
      <c r="R756" s="227">
        <f>Q756*H756</f>
        <v>0</v>
      </c>
      <c r="S756" s="227">
        <v>0</v>
      </c>
      <c r="T756" s="228">
        <f>S756*H756</f>
        <v>0</v>
      </c>
      <c r="U756" s="38"/>
      <c r="V756" s="38"/>
      <c r="W756" s="38"/>
      <c r="X756" s="38"/>
      <c r="Y756" s="38"/>
      <c r="Z756" s="38"/>
      <c r="AA756" s="38"/>
      <c r="AB756" s="38"/>
      <c r="AC756" s="38"/>
      <c r="AD756" s="38"/>
      <c r="AE756" s="38"/>
      <c r="AR756" s="229" t="s">
        <v>245</v>
      </c>
      <c r="AT756" s="229" t="s">
        <v>165</v>
      </c>
      <c r="AU756" s="229" t="s">
        <v>88</v>
      </c>
      <c r="AY756" s="17" t="s">
        <v>162</v>
      </c>
      <c r="BE756" s="230">
        <f>IF(N756="základní",J756,0)</f>
        <v>0</v>
      </c>
      <c r="BF756" s="230">
        <f>IF(N756="snížená",J756,0)</f>
        <v>0</v>
      </c>
      <c r="BG756" s="230">
        <f>IF(N756="zákl. přenesená",J756,0)</f>
        <v>0</v>
      </c>
      <c r="BH756" s="230">
        <f>IF(N756="sníž. přenesená",J756,0)</f>
        <v>0</v>
      </c>
      <c r="BI756" s="230">
        <f>IF(N756="nulová",J756,0)</f>
        <v>0</v>
      </c>
      <c r="BJ756" s="17" t="s">
        <v>86</v>
      </c>
      <c r="BK756" s="230">
        <f>ROUND(I756*H756,2)</f>
        <v>0</v>
      </c>
      <c r="BL756" s="17" t="s">
        <v>245</v>
      </c>
      <c r="BM756" s="229" t="s">
        <v>1592</v>
      </c>
    </row>
    <row r="757" s="12" customFormat="1" ht="22.8" customHeight="1">
      <c r="A757" s="12"/>
      <c r="B757" s="202"/>
      <c r="C757" s="203"/>
      <c r="D757" s="204" t="s">
        <v>77</v>
      </c>
      <c r="E757" s="216" t="s">
        <v>409</v>
      </c>
      <c r="F757" s="216" t="s">
        <v>410</v>
      </c>
      <c r="G757" s="203"/>
      <c r="H757" s="203"/>
      <c r="I757" s="206"/>
      <c r="J757" s="217">
        <f>BK757</f>
        <v>0</v>
      </c>
      <c r="K757" s="203"/>
      <c r="L757" s="208"/>
      <c r="M757" s="209"/>
      <c r="N757" s="210"/>
      <c r="O757" s="210"/>
      <c r="P757" s="211">
        <f>SUM(P758:P812)</f>
        <v>0</v>
      </c>
      <c r="Q757" s="210"/>
      <c r="R757" s="211">
        <f>SUM(R758:R812)</f>
        <v>2.38783162</v>
      </c>
      <c r="S757" s="210"/>
      <c r="T757" s="212">
        <f>SUM(T758:T812)</f>
        <v>0</v>
      </c>
      <c r="U757" s="12"/>
      <c r="V757" s="12"/>
      <c r="W757" s="12"/>
      <c r="X757" s="12"/>
      <c r="Y757" s="12"/>
      <c r="Z757" s="12"/>
      <c r="AA757" s="12"/>
      <c r="AB757" s="12"/>
      <c r="AC757" s="12"/>
      <c r="AD757" s="12"/>
      <c r="AE757" s="12"/>
      <c r="AR757" s="213" t="s">
        <v>88</v>
      </c>
      <c r="AT757" s="214" t="s">
        <v>77</v>
      </c>
      <c r="AU757" s="214" t="s">
        <v>86</v>
      </c>
      <c r="AY757" s="213" t="s">
        <v>162</v>
      </c>
      <c r="BK757" s="215">
        <f>SUM(BK758:BK812)</f>
        <v>0</v>
      </c>
    </row>
    <row r="758" s="2" customFormat="1" ht="24.15" customHeight="1">
      <c r="A758" s="38"/>
      <c r="B758" s="39"/>
      <c r="C758" s="218" t="s">
        <v>1593</v>
      </c>
      <c r="D758" s="218" t="s">
        <v>165</v>
      </c>
      <c r="E758" s="219" t="s">
        <v>1594</v>
      </c>
      <c r="F758" s="220" t="s">
        <v>1595</v>
      </c>
      <c r="G758" s="221" t="s">
        <v>208</v>
      </c>
      <c r="H758" s="222">
        <v>12.5</v>
      </c>
      <c r="I758" s="223"/>
      <c r="J758" s="224">
        <f>ROUND(I758*H758,2)</f>
        <v>0</v>
      </c>
      <c r="K758" s="220" t="s">
        <v>169</v>
      </c>
      <c r="L758" s="44"/>
      <c r="M758" s="225" t="s">
        <v>1</v>
      </c>
      <c r="N758" s="226" t="s">
        <v>43</v>
      </c>
      <c r="O758" s="91"/>
      <c r="P758" s="227">
        <f>O758*H758</f>
        <v>0</v>
      </c>
      <c r="Q758" s="227">
        <v>0.0029399999999999999</v>
      </c>
      <c r="R758" s="227">
        <f>Q758*H758</f>
        <v>0.036749999999999998</v>
      </c>
      <c r="S758" s="227">
        <v>0</v>
      </c>
      <c r="T758" s="228">
        <f>S758*H758</f>
        <v>0</v>
      </c>
      <c r="U758" s="38"/>
      <c r="V758" s="38"/>
      <c r="W758" s="38"/>
      <c r="X758" s="38"/>
      <c r="Y758" s="38"/>
      <c r="Z758" s="38"/>
      <c r="AA758" s="38"/>
      <c r="AB758" s="38"/>
      <c r="AC758" s="38"/>
      <c r="AD758" s="38"/>
      <c r="AE758" s="38"/>
      <c r="AR758" s="229" t="s">
        <v>245</v>
      </c>
      <c r="AT758" s="229" t="s">
        <v>165</v>
      </c>
      <c r="AU758" s="229" t="s">
        <v>88</v>
      </c>
      <c r="AY758" s="17" t="s">
        <v>162</v>
      </c>
      <c r="BE758" s="230">
        <f>IF(N758="základní",J758,0)</f>
        <v>0</v>
      </c>
      <c r="BF758" s="230">
        <f>IF(N758="snížená",J758,0)</f>
        <v>0</v>
      </c>
      <c r="BG758" s="230">
        <f>IF(N758="zákl. přenesená",J758,0)</f>
        <v>0</v>
      </c>
      <c r="BH758" s="230">
        <f>IF(N758="sníž. přenesená",J758,0)</f>
        <v>0</v>
      </c>
      <c r="BI758" s="230">
        <f>IF(N758="nulová",J758,0)</f>
        <v>0</v>
      </c>
      <c r="BJ758" s="17" t="s">
        <v>86</v>
      </c>
      <c r="BK758" s="230">
        <f>ROUND(I758*H758,2)</f>
        <v>0</v>
      </c>
      <c r="BL758" s="17" t="s">
        <v>245</v>
      </c>
      <c r="BM758" s="229" t="s">
        <v>1596</v>
      </c>
    </row>
    <row r="759" s="2" customFormat="1">
      <c r="A759" s="38"/>
      <c r="B759" s="39"/>
      <c r="C759" s="40"/>
      <c r="D759" s="231" t="s">
        <v>172</v>
      </c>
      <c r="E759" s="40"/>
      <c r="F759" s="232" t="s">
        <v>1597</v>
      </c>
      <c r="G759" s="40"/>
      <c r="H759" s="40"/>
      <c r="I759" s="233"/>
      <c r="J759" s="40"/>
      <c r="K759" s="40"/>
      <c r="L759" s="44"/>
      <c r="M759" s="234"/>
      <c r="N759" s="235"/>
      <c r="O759" s="91"/>
      <c r="P759" s="91"/>
      <c r="Q759" s="91"/>
      <c r="R759" s="91"/>
      <c r="S759" s="91"/>
      <c r="T759" s="92"/>
      <c r="U759" s="38"/>
      <c r="V759" s="38"/>
      <c r="W759" s="38"/>
      <c r="X759" s="38"/>
      <c r="Y759" s="38"/>
      <c r="Z759" s="38"/>
      <c r="AA759" s="38"/>
      <c r="AB759" s="38"/>
      <c r="AC759" s="38"/>
      <c r="AD759" s="38"/>
      <c r="AE759" s="38"/>
      <c r="AT759" s="17" t="s">
        <v>172</v>
      </c>
      <c r="AU759" s="17" t="s">
        <v>88</v>
      </c>
    </row>
    <row r="760" s="2" customFormat="1" ht="37.8" customHeight="1">
      <c r="A760" s="38"/>
      <c r="B760" s="39"/>
      <c r="C760" s="218" t="s">
        <v>1598</v>
      </c>
      <c r="D760" s="218" t="s">
        <v>165</v>
      </c>
      <c r="E760" s="219" t="s">
        <v>1599</v>
      </c>
      <c r="F760" s="220" t="s">
        <v>1600</v>
      </c>
      <c r="G760" s="221" t="s">
        <v>176</v>
      </c>
      <c r="H760" s="222">
        <v>12.5</v>
      </c>
      <c r="I760" s="223"/>
      <c r="J760" s="224">
        <f>ROUND(I760*H760,2)</f>
        <v>0</v>
      </c>
      <c r="K760" s="220" t="s">
        <v>169</v>
      </c>
      <c r="L760" s="44"/>
      <c r="M760" s="225" t="s">
        <v>1</v>
      </c>
      <c r="N760" s="226" t="s">
        <v>43</v>
      </c>
      <c r="O760" s="91"/>
      <c r="P760" s="227">
        <f>O760*H760</f>
        <v>0</v>
      </c>
      <c r="Q760" s="227">
        <v>0.0066100000000000004</v>
      </c>
      <c r="R760" s="227">
        <f>Q760*H760</f>
        <v>0.082625000000000004</v>
      </c>
      <c r="S760" s="227">
        <v>0</v>
      </c>
      <c r="T760" s="228">
        <f>S760*H760</f>
        <v>0</v>
      </c>
      <c r="U760" s="38"/>
      <c r="V760" s="38"/>
      <c r="W760" s="38"/>
      <c r="X760" s="38"/>
      <c r="Y760" s="38"/>
      <c r="Z760" s="38"/>
      <c r="AA760" s="38"/>
      <c r="AB760" s="38"/>
      <c r="AC760" s="38"/>
      <c r="AD760" s="38"/>
      <c r="AE760" s="38"/>
      <c r="AR760" s="229" t="s">
        <v>245</v>
      </c>
      <c r="AT760" s="229" t="s">
        <v>165</v>
      </c>
      <c r="AU760" s="229" t="s">
        <v>88</v>
      </c>
      <c r="AY760" s="17" t="s">
        <v>162</v>
      </c>
      <c r="BE760" s="230">
        <f>IF(N760="základní",J760,0)</f>
        <v>0</v>
      </c>
      <c r="BF760" s="230">
        <f>IF(N760="snížená",J760,0)</f>
        <v>0</v>
      </c>
      <c r="BG760" s="230">
        <f>IF(N760="zákl. přenesená",J760,0)</f>
        <v>0</v>
      </c>
      <c r="BH760" s="230">
        <f>IF(N760="sníž. přenesená",J760,0)</f>
        <v>0</v>
      </c>
      <c r="BI760" s="230">
        <f>IF(N760="nulová",J760,0)</f>
        <v>0</v>
      </c>
      <c r="BJ760" s="17" t="s">
        <v>86</v>
      </c>
      <c r="BK760" s="230">
        <f>ROUND(I760*H760,2)</f>
        <v>0</v>
      </c>
      <c r="BL760" s="17" t="s">
        <v>245</v>
      </c>
      <c r="BM760" s="229" t="s">
        <v>1601</v>
      </c>
    </row>
    <row r="761" s="2" customFormat="1">
      <c r="A761" s="38"/>
      <c r="B761" s="39"/>
      <c r="C761" s="40"/>
      <c r="D761" s="231" t="s">
        <v>172</v>
      </c>
      <c r="E761" s="40"/>
      <c r="F761" s="232" t="s">
        <v>1602</v>
      </c>
      <c r="G761" s="40"/>
      <c r="H761" s="40"/>
      <c r="I761" s="233"/>
      <c r="J761" s="40"/>
      <c r="K761" s="40"/>
      <c r="L761" s="44"/>
      <c r="M761" s="234"/>
      <c r="N761" s="235"/>
      <c r="O761" s="91"/>
      <c r="P761" s="91"/>
      <c r="Q761" s="91"/>
      <c r="R761" s="91"/>
      <c r="S761" s="91"/>
      <c r="T761" s="92"/>
      <c r="U761" s="38"/>
      <c r="V761" s="38"/>
      <c r="W761" s="38"/>
      <c r="X761" s="38"/>
      <c r="Y761" s="38"/>
      <c r="Z761" s="38"/>
      <c r="AA761" s="38"/>
      <c r="AB761" s="38"/>
      <c r="AC761" s="38"/>
      <c r="AD761" s="38"/>
      <c r="AE761" s="38"/>
      <c r="AT761" s="17" t="s">
        <v>172</v>
      </c>
      <c r="AU761" s="17" t="s">
        <v>88</v>
      </c>
    </row>
    <row r="762" s="15" customFormat="1">
      <c r="A762" s="15"/>
      <c r="B762" s="258"/>
      <c r="C762" s="259"/>
      <c r="D762" s="231" t="s">
        <v>179</v>
      </c>
      <c r="E762" s="260" t="s">
        <v>1</v>
      </c>
      <c r="F762" s="261" t="s">
        <v>1576</v>
      </c>
      <c r="G762" s="259"/>
      <c r="H762" s="260" t="s">
        <v>1</v>
      </c>
      <c r="I762" s="262"/>
      <c r="J762" s="259"/>
      <c r="K762" s="259"/>
      <c r="L762" s="263"/>
      <c r="M762" s="264"/>
      <c r="N762" s="265"/>
      <c r="O762" s="265"/>
      <c r="P762" s="265"/>
      <c r="Q762" s="265"/>
      <c r="R762" s="265"/>
      <c r="S762" s="265"/>
      <c r="T762" s="266"/>
      <c r="U762" s="15"/>
      <c r="V762" s="15"/>
      <c r="W762" s="15"/>
      <c r="X762" s="15"/>
      <c r="Y762" s="15"/>
      <c r="Z762" s="15"/>
      <c r="AA762" s="15"/>
      <c r="AB762" s="15"/>
      <c r="AC762" s="15"/>
      <c r="AD762" s="15"/>
      <c r="AE762" s="15"/>
      <c r="AT762" s="267" t="s">
        <v>179</v>
      </c>
      <c r="AU762" s="267" t="s">
        <v>88</v>
      </c>
      <c r="AV762" s="15" t="s">
        <v>86</v>
      </c>
      <c r="AW762" s="15" t="s">
        <v>34</v>
      </c>
      <c r="AX762" s="15" t="s">
        <v>78</v>
      </c>
      <c r="AY762" s="267" t="s">
        <v>162</v>
      </c>
    </row>
    <row r="763" s="13" customFormat="1">
      <c r="A763" s="13"/>
      <c r="B763" s="236"/>
      <c r="C763" s="237"/>
      <c r="D763" s="231" t="s">
        <v>179</v>
      </c>
      <c r="E763" s="238" t="s">
        <v>1</v>
      </c>
      <c r="F763" s="239" t="s">
        <v>1603</v>
      </c>
      <c r="G763" s="237"/>
      <c r="H763" s="240">
        <v>9.5</v>
      </c>
      <c r="I763" s="241"/>
      <c r="J763" s="237"/>
      <c r="K763" s="237"/>
      <c r="L763" s="242"/>
      <c r="M763" s="243"/>
      <c r="N763" s="244"/>
      <c r="O763" s="244"/>
      <c r="P763" s="244"/>
      <c r="Q763" s="244"/>
      <c r="R763" s="244"/>
      <c r="S763" s="244"/>
      <c r="T763" s="245"/>
      <c r="U763" s="13"/>
      <c r="V763" s="13"/>
      <c r="W763" s="13"/>
      <c r="X763" s="13"/>
      <c r="Y763" s="13"/>
      <c r="Z763" s="13"/>
      <c r="AA763" s="13"/>
      <c r="AB763" s="13"/>
      <c r="AC763" s="13"/>
      <c r="AD763" s="13"/>
      <c r="AE763" s="13"/>
      <c r="AT763" s="246" t="s">
        <v>179</v>
      </c>
      <c r="AU763" s="246" t="s">
        <v>88</v>
      </c>
      <c r="AV763" s="13" t="s">
        <v>88</v>
      </c>
      <c r="AW763" s="13" t="s">
        <v>34</v>
      </c>
      <c r="AX763" s="13" t="s">
        <v>78</v>
      </c>
      <c r="AY763" s="246" t="s">
        <v>162</v>
      </c>
    </row>
    <row r="764" s="15" customFormat="1">
      <c r="A764" s="15"/>
      <c r="B764" s="258"/>
      <c r="C764" s="259"/>
      <c r="D764" s="231" t="s">
        <v>179</v>
      </c>
      <c r="E764" s="260" t="s">
        <v>1</v>
      </c>
      <c r="F764" s="261" t="s">
        <v>1604</v>
      </c>
      <c r="G764" s="259"/>
      <c r="H764" s="260" t="s">
        <v>1</v>
      </c>
      <c r="I764" s="262"/>
      <c r="J764" s="259"/>
      <c r="K764" s="259"/>
      <c r="L764" s="263"/>
      <c r="M764" s="264"/>
      <c r="N764" s="265"/>
      <c r="O764" s="265"/>
      <c r="P764" s="265"/>
      <c r="Q764" s="265"/>
      <c r="R764" s="265"/>
      <c r="S764" s="265"/>
      <c r="T764" s="266"/>
      <c r="U764" s="15"/>
      <c r="V764" s="15"/>
      <c r="W764" s="15"/>
      <c r="X764" s="15"/>
      <c r="Y764" s="15"/>
      <c r="Z764" s="15"/>
      <c r="AA764" s="15"/>
      <c r="AB764" s="15"/>
      <c r="AC764" s="15"/>
      <c r="AD764" s="15"/>
      <c r="AE764" s="15"/>
      <c r="AT764" s="267" t="s">
        <v>179</v>
      </c>
      <c r="AU764" s="267" t="s">
        <v>88</v>
      </c>
      <c r="AV764" s="15" t="s">
        <v>86</v>
      </c>
      <c r="AW764" s="15" t="s">
        <v>34</v>
      </c>
      <c r="AX764" s="15" t="s">
        <v>78</v>
      </c>
      <c r="AY764" s="267" t="s">
        <v>162</v>
      </c>
    </row>
    <row r="765" s="13" customFormat="1">
      <c r="A765" s="13"/>
      <c r="B765" s="236"/>
      <c r="C765" s="237"/>
      <c r="D765" s="231" t="s">
        <v>179</v>
      </c>
      <c r="E765" s="238" t="s">
        <v>1</v>
      </c>
      <c r="F765" s="239" t="s">
        <v>182</v>
      </c>
      <c r="G765" s="237"/>
      <c r="H765" s="240">
        <v>3</v>
      </c>
      <c r="I765" s="241"/>
      <c r="J765" s="237"/>
      <c r="K765" s="237"/>
      <c r="L765" s="242"/>
      <c r="M765" s="243"/>
      <c r="N765" s="244"/>
      <c r="O765" s="244"/>
      <c r="P765" s="244"/>
      <c r="Q765" s="244"/>
      <c r="R765" s="244"/>
      <c r="S765" s="244"/>
      <c r="T765" s="245"/>
      <c r="U765" s="13"/>
      <c r="V765" s="13"/>
      <c r="W765" s="13"/>
      <c r="X765" s="13"/>
      <c r="Y765" s="13"/>
      <c r="Z765" s="13"/>
      <c r="AA765" s="13"/>
      <c r="AB765" s="13"/>
      <c r="AC765" s="13"/>
      <c r="AD765" s="13"/>
      <c r="AE765" s="13"/>
      <c r="AT765" s="246" t="s">
        <v>179</v>
      </c>
      <c r="AU765" s="246" t="s">
        <v>88</v>
      </c>
      <c r="AV765" s="13" t="s">
        <v>88</v>
      </c>
      <c r="AW765" s="13" t="s">
        <v>34</v>
      </c>
      <c r="AX765" s="13" t="s">
        <v>78</v>
      </c>
      <c r="AY765" s="246" t="s">
        <v>162</v>
      </c>
    </row>
    <row r="766" s="14" customFormat="1">
      <c r="A766" s="14"/>
      <c r="B766" s="247"/>
      <c r="C766" s="248"/>
      <c r="D766" s="231" t="s">
        <v>179</v>
      </c>
      <c r="E766" s="249" t="s">
        <v>1</v>
      </c>
      <c r="F766" s="250" t="s">
        <v>181</v>
      </c>
      <c r="G766" s="248"/>
      <c r="H766" s="251">
        <v>12.5</v>
      </c>
      <c r="I766" s="252"/>
      <c r="J766" s="248"/>
      <c r="K766" s="248"/>
      <c r="L766" s="253"/>
      <c r="M766" s="254"/>
      <c r="N766" s="255"/>
      <c r="O766" s="255"/>
      <c r="P766" s="255"/>
      <c r="Q766" s="255"/>
      <c r="R766" s="255"/>
      <c r="S766" s="255"/>
      <c r="T766" s="256"/>
      <c r="U766" s="14"/>
      <c r="V766" s="14"/>
      <c r="W766" s="14"/>
      <c r="X766" s="14"/>
      <c r="Y766" s="14"/>
      <c r="Z766" s="14"/>
      <c r="AA766" s="14"/>
      <c r="AB766" s="14"/>
      <c r="AC766" s="14"/>
      <c r="AD766" s="14"/>
      <c r="AE766" s="14"/>
      <c r="AT766" s="257" t="s">
        <v>179</v>
      </c>
      <c r="AU766" s="257" t="s">
        <v>88</v>
      </c>
      <c r="AV766" s="14" t="s">
        <v>170</v>
      </c>
      <c r="AW766" s="14" t="s">
        <v>34</v>
      </c>
      <c r="AX766" s="14" t="s">
        <v>86</v>
      </c>
      <c r="AY766" s="257" t="s">
        <v>162</v>
      </c>
    </row>
    <row r="767" s="2" customFormat="1" ht="16.5" customHeight="1">
      <c r="A767" s="38"/>
      <c r="B767" s="39"/>
      <c r="C767" s="218" t="s">
        <v>1605</v>
      </c>
      <c r="D767" s="218" t="s">
        <v>165</v>
      </c>
      <c r="E767" s="219" t="s">
        <v>1606</v>
      </c>
      <c r="F767" s="220" t="s">
        <v>1607</v>
      </c>
      <c r="G767" s="221" t="s">
        <v>208</v>
      </c>
      <c r="H767" s="222">
        <v>22.399999999999999</v>
      </c>
      <c r="I767" s="223"/>
      <c r="J767" s="224">
        <f>ROUND(I767*H767,2)</f>
        <v>0</v>
      </c>
      <c r="K767" s="220" t="s">
        <v>169</v>
      </c>
      <c r="L767" s="44"/>
      <c r="M767" s="225" t="s">
        <v>1</v>
      </c>
      <c r="N767" s="226" t="s">
        <v>43</v>
      </c>
      <c r="O767" s="91"/>
      <c r="P767" s="227">
        <f>O767*H767</f>
        <v>0</v>
      </c>
      <c r="Q767" s="227">
        <v>0</v>
      </c>
      <c r="R767" s="227">
        <f>Q767*H767</f>
        <v>0</v>
      </c>
      <c r="S767" s="227">
        <v>0</v>
      </c>
      <c r="T767" s="228">
        <f>S767*H767</f>
        <v>0</v>
      </c>
      <c r="U767" s="38"/>
      <c r="V767" s="38"/>
      <c r="W767" s="38"/>
      <c r="X767" s="38"/>
      <c r="Y767" s="38"/>
      <c r="Z767" s="38"/>
      <c r="AA767" s="38"/>
      <c r="AB767" s="38"/>
      <c r="AC767" s="38"/>
      <c r="AD767" s="38"/>
      <c r="AE767" s="38"/>
      <c r="AR767" s="229" t="s">
        <v>245</v>
      </c>
      <c r="AT767" s="229" t="s">
        <v>165</v>
      </c>
      <c r="AU767" s="229" t="s">
        <v>88</v>
      </c>
      <c r="AY767" s="17" t="s">
        <v>162</v>
      </c>
      <c r="BE767" s="230">
        <f>IF(N767="základní",J767,0)</f>
        <v>0</v>
      </c>
      <c r="BF767" s="230">
        <f>IF(N767="snížená",J767,0)</f>
        <v>0</v>
      </c>
      <c r="BG767" s="230">
        <f>IF(N767="zákl. přenesená",J767,0)</f>
        <v>0</v>
      </c>
      <c r="BH767" s="230">
        <f>IF(N767="sníž. přenesená",J767,0)</f>
        <v>0</v>
      </c>
      <c r="BI767" s="230">
        <f>IF(N767="nulová",J767,0)</f>
        <v>0</v>
      </c>
      <c r="BJ767" s="17" t="s">
        <v>86</v>
      </c>
      <c r="BK767" s="230">
        <f>ROUND(I767*H767,2)</f>
        <v>0</v>
      </c>
      <c r="BL767" s="17" t="s">
        <v>245</v>
      </c>
      <c r="BM767" s="229" t="s">
        <v>1608</v>
      </c>
    </row>
    <row r="768" s="2" customFormat="1">
      <c r="A768" s="38"/>
      <c r="B768" s="39"/>
      <c r="C768" s="40"/>
      <c r="D768" s="231" t="s">
        <v>172</v>
      </c>
      <c r="E768" s="40"/>
      <c r="F768" s="232" t="s">
        <v>1597</v>
      </c>
      <c r="G768" s="40"/>
      <c r="H768" s="40"/>
      <c r="I768" s="233"/>
      <c r="J768" s="40"/>
      <c r="K768" s="40"/>
      <c r="L768" s="44"/>
      <c r="M768" s="234"/>
      <c r="N768" s="235"/>
      <c r="O768" s="91"/>
      <c r="P768" s="91"/>
      <c r="Q768" s="91"/>
      <c r="R768" s="91"/>
      <c r="S768" s="91"/>
      <c r="T768" s="92"/>
      <c r="U768" s="38"/>
      <c r="V768" s="38"/>
      <c r="W768" s="38"/>
      <c r="X768" s="38"/>
      <c r="Y768" s="38"/>
      <c r="Z768" s="38"/>
      <c r="AA768" s="38"/>
      <c r="AB768" s="38"/>
      <c r="AC768" s="38"/>
      <c r="AD768" s="38"/>
      <c r="AE768" s="38"/>
      <c r="AT768" s="17" t="s">
        <v>172</v>
      </c>
      <c r="AU768" s="17" t="s">
        <v>88</v>
      </c>
    </row>
    <row r="769" s="2" customFormat="1" ht="21.75" customHeight="1">
      <c r="A769" s="38"/>
      <c r="B769" s="39"/>
      <c r="C769" s="273" t="s">
        <v>1609</v>
      </c>
      <c r="D769" s="273" t="s">
        <v>616</v>
      </c>
      <c r="E769" s="274" t="s">
        <v>1610</v>
      </c>
      <c r="F769" s="275" t="s">
        <v>1611</v>
      </c>
      <c r="G769" s="276" t="s">
        <v>176</v>
      </c>
      <c r="H769" s="277">
        <v>7.3920000000000003</v>
      </c>
      <c r="I769" s="278"/>
      <c r="J769" s="279">
        <f>ROUND(I769*H769,2)</f>
        <v>0</v>
      </c>
      <c r="K769" s="275" t="s">
        <v>169</v>
      </c>
      <c r="L769" s="280"/>
      <c r="M769" s="281" t="s">
        <v>1</v>
      </c>
      <c r="N769" s="282" t="s">
        <v>43</v>
      </c>
      <c r="O769" s="91"/>
      <c r="P769" s="227">
        <f>O769*H769</f>
        <v>0</v>
      </c>
      <c r="Q769" s="227">
        <v>0.0039100000000000003</v>
      </c>
      <c r="R769" s="227">
        <f>Q769*H769</f>
        <v>0.028902720000000003</v>
      </c>
      <c r="S769" s="227">
        <v>0</v>
      </c>
      <c r="T769" s="228">
        <f>S769*H769</f>
        <v>0</v>
      </c>
      <c r="U769" s="38"/>
      <c r="V769" s="38"/>
      <c r="W769" s="38"/>
      <c r="X769" s="38"/>
      <c r="Y769" s="38"/>
      <c r="Z769" s="38"/>
      <c r="AA769" s="38"/>
      <c r="AB769" s="38"/>
      <c r="AC769" s="38"/>
      <c r="AD769" s="38"/>
      <c r="AE769" s="38"/>
      <c r="AR769" s="229" t="s">
        <v>318</v>
      </c>
      <c r="AT769" s="229" t="s">
        <v>616</v>
      </c>
      <c r="AU769" s="229" t="s">
        <v>88</v>
      </c>
      <c r="AY769" s="17" t="s">
        <v>162</v>
      </c>
      <c r="BE769" s="230">
        <f>IF(N769="základní",J769,0)</f>
        <v>0</v>
      </c>
      <c r="BF769" s="230">
        <f>IF(N769="snížená",J769,0)</f>
        <v>0</v>
      </c>
      <c r="BG769" s="230">
        <f>IF(N769="zákl. přenesená",J769,0)</f>
        <v>0</v>
      </c>
      <c r="BH769" s="230">
        <f>IF(N769="sníž. přenesená",J769,0)</f>
        <v>0</v>
      </c>
      <c r="BI769" s="230">
        <f>IF(N769="nulová",J769,0)</f>
        <v>0</v>
      </c>
      <c r="BJ769" s="17" t="s">
        <v>86</v>
      </c>
      <c r="BK769" s="230">
        <f>ROUND(I769*H769,2)</f>
        <v>0</v>
      </c>
      <c r="BL769" s="17" t="s">
        <v>245</v>
      </c>
      <c r="BM769" s="229" t="s">
        <v>1612</v>
      </c>
    </row>
    <row r="770" s="13" customFormat="1">
      <c r="A770" s="13"/>
      <c r="B770" s="236"/>
      <c r="C770" s="237"/>
      <c r="D770" s="231" t="s">
        <v>179</v>
      </c>
      <c r="E770" s="238" t="s">
        <v>1</v>
      </c>
      <c r="F770" s="239" t="s">
        <v>1613</v>
      </c>
      <c r="G770" s="237"/>
      <c r="H770" s="240">
        <v>7.3920000000000003</v>
      </c>
      <c r="I770" s="241"/>
      <c r="J770" s="237"/>
      <c r="K770" s="237"/>
      <c r="L770" s="242"/>
      <c r="M770" s="243"/>
      <c r="N770" s="244"/>
      <c r="O770" s="244"/>
      <c r="P770" s="244"/>
      <c r="Q770" s="244"/>
      <c r="R770" s="244"/>
      <c r="S770" s="244"/>
      <c r="T770" s="245"/>
      <c r="U770" s="13"/>
      <c r="V770" s="13"/>
      <c r="W770" s="13"/>
      <c r="X770" s="13"/>
      <c r="Y770" s="13"/>
      <c r="Z770" s="13"/>
      <c r="AA770" s="13"/>
      <c r="AB770" s="13"/>
      <c r="AC770" s="13"/>
      <c r="AD770" s="13"/>
      <c r="AE770" s="13"/>
      <c r="AT770" s="246" t="s">
        <v>179</v>
      </c>
      <c r="AU770" s="246" t="s">
        <v>88</v>
      </c>
      <c r="AV770" s="13" t="s">
        <v>88</v>
      </c>
      <c r="AW770" s="13" t="s">
        <v>34</v>
      </c>
      <c r="AX770" s="13" t="s">
        <v>78</v>
      </c>
      <c r="AY770" s="246" t="s">
        <v>162</v>
      </c>
    </row>
    <row r="771" s="14" customFormat="1">
      <c r="A771" s="14"/>
      <c r="B771" s="247"/>
      <c r="C771" s="248"/>
      <c r="D771" s="231" t="s">
        <v>179</v>
      </c>
      <c r="E771" s="249" t="s">
        <v>1</v>
      </c>
      <c r="F771" s="250" t="s">
        <v>181</v>
      </c>
      <c r="G771" s="248"/>
      <c r="H771" s="251">
        <v>7.3920000000000003</v>
      </c>
      <c r="I771" s="252"/>
      <c r="J771" s="248"/>
      <c r="K771" s="248"/>
      <c r="L771" s="253"/>
      <c r="M771" s="254"/>
      <c r="N771" s="255"/>
      <c r="O771" s="255"/>
      <c r="P771" s="255"/>
      <c r="Q771" s="255"/>
      <c r="R771" s="255"/>
      <c r="S771" s="255"/>
      <c r="T771" s="256"/>
      <c r="U771" s="14"/>
      <c r="V771" s="14"/>
      <c r="W771" s="14"/>
      <c r="X771" s="14"/>
      <c r="Y771" s="14"/>
      <c r="Z771" s="14"/>
      <c r="AA771" s="14"/>
      <c r="AB771" s="14"/>
      <c r="AC771" s="14"/>
      <c r="AD771" s="14"/>
      <c r="AE771" s="14"/>
      <c r="AT771" s="257" t="s">
        <v>179</v>
      </c>
      <c r="AU771" s="257" t="s">
        <v>88</v>
      </c>
      <c r="AV771" s="14" t="s">
        <v>170</v>
      </c>
      <c r="AW771" s="14" t="s">
        <v>34</v>
      </c>
      <c r="AX771" s="14" t="s">
        <v>86</v>
      </c>
      <c r="AY771" s="257" t="s">
        <v>162</v>
      </c>
    </row>
    <row r="772" s="2" customFormat="1" ht="33" customHeight="1">
      <c r="A772" s="38"/>
      <c r="B772" s="39"/>
      <c r="C772" s="218" t="s">
        <v>1614</v>
      </c>
      <c r="D772" s="218" t="s">
        <v>165</v>
      </c>
      <c r="E772" s="219" t="s">
        <v>1615</v>
      </c>
      <c r="F772" s="220" t="s">
        <v>1616</v>
      </c>
      <c r="G772" s="221" t="s">
        <v>208</v>
      </c>
      <c r="H772" s="222">
        <v>187.66</v>
      </c>
      <c r="I772" s="223"/>
      <c r="J772" s="224">
        <f>ROUND(I772*H772,2)</f>
        <v>0</v>
      </c>
      <c r="K772" s="220" t="s">
        <v>169</v>
      </c>
      <c r="L772" s="44"/>
      <c r="M772" s="225" t="s">
        <v>1</v>
      </c>
      <c r="N772" s="226" t="s">
        <v>43</v>
      </c>
      <c r="O772" s="91"/>
      <c r="P772" s="227">
        <f>O772*H772</f>
        <v>0</v>
      </c>
      <c r="Q772" s="227">
        <v>0.0071199999999999996</v>
      </c>
      <c r="R772" s="227">
        <f>Q772*H772</f>
        <v>1.3361391999999999</v>
      </c>
      <c r="S772" s="227">
        <v>0</v>
      </c>
      <c r="T772" s="228">
        <f>S772*H772</f>
        <v>0</v>
      </c>
      <c r="U772" s="38"/>
      <c r="V772" s="38"/>
      <c r="W772" s="38"/>
      <c r="X772" s="38"/>
      <c r="Y772" s="38"/>
      <c r="Z772" s="38"/>
      <c r="AA772" s="38"/>
      <c r="AB772" s="38"/>
      <c r="AC772" s="38"/>
      <c r="AD772" s="38"/>
      <c r="AE772" s="38"/>
      <c r="AR772" s="229" t="s">
        <v>245</v>
      </c>
      <c r="AT772" s="229" t="s">
        <v>165</v>
      </c>
      <c r="AU772" s="229" t="s">
        <v>88</v>
      </c>
      <c r="AY772" s="17" t="s">
        <v>162</v>
      </c>
      <c r="BE772" s="230">
        <f>IF(N772="základní",J772,0)</f>
        <v>0</v>
      </c>
      <c r="BF772" s="230">
        <f>IF(N772="snížená",J772,0)</f>
        <v>0</v>
      </c>
      <c r="BG772" s="230">
        <f>IF(N772="zákl. přenesená",J772,0)</f>
        <v>0</v>
      </c>
      <c r="BH772" s="230">
        <f>IF(N772="sníž. přenesená",J772,0)</f>
        <v>0</v>
      </c>
      <c r="BI772" s="230">
        <f>IF(N772="nulová",J772,0)</f>
        <v>0</v>
      </c>
      <c r="BJ772" s="17" t="s">
        <v>86</v>
      </c>
      <c r="BK772" s="230">
        <f>ROUND(I772*H772,2)</f>
        <v>0</v>
      </c>
      <c r="BL772" s="17" t="s">
        <v>245</v>
      </c>
      <c r="BM772" s="229" t="s">
        <v>1617</v>
      </c>
    </row>
    <row r="773" s="2" customFormat="1">
      <c r="A773" s="38"/>
      <c r="B773" s="39"/>
      <c r="C773" s="40"/>
      <c r="D773" s="231" t="s">
        <v>172</v>
      </c>
      <c r="E773" s="40"/>
      <c r="F773" s="232" t="s">
        <v>1618</v>
      </c>
      <c r="G773" s="40"/>
      <c r="H773" s="40"/>
      <c r="I773" s="233"/>
      <c r="J773" s="40"/>
      <c r="K773" s="40"/>
      <c r="L773" s="44"/>
      <c r="M773" s="234"/>
      <c r="N773" s="235"/>
      <c r="O773" s="91"/>
      <c r="P773" s="91"/>
      <c r="Q773" s="91"/>
      <c r="R773" s="91"/>
      <c r="S773" s="91"/>
      <c r="T773" s="92"/>
      <c r="U773" s="38"/>
      <c r="V773" s="38"/>
      <c r="W773" s="38"/>
      <c r="X773" s="38"/>
      <c r="Y773" s="38"/>
      <c r="Z773" s="38"/>
      <c r="AA773" s="38"/>
      <c r="AB773" s="38"/>
      <c r="AC773" s="38"/>
      <c r="AD773" s="38"/>
      <c r="AE773" s="38"/>
      <c r="AT773" s="17" t="s">
        <v>172</v>
      </c>
      <c r="AU773" s="17" t="s">
        <v>88</v>
      </c>
    </row>
    <row r="774" s="15" customFormat="1">
      <c r="A774" s="15"/>
      <c r="B774" s="258"/>
      <c r="C774" s="259"/>
      <c r="D774" s="231" t="s">
        <v>179</v>
      </c>
      <c r="E774" s="260" t="s">
        <v>1</v>
      </c>
      <c r="F774" s="261" t="s">
        <v>1619</v>
      </c>
      <c r="G774" s="259"/>
      <c r="H774" s="260" t="s">
        <v>1</v>
      </c>
      <c r="I774" s="262"/>
      <c r="J774" s="259"/>
      <c r="K774" s="259"/>
      <c r="L774" s="263"/>
      <c r="M774" s="264"/>
      <c r="N774" s="265"/>
      <c r="O774" s="265"/>
      <c r="P774" s="265"/>
      <c r="Q774" s="265"/>
      <c r="R774" s="265"/>
      <c r="S774" s="265"/>
      <c r="T774" s="266"/>
      <c r="U774" s="15"/>
      <c r="V774" s="15"/>
      <c r="W774" s="15"/>
      <c r="X774" s="15"/>
      <c r="Y774" s="15"/>
      <c r="Z774" s="15"/>
      <c r="AA774" s="15"/>
      <c r="AB774" s="15"/>
      <c r="AC774" s="15"/>
      <c r="AD774" s="15"/>
      <c r="AE774" s="15"/>
      <c r="AT774" s="267" t="s">
        <v>179</v>
      </c>
      <c r="AU774" s="267" t="s">
        <v>88</v>
      </c>
      <c r="AV774" s="15" t="s">
        <v>86</v>
      </c>
      <c r="AW774" s="15" t="s">
        <v>34</v>
      </c>
      <c r="AX774" s="15" t="s">
        <v>78</v>
      </c>
      <c r="AY774" s="267" t="s">
        <v>162</v>
      </c>
    </row>
    <row r="775" s="15" customFormat="1">
      <c r="A775" s="15"/>
      <c r="B775" s="258"/>
      <c r="C775" s="259"/>
      <c r="D775" s="231" t="s">
        <v>179</v>
      </c>
      <c r="E775" s="260" t="s">
        <v>1</v>
      </c>
      <c r="F775" s="261" t="s">
        <v>1620</v>
      </c>
      <c r="G775" s="259"/>
      <c r="H775" s="260" t="s">
        <v>1</v>
      </c>
      <c r="I775" s="262"/>
      <c r="J775" s="259"/>
      <c r="K775" s="259"/>
      <c r="L775" s="263"/>
      <c r="M775" s="264"/>
      <c r="N775" s="265"/>
      <c r="O775" s="265"/>
      <c r="P775" s="265"/>
      <c r="Q775" s="265"/>
      <c r="R775" s="265"/>
      <c r="S775" s="265"/>
      <c r="T775" s="266"/>
      <c r="U775" s="15"/>
      <c r="V775" s="15"/>
      <c r="W775" s="15"/>
      <c r="X775" s="15"/>
      <c r="Y775" s="15"/>
      <c r="Z775" s="15"/>
      <c r="AA775" s="15"/>
      <c r="AB775" s="15"/>
      <c r="AC775" s="15"/>
      <c r="AD775" s="15"/>
      <c r="AE775" s="15"/>
      <c r="AT775" s="267" t="s">
        <v>179</v>
      </c>
      <c r="AU775" s="267" t="s">
        <v>88</v>
      </c>
      <c r="AV775" s="15" t="s">
        <v>86</v>
      </c>
      <c r="AW775" s="15" t="s">
        <v>34</v>
      </c>
      <c r="AX775" s="15" t="s">
        <v>78</v>
      </c>
      <c r="AY775" s="267" t="s">
        <v>162</v>
      </c>
    </row>
    <row r="776" s="13" customFormat="1">
      <c r="A776" s="13"/>
      <c r="B776" s="236"/>
      <c r="C776" s="237"/>
      <c r="D776" s="231" t="s">
        <v>179</v>
      </c>
      <c r="E776" s="238" t="s">
        <v>1</v>
      </c>
      <c r="F776" s="239" t="s">
        <v>1621</v>
      </c>
      <c r="G776" s="237"/>
      <c r="H776" s="240">
        <v>95.060000000000002</v>
      </c>
      <c r="I776" s="241"/>
      <c r="J776" s="237"/>
      <c r="K776" s="237"/>
      <c r="L776" s="242"/>
      <c r="M776" s="243"/>
      <c r="N776" s="244"/>
      <c r="O776" s="244"/>
      <c r="P776" s="244"/>
      <c r="Q776" s="244"/>
      <c r="R776" s="244"/>
      <c r="S776" s="244"/>
      <c r="T776" s="245"/>
      <c r="U776" s="13"/>
      <c r="V776" s="13"/>
      <c r="W776" s="13"/>
      <c r="X776" s="13"/>
      <c r="Y776" s="13"/>
      <c r="Z776" s="13"/>
      <c r="AA776" s="13"/>
      <c r="AB776" s="13"/>
      <c r="AC776" s="13"/>
      <c r="AD776" s="13"/>
      <c r="AE776" s="13"/>
      <c r="AT776" s="246" t="s">
        <v>179</v>
      </c>
      <c r="AU776" s="246" t="s">
        <v>88</v>
      </c>
      <c r="AV776" s="13" t="s">
        <v>88</v>
      </c>
      <c r="AW776" s="13" t="s">
        <v>34</v>
      </c>
      <c r="AX776" s="13" t="s">
        <v>78</v>
      </c>
      <c r="AY776" s="246" t="s">
        <v>162</v>
      </c>
    </row>
    <row r="777" s="15" customFormat="1">
      <c r="A777" s="15"/>
      <c r="B777" s="258"/>
      <c r="C777" s="259"/>
      <c r="D777" s="231" t="s">
        <v>179</v>
      </c>
      <c r="E777" s="260" t="s">
        <v>1</v>
      </c>
      <c r="F777" s="261" t="s">
        <v>1604</v>
      </c>
      <c r="G777" s="259"/>
      <c r="H777" s="260" t="s">
        <v>1</v>
      </c>
      <c r="I777" s="262"/>
      <c r="J777" s="259"/>
      <c r="K777" s="259"/>
      <c r="L777" s="263"/>
      <c r="M777" s="264"/>
      <c r="N777" s="265"/>
      <c r="O777" s="265"/>
      <c r="P777" s="265"/>
      <c r="Q777" s="265"/>
      <c r="R777" s="265"/>
      <c r="S777" s="265"/>
      <c r="T777" s="266"/>
      <c r="U777" s="15"/>
      <c r="V777" s="15"/>
      <c r="W777" s="15"/>
      <c r="X777" s="15"/>
      <c r="Y777" s="15"/>
      <c r="Z777" s="15"/>
      <c r="AA777" s="15"/>
      <c r="AB777" s="15"/>
      <c r="AC777" s="15"/>
      <c r="AD777" s="15"/>
      <c r="AE777" s="15"/>
      <c r="AT777" s="267" t="s">
        <v>179</v>
      </c>
      <c r="AU777" s="267" t="s">
        <v>88</v>
      </c>
      <c r="AV777" s="15" t="s">
        <v>86</v>
      </c>
      <c r="AW777" s="15" t="s">
        <v>34</v>
      </c>
      <c r="AX777" s="15" t="s">
        <v>78</v>
      </c>
      <c r="AY777" s="267" t="s">
        <v>162</v>
      </c>
    </row>
    <row r="778" s="13" customFormat="1">
      <c r="A778" s="13"/>
      <c r="B778" s="236"/>
      <c r="C778" s="237"/>
      <c r="D778" s="231" t="s">
        <v>179</v>
      </c>
      <c r="E778" s="238" t="s">
        <v>1</v>
      </c>
      <c r="F778" s="239" t="s">
        <v>1622</v>
      </c>
      <c r="G778" s="237"/>
      <c r="H778" s="240">
        <v>55.799999999999997</v>
      </c>
      <c r="I778" s="241"/>
      <c r="J778" s="237"/>
      <c r="K778" s="237"/>
      <c r="L778" s="242"/>
      <c r="M778" s="243"/>
      <c r="N778" s="244"/>
      <c r="O778" s="244"/>
      <c r="P778" s="244"/>
      <c r="Q778" s="244"/>
      <c r="R778" s="244"/>
      <c r="S778" s="244"/>
      <c r="T778" s="245"/>
      <c r="U778" s="13"/>
      <c r="V778" s="13"/>
      <c r="W778" s="13"/>
      <c r="X778" s="13"/>
      <c r="Y778" s="13"/>
      <c r="Z778" s="13"/>
      <c r="AA778" s="13"/>
      <c r="AB778" s="13"/>
      <c r="AC778" s="13"/>
      <c r="AD778" s="13"/>
      <c r="AE778" s="13"/>
      <c r="AT778" s="246" t="s">
        <v>179</v>
      </c>
      <c r="AU778" s="246" t="s">
        <v>88</v>
      </c>
      <c r="AV778" s="13" t="s">
        <v>88</v>
      </c>
      <c r="AW778" s="13" t="s">
        <v>34</v>
      </c>
      <c r="AX778" s="13" t="s">
        <v>78</v>
      </c>
      <c r="AY778" s="246" t="s">
        <v>162</v>
      </c>
    </row>
    <row r="779" s="15" customFormat="1">
      <c r="A779" s="15"/>
      <c r="B779" s="258"/>
      <c r="C779" s="259"/>
      <c r="D779" s="231" t="s">
        <v>179</v>
      </c>
      <c r="E779" s="260" t="s">
        <v>1</v>
      </c>
      <c r="F779" s="261" t="s">
        <v>1623</v>
      </c>
      <c r="G779" s="259"/>
      <c r="H779" s="260" t="s">
        <v>1</v>
      </c>
      <c r="I779" s="262"/>
      <c r="J779" s="259"/>
      <c r="K779" s="259"/>
      <c r="L779" s="263"/>
      <c r="M779" s="264"/>
      <c r="N779" s="265"/>
      <c r="O779" s="265"/>
      <c r="P779" s="265"/>
      <c r="Q779" s="265"/>
      <c r="R779" s="265"/>
      <c r="S779" s="265"/>
      <c r="T779" s="266"/>
      <c r="U779" s="15"/>
      <c r="V779" s="15"/>
      <c r="W779" s="15"/>
      <c r="X779" s="15"/>
      <c r="Y779" s="15"/>
      <c r="Z779" s="15"/>
      <c r="AA779" s="15"/>
      <c r="AB779" s="15"/>
      <c r="AC779" s="15"/>
      <c r="AD779" s="15"/>
      <c r="AE779" s="15"/>
      <c r="AT779" s="267" t="s">
        <v>179</v>
      </c>
      <c r="AU779" s="267" t="s">
        <v>88</v>
      </c>
      <c r="AV779" s="15" t="s">
        <v>86</v>
      </c>
      <c r="AW779" s="15" t="s">
        <v>34</v>
      </c>
      <c r="AX779" s="15" t="s">
        <v>78</v>
      </c>
      <c r="AY779" s="267" t="s">
        <v>162</v>
      </c>
    </row>
    <row r="780" s="13" customFormat="1">
      <c r="A780" s="13"/>
      <c r="B780" s="236"/>
      <c r="C780" s="237"/>
      <c r="D780" s="231" t="s">
        <v>179</v>
      </c>
      <c r="E780" s="238" t="s">
        <v>1</v>
      </c>
      <c r="F780" s="239" t="s">
        <v>1624</v>
      </c>
      <c r="G780" s="237"/>
      <c r="H780" s="240">
        <v>36.799999999999997</v>
      </c>
      <c r="I780" s="241"/>
      <c r="J780" s="237"/>
      <c r="K780" s="237"/>
      <c r="L780" s="242"/>
      <c r="M780" s="243"/>
      <c r="N780" s="244"/>
      <c r="O780" s="244"/>
      <c r="P780" s="244"/>
      <c r="Q780" s="244"/>
      <c r="R780" s="244"/>
      <c r="S780" s="244"/>
      <c r="T780" s="245"/>
      <c r="U780" s="13"/>
      <c r="V780" s="13"/>
      <c r="W780" s="13"/>
      <c r="X780" s="13"/>
      <c r="Y780" s="13"/>
      <c r="Z780" s="13"/>
      <c r="AA780" s="13"/>
      <c r="AB780" s="13"/>
      <c r="AC780" s="13"/>
      <c r="AD780" s="13"/>
      <c r="AE780" s="13"/>
      <c r="AT780" s="246" t="s">
        <v>179</v>
      </c>
      <c r="AU780" s="246" t="s">
        <v>88</v>
      </c>
      <c r="AV780" s="13" t="s">
        <v>88</v>
      </c>
      <c r="AW780" s="13" t="s">
        <v>34</v>
      </c>
      <c r="AX780" s="13" t="s">
        <v>78</v>
      </c>
      <c r="AY780" s="246" t="s">
        <v>162</v>
      </c>
    </row>
    <row r="781" s="14" customFormat="1">
      <c r="A781" s="14"/>
      <c r="B781" s="247"/>
      <c r="C781" s="248"/>
      <c r="D781" s="231" t="s">
        <v>179</v>
      </c>
      <c r="E781" s="249" t="s">
        <v>1</v>
      </c>
      <c r="F781" s="250" t="s">
        <v>181</v>
      </c>
      <c r="G781" s="248"/>
      <c r="H781" s="251">
        <v>187.66</v>
      </c>
      <c r="I781" s="252"/>
      <c r="J781" s="248"/>
      <c r="K781" s="248"/>
      <c r="L781" s="253"/>
      <c r="M781" s="254"/>
      <c r="N781" s="255"/>
      <c r="O781" s="255"/>
      <c r="P781" s="255"/>
      <c r="Q781" s="255"/>
      <c r="R781" s="255"/>
      <c r="S781" s="255"/>
      <c r="T781" s="256"/>
      <c r="U781" s="14"/>
      <c r="V781" s="14"/>
      <c r="W781" s="14"/>
      <c r="X781" s="14"/>
      <c r="Y781" s="14"/>
      <c r="Z781" s="14"/>
      <c r="AA781" s="14"/>
      <c r="AB781" s="14"/>
      <c r="AC781" s="14"/>
      <c r="AD781" s="14"/>
      <c r="AE781" s="14"/>
      <c r="AT781" s="257" t="s">
        <v>179</v>
      </c>
      <c r="AU781" s="257" t="s">
        <v>88</v>
      </c>
      <c r="AV781" s="14" t="s">
        <v>170</v>
      </c>
      <c r="AW781" s="14" t="s">
        <v>34</v>
      </c>
      <c r="AX781" s="14" t="s">
        <v>86</v>
      </c>
      <c r="AY781" s="257" t="s">
        <v>162</v>
      </c>
    </row>
    <row r="782" s="2" customFormat="1" ht="24.15" customHeight="1">
      <c r="A782" s="38"/>
      <c r="B782" s="39"/>
      <c r="C782" s="218" t="s">
        <v>1625</v>
      </c>
      <c r="D782" s="218" t="s">
        <v>165</v>
      </c>
      <c r="E782" s="219" t="s">
        <v>1626</v>
      </c>
      <c r="F782" s="220" t="s">
        <v>1627</v>
      </c>
      <c r="G782" s="221" t="s">
        <v>208</v>
      </c>
      <c r="H782" s="222">
        <v>88.269999999999996</v>
      </c>
      <c r="I782" s="223"/>
      <c r="J782" s="224">
        <f>ROUND(I782*H782,2)</f>
        <v>0</v>
      </c>
      <c r="K782" s="220" t="s">
        <v>169</v>
      </c>
      <c r="L782" s="44"/>
      <c r="M782" s="225" t="s">
        <v>1</v>
      </c>
      <c r="N782" s="226" t="s">
        <v>43</v>
      </c>
      <c r="O782" s="91"/>
      <c r="P782" s="227">
        <f>O782*H782</f>
        <v>0</v>
      </c>
      <c r="Q782" s="227">
        <v>0.0053499999999999997</v>
      </c>
      <c r="R782" s="227">
        <f>Q782*H782</f>
        <v>0.47224449999999996</v>
      </c>
      <c r="S782" s="227">
        <v>0</v>
      </c>
      <c r="T782" s="228">
        <f>S782*H782</f>
        <v>0</v>
      </c>
      <c r="U782" s="38"/>
      <c r="V782" s="38"/>
      <c r="W782" s="38"/>
      <c r="X782" s="38"/>
      <c r="Y782" s="38"/>
      <c r="Z782" s="38"/>
      <c r="AA782" s="38"/>
      <c r="AB782" s="38"/>
      <c r="AC782" s="38"/>
      <c r="AD782" s="38"/>
      <c r="AE782" s="38"/>
      <c r="AR782" s="229" t="s">
        <v>245</v>
      </c>
      <c r="AT782" s="229" t="s">
        <v>165</v>
      </c>
      <c r="AU782" s="229" t="s">
        <v>88</v>
      </c>
      <c r="AY782" s="17" t="s">
        <v>162</v>
      </c>
      <c r="BE782" s="230">
        <f>IF(N782="základní",J782,0)</f>
        <v>0</v>
      </c>
      <c r="BF782" s="230">
        <f>IF(N782="snížená",J782,0)</f>
        <v>0</v>
      </c>
      <c r="BG782" s="230">
        <f>IF(N782="zákl. přenesená",J782,0)</f>
        <v>0</v>
      </c>
      <c r="BH782" s="230">
        <f>IF(N782="sníž. přenesená",J782,0)</f>
        <v>0</v>
      </c>
      <c r="BI782" s="230">
        <f>IF(N782="nulová",J782,0)</f>
        <v>0</v>
      </c>
      <c r="BJ782" s="17" t="s">
        <v>86</v>
      </c>
      <c r="BK782" s="230">
        <f>ROUND(I782*H782,2)</f>
        <v>0</v>
      </c>
      <c r="BL782" s="17" t="s">
        <v>245</v>
      </c>
      <c r="BM782" s="229" t="s">
        <v>1628</v>
      </c>
    </row>
    <row r="783" s="2" customFormat="1">
      <c r="A783" s="38"/>
      <c r="B783" s="39"/>
      <c r="C783" s="40"/>
      <c r="D783" s="231" t="s">
        <v>172</v>
      </c>
      <c r="E783" s="40"/>
      <c r="F783" s="232" t="s">
        <v>1629</v>
      </c>
      <c r="G783" s="40"/>
      <c r="H783" s="40"/>
      <c r="I783" s="233"/>
      <c r="J783" s="40"/>
      <c r="K783" s="40"/>
      <c r="L783" s="44"/>
      <c r="M783" s="234"/>
      <c r="N783" s="235"/>
      <c r="O783" s="91"/>
      <c r="P783" s="91"/>
      <c r="Q783" s="91"/>
      <c r="R783" s="91"/>
      <c r="S783" s="91"/>
      <c r="T783" s="92"/>
      <c r="U783" s="38"/>
      <c r="V783" s="38"/>
      <c r="W783" s="38"/>
      <c r="X783" s="38"/>
      <c r="Y783" s="38"/>
      <c r="Z783" s="38"/>
      <c r="AA783" s="38"/>
      <c r="AB783" s="38"/>
      <c r="AC783" s="38"/>
      <c r="AD783" s="38"/>
      <c r="AE783" s="38"/>
      <c r="AT783" s="17" t="s">
        <v>172</v>
      </c>
      <c r="AU783" s="17" t="s">
        <v>88</v>
      </c>
    </row>
    <row r="784" s="15" customFormat="1">
      <c r="A784" s="15"/>
      <c r="B784" s="258"/>
      <c r="C784" s="259"/>
      <c r="D784" s="231" t="s">
        <v>179</v>
      </c>
      <c r="E784" s="260" t="s">
        <v>1</v>
      </c>
      <c r="F784" s="261" t="s">
        <v>1630</v>
      </c>
      <c r="G784" s="259"/>
      <c r="H784" s="260" t="s">
        <v>1</v>
      </c>
      <c r="I784" s="262"/>
      <c r="J784" s="259"/>
      <c r="K784" s="259"/>
      <c r="L784" s="263"/>
      <c r="M784" s="264"/>
      <c r="N784" s="265"/>
      <c r="O784" s="265"/>
      <c r="P784" s="265"/>
      <c r="Q784" s="265"/>
      <c r="R784" s="265"/>
      <c r="S784" s="265"/>
      <c r="T784" s="266"/>
      <c r="U784" s="15"/>
      <c r="V784" s="15"/>
      <c r="W784" s="15"/>
      <c r="X784" s="15"/>
      <c r="Y784" s="15"/>
      <c r="Z784" s="15"/>
      <c r="AA784" s="15"/>
      <c r="AB784" s="15"/>
      <c r="AC784" s="15"/>
      <c r="AD784" s="15"/>
      <c r="AE784" s="15"/>
      <c r="AT784" s="267" t="s">
        <v>179</v>
      </c>
      <c r="AU784" s="267" t="s">
        <v>88</v>
      </c>
      <c r="AV784" s="15" t="s">
        <v>86</v>
      </c>
      <c r="AW784" s="15" t="s">
        <v>34</v>
      </c>
      <c r="AX784" s="15" t="s">
        <v>78</v>
      </c>
      <c r="AY784" s="267" t="s">
        <v>162</v>
      </c>
    </row>
    <row r="785" s="13" customFormat="1">
      <c r="A785" s="13"/>
      <c r="B785" s="236"/>
      <c r="C785" s="237"/>
      <c r="D785" s="231" t="s">
        <v>179</v>
      </c>
      <c r="E785" s="238" t="s">
        <v>1</v>
      </c>
      <c r="F785" s="239" t="s">
        <v>1631</v>
      </c>
      <c r="G785" s="237"/>
      <c r="H785" s="240">
        <v>29.75</v>
      </c>
      <c r="I785" s="241"/>
      <c r="J785" s="237"/>
      <c r="K785" s="237"/>
      <c r="L785" s="242"/>
      <c r="M785" s="243"/>
      <c r="N785" s="244"/>
      <c r="O785" s="244"/>
      <c r="P785" s="244"/>
      <c r="Q785" s="244"/>
      <c r="R785" s="244"/>
      <c r="S785" s="244"/>
      <c r="T785" s="245"/>
      <c r="U785" s="13"/>
      <c r="V785" s="13"/>
      <c r="W785" s="13"/>
      <c r="X785" s="13"/>
      <c r="Y785" s="13"/>
      <c r="Z785" s="13"/>
      <c r="AA785" s="13"/>
      <c r="AB785" s="13"/>
      <c r="AC785" s="13"/>
      <c r="AD785" s="13"/>
      <c r="AE785" s="13"/>
      <c r="AT785" s="246" t="s">
        <v>179</v>
      </c>
      <c r="AU785" s="246" t="s">
        <v>88</v>
      </c>
      <c r="AV785" s="13" t="s">
        <v>88</v>
      </c>
      <c r="AW785" s="13" t="s">
        <v>34</v>
      </c>
      <c r="AX785" s="13" t="s">
        <v>78</v>
      </c>
      <c r="AY785" s="246" t="s">
        <v>162</v>
      </c>
    </row>
    <row r="786" s="15" customFormat="1">
      <c r="A786" s="15"/>
      <c r="B786" s="258"/>
      <c r="C786" s="259"/>
      <c r="D786" s="231" t="s">
        <v>179</v>
      </c>
      <c r="E786" s="260" t="s">
        <v>1</v>
      </c>
      <c r="F786" s="261" t="s">
        <v>1632</v>
      </c>
      <c r="G786" s="259"/>
      <c r="H786" s="260" t="s">
        <v>1</v>
      </c>
      <c r="I786" s="262"/>
      <c r="J786" s="259"/>
      <c r="K786" s="259"/>
      <c r="L786" s="263"/>
      <c r="M786" s="264"/>
      <c r="N786" s="265"/>
      <c r="O786" s="265"/>
      <c r="P786" s="265"/>
      <c r="Q786" s="265"/>
      <c r="R786" s="265"/>
      <c r="S786" s="265"/>
      <c r="T786" s="266"/>
      <c r="U786" s="15"/>
      <c r="V786" s="15"/>
      <c r="W786" s="15"/>
      <c r="X786" s="15"/>
      <c r="Y786" s="15"/>
      <c r="Z786" s="15"/>
      <c r="AA786" s="15"/>
      <c r="AB786" s="15"/>
      <c r="AC786" s="15"/>
      <c r="AD786" s="15"/>
      <c r="AE786" s="15"/>
      <c r="AT786" s="267" t="s">
        <v>179</v>
      </c>
      <c r="AU786" s="267" t="s">
        <v>88</v>
      </c>
      <c r="AV786" s="15" t="s">
        <v>86</v>
      </c>
      <c r="AW786" s="15" t="s">
        <v>34</v>
      </c>
      <c r="AX786" s="15" t="s">
        <v>78</v>
      </c>
      <c r="AY786" s="267" t="s">
        <v>162</v>
      </c>
    </row>
    <row r="787" s="13" customFormat="1">
      <c r="A787" s="13"/>
      <c r="B787" s="236"/>
      <c r="C787" s="237"/>
      <c r="D787" s="231" t="s">
        <v>179</v>
      </c>
      <c r="E787" s="238" t="s">
        <v>1</v>
      </c>
      <c r="F787" s="239" t="s">
        <v>1633</v>
      </c>
      <c r="G787" s="237"/>
      <c r="H787" s="240">
        <v>39.579999999999998</v>
      </c>
      <c r="I787" s="241"/>
      <c r="J787" s="237"/>
      <c r="K787" s="237"/>
      <c r="L787" s="242"/>
      <c r="M787" s="243"/>
      <c r="N787" s="244"/>
      <c r="O787" s="244"/>
      <c r="P787" s="244"/>
      <c r="Q787" s="244"/>
      <c r="R787" s="244"/>
      <c r="S787" s="244"/>
      <c r="T787" s="245"/>
      <c r="U787" s="13"/>
      <c r="V787" s="13"/>
      <c r="W787" s="13"/>
      <c r="X787" s="13"/>
      <c r="Y787" s="13"/>
      <c r="Z787" s="13"/>
      <c r="AA787" s="13"/>
      <c r="AB787" s="13"/>
      <c r="AC787" s="13"/>
      <c r="AD787" s="13"/>
      <c r="AE787" s="13"/>
      <c r="AT787" s="246" t="s">
        <v>179</v>
      </c>
      <c r="AU787" s="246" t="s">
        <v>88</v>
      </c>
      <c r="AV787" s="13" t="s">
        <v>88</v>
      </c>
      <c r="AW787" s="13" t="s">
        <v>34</v>
      </c>
      <c r="AX787" s="13" t="s">
        <v>78</v>
      </c>
      <c r="AY787" s="246" t="s">
        <v>162</v>
      </c>
    </row>
    <row r="788" s="15" customFormat="1">
      <c r="A788" s="15"/>
      <c r="B788" s="258"/>
      <c r="C788" s="259"/>
      <c r="D788" s="231" t="s">
        <v>179</v>
      </c>
      <c r="E788" s="260" t="s">
        <v>1</v>
      </c>
      <c r="F788" s="261" t="s">
        <v>1634</v>
      </c>
      <c r="G788" s="259"/>
      <c r="H788" s="260" t="s">
        <v>1</v>
      </c>
      <c r="I788" s="262"/>
      <c r="J788" s="259"/>
      <c r="K788" s="259"/>
      <c r="L788" s="263"/>
      <c r="M788" s="264"/>
      <c r="N788" s="265"/>
      <c r="O788" s="265"/>
      <c r="P788" s="265"/>
      <c r="Q788" s="265"/>
      <c r="R788" s="265"/>
      <c r="S788" s="265"/>
      <c r="T788" s="266"/>
      <c r="U788" s="15"/>
      <c r="V788" s="15"/>
      <c r="W788" s="15"/>
      <c r="X788" s="15"/>
      <c r="Y788" s="15"/>
      <c r="Z788" s="15"/>
      <c r="AA788" s="15"/>
      <c r="AB788" s="15"/>
      <c r="AC788" s="15"/>
      <c r="AD788" s="15"/>
      <c r="AE788" s="15"/>
      <c r="AT788" s="267" t="s">
        <v>179</v>
      </c>
      <c r="AU788" s="267" t="s">
        <v>88</v>
      </c>
      <c r="AV788" s="15" t="s">
        <v>86</v>
      </c>
      <c r="AW788" s="15" t="s">
        <v>34</v>
      </c>
      <c r="AX788" s="15" t="s">
        <v>78</v>
      </c>
      <c r="AY788" s="267" t="s">
        <v>162</v>
      </c>
    </row>
    <row r="789" s="13" customFormat="1">
      <c r="A789" s="13"/>
      <c r="B789" s="236"/>
      <c r="C789" s="237"/>
      <c r="D789" s="231" t="s">
        <v>179</v>
      </c>
      <c r="E789" s="238" t="s">
        <v>1</v>
      </c>
      <c r="F789" s="239" t="s">
        <v>1635</v>
      </c>
      <c r="G789" s="237"/>
      <c r="H789" s="240">
        <v>8.1999999999999993</v>
      </c>
      <c r="I789" s="241"/>
      <c r="J789" s="237"/>
      <c r="K789" s="237"/>
      <c r="L789" s="242"/>
      <c r="M789" s="243"/>
      <c r="N789" s="244"/>
      <c r="O789" s="244"/>
      <c r="P789" s="244"/>
      <c r="Q789" s="244"/>
      <c r="R789" s="244"/>
      <c r="S789" s="244"/>
      <c r="T789" s="245"/>
      <c r="U789" s="13"/>
      <c r="V789" s="13"/>
      <c r="W789" s="13"/>
      <c r="X789" s="13"/>
      <c r="Y789" s="13"/>
      <c r="Z789" s="13"/>
      <c r="AA789" s="13"/>
      <c r="AB789" s="13"/>
      <c r="AC789" s="13"/>
      <c r="AD789" s="13"/>
      <c r="AE789" s="13"/>
      <c r="AT789" s="246" t="s">
        <v>179</v>
      </c>
      <c r="AU789" s="246" t="s">
        <v>88</v>
      </c>
      <c r="AV789" s="13" t="s">
        <v>88</v>
      </c>
      <c r="AW789" s="13" t="s">
        <v>34</v>
      </c>
      <c r="AX789" s="13" t="s">
        <v>78</v>
      </c>
      <c r="AY789" s="246" t="s">
        <v>162</v>
      </c>
    </row>
    <row r="790" s="15" customFormat="1">
      <c r="A790" s="15"/>
      <c r="B790" s="258"/>
      <c r="C790" s="259"/>
      <c r="D790" s="231" t="s">
        <v>179</v>
      </c>
      <c r="E790" s="260" t="s">
        <v>1</v>
      </c>
      <c r="F790" s="261" t="s">
        <v>1636</v>
      </c>
      <c r="G790" s="259"/>
      <c r="H790" s="260" t="s">
        <v>1</v>
      </c>
      <c r="I790" s="262"/>
      <c r="J790" s="259"/>
      <c r="K790" s="259"/>
      <c r="L790" s="263"/>
      <c r="M790" s="264"/>
      <c r="N790" s="265"/>
      <c r="O790" s="265"/>
      <c r="P790" s="265"/>
      <c r="Q790" s="265"/>
      <c r="R790" s="265"/>
      <c r="S790" s="265"/>
      <c r="T790" s="266"/>
      <c r="U790" s="15"/>
      <c r="V790" s="15"/>
      <c r="W790" s="15"/>
      <c r="X790" s="15"/>
      <c r="Y790" s="15"/>
      <c r="Z790" s="15"/>
      <c r="AA790" s="15"/>
      <c r="AB790" s="15"/>
      <c r="AC790" s="15"/>
      <c r="AD790" s="15"/>
      <c r="AE790" s="15"/>
      <c r="AT790" s="267" t="s">
        <v>179</v>
      </c>
      <c r="AU790" s="267" t="s">
        <v>88</v>
      </c>
      <c r="AV790" s="15" t="s">
        <v>86</v>
      </c>
      <c r="AW790" s="15" t="s">
        <v>34</v>
      </c>
      <c r="AX790" s="15" t="s">
        <v>78</v>
      </c>
      <c r="AY790" s="267" t="s">
        <v>162</v>
      </c>
    </row>
    <row r="791" s="13" customFormat="1">
      <c r="A791" s="13"/>
      <c r="B791" s="236"/>
      <c r="C791" s="237"/>
      <c r="D791" s="231" t="s">
        <v>179</v>
      </c>
      <c r="E791" s="238" t="s">
        <v>1</v>
      </c>
      <c r="F791" s="239" t="s">
        <v>1637</v>
      </c>
      <c r="G791" s="237"/>
      <c r="H791" s="240">
        <v>10.74</v>
      </c>
      <c r="I791" s="241"/>
      <c r="J791" s="237"/>
      <c r="K791" s="237"/>
      <c r="L791" s="242"/>
      <c r="M791" s="243"/>
      <c r="N791" s="244"/>
      <c r="O791" s="244"/>
      <c r="P791" s="244"/>
      <c r="Q791" s="244"/>
      <c r="R791" s="244"/>
      <c r="S791" s="244"/>
      <c r="T791" s="245"/>
      <c r="U791" s="13"/>
      <c r="V791" s="13"/>
      <c r="W791" s="13"/>
      <c r="X791" s="13"/>
      <c r="Y791" s="13"/>
      <c r="Z791" s="13"/>
      <c r="AA791" s="13"/>
      <c r="AB791" s="13"/>
      <c r="AC791" s="13"/>
      <c r="AD791" s="13"/>
      <c r="AE791" s="13"/>
      <c r="AT791" s="246" t="s">
        <v>179</v>
      </c>
      <c r="AU791" s="246" t="s">
        <v>88</v>
      </c>
      <c r="AV791" s="13" t="s">
        <v>88</v>
      </c>
      <c r="AW791" s="13" t="s">
        <v>34</v>
      </c>
      <c r="AX791" s="13" t="s">
        <v>78</v>
      </c>
      <c r="AY791" s="246" t="s">
        <v>162</v>
      </c>
    </row>
    <row r="792" s="14" customFormat="1">
      <c r="A792" s="14"/>
      <c r="B792" s="247"/>
      <c r="C792" s="248"/>
      <c r="D792" s="231" t="s">
        <v>179</v>
      </c>
      <c r="E792" s="249" t="s">
        <v>1</v>
      </c>
      <c r="F792" s="250" t="s">
        <v>181</v>
      </c>
      <c r="G792" s="248"/>
      <c r="H792" s="251">
        <v>88.269999999999996</v>
      </c>
      <c r="I792" s="252"/>
      <c r="J792" s="248"/>
      <c r="K792" s="248"/>
      <c r="L792" s="253"/>
      <c r="M792" s="254"/>
      <c r="N792" s="255"/>
      <c r="O792" s="255"/>
      <c r="P792" s="255"/>
      <c r="Q792" s="255"/>
      <c r="R792" s="255"/>
      <c r="S792" s="255"/>
      <c r="T792" s="256"/>
      <c r="U792" s="14"/>
      <c r="V792" s="14"/>
      <c r="W792" s="14"/>
      <c r="X792" s="14"/>
      <c r="Y792" s="14"/>
      <c r="Z792" s="14"/>
      <c r="AA792" s="14"/>
      <c r="AB792" s="14"/>
      <c r="AC792" s="14"/>
      <c r="AD792" s="14"/>
      <c r="AE792" s="14"/>
      <c r="AT792" s="257" t="s">
        <v>179</v>
      </c>
      <c r="AU792" s="257" t="s">
        <v>88</v>
      </c>
      <c r="AV792" s="14" t="s">
        <v>170</v>
      </c>
      <c r="AW792" s="14" t="s">
        <v>34</v>
      </c>
      <c r="AX792" s="14" t="s">
        <v>86</v>
      </c>
      <c r="AY792" s="257" t="s">
        <v>162</v>
      </c>
    </row>
    <row r="793" s="2" customFormat="1" ht="33" customHeight="1">
      <c r="A793" s="38"/>
      <c r="B793" s="39"/>
      <c r="C793" s="218" t="s">
        <v>1638</v>
      </c>
      <c r="D793" s="218" t="s">
        <v>165</v>
      </c>
      <c r="E793" s="219" t="s">
        <v>1639</v>
      </c>
      <c r="F793" s="220" t="s">
        <v>1640</v>
      </c>
      <c r="G793" s="221" t="s">
        <v>208</v>
      </c>
      <c r="H793" s="222">
        <v>11.4</v>
      </c>
      <c r="I793" s="223"/>
      <c r="J793" s="224">
        <f>ROUND(I793*H793,2)</f>
        <v>0</v>
      </c>
      <c r="K793" s="220" t="s">
        <v>169</v>
      </c>
      <c r="L793" s="44"/>
      <c r="M793" s="225" t="s">
        <v>1</v>
      </c>
      <c r="N793" s="226" t="s">
        <v>43</v>
      </c>
      <c r="O793" s="91"/>
      <c r="P793" s="227">
        <f>O793*H793</f>
        <v>0</v>
      </c>
      <c r="Q793" s="227">
        <v>0.0043600000000000002</v>
      </c>
      <c r="R793" s="227">
        <f>Q793*H793</f>
        <v>0.049704000000000005</v>
      </c>
      <c r="S793" s="227">
        <v>0</v>
      </c>
      <c r="T793" s="228">
        <f>S793*H793</f>
        <v>0</v>
      </c>
      <c r="U793" s="38"/>
      <c r="V793" s="38"/>
      <c r="W793" s="38"/>
      <c r="X793" s="38"/>
      <c r="Y793" s="38"/>
      <c r="Z793" s="38"/>
      <c r="AA793" s="38"/>
      <c r="AB793" s="38"/>
      <c r="AC793" s="38"/>
      <c r="AD793" s="38"/>
      <c r="AE793" s="38"/>
      <c r="AR793" s="229" t="s">
        <v>245</v>
      </c>
      <c r="AT793" s="229" t="s">
        <v>165</v>
      </c>
      <c r="AU793" s="229" t="s">
        <v>88</v>
      </c>
      <c r="AY793" s="17" t="s">
        <v>162</v>
      </c>
      <c r="BE793" s="230">
        <f>IF(N793="základní",J793,0)</f>
        <v>0</v>
      </c>
      <c r="BF793" s="230">
        <f>IF(N793="snížená",J793,0)</f>
        <v>0</v>
      </c>
      <c r="BG793" s="230">
        <f>IF(N793="zákl. přenesená",J793,0)</f>
        <v>0</v>
      </c>
      <c r="BH793" s="230">
        <f>IF(N793="sníž. přenesená",J793,0)</f>
        <v>0</v>
      </c>
      <c r="BI793" s="230">
        <f>IF(N793="nulová",J793,0)</f>
        <v>0</v>
      </c>
      <c r="BJ793" s="17" t="s">
        <v>86</v>
      </c>
      <c r="BK793" s="230">
        <f>ROUND(I793*H793,2)</f>
        <v>0</v>
      </c>
      <c r="BL793" s="17" t="s">
        <v>245</v>
      </c>
      <c r="BM793" s="229" t="s">
        <v>1641</v>
      </c>
    </row>
    <row r="794" s="2" customFormat="1">
      <c r="A794" s="38"/>
      <c r="B794" s="39"/>
      <c r="C794" s="40"/>
      <c r="D794" s="231" t="s">
        <v>172</v>
      </c>
      <c r="E794" s="40"/>
      <c r="F794" s="232" t="s">
        <v>1642</v>
      </c>
      <c r="G794" s="40"/>
      <c r="H794" s="40"/>
      <c r="I794" s="233"/>
      <c r="J794" s="40"/>
      <c r="K794" s="40"/>
      <c r="L794" s="44"/>
      <c r="M794" s="234"/>
      <c r="N794" s="235"/>
      <c r="O794" s="91"/>
      <c r="P794" s="91"/>
      <c r="Q794" s="91"/>
      <c r="R794" s="91"/>
      <c r="S794" s="91"/>
      <c r="T794" s="92"/>
      <c r="U794" s="38"/>
      <c r="V794" s="38"/>
      <c r="W794" s="38"/>
      <c r="X794" s="38"/>
      <c r="Y794" s="38"/>
      <c r="Z794" s="38"/>
      <c r="AA794" s="38"/>
      <c r="AB794" s="38"/>
      <c r="AC794" s="38"/>
      <c r="AD794" s="38"/>
      <c r="AE794" s="38"/>
      <c r="AT794" s="17" t="s">
        <v>172</v>
      </c>
      <c r="AU794" s="17" t="s">
        <v>88</v>
      </c>
    </row>
    <row r="795" s="2" customFormat="1" ht="33" customHeight="1">
      <c r="A795" s="38"/>
      <c r="B795" s="39"/>
      <c r="C795" s="218" t="s">
        <v>1643</v>
      </c>
      <c r="D795" s="218" t="s">
        <v>165</v>
      </c>
      <c r="E795" s="219" t="s">
        <v>1644</v>
      </c>
      <c r="F795" s="220" t="s">
        <v>1645</v>
      </c>
      <c r="G795" s="221" t="s">
        <v>176</v>
      </c>
      <c r="H795" s="222">
        <v>0.78000000000000003</v>
      </c>
      <c r="I795" s="223"/>
      <c r="J795" s="224">
        <f>ROUND(I795*H795,2)</f>
        <v>0</v>
      </c>
      <c r="K795" s="220" t="s">
        <v>169</v>
      </c>
      <c r="L795" s="44"/>
      <c r="M795" s="225" t="s">
        <v>1</v>
      </c>
      <c r="N795" s="226" t="s">
        <v>43</v>
      </c>
      <c r="O795" s="91"/>
      <c r="P795" s="227">
        <f>O795*H795</f>
        <v>0</v>
      </c>
      <c r="Q795" s="227">
        <v>0.010789999999999999</v>
      </c>
      <c r="R795" s="227">
        <f>Q795*H795</f>
        <v>0.0084162000000000004</v>
      </c>
      <c r="S795" s="227">
        <v>0</v>
      </c>
      <c r="T795" s="228">
        <f>S795*H795</f>
        <v>0</v>
      </c>
      <c r="U795" s="38"/>
      <c r="V795" s="38"/>
      <c r="W795" s="38"/>
      <c r="X795" s="38"/>
      <c r="Y795" s="38"/>
      <c r="Z795" s="38"/>
      <c r="AA795" s="38"/>
      <c r="AB795" s="38"/>
      <c r="AC795" s="38"/>
      <c r="AD795" s="38"/>
      <c r="AE795" s="38"/>
      <c r="AR795" s="229" t="s">
        <v>245</v>
      </c>
      <c r="AT795" s="229" t="s">
        <v>165</v>
      </c>
      <c r="AU795" s="229" t="s">
        <v>88</v>
      </c>
      <c r="AY795" s="17" t="s">
        <v>162</v>
      </c>
      <c r="BE795" s="230">
        <f>IF(N795="základní",J795,0)</f>
        <v>0</v>
      </c>
      <c r="BF795" s="230">
        <f>IF(N795="snížená",J795,0)</f>
        <v>0</v>
      </c>
      <c r="BG795" s="230">
        <f>IF(N795="zákl. přenesená",J795,0)</f>
        <v>0</v>
      </c>
      <c r="BH795" s="230">
        <f>IF(N795="sníž. přenesená",J795,0)</f>
        <v>0</v>
      </c>
      <c r="BI795" s="230">
        <f>IF(N795="nulová",J795,0)</f>
        <v>0</v>
      </c>
      <c r="BJ795" s="17" t="s">
        <v>86</v>
      </c>
      <c r="BK795" s="230">
        <f>ROUND(I795*H795,2)</f>
        <v>0</v>
      </c>
      <c r="BL795" s="17" t="s">
        <v>245</v>
      </c>
      <c r="BM795" s="229" t="s">
        <v>1646</v>
      </c>
    </row>
    <row r="796" s="2" customFormat="1" ht="33" customHeight="1">
      <c r="A796" s="38"/>
      <c r="B796" s="39"/>
      <c r="C796" s="218" t="s">
        <v>1647</v>
      </c>
      <c r="D796" s="218" t="s">
        <v>165</v>
      </c>
      <c r="E796" s="219" t="s">
        <v>1648</v>
      </c>
      <c r="F796" s="220" t="s">
        <v>1649</v>
      </c>
      <c r="G796" s="221" t="s">
        <v>268</v>
      </c>
      <c r="H796" s="222">
        <v>12</v>
      </c>
      <c r="I796" s="223"/>
      <c r="J796" s="224">
        <f>ROUND(I796*H796,2)</f>
        <v>0</v>
      </c>
      <c r="K796" s="220" t="s">
        <v>169</v>
      </c>
      <c r="L796" s="44"/>
      <c r="M796" s="225" t="s">
        <v>1</v>
      </c>
      <c r="N796" s="226" t="s">
        <v>43</v>
      </c>
      <c r="O796" s="91"/>
      <c r="P796" s="227">
        <f>O796*H796</f>
        <v>0</v>
      </c>
      <c r="Q796" s="227">
        <v>0.015679999999999999</v>
      </c>
      <c r="R796" s="227">
        <f>Q796*H796</f>
        <v>0.18815999999999999</v>
      </c>
      <c r="S796" s="227">
        <v>0</v>
      </c>
      <c r="T796" s="228">
        <f>S796*H796</f>
        <v>0</v>
      </c>
      <c r="U796" s="38"/>
      <c r="V796" s="38"/>
      <c r="W796" s="38"/>
      <c r="X796" s="38"/>
      <c r="Y796" s="38"/>
      <c r="Z796" s="38"/>
      <c r="AA796" s="38"/>
      <c r="AB796" s="38"/>
      <c r="AC796" s="38"/>
      <c r="AD796" s="38"/>
      <c r="AE796" s="38"/>
      <c r="AR796" s="229" t="s">
        <v>245</v>
      </c>
      <c r="AT796" s="229" t="s">
        <v>165</v>
      </c>
      <c r="AU796" s="229" t="s">
        <v>88</v>
      </c>
      <c r="AY796" s="17" t="s">
        <v>162</v>
      </c>
      <c r="BE796" s="230">
        <f>IF(N796="základní",J796,0)</f>
        <v>0</v>
      </c>
      <c r="BF796" s="230">
        <f>IF(N796="snížená",J796,0)</f>
        <v>0</v>
      </c>
      <c r="BG796" s="230">
        <f>IF(N796="zákl. přenesená",J796,0)</f>
        <v>0</v>
      </c>
      <c r="BH796" s="230">
        <f>IF(N796="sníž. přenesená",J796,0)</f>
        <v>0</v>
      </c>
      <c r="BI796" s="230">
        <f>IF(N796="nulová",J796,0)</f>
        <v>0</v>
      </c>
      <c r="BJ796" s="17" t="s">
        <v>86</v>
      </c>
      <c r="BK796" s="230">
        <f>ROUND(I796*H796,2)</f>
        <v>0</v>
      </c>
      <c r="BL796" s="17" t="s">
        <v>245</v>
      </c>
      <c r="BM796" s="229" t="s">
        <v>1650</v>
      </c>
    </row>
    <row r="797" s="2" customFormat="1">
      <c r="A797" s="38"/>
      <c r="B797" s="39"/>
      <c r="C797" s="40"/>
      <c r="D797" s="231" t="s">
        <v>172</v>
      </c>
      <c r="E797" s="40"/>
      <c r="F797" s="232" t="s">
        <v>1651</v>
      </c>
      <c r="G797" s="40"/>
      <c r="H797" s="40"/>
      <c r="I797" s="233"/>
      <c r="J797" s="40"/>
      <c r="K797" s="40"/>
      <c r="L797" s="44"/>
      <c r="M797" s="234"/>
      <c r="N797" s="235"/>
      <c r="O797" s="91"/>
      <c r="P797" s="91"/>
      <c r="Q797" s="91"/>
      <c r="R797" s="91"/>
      <c r="S797" s="91"/>
      <c r="T797" s="92"/>
      <c r="U797" s="38"/>
      <c r="V797" s="38"/>
      <c r="W797" s="38"/>
      <c r="X797" s="38"/>
      <c r="Y797" s="38"/>
      <c r="Z797" s="38"/>
      <c r="AA797" s="38"/>
      <c r="AB797" s="38"/>
      <c r="AC797" s="38"/>
      <c r="AD797" s="38"/>
      <c r="AE797" s="38"/>
      <c r="AT797" s="17" t="s">
        <v>172</v>
      </c>
      <c r="AU797" s="17" t="s">
        <v>88</v>
      </c>
    </row>
    <row r="798" s="2" customFormat="1" ht="16.5" customHeight="1">
      <c r="A798" s="38"/>
      <c r="B798" s="39"/>
      <c r="C798" s="218" t="s">
        <v>1652</v>
      </c>
      <c r="D798" s="218" t="s">
        <v>165</v>
      </c>
      <c r="E798" s="219" t="s">
        <v>1653</v>
      </c>
      <c r="F798" s="220" t="s">
        <v>1654</v>
      </c>
      <c r="G798" s="221" t="s">
        <v>208</v>
      </c>
      <c r="H798" s="222">
        <v>8</v>
      </c>
      <c r="I798" s="223"/>
      <c r="J798" s="224">
        <f>ROUND(I798*H798,2)</f>
        <v>0</v>
      </c>
      <c r="K798" s="220" t="s">
        <v>1</v>
      </c>
      <c r="L798" s="44"/>
      <c r="M798" s="225" t="s">
        <v>1</v>
      </c>
      <c r="N798" s="226" t="s">
        <v>43</v>
      </c>
      <c r="O798" s="91"/>
      <c r="P798" s="227">
        <f>O798*H798</f>
        <v>0</v>
      </c>
      <c r="Q798" s="227">
        <v>0</v>
      </c>
      <c r="R798" s="227">
        <f>Q798*H798</f>
        <v>0</v>
      </c>
      <c r="S798" s="227">
        <v>0</v>
      </c>
      <c r="T798" s="228">
        <f>S798*H798</f>
        <v>0</v>
      </c>
      <c r="U798" s="38"/>
      <c r="V798" s="38"/>
      <c r="W798" s="38"/>
      <c r="X798" s="38"/>
      <c r="Y798" s="38"/>
      <c r="Z798" s="38"/>
      <c r="AA798" s="38"/>
      <c r="AB798" s="38"/>
      <c r="AC798" s="38"/>
      <c r="AD798" s="38"/>
      <c r="AE798" s="38"/>
      <c r="AR798" s="229" t="s">
        <v>245</v>
      </c>
      <c r="AT798" s="229" t="s">
        <v>165</v>
      </c>
      <c r="AU798" s="229" t="s">
        <v>88</v>
      </c>
      <c r="AY798" s="17" t="s">
        <v>162</v>
      </c>
      <c r="BE798" s="230">
        <f>IF(N798="základní",J798,0)</f>
        <v>0</v>
      </c>
      <c r="BF798" s="230">
        <f>IF(N798="snížená",J798,0)</f>
        <v>0</v>
      </c>
      <c r="BG798" s="230">
        <f>IF(N798="zákl. přenesená",J798,0)</f>
        <v>0</v>
      </c>
      <c r="BH798" s="230">
        <f>IF(N798="sníž. přenesená",J798,0)</f>
        <v>0</v>
      </c>
      <c r="BI798" s="230">
        <f>IF(N798="nulová",J798,0)</f>
        <v>0</v>
      </c>
      <c r="BJ798" s="17" t="s">
        <v>86</v>
      </c>
      <c r="BK798" s="230">
        <f>ROUND(I798*H798,2)</f>
        <v>0</v>
      </c>
      <c r="BL798" s="17" t="s">
        <v>245</v>
      </c>
      <c r="BM798" s="229" t="s">
        <v>1655</v>
      </c>
    </row>
    <row r="799" s="2" customFormat="1" ht="24.15" customHeight="1">
      <c r="A799" s="38"/>
      <c r="B799" s="39"/>
      <c r="C799" s="218" t="s">
        <v>1656</v>
      </c>
      <c r="D799" s="218" t="s">
        <v>165</v>
      </c>
      <c r="E799" s="219" t="s">
        <v>1657</v>
      </c>
      <c r="F799" s="220" t="s">
        <v>1658</v>
      </c>
      <c r="G799" s="221" t="s">
        <v>208</v>
      </c>
      <c r="H799" s="222">
        <v>13</v>
      </c>
      <c r="I799" s="223"/>
      <c r="J799" s="224">
        <f>ROUND(I799*H799,2)</f>
        <v>0</v>
      </c>
      <c r="K799" s="220" t="s">
        <v>1</v>
      </c>
      <c r="L799" s="44"/>
      <c r="M799" s="225" t="s">
        <v>1</v>
      </c>
      <c r="N799" s="226" t="s">
        <v>43</v>
      </c>
      <c r="O799" s="91"/>
      <c r="P799" s="227">
        <f>O799*H799</f>
        <v>0</v>
      </c>
      <c r="Q799" s="227">
        <v>0.0016299999999999999</v>
      </c>
      <c r="R799" s="227">
        <f>Q799*H799</f>
        <v>0.021190000000000001</v>
      </c>
      <c r="S799" s="227">
        <v>0</v>
      </c>
      <c r="T799" s="228">
        <f>S799*H799</f>
        <v>0</v>
      </c>
      <c r="U799" s="38"/>
      <c r="V799" s="38"/>
      <c r="W799" s="38"/>
      <c r="X799" s="38"/>
      <c r="Y799" s="38"/>
      <c r="Z799" s="38"/>
      <c r="AA799" s="38"/>
      <c r="AB799" s="38"/>
      <c r="AC799" s="38"/>
      <c r="AD799" s="38"/>
      <c r="AE799" s="38"/>
      <c r="AR799" s="229" t="s">
        <v>245</v>
      </c>
      <c r="AT799" s="229" t="s">
        <v>165</v>
      </c>
      <c r="AU799" s="229" t="s">
        <v>88</v>
      </c>
      <c r="AY799" s="17" t="s">
        <v>162</v>
      </c>
      <c r="BE799" s="230">
        <f>IF(N799="základní",J799,0)</f>
        <v>0</v>
      </c>
      <c r="BF799" s="230">
        <f>IF(N799="snížená",J799,0)</f>
        <v>0</v>
      </c>
      <c r="BG799" s="230">
        <f>IF(N799="zákl. přenesená",J799,0)</f>
        <v>0</v>
      </c>
      <c r="BH799" s="230">
        <f>IF(N799="sníž. přenesená",J799,0)</f>
        <v>0</v>
      </c>
      <c r="BI799" s="230">
        <f>IF(N799="nulová",J799,0)</f>
        <v>0</v>
      </c>
      <c r="BJ799" s="17" t="s">
        <v>86</v>
      </c>
      <c r="BK799" s="230">
        <f>ROUND(I799*H799,2)</f>
        <v>0</v>
      </c>
      <c r="BL799" s="17" t="s">
        <v>245</v>
      </c>
      <c r="BM799" s="229" t="s">
        <v>1659</v>
      </c>
    </row>
    <row r="800" s="2" customFormat="1">
      <c r="A800" s="38"/>
      <c r="B800" s="39"/>
      <c r="C800" s="40"/>
      <c r="D800" s="231" t="s">
        <v>172</v>
      </c>
      <c r="E800" s="40"/>
      <c r="F800" s="232" t="s">
        <v>1597</v>
      </c>
      <c r="G800" s="40"/>
      <c r="H800" s="40"/>
      <c r="I800" s="233"/>
      <c r="J800" s="40"/>
      <c r="K800" s="40"/>
      <c r="L800" s="44"/>
      <c r="M800" s="234"/>
      <c r="N800" s="235"/>
      <c r="O800" s="91"/>
      <c r="P800" s="91"/>
      <c r="Q800" s="91"/>
      <c r="R800" s="91"/>
      <c r="S800" s="91"/>
      <c r="T800" s="92"/>
      <c r="U800" s="38"/>
      <c r="V800" s="38"/>
      <c r="W800" s="38"/>
      <c r="X800" s="38"/>
      <c r="Y800" s="38"/>
      <c r="Z800" s="38"/>
      <c r="AA800" s="38"/>
      <c r="AB800" s="38"/>
      <c r="AC800" s="38"/>
      <c r="AD800" s="38"/>
      <c r="AE800" s="38"/>
      <c r="AT800" s="17" t="s">
        <v>172</v>
      </c>
      <c r="AU800" s="17" t="s">
        <v>88</v>
      </c>
    </row>
    <row r="801" s="2" customFormat="1" ht="24.15" customHeight="1">
      <c r="A801" s="38"/>
      <c r="B801" s="39"/>
      <c r="C801" s="218" t="s">
        <v>1660</v>
      </c>
      <c r="D801" s="218" t="s">
        <v>165</v>
      </c>
      <c r="E801" s="219" t="s">
        <v>1661</v>
      </c>
      <c r="F801" s="220" t="s">
        <v>1662</v>
      </c>
      <c r="G801" s="221" t="s">
        <v>268</v>
      </c>
      <c r="H801" s="222">
        <v>8</v>
      </c>
      <c r="I801" s="223"/>
      <c r="J801" s="224">
        <f>ROUND(I801*H801,2)</f>
        <v>0</v>
      </c>
      <c r="K801" s="220" t="s">
        <v>1</v>
      </c>
      <c r="L801" s="44"/>
      <c r="M801" s="225" t="s">
        <v>1</v>
      </c>
      <c r="N801" s="226" t="s">
        <v>43</v>
      </c>
      <c r="O801" s="91"/>
      <c r="P801" s="227">
        <f>O801*H801</f>
        <v>0</v>
      </c>
      <c r="Q801" s="227">
        <v>0.00025000000000000001</v>
      </c>
      <c r="R801" s="227">
        <f>Q801*H801</f>
        <v>0.002</v>
      </c>
      <c r="S801" s="227">
        <v>0</v>
      </c>
      <c r="T801" s="228">
        <f>S801*H801</f>
        <v>0</v>
      </c>
      <c r="U801" s="38"/>
      <c r="V801" s="38"/>
      <c r="W801" s="38"/>
      <c r="X801" s="38"/>
      <c r="Y801" s="38"/>
      <c r="Z801" s="38"/>
      <c r="AA801" s="38"/>
      <c r="AB801" s="38"/>
      <c r="AC801" s="38"/>
      <c r="AD801" s="38"/>
      <c r="AE801" s="38"/>
      <c r="AR801" s="229" t="s">
        <v>245</v>
      </c>
      <c r="AT801" s="229" t="s">
        <v>165</v>
      </c>
      <c r="AU801" s="229" t="s">
        <v>88</v>
      </c>
      <c r="AY801" s="17" t="s">
        <v>162</v>
      </c>
      <c r="BE801" s="230">
        <f>IF(N801="základní",J801,0)</f>
        <v>0</v>
      </c>
      <c r="BF801" s="230">
        <f>IF(N801="snížená",J801,0)</f>
        <v>0</v>
      </c>
      <c r="BG801" s="230">
        <f>IF(N801="zákl. přenesená",J801,0)</f>
        <v>0</v>
      </c>
      <c r="BH801" s="230">
        <f>IF(N801="sníž. přenesená",J801,0)</f>
        <v>0</v>
      </c>
      <c r="BI801" s="230">
        <f>IF(N801="nulová",J801,0)</f>
        <v>0</v>
      </c>
      <c r="BJ801" s="17" t="s">
        <v>86</v>
      </c>
      <c r="BK801" s="230">
        <f>ROUND(I801*H801,2)</f>
        <v>0</v>
      </c>
      <c r="BL801" s="17" t="s">
        <v>245</v>
      </c>
      <c r="BM801" s="229" t="s">
        <v>1663</v>
      </c>
    </row>
    <row r="802" s="2" customFormat="1">
      <c r="A802" s="38"/>
      <c r="B802" s="39"/>
      <c r="C802" s="40"/>
      <c r="D802" s="231" t="s">
        <v>172</v>
      </c>
      <c r="E802" s="40"/>
      <c r="F802" s="232" t="s">
        <v>1597</v>
      </c>
      <c r="G802" s="40"/>
      <c r="H802" s="40"/>
      <c r="I802" s="233"/>
      <c r="J802" s="40"/>
      <c r="K802" s="40"/>
      <c r="L802" s="44"/>
      <c r="M802" s="234"/>
      <c r="N802" s="235"/>
      <c r="O802" s="91"/>
      <c r="P802" s="91"/>
      <c r="Q802" s="91"/>
      <c r="R802" s="91"/>
      <c r="S802" s="91"/>
      <c r="T802" s="92"/>
      <c r="U802" s="38"/>
      <c r="V802" s="38"/>
      <c r="W802" s="38"/>
      <c r="X802" s="38"/>
      <c r="Y802" s="38"/>
      <c r="Z802" s="38"/>
      <c r="AA802" s="38"/>
      <c r="AB802" s="38"/>
      <c r="AC802" s="38"/>
      <c r="AD802" s="38"/>
      <c r="AE802" s="38"/>
      <c r="AT802" s="17" t="s">
        <v>172</v>
      </c>
      <c r="AU802" s="17" t="s">
        <v>88</v>
      </c>
    </row>
    <row r="803" s="2" customFormat="1" ht="24.15" customHeight="1">
      <c r="A803" s="38"/>
      <c r="B803" s="39"/>
      <c r="C803" s="218" t="s">
        <v>1664</v>
      </c>
      <c r="D803" s="218" t="s">
        <v>165</v>
      </c>
      <c r="E803" s="219" t="s">
        <v>1665</v>
      </c>
      <c r="F803" s="220" t="s">
        <v>1666</v>
      </c>
      <c r="G803" s="221" t="s">
        <v>208</v>
      </c>
      <c r="H803" s="222">
        <v>77</v>
      </c>
      <c r="I803" s="223"/>
      <c r="J803" s="224">
        <f>ROUND(I803*H803,2)</f>
        <v>0</v>
      </c>
      <c r="K803" s="220" t="s">
        <v>1</v>
      </c>
      <c r="L803" s="44"/>
      <c r="M803" s="225" t="s">
        <v>1</v>
      </c>
      <c r="N803" s="226" t="s">
        <v>43</v>
      </c>
      <c r="O803" s="91"/>
      <c r="P803" s="227">
        <f>O803*H803</f>
        <v>0</v>
      </c>
      <c r="Q803" s="227">
        <v>0.0020999999999999999</v>
      </c>
      <c r="R803" s="227">
        <f>Q803*H803</f>
        <v>0.16169999999999998</v>
      </c>
      <c r="S803" s="227">
        <v>0</v>
      </c>
      <c r="T803" s="228">
        <f>S803*H803</f>
        <v>0</v>
      </c>
      <c r="U803" s="38"/>
      <c r="V803" s="38"/>
      <c r="W803" s="38"/>
      <c r="X803" s="38"/>
      <c r="Y803" s="38"/>
      <c r="Z803" s="38"/>
      <c r="AA803" s="38"/>
      <c r="AB803" s="38"/>
      <c r="AC803" s="38"/>
      <c r="AD803" s="38"/>
      <c r="AE803" s="38"/>
      <c r="AR803" s="229" t="s">
        <v>245</v>
      </c>
      <c r="AT803" s="229" t="s">
        <v>165</v>
      </c>
      <c r="AU803" s="229" t="s">
        <v>88</v>
      </c>
      <c r="AY803" s="17" t="s">
        <v>162</v>
      </c>
      <c r="BE803" s="230">
        <f>IF(N803="základní",J803,0)</f>
        <v>0</v>
      </c>
      <c r="BF803" s="230">
        <f>IF(N803="snížená",J803,0)</f>
        <v>0</v>
      </c>
      <c r="BG803" s="230">
        <f>IF(N803="zákl. přenesená",J803,0)</f>
        <v>0</v>
      </c>
      <c r="BH803" s="230">
        <f>IF(N803="sníž. přenesená",J803,0)</f>
        <v>0</v>
      </c>
      <c r="BI803" s="230">
        <f>IF(N803="nulová",J803,0)</f>
        <v>0</v>
      </c>
      <c r="BJ803" s="17" t="s">
        <v>86</v>
      </c>
      <c r="BK803" s="230">
        <f>ROUND(I803*H803,2)</f>
        <v>0</v>
      </c>
      <c r="BL803" s="17" t="s">
        <v>245</v>
      </c>
      <c r="BM803" s="229" t="s">
        <v>1667</v>
      </c>
    </row>
    <row r="804" s="2" customFormat="1">
      <c r="A804" s="38"/>
      <c r="B804" s="39"/>
      <c r="C804" s="40"/>
      <c r="D804" s="231" t="s">
        <v>172</v>
      </c>
      <c r="E804" s="40"/>
      <c r="F804" s="232" t="s">
        <v>1618</v>
      </c>
      <c r="G804" s="40"/>
      <c r="H804" s="40"/>
      <c r="I804" s="233"/>
      <c r="J804" s="40"/>
      <c r="K804" s="40"/>
      <c r="L804" s="44"/>
      <c r="M804" s="234"/>
      <c r="N804" s="235"/>
      <c r="O804" s="91"/>
      <c r="P804" s="91"/>
      <c r="Q804" s="91"/>
      <c r="R804" s="91"/>
      <c r="S804" s="91"/>
      <c r="T804" s="92"/>
      <c r="U804" s="38"/>
      <c r="V804" s="38"/>
      <c r="W804" s="38"/>
      <c r="X804" s="38"/>
      <c r="Y804" s="38"/>
      <c r="Z804" s="38"/>
      <c r="AA804" s="38"/>
      <c r="AB804" s="38"/>
      <c r="AC804" s="38"/>
      <c r="AD804" s="38"/>
      <c r="AE804" s="38"/>
      <c r="AT804" s="17" t="s">
        <v>172</v>
      </c>
      <c r="AU804" s="17" t="s">
        <v>88</v>
      </c>
    </row>
    <row r="805" s="15" customFormat="1">
      <c r="A805" s="15"/>
      <c r="B805" s="258"/>
      <c r="C805" s="259"/>
      <c r="D805" s="231" t="s">
        <v>179</v>
      </c>
      <c r="E805" s="260" t="s">
        <v>1</v>
      </c>
      <c r="F805" s="261" t="s">
        <v>1630</v>
      </c>
      <c r="G805" s="259"/>
      <c r="H805" s="260" t="s">
        <v>1</v>
      </c>
      <c r="I805" s="262"/>
      <c r="J805" s="259"/>
      <c r="K805" s="259"/>
      <c r="L805" s="263"/>
      <c r="M805" s="264"/>
      <c r="N805" s="265"/>
      <c r="O805" s="265"/>
      <c r="P805" s="265"/>
      <c r="Q805" s="265"/>
      <c r="R805" s="265"/>
      <c r="S805" s="265"/>
      <c r="T805" s="266"/>
      <c r="U805" s="15"/>
      <c r="V805" s="15"/>
      <c r="W805" s="15"/>
      <c r="X805" s="15"/>
      <c r="Y805" s="15"/>
      <c r="Z805" s="15"/>
      <c r="AA805" s="15"/>
      <c r="AB805" s="15"/>
      <c r="AC805" s="15"/>
      <c r="AD805" s="15"/>
      <c r="AE805" s="15"/>
      <c r="AT805" s="267" t="s">
        <v>179</v>
      </c>
      <c r="AU805" s="267" t="s">
        <v>88</v>
      </c>
      <c r="AV805" s="15" t="s">
        <v>86</v>
      </c>
      <c r="AW805" s="15" t="s">
        <v>34</v>
      </c>
      <c r="AX805" s="15" t="s">
        <v>78</v>
      </c>
      <c r="AY805" s="267" t="s">
        <v>162</v>
      </c>
    </row>
    <row r="806" s="13" customFormat="1">
      <c r="A806" s="13"/>
      <c r="B806" s="236"/>
      <c r="C806" s="237"/>
      <c r="D806" s="231" t="s">
        <v>179</v>
      </c>
      <c r="E806" s="238" t="s">
        <v>1</v>
      </c>
      <c r="F806" s="239" t="s">
        <v>324</v>
      </c>
      <c r="G806" s="237"/>
      <c r="H806" s="240">
        <v>33</v>
      </c>
      <c r="I806" s="241"/>
      <c r="J806" s="237"/>
      <c r="K806" s="237"/>
      <c r="L806" s="242"/>
      <c r="M806" s="243"/>
      <c r="N806" s="244"/>
      <c r="O806" s="244"/>
      <c r="P806" s="244"/>
      <c r="Q806" s="244"/>
      <c r="R806" s="244"/>
      <c r="S806" s="244"/>
      <c r="T806" s="245"/>
      <c r="U806" s="13"/>
      <c r="V806" s="13"/>
      <c r="W806" s="13"/>
      <c r="X806" s="13"/>
      <c r="Y806" s="13"/>
      <c r="Z806" s="13"/>
      <c r="AA806" s="13"/>
      <c r="AB806" s="13"/>
      <c r="AC806" s="13"/>
      <c r="AD806" s="13"/>
      <c r="AE806" s="13"/>
      <c r="AT806" s="246" t="s">
        <v>179</v>
      </c>
      <c r="AU806" s="246" t="s">
        <v>88</v>
      </c>
      <c r="AV806" s="13" t="s">
        <v>88</v>
      </c>
      <c r="AW806" s="13" t="s">
        <v>34</v>
      </c>
      <c r="AX806" s="13" t="s">
        <v>78</v>
      </c>
      <c r="AY806" s="246" t="s">
        <v>162</v>
      </c>
    </row>
    <row r="807" s="15" customFormat="1">
      <c r="A807" s="15"/>
      <c r="B807" s="258"/>
      <c r="C807" s="259"/>
      <c r="D807" s="231" t="s">
        <v>179</v>
      </c>
      <c r="E807" s="260" t="s">
        <v>1</v>
      </c>
      <c r="F807" s="261" t="s">
        <v>1632</v>
      </c>
      <c r="G807" s="259"/>
      <c r="H807" s="260" t="s">
        <v>1</v>
      </c>
      <c r="I807" s="262"/>
      <c r="J807" s="259"/>
      <c r="K807" s="259"/>
      <c r="L807" s="263"/>
      <c r="M807" s="264"/>
      <c r="N807" s="265"/>
      <c r="O807" s="265"/>
      <c r="P807" s="265"/>
      <c r="Q807" s="265"/>
      <c r="R807" s="265"/>
      <c r="S807" s="265"/>
      <c r="T807" s="266"/>
      <c r="U807" s="15"/>
      <c r="V807" s="15"/>
      <c r="W807" s="15"/>
      <c r="X807" s="15"/>
      <c r="Y807" s="15"/>
      <c r="Z807" s="15"/>
      <c r="AA807" s="15"/>
      <c r="AB807" s="15"/>
      <c r="AC807" s="15"/>
      <c r="AD807" s="15"/>
      <c r="AE807" s="15"/>
      <c r="AT807" s="267" t="s">
        <v>179</v>
      </c>
      <c r="AU807" s="267" t="s">
        <v>88</v>
      </c>
      <c r="AV807" s="15" t="s">
        <v>86</v>
      </c>
      <c r="AW807" s="15" t="s">
        <v>34</v>
      </c>
      <c r="AX807" s="15" t="s">
        <v>78</v>
      </c>
      <c r="AY807" s="267" t="s">
        <v>162</v>
      </c>
    </row>
    <row r="808" s="13" customFormat="1">
      <c r="A808" s="13"/>
      <c r="B808" s="236"/>
      <c r="C808" s="237"/>
      <c r="D808" s="231" t="s">
        <v>179</v>
      </c>
      <c r="E808" s="238" t="s">
        <v>1</v>
      </c>
      <c r="F808" s="239" t="s">
        <v>1668</v>
      </c>
      <c r="G808" s="237"/>
      <c r="H808" s="240">
        <v>23.899999999999999</v>
      </c>
      <c r="I808" s="241"/>
      <c r="J808" s="237"/>
      <c r="K808" s="237"/>
      <c r="L808" s="242"/>
      <c r="M808" s="243"/>
      <c r="N808" s="244"/>
      <c r="O808" s="244"/>
      <c r="P808" s="244"/>
      <c r="Q808" s="244"/>
      <c r="R808" s="244"/>
      <c r="S808" s="244"/>
      <c r="T808" s="245"/>
      <c r="U808" s="13"/>
      <c r="V808" s="13"/>
      <c r="W808" s="13"/>
      <c r="X808" s="13"/>
      <c r="Y808" s="13"/>
      <c r="Z808" s="13"/>
      <c r="AA808" s="13"/>
      <c r="AB808" s="13"/>
      <c r="AC808" s="13"/>
      <c r="AD808" s="13"/>
      <c r="AE808" s="13"/>
      <c r="AT808" s="246" t="s">
        <v>179</v>
      </c>
      <c r="AU808" s="246" t="s">
        <v>88</v>
      </c>
      <c r="AV808" s="13" t="s">
        <v>88</v>
      </c>
      <c r="AW808" s="13" t="s">
        <v>34</v>
      </c>
      <c r="AX808" s="13" t="s">
        <v>78</v>
      </c>
      <c r="AY808" s="246" t="s">
        <v>162</v>
      </c>
    </row>
    <row r="809" s="15" customFormat="1">
      <c r="A809" s="15"/>
      <c r="B809" s="258"/>
      <c r="C809" s="259"/>
      <c r="D809" s="231" t="s">
        <v>179</v>
      </c>
      <c r="E809" s="260" t="s">
        <v>1</v>
      </c>
      <c r="F809" s="261" t="s">
        <v>1576</v>
      </c>
      <c r="G809" s="259"/>
      <c r="H809" s="260" t="s">
        <v>1</v>
      </c>
      <c r="I809" s="262"/>
      <c r="J809" s="259"/>
      <c r="K809" s="259"/>
      <c r="L809" s="263"/>
      <c r="M809" s="264"/>
      <c r="N809" s="265"/>
      <c r="O809" s="265"/>
      <c r="P809" s="265"/>
      <c r="Q809" s="265"/>
      <c r="R809" s="265"/>
      <c r="S809" s="265"/>
      <c r="T809" s="266"/>
      <c r="U809" s="15"/>
      <c r="V809" s="15"/>
      <c r="W809" s="15"/>
      <c r="X809" s="15"/>
      <c r="Y809" s="15"/>
      <c r="Z809" s="15"/>
      <c r="AA809" s="15"/>
      <c r="AB809" s="15"/>
      <c r="AC809" s="15"/>
      <c r="AD809" s="15"/>
      <c r="AE809" s="15"/>
      <c r="AT809" s="267" t="s">
        <v>179</v>
      </c>
      <c r="AU809" s="267" t="s">
        <v>88</v>
      </c>
      <c r="AV809" s="15" t="s">
        <v>86</v>
      </c>
      <c r="AW809" s="15" t="s">
        <v>34</v>
      </c>
      <c r="AX809" s="15" t="s">
        <v>78</v>
      </c>
      <c r="AY809" s="267" t="s">
        <v>162</v>
      </c>
    </row>
    <row r="810" s="13" customFormat="1">
      <c r="A810" s="13"/>
      <c r="B810" s="236"/>
      <c r="C810" s="237"/>
      <c r="D810" s="231" t="s">
        <v>179</v>
      </c>
      <c r="E810" s="238" t="s">
        <v>1</v>
      </c>
      <c r="F810" s="239" t="s">
        <v>1669</v>
      </c>
      <c r="G810" s="237"/>
      <c r="H810" s="240">
        <v>20.100000000000001</v>
      </c>
      <c r="I810" s="241"/>
      <c r="J810" s="237"/>
      <c r="K810" s="237"/>
      <c r="L810" s="242"/>
      <c r="M810" s="243"/>
      <c r="N810" s="244"/>
      <c r="O810" s="244"/>
      <c r="P810" s="244"/>
      <c r="Q810" s="244"/>
      <c r="R810" s="244"/>
      <c r="S810" s="244"/>
      <c r="T810" s="245"/>
      <c r="U810" s="13"/>
      <c r="V810" s="13"/>
      <c r="W810" s="13"/>
      <c r="X810" s="13"/>
      <c r="Y810" s="13"/>
      <c r="Z810" s="13"/>
      <c r="AA810" s="13"/>
      <c r="AB810" s="13"/>
      <c r="AC810" s="13"/>
      <c r="AD810" s="13"/>
      <c r="AE810" s="13"/>
      <c r="AT810" s="246" t="s">
        <v>179</v>
      </c>
      <c r="AU810" s="246" t="s">
        <v>88</v>
      </c>
      <c r="AV810" s="13" t="s">
        <v>88</v>
      </c>
      <c r="AW810" s="13" t="s">
        <v>34</v>
      </c>
      <c r="AX810" s="13" t="s">
        <v>78</v>
      </c>
      <c r="AY810" s="246" t="s">
        <v>162</v>
      </c>
    </row>
    <row r="811" s="14" customFormat="1">
      <c r="A811" s="14"/>
      <c r="B811" s="247"/>
      <c r="C811" s="248"/>
      <c r="D811" s="231" t="s">
        <v>179</v>
      </c>
      <c r="E811" s="249" t="s">
        <v>1</v>
      </c>
      <c r="F811" s="250" t="s">
        <v>181</v>
      </c>
      <c r="G811" s="248"/>
      <c r="H811" s="251">
        <v>77</v>
      </c>
      <c r="I811" s="252"/>
      <c r="J811" s="248"/>
      <c r="K811" s="248"/>
      <c r="L811" s="253"/>
      <c r="M811" s="254"/>
      <c r="N811" s="255"/>
      <c r="O811" s="255"/>
      <c r="P811" s="255"/>
      <c r="Q811" s="255"/>
      <c r="R811" s="255"/>
      <c r="S811" s="255"/>
      <c r="T811" s="256"/>
      <c r="U811" s="14"/>
      <c r="V811" s="14"/>
      <c r="W811" s="14"/>
      <c r="X811" s="14"/>
      <c r="Y811" s="14"/>
      <c r="Z811" s="14"/>
      <c r="AA811" s="14"/>
      <c r="AB811" s="14"/>
      <c r="AC811" s="14"/>
      <c r="AD811" s="14"/>
      <c r="AE811" s="14"/>
      <c r="AT811" s="257" t="s">
        <v>179</v>
      </c>
      <c r="AU811" s="257" t="s">
        <v>88</v>
      </c>
      <c r="AV811" s="14" t="s">
        <v>170</v>
      </c>
      <c r="AW811" s="14" t="s">
        <v>34</v>
      </c>
      <c r="AX811" s="14" t="s">
        <v>86</v>
      </c>
      <c r="AY811" s="257" t="s">
        <v>162</v>
      </c>
    </row>
    <row r="812" s="2" customFormat="1" ht="24.15" customHeight="1">
      <c r="A812" s="38"/>
      <c r="B812" s="39"/>
      <c r="C812" s="218" t="s">
        <v>1670</v>
      </c>
      <c r="D812" s="218" t="s">
        <v>165</v>
      </c>
      <c r="E812" s="219" t="s">
        <v>1671</v>
      </c>
      <c r="F812" s="220" t="s">
        <v>1672</v>
      </c>
      <c r="G812" s="221" t="s">
        <v>1382</v>
      </c>
      <c r="H812" s="283"/>
      <c r="I812" s="223"/>
      <c r="J812" s="224">
        <f>ROUND(I812*H812,2)</f>
        <v>0</v>
      </c>
      <c r="K812" s="220" t="s">
        <v>169</v>
      </c>
      <c r="L812" s="44"/>
      <c r="M812" s="225" t="s">
        <v>1</v>
      </c>
      <c r="N812" s="226" t="s">
        <v>43</v>
      </c>
      <c r="O812" s="91"/>
      <c r="P812" s="227">
        <f>O812*H812</f>
        <v>0</v>
      </c>
      <c r="Q812" s="227">
        <v>0</v>
      </c>
      <c r="R812" s="227">
        <f>Q812*H812</f>
        <v>0</v>
      </c>
      <c r="S812" s="227">
        <v>0</v>
      </c>
      <c r="T812" s="228">
        <f>S812*H812</f>
        <v>0</v>
      </c>
      <c r="U812" s="38"/>
      <c r="V812" s="38"/>
      <c r="W812" s="38"/>
      <c r="X812" s="38"/>
      <c r="Y812" s="38"/>
      <c r="Z812" s="38"/>
      <c r="AA812" s="38"/>
      <c r="AB812" s="38"/>
      <c r="AC812" s="38"/>
      <c r="AD812" s="38"/>
      <c r="AE812" s="38"/>
      <c r="AR812" s="229" t="s">
        <v>245</v>
      </c>
      <c r="AT812" s="229" t="s">
        <v>165</v>
      </c>
      <c r="AU812" s="229" t="s">
        <v>88</v>
      </c>
      <c r="AY812" s="17" t="s">
        <v>162</v>
      </c>
      <c r="BE812" s="230">
        <f>IF(N812="základní",J812,0)</f>
        <v>0</v>
      </c>
      <c r="BF812" s="230">
        <f>IF(N812="snížená",J812,0)</f>
        <v>0</v>
      </c>
      <c r="BG812" s="230">
        <f>IF(N812="zákl. přenesená",J812,0)</f>
        <v>0</v>
      </c>
      <c r="BH812" s="230">
        <f>IF(N812="sníž. přenesená",J812,0)</f>
        <v>0</v>
      </c>
      <c r="BI812" s="230">
        <f>IF(N812="nulová",J812,0)</f>
        <v>0</v>
      </c>
      <c r="BJ812" s="17" t="s">
        <v>86</v>
      </c>
      <c r="BK812" s="230">
        <f>ROUND(I812*H812,2)</f>
        <v>0</v>
      </c>
      <c r="BL812" s="17" t="s">
        <v>245</v>
      </c>
      <c r="BM812" s="229" t="s">
        <v>1673</v>
      </c>
    </row>
    <row r="813" s="12" customFormat="1" ht="22.8" customHeight="1">
      <c r="A813" s="12"/>
      <c r="B813" s="202"/>
      <c r="C813" s="203"/>
      <c r="D813" s="204" t="s">
        <v>77</v>
      </c>
      <c r="E813" s="216" t="s">
        <v>461</v>
      </c>
      <c r="F813" s="216" t="s">
        <v>462</v>
      </c>
      <c r="G813" s="203"/>
      <c r="H813" s="203"/>
      <c r="I813" s="206"/>
      <c r="J813" s="217">
        <f>BK813</f>
        <v>0</v>
      </c>
      <c r="K813" s="203"/>
      <c r="L813" s="208"/>
      <c r="M813" s="209"/>
      <c r="N813" s="210"/>
      <c r="O813" s="210"/>
      <c r="P813" s="211">
        <f>SUM(P814:P889)</f>
        <v>0</v>
      </c>
      <c r="Q813" s="210"/>
      <c r="R813" s="211">
        <f>SUM(R814:R889)</f>
        <v>0</v>
      </c>
      <c r="S813" s="210"/>
      <c r="T813" s="212">
        <f>SUM(T814:T889)</f>
        <v>0</v>
      </c>
      <c r="U813" s="12"/>
      <c r="V813" s="12"/>
      <c r="W813" s="12"/>
      <c r="X813" s="12"/>
      <c r="Y813" s="12"/>
      <c r="Z813" s="12"/>
      <c r="AA813" s="12"/>
      <c r="AB813" s="12"/>
      <c r="AC813" s="12"/>
      <c r="AD813" s="12"/>
      <c r="AE813" s="12"/>
      <c r="AR813" s="213" t="s">
        <v>88</v>
      </c>
      <c r="AT813" s="214" t="s">
        <v>77</v>
      </c>
      <c r="AU813" s="214" t="s">
        <v>86</v>
      </c>
      <c r="AY813" s="213" t="s">
        <v>162</v>
      </c>
      <c r="BK813" s="215">
        <f>SUM(BK814:BK889)</f>
        <v>0</v>
      </c>
    </row>
    <row r="814" s="2" customFormat="1" ht="24.15" customHeight="1">
      <c r="A814" s="38"/>
      <c r="B814" s="39"/>
      <c r="C814" s="218" t="s">
        <v>1674</v>
      </c>
      <c r="D814" s="218" t="s">
        <v>165</v>
      </c>
      <c r="E814" s="219" t="s">
        <v>1675</v>
      </c>
      <c r="F814" s="220" t="s">
        <v>1676</v>
      </c>
      <c r="G814" s="221" t="s">
        <v>1677</v>
      </c>
      <c r="H814" s="222">
        <v>8</v>
      </c>
      <c r="I814" s="223"/>
      <c r="J814" s="224">
        <f>ROUND(I814*H814,2)</f>
        <v>0</v>
      </c>
      <c r="K814" s="220" t="s">
        <v>1</v>
      </c>
      <c r="L814" s="44"/>
      <c r="M814" s="225" t="s">
        <v>1</v>
      </c>
      <c r="N814" s="226" t="s">
        <v>43</v>
      </c>
      <c r="O814" s="91"/>
      <c r="P814" s="227">
        <f>O814*H814</f>
        <v>0</v>
      </c>
      <c r="Q814" s="227">
        <v>0</v>
      </c>
      <c r="R814" s="227">
        <f>Q814*H814</f>
        <v>0</v>
      </c>
      <c r="S814" s="227">
        <v>0</v>
      </c>
      <c r="T814" s="228">
        <f>S814*H814</f>
        <v>0</v>
      </c>
      <c r="U814" s="38"/>
      <c r="V814" s="38"/>
      <c r="W814" s="38"/>
      <c r="X814" s="38"/>
      <c r="Y814" s="38"/>
      <c r="Z814" s="38"/>
      <c r="AA814" s="38"/>
      <c r="AB814" s="38"/>
      <c r="AC814" s="38"/>
      <c r="AD814" s="38"/>
      <c r="AE814" s="38"/>
      <c r="AR814" s="229" t="s">
        <v>245</v>
      </c>
      <c r="AT814" s="229" t="s">
        <v>165</v>
      </c>
      <c r="AU814" s="229" t="s">
        <v>88</v>
      </c>
      <c r="AY814" s="17" t="s">
        <v>162</v>
      </c>
      <c r="BE814" s="230">
        <f>IF(N814="základní",J814,0)</f>
        <v>0</v>
      </c>
      <c r="BF814" s="230">
        <f>IF(N814="snížená",J814,0)</f>
        <v>0</v>
      </c>
      <c r="BG814" s="230">
        <f>IF(N814="zákl. přenesená",J814,0)</f>
        <v>0</v>
      </c>
      <c r="BH814" s="230">
        <f>IF(N814="sníž. přenesená",J814,0)</f>
        <v>0</v>
      </c>
      <c r="BI814" s="230">
        <f>IF(N814="nulová",J814,0)</f>
        <v>0</v>
      </c>
      <c r="BJ814" s="17" t="s">
        <v>86</v>
      </c>
      <c r="BK814" s="230">
        <f>ROUND(I814*H814,2)</f>
        <v>0</v>
      </c>
      <c r="BL814" s="17" t="s">
        <v>245</v>
      </c>
      <c r="BM814" s="229" t="s">
        <v>1678</v>
      </c>
    </row>
    <row r="815" s="2" customFormat="1">
      <c r="A815" s="38"/>
      <c r="B815" s="39"/>
      <c r="C815" s="40"/>
      <c r="D815" s="231" t="s">
        <v>172</v>
      </c>
      <c r="E815" s="40"/>
      <c r="F815" s="232" t="s">
        <v>1679</v>
      </c>
      <c r="G815" s="40"/>
      <c r="H815" s="40"/>
      <c r="I815" s="233"/>
      <c r="J815" s="40"/>
      <c r="K815" s="40"/>
      <c r="L815" s="44"/>
      <c r="M815" s="234"/>
      <c r="N815" s="235"/>
      <c r="O815" s="91"/>
      <c r="P815" s="91"/>
      <c r="Q815" s="91"/>
      <c r="R815" s="91"/>
      <c r="S815" s="91"/>
      <c r="T815" s="92"/>
      <c r="U815" s="38"/>
      <c r="V815" s="38"/>
      <c r="W815" s="38"/>
      <c r="X815" s="38"/>
      <c r="Y815" s="38"/>
      <c r="Z815" s="38"/>
      <c r="AA815" s="38"/>
      <c r="AB815" s="38"/>
      <c r="AC815" s="38"/>
      <c r="AD815" s="38"/>
      <c r="AE815" s="38"/>
      <c r="AT815" s="17" t="s">
        <v>172</v>
      </c>
      <c r="AU815" s="17" t="s">
        <v>88</v>
      </c>
    </row>
    <row r="816" s="2" customFormat="1" ht="24.15" customHeight="1">
      <c r="A816" s="38"/>
      <c r="B816" s="39"/>
      <c r="C816" s="218" t="s">
        <v>1680</v>
      </c>
      <c r="D816" s="218" t="s">
        <v>165</v>
      </c>
      <c r="E816" s="219" t="s">
        <v>1681</v>
      </c>
      <c r="F816" s="220" t="s">
        <v>1682</v>
      </c>
      <c r="G816" s="221" t="s">
        <v>1677</v>
      </c>
      <c r="H816" s="222">
        <v>6</v>
      </c>
      <c r="I816" s="223"/>
      <c r="J816" s="224">
        <f>ROUND(I816*H816,2)</f>
        <v>0</v>
      </c>
      <c r="K816" s="220" t="s">
        <v>1</v>
      </c>
      <c r="L816" s="44"/>
      <c r="M816" s="225" t="s">
        <v>1</v>
      </c>
      <c r="N816" s="226" t="s">
        <v>43</v>
      </c>
      <c r="O816" s="91"/>
      <c r="P816" s="227">
        <f>O816*H816</f>
        <v>0</v>
      </c>
      <c r="Q816" s="227">
        <v>0</v>
      </c>
      <c r="R816" s="227">
        <f>Q816*H816</f>
        <v>0</v>
      </c>
      <c r="S816" s="227">
        <v>0</v>
      </c>
      <c r="T816" s="228">
        <f>S816*H816</f>
        <v>0</v>
      </c>
      <c r="U816" s="38"/>
      <c r="V816" s="38"/>
      <c r="W816" s="38"/>
      <c r="X816" s="38"/>
      <c r="Y816" s="38"/>
      <c r="Z816" s="38"/>
      <c r="AA816" s="38"/>
      <c r="AB816" s="38"/>
      <c r="AC816" s="38"/>
      <c r="AD816" s="38"/>
      <c r="AE816" s="38"/>
      <c r="AR816" s="229" t="s">
        <v>245</v>
      </c>
      <c r="AT816" s="229" t="s">
        <v>165</v>
      </c>
      <c r="AU816" s="229" t="s">
        <v>88</v>
      </c>
      <c r="AY816" s="17" t="s">
        <v>162</v>
      </c>
      <c r="BE816" s="230">
        <f>IF(N816="základní",J816,0)</f>
        <v>0</v>
      </c>
      <c r="BF816" s="230">
        <f>IF(N816="snížená",J816,0)</f>
        <v>0</v>
      </c>
      <c r="BG816" s="230">
        <f>IF(N816="zákl. přenesená",J816,0)</f>
        <v>0</v>
      </c>
      <c r="BH816" s="230">
        <f>IF(N816="sníž. přenesená",J816,0)</f>
        <v>0</v>
      </c>
      <c r="BI816" s="230">
        <f>IF(N816="nulová",J816,0)</f>
        <v>0</v>
      </c>
      <c r="BJ816" s="17" t="s">
        <v>86</v>
      </c>
      <c r="BK816" s="230">
        <f>ROUND(I816*H816,2)</f>
        <v>0</v>
      </c>
      <c r="BL816" s="17" t="s">
        <v>245</v>
      </c>
      <c r="BM816" s="229" t="s">
        <v>1683</v>
      </c>
    </row>
    <row r="817" s="2" customFormat="1">
      <c r="A817" s="38"/>
      <c r="B817" s="39"/>
      <c r="C817" s="40"/>
      <c r="D817" s="231" t="s">
        <v>172</v>
      </c>
      <c r="E817" s="40"/>
      <c r="F817" s="232" t="s">
        <v>1679</v>
      </c>
      <c r="G817" s="40"/>
      <c r="H817" s="40"/>
      <c r="I817" s="233"/>
      <c r="J817" s="40"/>
      <c r="K817" s="40"/>
      <c r="L817" s="44"/>
      <c r="M817" s="234"/>
      <c r="N817" s="235"/>
      <c r="O817" s="91"/>
      <c r="P817" s="91"/>
      <c r="Q817" s="91"/>
      <c r="R817" s="91"/>
      <c r="S817" s="91"/>
      <c r="T817" s="92"/>
      <c r="U817" s="38"/>
      <c r="V817" s="38"/>
      <c r="W817" s="38"/>
      <c r="X817" s="38"/>
      <c r="Y817" s="38"/>
      <c r="Z817" s="38"/>
      <c r="AA817" s="38"/>
      <c r="AB817" s="38"/>
      <c r="AC817" s="38"/>
      <c r="AD817" s="38"/>
      <c r="AE817" s="38"/>
      <c r="AT817" s="17" t="s">
        <v>172</v>
      </c>
      <c r="AU817" s="17" t="s">
        <v>88</v>
      </c>
    </row>
    <row r="818" s="2" customFormat="1" ht="24.15" customHeight="1">
      <c r="A818" s="38"/>
      <c r="B818" s="39"/>
      <c r="C818" s="218" t="s">
        <v>1684</v>
      </c>
      <c r="D818" s="218" t="s">
        <v>165</v>
      </c>
      <c r="E818" s="219" t="s">
        <v>1685</v>
      </c>
      <c r="F818" s="220" t="s">
        <v>1686</v>
      </c>
      <c r="G818" s="221" t="s">
        <v>1677</v>
      </c>
      <c r="H818" s="222">
        <v>1</v>
      </c>
      <c r="I818" s="223"/>
      <c r="J818" s="224">
        <f>ROUND(I818*H818,2)</f>
        <v>0</v>
      </c>
      <c r="K818" s="220" t="s">
        <v>1</v>
      </c>
      <c r="L818" s="44"/>
      <c r="M818" s="225" t="s">
        <v>1</v>
      </c>
      <c r="N818" s="226" t="s">
        <v>43</v>
      </c>
      <c r="O818" s="91"/>
      <c r="P818" s="227">
        <f>O818*H818</f>
        <v>0</v>
      </c>
      <c r="Q818" s="227">
        <v>0</v>
      </c>
      <c r="R818" s="227">
        <f>Q818*H818</f>
        <v>0</v>
      </c>
      <c r="S818" s="227">
        <v>0</v>
      </c>
      <c r="T818" s="228">
        <f>S818*H818</f>
        <v>0</v>
      </c>
      <c r="U818" s="38"/>
      <c r="V818" s="38"/>
      <c r="W818" s="38"/>
      <c r="X818" s="38"/>
      <c r="Y818" s="38"/>
      <c r="Z818" s="38"/>
      <c r="AA818" s="38"/>
      <c r="AB818" s="38"/>
      <c r="AC818" s="38"/>
      <c r="AD818" s="38"/>
      <c r="AE818" s="38"/>
      <c r="AR818" s="229" t="s">
        <v>245</v>
      </c>
      <c r="AT818" s="229" t="s">
        <v>165</v>
      </c>
      <c r="AU818" s="229" t="s">
        <v>88</v>
      </c>
      <c r="AY818" s="17" t="s">
        <v>162</v>
      </c>
      <c r="BE818" s="230">
        <f>IF(N818="základní",J818,0)</f>
        <v>0</v>
      </c>
      <c r="BF818" s="230">
        <f>IF(N818="snížená",J818,0)</f>
        <v>0</v>
      </c>
      <c r="BG818" s="230">
        <f>IF(N818="zákl. přenesená",J818,0)</f>
        <v>0</v>
      </c>
      <c r="BH818" s="230">
        <f>IF(N818="sníž. přenesená",J818,0)</f>
        <v>0</v>
      </c>
      <c r="BI818" s="230">
        <f>IF(N818="nulová",J818,0)</f>
        <v>0</v>
      </c>
      <c r="BJ818" s="17" t="s">
        <v>86</v>
      </c>
      <c r="BK818" s="230">
        <f>ROUND(I818*H818,2)</f>
        <v>0</v>
      </c>
      <c r="BL818" s="17" t="s">
        <v>245</v>
      </c>
      <c r="BM818" s="229" t="s">
        <v>1687</v>
      </c>
    </row>
    <row r="819" s="2" customFormat="1">
      <c r="A819" s="38"/>
      <c r="B819" s="39"/>
      <c r="C819" s="40"/>
      <c r="D819" s="231" t="s">
        <v>172</v>
      </c>
      <c r="E819" s="40"/>
      <c r="F819" s="232" t="s">
        <v>1688</v>
      </c>
      <c r="G819" s="40"/>
      <c r="H819" s="40"/>
      <c r="I819" s="233"/>
      <c r="J819" s="40"/>
      <c r="K819" s="40"/>
      <c r="L819" s="44"/>
      <c r="M819" s="234"/>
      <c r="N819" s="235"/>
      <c r="O819" s="91"/>
      <c r="P819" s="91"/>
      <c r="Q819" s="91"/>
      <c r="R819" s="91"/>
      <c r="S819" s="91"/>
      <c r="T819" s="92"/>
      <c r="U819" s="38"/>
      <c r="V819" s="38"/>
      <c r="W819" s="38"/>
      <c r="X819" s="38"/>
      <c r="Y819" s="38"/>
      <c r="Z819" s="38"/>
      <c r="AA819" s="38"/>
      <c r="AB819" s="38"/>
      <c r="AC819" s="38"/>
      <c r="AD819" s="38"/>
      <c r="AE819" s="38"/>
      <c r="AT819" s="17" t="s">
        <v>172</v>
      </c>
      <c r="AU819" s="17" t="s">
        <v>88</v>
      </c>
    </row>
    <row r="820" s="2" customFormat="1" ht="24.15" customHeight="1">
      <c r="A820" s="38"/>
      <c r="B820" s="39"/>
      <c r="C820" s="218" t="s">
        <v>1689</v>
      </c>
      <c r="D820" s="218" t="s">
        <v>165</v>
      </c>
      <c r="E820" s="219" t="s">
        <v>1690</v>
      </c>
      <c r="F820" s="220" t="s">
        <v>1691</v>
      </c>
      <c r="G820" s="221" t="s">
        <v>1677</v>
      </c>
      <c r="H820" s="222">
        <v>1</v>
      </c>
      <c r="I820" s="223"/>
      <c r="J820" s="224">
        <f>ROUND(I820*H820,2)</f>
        <v>0</v>
      </c>
      <c r="K820" s="220" t="s">
        <v>1</v>
      </c>
      <c r="L820" s="44"/>
      <c r="M820" s="225" t="s">
        <v>1</v>
      </c>
      <c r="N820" s="226" t="s">
        <v>43</v>
      </c>
      <c r="O820" s="91"/>
      <c r="P820" s="227">
        <f>O820*H820</f>
        <v>0</v>
      </c>
      <c r="Q820" s="227">
        <v>0</v>
      </c>
      <c r="R820" s="227">
        <f>Q820*H820</f>
        <v>0</v>
      </c>
      <c r="S820" s="227">
        <v>0</v>
      </c>
      <c r="T820" s="228">
        <f>S820*H820</f>
        <v>0</v>
      </c>
      <c r="U820" s="38"/>
      <c r="V820" s="38"/>
      <c r="W820" s="38"/>
      <c r="X820" s="38"/>
      <c r="Y820" s="38"/>
      <c r="Z820" s="38"/>
      <c r="AA820" s="38"/>
      <c r="AB820" s="38"/>
      <c r="AC820" s="38"/>
      <c r="AD820" s="38"/>
      <c r="AE820" s="38"/>
      <c r="AR820" s="229" t="s">
        <v>245</v>
      </c>
      <c r="AT820" s="229" t="s">
        <v>165</v>
      </c>
      <c r="AU820" s="229" t="s">
        <v>88</v>
      </c>
      <c r="AY820" s="17" t="s">
        <v>162</v>
      </c>
      <c r="BE820" s="230">
        <f>IF(N820="základní",J820,0)</f>
        <v>0</v>
      </c>
      <c r="BF820" s="230">
        <f>IF(N820="snížená",J820,0)</f>
        <v>0</v>
      </c>
      <c r="BG820" s="230">
        <f>IF(N820="zákl. přenesená",J820,0)</f>
        <v>0</v>
      </c>
      <c r="BH820" s="230">
        <f>IF(N820="sníž. přenesená",J820,0)</f>
        <v>0</v>
      </c>
      <c r="BI820" s="230">
        <f>IF(N820="nulová",J820,0)</f>
        <v>0</v>
      </c>
      <c r="BJ820" s="17" t="s">
        <v>86</v>
      </c>
      <c r="BK820" s="230">
        <f>ROUND(I820*H820,2)</f>
        <v>0</v>
      </c>
      <c r="BL820" s="17" t="s">
        <v>245</v>
      </c>
      <c r="BM820" s="229" t="s">
        <v>1692</v>
      </c>
    </row>
    <row r="821" s="2" customFormat="1">
      <c r="A821" s="38"/>
      <c r="B821" s="39"/>
      <c r="C821" s="40"/>
      <c r="D821" s="231" t="s">
        <v>172</v>
      </c>
      <c r="E821" s="40"/>
      <c r="F821" s="232" t="s">
        <v>1688</v>
      </c>
      <c r="G821" s="40"/>
      <c r="H821" s="40"/>
      <c r="I821" s="233"/>
      <c r="J821" s="40"/>
      <c r="K821" s="40"/>
      <c r="L821" s="44"/>
      <c r="M821" s="234"/>
      <c r="N821" s="235"/>
      <c r="O821" s="91"/>
      <c r="P821" s="91"/>
      <c r="Q821" s="91"/>
      <c r="R821" s="91"/>
      <c r="S821" s="91"/>
      <c r="T821" s="92"/>
      <c r="U821" s="38"/>
      <c r="V821" s="38"/>
      <c r="W821" s="38"/>
      <c r="X821" s="38"/>
      <c r="Y821" s="38"/>
      <c r="Z821" s="38"/>
      <c r="AA821" s="38"/>
      <c r="AB821" s="38"/>
      <c r="AC821" s="38"/>
      <c r="AD821" s="38"/>
      <c r="AE821" s="38"/>
      <c r="AT821" s="17" t="s">
        <v>172</v>
      </c>
      <c r="AU821" s="17" t="s">
        <v>88</v>
      </c>
    </row>
    <row r="822" s="2" customFormat="1" ht="24.15" customHeight="1">
      <c r="A822" s="38"/>
      <c r="B822" s="39"/>
      <c r="C822" s="218" t="s">
        <v>1693</v>
      </c>
      <c r="D822" s="218" t="s">
        <v>165</v>
      </c>
      <c r="E822" s="219" t="s">
        <v>1694</v>
      </c>
      <c r="F822" s="220" t="s">
        <v>1695</v>
      </c>
      <c r="G822" s="221" t="s">
        <v>1677</v>
      </c>
      <c r="H822" s="222">
        <v>6</v>
      </c>
      <c r="I822" s="223"/>
      <c r="J822" s="224">
        <f>ROUND(I822*H822,2)</f>
        <v>0</v>
      </c>
      <c r="K822" s="220" t="s">
        <v>1</v>
      </c>
      <c r="L822" s="44"/>
      <c r="M822" s="225" t="s">
        <v>1</v>
      </c>
      <c r="N822" s="226" t="s">
        <v>43</v>
      </c>
      <c r="O822" s="91"/>
      <c r="P822" s="227">
        <f>O822*H822</f>
        <v>0</v>
      </c>
      <c r="Q822" s="227">
        <v>0</v>
      </c>
      <c r="R822" s="227">
        <f>Q822*H822</f>
        <v>0</v>
      </c>
      <c r="S822" s="227">
        <v>0</v>
      </c>
      <c r="T822" s="228">
        <f>S822*H822</f>
        <v>0</v>
      </c>
      <c r="U822" s="38"/>
      <c r="V822" s="38"/>
      <c r="W822" s="38"/>
      <c r="X822" s="38"/>
      <c r="Y822" s="38"/>
      <c r="Z822" s="38"/>
      <c r="AA822" s="38"/>
      <c r="AB822" s="38"/>
      <c r="AC822" s="38"/>
      <c r="AD822" s="38"/>
      <c r="AE822" s="38"/>
      <c r="AR822" s="229" t="s">
        <v>245</v>
      </c>
      <c r="AT822" s="229" t="s">
        <v>165</v>
      </c>
      <c r="AU822" s="229" t="s">
        <v>88</v>
      </c>
      <c r="AY822" s="17" t="s">
        <v>162</v>
      </c>
      <c r="BE822" s="230">
        <f>IF(N822="základní",J822,0)</f>
        <v>0</v>
      </c>
      <c r="BF822" s="230">
        <f>IF(N822="snížená",J822,0)</f>
        <v>0</v>
      </c>
      <c r="BG822" s="230">
        <f>IF(N822="zákl. přenesená",J822,0)</f>
        <v>0</v>
      </c>
      <c r="BH822" s="230">
        <f>IF(N822="sníž. přenesená",J822,0)</f>
        <v>0</v>
      </c>
      <c r="BI822" s="230">
        <f>IF(N822="nulová",J822,0)</f>
        <v>0</v>
      </c>
      <c r="BJ822" s="17" t="s">
        <v>86</v>
      </c>
      <c r="BK822" s="230">
        <f>ROUND(I822*H822,2)</f>
        <v>0</v>
      </c>
      <c r="BL822" s="17" t="s">
        <v>245</v>
      </c>
      <c r="BM822" s="229" t="s">
        <v>1696</v>
      </c>
    </row>
    <row r="823" s="2" customFormat="1">
      <c r="A823" s="38"/>
      <c r="B823" s="39"/>
      <c r="C823" s="40"/>
      <c r="D823" s="231" t="s">
        <v>172</v>
      </c>
      <c r="E823" s="40"/>
      <c r="F823" s="232" t="s">
        <v>1697</v>
      </c>
      <c r="G823" s="40"/>
      <c r="H823" s="40"/>
      <c r="I823" s="233"/>
      <c r="J823" s="40"/>
      <c r="K823" s="40"/>
      <c r="L823" s="44"/>
      <c r="M823" s="234"/>
      <c r="N823" s="235"/>
      <c r="O823" s="91"/>
      <c r="P823" s="91"/>
      <c r="Q823" s="91"/>
      <c r="R823" s="91"/>
      <c r="S823" s="91"/>
      <c r="T823" s="92"/>
      <c r="U823" s="38"/>
      <c r="V823" s="38"/>
      <c r="W823" s="38"/>
      <c r="X823" s="38"/>
      <c r="Y823" s="38"/>
      <c r="Z823" s="38"/>
      <c r="AA823" s="38"/>
      <c r="AB823" s="38"/>
      <c r="AC823" s="38"/>
      <c r="AD823" s="38"/>
      <c r="AE823" s="38"/>
      <c r="AT823" s="17" t="s">
        <v>172</v>
      </c>
      <c r="AU823" s="17" t="s">
        <v>88</v>
      </c>
    </row>
    <row r="824" s="2" customFormat="1" ht="24.15" customHeight="1">
      <c r="A824" s="38"/>
      <c r="B824" s="39"/>
      <c r="C824" s="218" t="s">
        <v>1698</v>
      </c>
      <c r="D824" s="218" t="s">
        <v>165</v>
      </c>
      <c r="E824" s="219" t="s">
        <v>1699</v>
      </c>
      <c r="F824" s="220" t="s">
        <v>1700</v>
      </c>
      <c r="G824" s="221" t="s">
        <v>1677</v>
      </c>
      <c r="H824" s="222">
        <v>1</v>
      </c>
      <c r="I824" s="223"/>
      <c r="J824" s="224">
        <f>ROUND(I824*H824,2)</f>
        <v>0</v>
      </c>
      <c r="K824" s="220" t="s">
        <v>1</v>
      </c>
      <c r="L824" s="44"/>
      <c r="M824" s="225" t="s">
        <v>1</v>
      </c>
      <c r="N824" s="226" t="s">
        <v>43</v>
      </c>
      <c r="O824" s="91"/>
      <c r="P824" s="227">
        <f>O824*H824</f>
        <v>0</v>
      </c>
      <c r="Q824" s="227">
        <v>0</v>
      </c>
      <c r="R824" s="227">
        <f>Q824*H824</f>
        <v>0</v>
      </c>
      <c r="S824" s="227">
        <v>0</v>
      </c>
      <c r="T824" s="228">
        <f>S824*H824</f>
        <v>0</v>
      </c>
      <c r="U824" s="38"/>
      <c r="V824" s="38"/>
      <c r="W824" s="38"/>
      <c r="X824" s="38"/>
      <c r="Y824" s="38"/>
      <c r="Z824" s="38"/>
      <c r="AA824" s="38"/>
      <c r="AB824" s="38"/>
      <c r="AC824" s="38"/>
      <c r="AD824" s="38"/>
      <c r="AE824" s="38"/>
      <c r="AR824" s="229" t="s">
        <v>245</v>
      </c>
      <c r="AT824" s="229" t="s">
        <v>165</v>
      </c>
      <c r="AU824" s="229" t="s">
        <v>88</v>
      </c>
      <c r="AY824" s="17" t="s">
        <v>162</v>
      </c>
      <c r="BE824" s="230">
        <f>IF(N824="základní",J824,0)</f>
        <v>0</v>
      </c>
      <c r="BF824" s="230">
        <f>IF(N824="snížená",J824,0)</f>
        <v>0</v>
      </c>
      <c r="BG824" s="230">
        <f>IF(N824="zákl. přenesená",J824,0)</f>
        <v>0</v>
      </c>
      <c r="BH824" s="230">
        <f>IF(N824="sníž. přenesená",J824,0)</f>
        <v>0</v>
      </c>
      <c r="BI824" s="230">
        <f>IF(N824="nulová",J824,0)</f>
        <v>0</v>
      </c>
      <c r="BJ824" s="17" t="s">
        <v>86</v>
      </c>
      <c r="BK824" s="230">
        <f>ROUND(I824*H824,2)</f>
        <v>0</v>
      </c>
      <c r="BL824" s="17" t="s">
        <v>245</v>
      </c>
      <c r="BM824" s="229" t="s">
        <v>1701</v>
      </c>
    </row>
    <row r="825" s="2" customFormat="1">
      <c r="A825" s="38"/>
      <c r="B825" s="39"/>
      <c r="C825" s="40"/>
      <c r="D825" s="231" t="s">
        <v>172</v>
      </c>
      <c r="E825" s="40"/>
      <c r="F825" s="232" t="s">
        <v>1702</v>
      </c>
      <c r="G825" s="40"/>
      <c r="H825" s="40"/>
      <c r="I825" s="233"/>
      <c r="J825" s="40"/>
      <c r="K825" s="40"/>
      <c r="L825" s="44"/>
      <c r="M825" s="234"/>
      <c r="N825" s="235"/>
      <c r="O825" s="91"/>
      <c r="P825" s="91"/>
      <c r="Q825" s="91"/>
      <c r="R825" s="91"/>
      <c r="S825" s="91"/>
      <c r="T825" s="92"/>
      <c r="U825" s="38"/>
      <c r="V825" s="38"/>
      <c r="W825" s="38"/>
      <c r="X825" s="38"/>
      <c r="Y825" s="38"/>
      <c r="Z825" s="38"/>
      <c r="AA825" s="38"/>
      <c r="AB825" s="38"/>
      <c r="AC825" s="38"/>
      <c r="AD825" s="38"/>
      <c r="AE825" s="38"/>
      <c r="AT825" s="17" t="s">
        <v>172</v>
      </c>
      <c r="AU825" s="17" t="s">
        <v>88</v>
      </c>
    </row>
    <row r="826" s="2" customFormat="1" ht="24.15" customHeight="1">
      <c r="A826" s="38"/>
      <c r="B826" s="39"/>
      <c r="C826" s="218" t="s">
        <v>1703</v>
      </c>
      <c r="D826" s="218" t="s">
        <v>165</v>
      </c>
      <c r="E826" s="219" t="s">
        <v>1704</v>
      </c>
      <c r="F826" s="220" t="s">
        <v>1705</v>
      </c>
      <c r="G826" s="221" t="s">
        <v>1677</v>
      </c>
      <c r="H826" s="222">
        <v>3</v>
      </c>
      <c r="I826" s="223"/>
      <c r="J826" s="224">
        <f>ROUND(I826*H826,2)</f>
        <v>0</v>
      </c>
      <c r="K826" s="220" t="s">
        <v>1</v>
      </c>
      <c r="L826" s="44"/>
      <c r="M826" s="225" t="s">
        <v>1</v>
      </c>
      <c r="N826" s="226" t="s">
        <v>43</v>
      </c>
      <c r="O826" s="91"/>
      <c r="P826" s="227">
        <f>O826*H826</f>
        <v>0</v>
      </c>
      <c r="Q826" s="227">
        <v>0</v>
      </c>
      <c r="R826" s="227">
        <f>Q826*H826</f>
        <v>0</v>
      </c>
      <c r="S826" s="227">
        <v>0</v>
      </c>
      <c r="T826" s="228">
        <f>S826*H826</f>
        <v>0</v>
      </c>
      <c r="U826" s="38"/>
      <c r="V826" s="38"/>
      <c r="W826" s="38"/>
      <c r="X826" s="38"/>
      <c r="Y826" s="38"/>
      <c r="Z826" s="38"/>
      <c r="AA826" s="38"/>
      <c r="AB826" s="38"/>
      <c r="AC826" s="38"/>
      <c r="AD826" s="38"/>
      <c r="AE826" s="38"/>
      <c r="AR826" s="229" t="s">
        <v>245</v>
      </c>
      <c r="AT826" s="229" t="s">
        <v>165</v>
      </c>
      <c r="AU826" s="229" t="s">
        <v>88</v>
      </c>
      <c r="AY826" s="17" t="s">
        <v>162</v>
      </c>
      <c r="BE826" s="230">
        <f>IF(N826="základní",J826,0)</f>
        <v>0</v>
      </c>
      <c r="BF826" s="230">
        <f>IF(N826="snížená",J826,0)</f>
        <v>0</v>
      </c>
      <c r="BG826" s="230">
        <f>IF(N826="zákl. přenesená",J826,0)</f>
        <v>0</v>
      </c>
      <c r="BH826" s="230">
        <f>IF(N826="sníž. přenesená",J826,0)</f>
        <v>0</v>
      </c>
      <c r="BI826" s="230">
        <f>IF(N826="nulová",J826,0)</f>
        <v>0</v>
      </c>
      <c r="BJ826" s="17" t="s">
        <v>86</v>
      </c>
      <c r="BK826" s="230">
        <f>ROUND(I826*H826,2)</f>
        <v>0</v>
      </c>
      <c r="BL826" s="17" t="s">
        <v>245</v>
      </c>
      <c r="BM826" s="229" t="s">
        <v>1706</v>
      </c>
    </row>
    <row r="827" s="2" customFormat="1">
      <c r="A827" s="38"/>
      <c r="B827" s="39"/>
      <c r="C827" s="40"/>
      <c r="D827" s="231" t="s">
        <v>172</v>
      </c>
      <c r="E827" s="40"/>
      <c r="F827" s="232" t="s">
        <v>1702</v>
      </c>
      <c r="G827" s="40"/>
      <c r="H827" s="40"/>
      <c r="I827" s="233"/>
      <c r="J827" s="40"/>
      <c r="K827" s="40"/>
      <c r="L827" s="44"/>
      <c r="M827" s="234"/>
      <c r="N827" s="235"/>
      <c r="O827" s="91"/>
      <c r="P827" s="91"/>
      <c r="Q827" s="91"/>
      <c r="R827" s="91"/>
      <c r="S827" s="91"/>
      <c r="T827" s="92"/>
      <c r="U827" s="38"/>
      <c r="V827" s="38"/>
      <c r="W827" s="38"/>
      <c r="X827" s="38"/>
      <c r="Y827" s="38"/>
      <c r="Z827" s="38"/>
      <c r="AA827" s="38"/>
      <c r="AB827" s="38"/>
      <c r="AC827" s="38"/>
      <c r="AD827" s="38"/>
      <c r="AE827" s="38"/>
      <c r="AT827" s="17" t="s">
        <v>172</v>
      </c>
      <c r="AU827" s="17" t="s">
        <v>88</v>
      </c>
    </row>
    <row r="828" s="2" customFormat="1" ht="24.15" customHeight="1">
      <c r="A828" s="38"/>
      <c r="B828" s="39"/>
      <c r="C828" s="218" t="s">
        <v>1707</v>
      </c>
      <c r="D828" s="218" t="s">
        <v>165</v>
      </c>
      <c r="E828" s="219" t="s">
        <v>1708</v>
      </c>
      <c r="F828" s="220" t="s">
        <v>1709</v>
      </c>
      <c r="G828" s="221" t="s">
        <v>1677</v>
      </c>
      <c r="H828" s="222">
        <v>11</v>
      </c>
      <c r="I828" s="223"/>
      <c r="J828" s="224">
        <f>ROUND(I828*H828,2)</f>
        <v>0</v>
      </c>
      <c r="K828" s="220" t="s">
        <v>1</v>
      </c>
      <c r="L828" s="44"/>
      <c r="M828" s="225" t="s">
        <v>1</v>
      </c>
      <c r="N828" s="226" t="s">
        <v>43</v>
      </c>
      <c r="O828" s="91"/>
      <c r="P828" s="227">
        <f>O828*H828</f>
        <v>0</v>
      </c>
      <c r="Q828" s="227">
        <v>0</v>
      </c>
      <c r="R828" s="227">
        <f>Q828*H828</f>
        <v>0</v>
      </c>
      <c r="S828" s="227">
        <v>0</v>
      </c>
      <c r="T828" s="228">
        <f>S828*H828</f>
        <v>0</v>
      </c>
      <c r="U828" s="38"/>
      <c r="V828" s="38"/>
      <c r="W828" s="38"/>
      <c r="X828" s="38"/>
      <c r="Y828" s="38"/>
      <c r="Z828" s="38"/>
      <c r="AA828" s="38"/>
      <c r="AB828" s="38"/>
      <c r="AC828" s="38"/>
      <c r="AD828" s="38"/>
      <c r="AE828" s="38"/>
      <c r="AR828" s="229" t="s">
        <v>245</v>
      </c>
      <c r="AT828" s="229" t="s">
        <v>165</v>
      </c>
      <c r="AU828" s="229" t="s">
        <v>88</v>
      </c>
      <c r="AY828" s="17" t="s">
        <v>162</v>
      </c>
      <c r="BE828" s="230">
        <f>IF(N828="základní",J828,0)</f>
        <v>0</v>
      </c>
      <c r="BF828" s="230">
        <f>IF(N828="snížená",J828,0)</f>
        <v>0</v>
      </c>
      <c r="BG828" s="230">
        <f>IF(N828="zákl. přenesená",J828,0)</f>
        <v>0</v>
      </c>
      <c r="BH828" s="230">
        <f>IF(N828="sníž. přenesená",J828,0)</f>
        <v>0</v>
      </c>
      <c r="BI828" s="230">
        <f>IF(N828="nulová",J828,0)</f>
        <v>0</v>
      </c>
      <c r="BJ828" s="17" t="s">
        <v>86</v>
      </c>
      <c r="BK828" s="230">
        <f>ROUND(I828*H828,2)</f>
        <v>0</v>
      </c>
      <c r="BL828" s="17" t="s">
        <v>245</v>
      </c>
      <c r="BM828" s="229" t="s">
        <v>1710</v>
      </c>
    </row>
    <row r="829" s="2" customFormat="1">
      <c r="A829" s="38"/>
      <c r="B829" s="39"/>
      <c r="C829" s="40"/>
      <c r="D829" s="231" t="s">
        <v>172</v>
      </c>
      <c r="E829" s="40"/>
      <c r="F829" s="232" t="s">
        <v>1702</v>
      </c>
      <c r="G829" s="40"/>
      <c r="H829" s="40"/>
      <c r="I829" s="233"/>
      <c r="J829" s="40"/>
      <c r="K829" s="40"/>
      <c r="L829" s="44"/>
      <c r="M829" s="234"/>
      <c r="N829" s="235"/>
      <c r="O829" s="91"/>
      <c r="P829" s="91"/>
      <c r="Q829" s="91"/>
      <c r="R829" s="91"/>
      <c r="S829" s="91"/>
      <c r="T829" s="92"/>
      <c r="U829" s="38"/>
      <c r="V829" s="38"/>
      <c r="W829" s="38"/>
      <c r="X829" s="38"/>
      <c r="Y829" s="38"/>
      <c r="Z829" s="38"/>
      <c r="AA829" s="38"/>
      <c r="AB829" s="38"/>
      <c r="AC829" s="38"/>
      <c r="AD829" s="38"/>
      <c r="AE829" s="38"/>
      <c r="AT829" s="17" t="s">
        <v>172</v>
      </c>
      <c r="AU829" s="17" t="s">
        <v>88</v>
      </c>
    </row>
    <row r="830" s="2" customFormat="1" ht="24.15" customHeight="1">
      <c r="A830" s="38"/>
      <c r="B830" s="39"/>
      <c r="C830" s="218" t="s">
        <v>1711</v>
      </c>
      <c r="D830" s="218" t="s">
        <v>165</v>
      </c>
      <c r="E830" s="219" t="s">
        <v>1712</v>
      </c>
      <c r="F830" s="220" t="s">
        <v>1713</v>
      </c>
      <c r="G830" s="221" t="s">
        <v>1677</v>
      </c>
      <c r="H830" s="222">
        <v>1</v>
      </c>
      <c r="I830" s="223"/>
      <c r="J830" s="224">
        <f>ROUND(I830*H830,2)</f>
        <v>0</v>
      </c>
      <c r="K830" s="220" t="s">
        <v>1</v>
      </c>
      <c r="L830" s="44"/>
      <c r="M830" s="225" t="s">
        <v>1</v>
      </c>
      <c r="N830" s="226" t="s">
        <v>43</v>
      </c>
      <c r="O830" s="91"/>
      <c r="P830" s="227">
        <f>O830*H830</f>
        <v>0</v>
      </c>
      <c r="Q830" s="227">
        <v>0</v>
      </c>
      <c r="R830" s="227">
        <f>Q830*H830</f>
        <v>0</v>
      </c>
      <c r="S830" s="227">
        <v>0</v>
      </c>
      <c r="T830" s="228">
        <f>S830*H830</f>
        <v>0</v>
      </c>
      <c r="U830" s="38"/>
      <c r="V830" s="38"/>
      <c r="W830" s="38"/>
      <c r="X830" s="38"/>
      <c r="Y830" s="38"/>
      <c r="Z830" s="38"/>
      <c r="AA830" s="38"/>
      <c r="AB830" s="38"/>
      <c r="AC830" s="38"/>
      <c r="AD830" s="38"/>
      <c r="AE830" s="38"/>
      <c r="AR830" s="229" t="s">
        <v>245</v>
      </c>
      <c r="AT830" s="229" t="s">
        <v>165</v>
      </c>
      <c r="AU830" s="229" t="s">
        <v>88</v>
      </c>
      <c r="AY830" s="17" t="s">
        <v>162</v>
      </c>
      <c r="BE830" s="230">
        <f>IF(N830="základní",J830,0)</f>
        <v>0</v>
      </c>
      <c r="BF830" s="230">
        <f>IF(N830="snížená",J830,0)</f>
        <v>0</v>
      </c>
      <c r="BG830" s="230">
        <f>IF(N830="zákl. přenesená",J830,0)</f>
        <v>0</v>
      </c>
      <c r="BH830" s="230">
        <f>IF(N830="sníž. přenesená",J830,0)</f>
        <v>0</v>
      </c>
      <c r="BI830" s="230">
        <f>IF(N830="nulová",J830,0)</f>
        <v>0</v>
      </c>
      <c r="BJ830" s="17" t="s">
        <v>86</v>
      </c>
      <c r="BK830" s="230">
        <f>ROUND(I830*H830,2)</f>
        <v>0</v>
      </c>
      <c r="BL830" s="17" t="s">
        <v>245</v>
      </c>
      <c r="BM830" s="229" t="s">
        <v>1714</v>
      </c>
    </row>
    <row r="831" s="2" customFormat="1">
      <c r="A831" s="38"/>
      <c r="B831" s="39"/>
      <c r="C831" s="40"/>
      <c r="D831" s="231" t="s">
        <v>172</v>
      </c>
      <c r="E831" s="40"/>
      <c r="F831" s="232" t="s">
        <v>1702</v>
      </c>
      <c r="G831" s="40"/>
      <c r="H831" s="40"/>
      <c r="I831" s="233"/>
      <c r="J831" s="40"/>
      <c r="K831" s="40"/>
      <c r="L831" s="44"/>
      <c r="M831" s="234"/>
      <c r="N831" s="235"/>
      <c r="O831" s="91"/>
      <c r="P831" s="91"/>
      <c r="Q831" s="91"/>
      <c r="R831" s="91"/>
      <c r="S831" s="91"/>
      <c r="T831" s="92"/>
      <c r="U831" s="38"/>
      <c r="V831" s="38"/>
      <c r="W831" s="38"/>
      <c r="X831" s="38"/>
      <c r="Y831" s="38"/>
      <c r="Z831" s="38"/>
      <c r="AA831" s="38"/>
      <c r="AB831" s="38"/>
      <c r="AC831" s="38"/>
      <c r="AD831" s="38"/>
      <c r="AE831" s="38"/>
      <c r="AT831" s="17" t="s">
        <v>172</v>
      </c>
      <c r="AU831" s="17" t="s">
        <v>88</v>
      </c>
    </row>
    <row r="832" s="2" customFormat="1" ht="24.15" customHeight="1">
      <c r="A832" s="38"/>
      <c r="B832" s="39"/>
      <c r="C832" s="218" t="s">
        <v>1715</v>
      </c>
      <c r="D832" s="218" t="s">
        <v>165</v>
      </c>
      <c r="E832" s="219" t="s">
        <v>1716</v>
      </c>
      <c r="F832" s="220" t="s">
        <v>1717</v>
      </c>
      <c r="G832" s="221" t="s">
        <v>1677</v>
      </c>
      <c r="H832" s="222">
        <v>4</v>
      </c>
      <c r="I832" s="223"/>
      <c r="J832" s="224">
        <f>ROUND(I832*H832,2)</f>
        <v>0</v>
      </c>
      <c r="K832" s="220" t="s">
        <v>1</v>
      </c>
      <c r="L832" s="44"/>
      <c r="M832" s="225" t="s">
        <v>1</v>
      </c>
      <c r="N832" s="226" t="s">
        <v>43</v>
      </c>
      <c r="O832" s="91"/>
      <c r="P832" s="227">
        <f>O832*H832</f>
        <v>0</v>
      </c>
      <c r="Q832" s="227">
        <v>0</v>
      </c>
      <c r="R832" s="227">
        <f>Q832*H832</f>
        <v>0</v>
      </c>
      <c r="S832" s="227">
        <v>0</v>
      </c>
      <c r="T832" s="228">
        <f>S832*H832</f>
        <v>0</v>
      </c>
      <c r="U832" s="38"/>
      <c r="V832" s="38"/>
      <c r="W832" s="38"/>
      <c r="X832" s="38"/>
      <c r="Y832" s="38"/>
      <c r="Z832" s="38"/>
      <c r="AA832" s="38"/>
      <c r="AB832" s="38"/>
      <c r="AC832" s="38"/>
      <c r="AD832" s="38"/>
      <c r="AE832" s="38"/>
      <c r="AR832" s="229" t="s">
        <v>245</v>
      </c>
      <c r="AT832" s="229" t="s">
        <v>165</v>
      </c>
      <c r="AU832" s="229" t="s">
        <v>88</v>
      </c>
      <c r="AY832" s="17" t="s">
        <v>162</v>
      </c>
      <c r="BE832" s="230">
        <f>IF(N832="základní",J832,0)</f>
        <v>0</v>
      </c>
      <c r="BF832" s="230">
        <f>IF(N832="snížená",J832,0)</f>
        <v>0</v>
      </c>
      <c r="BG832" s="230">
        <f>IF(N832="zákl. přenesená",J832,0)</f>
        <v>0</v>
      </c>
      <c r="BH832" s="230">
        <f>IF(N832="sníž. přenesená",J832,0)</f>
        <v>0</v>
      </c>
      <c r="BI832" s="230">
        <f>IF(N832="nulová",J832,0)</f>
        <v>0</v>
      </c>
      <c r="BJ832" s="17" t="s">
        <v>86</v>
      </c>
      <c r="BK832" s="230">
        <f>ROUND(I832*H832,2)</f>
        <v>0</v>
      </c>
      <c r="BL832" s="17" t="s">
        <v>245</v>
      </c>
      <c r="BM832" s="229" t="s">
        <v>1718</v>
      </c>
    </row>
    <row r="833" s="2" customFormat="1">
      <c r="A833" s="38"/>
      <c r="B833" s="39"/>
      <c r="C833" s="40"/>
      <c r="D833" s="231" t="s">
        <v>172</v>
      </c>
      <c r="E833" s="40"/>
      <c r="F833" s="232" t="s">
        <v>1702</v>
      </c>
      <c r="G833" s="40"/>
      <c r="H833" s="40"/>
      <c r="I833" s="233"/>
      <c r="J833" s="40"/>
      <c r="K833" s="40"/>
      <c r="L833" s="44"/>
      <c r="M833" s="234"/>
      <c r="N833" s="235"/>
      <c r="O833" s="91"/>
      <c r="P833" s="91"/>
      <c r="Q833" s="91"/>
      <c r="R833" s="91"/>
      <c r="S833" s="91"/>
      <c r="T833" s="92"/>
      <c r="U833" s="38"/>
      <c r="V833" s="38"/>
      <c r="W833" s="38"/>
      <c r="X833" s="38"/>
      <c r="Y833" s="38"/>
      <c r="Z833" s="38"/>
      <c r="AA833" s="38"/>
      <c r="AB833" s="38"/>
      <c r="AC833" s="38"/>
      <c r="AD833" s="38"/>
      <c r="AE833" s="38"/>
      <c r="AT833" s="17" t="s">
        <v>172</v>
      </c>
      <c r="AU833" s="17" t="s">
        <v>88</v>
      </c>
    </row>
    <row r="834" s="2" customFormat="1" ht="24.15" customHeight="1">
      <c r="A834" s="38"/>
      <c r="B834" s="39"/>
      <c r="C834" s="218" t="s">
        <v>1719</v>
      </c>
      <c r="D834" s="218" t="s">
        <v>165</v>
      </c>
      <c r="E834" s="219" t="s">
        <v>1720</v>
      </c>
      <c r="F834" s="220" t="s">
        <v>1721</v>
      </c>
      <c r="G834" s="221" t="s">
        <v>1677</v>
      </c>
      <c r="H834" s="222">
        <v>1</v>
      </c>
      <c r="I834" s="223"/>
      <c r="J834" s="224">
        <f>ROUND(I834*H834,2)</f>
        <v>0</v>
      </c>
      <c r="K834" s="220" t="s">
        <v>1</v>
      </c>
      <c r="L834" s="44"/>
      <c r="M834" s="225" t="s">
        <v>1</v>
      </c>
      <c r="N834" s="226" t="s">
        <v>43</v>
      </c>
      <c r="O834" s="91"/>
      <c r="P834" s="227">
        <f>O834*H834</f>
        <v>0</v>
      </c>
      <c r="Q834" s="227">
        <v>0</v>
      </c>
      <c r="R834" s="227">
        <f>Q834*H834</f>
        <v>0</v>
      </c>
      <c r="S834" s="227">
        <v>0</v>
      </c>
      <c r="T834" s="228">
        <f>S834*H834</f>
        <v>0</v>
      </c>
      <c r="U834" s="38"/>
      <c r="V834" s="38"/>
      <c r="W834" s="38"/>
      <c r="X834" s="38"/>
      <c r="Y834" s="38"/>
      <c r="Z834" s="38"/>
      <c r="AA834" s="38"/>
      <c r="AB834" s="38"/>
      <c r="AC834" s="38"/>
      <c r="AD834" s="38"/>
      <c r="AE834" s="38"/>
      <c r="AR834" s="229" t="s">
        <v>245</v>
      </c>
      <c r="AT834" s="229" t="s">
        <v>165</v>
      </c>
      <c r="AU834" s="229" t="s">
        <v>88</v>
      </c>
      <c r="AY834" s="17" t="s">
        <v>162</v>
      </c>
      <c r="BE834" s="230">
        <f>IF(N834="základní",J834,0)</f>
        <v>0</v>
      </c>
      <c r="BF834" s="230">
        <f>IF(N834="snížená",J834,0)</f>
        <v>0</v>
      </c>
      <c r="BG834" s="230">
        <f>IF(N834="zákl. přenesená",J834,0)</f>
        <v>0</v>
      </c>
      <c r="BH834" s="230">
        <f>IF(N834="sníž. přenesená",J834,0)</f>
        <v>0</v>
      </c>
      <c r="BI834" s="230">
        <f>IF(N834="nulová",J834,0)</f>
        <v>0</v>
      </c>
      <c r="BJ834" s="17" t="s">
        <v>86</v>
      </c>
      <c r="BK834" s="230">
        <f>ROUND(I834*H834,2)</f>
        <v>0</v>
      </c>
      <c r="BL834" s="17" t="s">
        <v>245</v>
      </c>
      <c r="BM834" s="229" t="s">
        <v>1722</v>
      </c>
    </row>
    <row r="835" s="2" customFormat="1">
      <c r="A835" s="38"/>
      <c r="B835" s="39"/>
      <c r="C835" s="40"/>
      <c r="D835" s="231" t="s">
        <v>172</v>
      </c>
      <c r="E835" s="40"/>
      <c r="F835" s="232" t="s">
        <v>1688</v>
      </c>
      <c r="G835" s="40"/>
      <c r="H835" s="40"/>
      <c r="I835" s="233"/>
      <c r="J835" s="40"/>
      <c r="K835" s="40"/>
      <c r="L835" s="44"/>
      <c r="M835" s="234"/>
      <c r="N835" s="235"/>
      <c r="O835" s="91"/>
      <c r="P835" s="91"/>
      <c r="Q835" s="91"/>
      <c r="R835" s="91"/>
      <c r="S835" s="91"/>
      <c r="T835" s="92"/>
      <c r="U835" s="38"/>
      <c r="V835" s="38"/>
      <c r="W835" s="38"/>
      <c r="X835" s="38"/>
      <c r="Y835" s="38"/>
      <c r="Z835" s="38"/>
      <c r="AA835" s="38"/>
      <c r="AB835" s="38"/>
      <c r="AC835" s="38"/>
      <c r="AD835" s="38"/>
      <c r="AE835" s="38"/>
      <c r="AT835" s="17" t="s">
        <v>172</v>
      </c>
      <c r="AU835" s="17" t="s">
        <v>88</v>
      </c>
    </row>
    <row r="836" s="2" customFormat="1" ht="33" customHeight="1">
      <c r="A836" s="38"/>
      <c r="B836" s="39"/>
      <c r="C836" s="218" t="s">
        <v>1723</v>
      </c>
      <c r="D836" s="218" t="s">
        <v>165</v>
      </c>
      <c r="E836" s="219" t="s">
        <v>1724</v>
      </c>
      <c r="F836" s="220" t="s">
        <v>1725</v>
      </c>
      <c r="G836" s="221" t="s">
        <v>1677</v>
      </c>
      <c r="H836" s="222">
        <v>1</v>
      </c>
      <c r="I836" s="223"/>
      <c r="J836" s="224">
        <f>ROUND(I836*H836,2)</f>
        <v>0</v>
      </c>
      <c r="K836" s="220" t="s">
        <v>1</v>
      </c>
      <c r="L836" s="44"/>
      <c r="M836" s="225" t="s">
        <v>1</v>
      </c>
      <c r="N836" s="226" t="s">
        <v>43</v>
      </c>
      <c r="O836" s="91"/>
      <c r="P836" s="227">
        <f>O836*H836</f>
        <v>0</v>
      </c>
      <c r="Q836" s="227">
        <v>0</v>
      </c>
      <c r="R836" s="227">
        <f>Q836*H836</f>
        <v>0</v>
      </c>
      <c r="S836" s="227">
        <v>0</v>
      </c>
      <c r="T836" s="228">
        <f>S836*H836</f>
        <v>0</v>
      </c>
      <c r="U836" s="38"/>
      <c r="V836" s="38"/>
      <c r="W836" s="38"/>
      <c r="X836" s="38"/>
      <c r="Y836" s="38"/>
      <c r="Z836" s="38"/>
      <c r="AA836" s="38"/>
      <c r="AB836" s="38"/>
      <c r="AC836" s="38"/>
      <c r="AD836" s="38"/>
      <c r="AE836" s="38"/>
      <c r="AR836" s="229" t="s">
        <v>245</v>
      </c>
      <c r="AT836" s="229" t="s">
        <v>165</v>
      </c>
      <c r="AU836" s="229" t="s">
        <v>88</v>
      </c>
      <c r="AY836" s="17" t="s">
        <v>162</v>
      </c>
      <c r="BE836" s="230">
        <f>IF(N836="základní",J836,0)</f>
        <v>0</v>
      </c>
      <c r="BF836" s="230">
        <f>IF(N836="snížená",J836,0)</f>
        <v>0</v>
      </c>
      <c r="BG836" s="230">
        <f>IF(N836="zákl. přenesená",J836,0)</f>
        <v>0</v>
      </c>
      <c r="BH836" s="230">
        <f>IF(N836="sníž. přenesená",J836,0)</f>
        <v>0</v>
      </c>
      <c r="BI836" s="230">
        <f>IF(N836="nulová",J836,0)</f>
        <v>0</v>
      </c>
      <c r="BJ836" s="17" t="s">
        <v>86</v>
      </c>
      <c r="BK836" s="230">
        <f>ROUND(I836*H836,2)</f>
        <v>0</v>
      </c>
      <c r="BL836" s="17" t="s">
        <v>245</v>
      </c>
      <c r="BM836" s="229" t="s">
        <v>1726</v>
      </c>
    </row>
    <row r="837" s="2" customFormat="1">
      <c r="A837" s="38"/>
      <c r="B837" s="39"/>
      <c r="C837" s="40"/>
      <c r="D837" s="231" t="s">
        <v>172</v>
      </c>
      <c r="E837" s="40"/>
      <c r="F837" s="232" t="s">
        <v>1688</v>
      </c>
      <c r="G837" s="40"/>
      <c r="H837" s="40"/>
      <c r="I837" s="233"/>
      <c r="J837" s="40"/>
      <c r="K837" s="40"/>
      <c r="L837" s="44"/>
      <c r="M837" s="234"/>
      <c r="N837" s="235"/>
      <c r="O837" s="91"/>
      <c r="P837" s="91"/>
      <c r="Q837" s="91"/>
      <c r="R837" s="91"/>
      <c r="S837" s="91"/>
      <c r="T837" s="92"/>
      <c r="U837" s="38"/>
      <c r="V837" s="38"/>
      <c r="W837" s="38"/>
      <c r="X837" s="38"/>
      <c r="Y837" s="38"/>
      <c r="Z837" s="38"/>
      <c r="AA837" s="38"/>
      <c r="AB837" s="38"/>
      <c r="AC837" s="38"/>
      <c r="AD837" s="38"/>
      <c r="AE837" s="38"/>
      <c r="AT837" s="17" t="s">
        <v>172</v>
      </c>
      <c r="AU837" s="17" t="s">
        <v>88</v>
      </c>
    </row>
    <row r="838" s="2" customFormat="1" ht="24.15" customHeight="1">
      <c r="A838" s="38"/>
      <c r="B838" s="39"/>
      <c r="C838" s="218" t="s">
        <v>1727</v>
      </c>
      <c r="D838" s="218" t="s">
        <v>165</v>
      </c>
      <c r="E838" s="219" t="s">
        <v>1728</v>
      </c>
      <c r="F838" s="220" t="s">
        <v>1729</v>
      </c>
      <c r="G838" s="221" t="s">
        <v>1677</v>
      </c>
      <c r="H838" s="222">
        <v>1</v>
      </c>
      <c r="I838" s="223"/>
      <c r="J838" s="224">
        <f>ROUND(I838*H838,2)</f>
        <v>0</v>
      </c>
      <c r="K838" s="220" t="s">
        <v>1</v>
      </c>
      <c r="L838" s="44"/>
      <c r="M838" s="225" t="s">
        <v>1</v>
      </c>
      <c r="N838" s="226" t="s">
        <v>43</v>
      </c>
      <c r="O838" s="91"/>
      <c r="P838" s="227">
        <f>O838*H838</f>
        <v>0</v>
      </c>
      <c r="Q838" s="227">
        <v>0</v>
      </c>
      <c r="R838" s="227">
        <f>Q838*H838</f>
        <v>0</v>
      </c>
      <c r="S838" s="227">
        <v>0</v>
      </c>
      <c r="T838" s="228">
        <f>S838*H838</f>
        <v>0</v>
      </c>
      <c r="U838" s="38"/>
      <c r="V838" s="38"/>
      <c r="W838" s="38"/>
      <c r="X838" s="38"/>
      <c r="Y838" s="38"/>
      <c r="Z838" s="38"/>
      <c r="AA838" s="38"/>
      <c r="AB838" s="38"/>
      <c r="AC838" s="38"/>
      <c r="AD838" s="38"/>
      <c r="AE838" s="38"/>
      <c r="AR838" s="229" t="s">
        <v>245</v>
      </c>
      <c r="AT838" s="229" t="s">
        <v>165</v>
      </c>
      <c r="AU838" s="229" t="s">
        <v>88</v>
      </c>
      <c r="AY838" s="17" t="s">
        <v>162</v>
      </c>
      <c r="BE838" s="230">
        <f>IF(N838="základní",J838,0)</f>
        <v>0</v>
      </c>
      <c r="BF838" s="230">
        <f>IF(N838="snížená",J838,0)</f>
        <v>0</v>
      </c>
      <c r="BG838" s="230">
        <f>IF(N838="zákl. přenesená",J838,0)</f>
        <v>0</v>
      </c>
      <c r="BH838" s="230">
        <f>IF(N838="sníž. přenesená",J838,0)</f>
        <v>0</v>
      </c>
      <c r="BI838" s="230">
        <f>IF(N838="nulová",J838,0)</f>
        <v>0</v>
      </c>
      <c r="BJ838" s="17" t="s">
        <v>86</v>
      </c>
      <c r="BK838" s="230">
        <f>ROUND(I838*H838,2)</f>
        <v>0</v>
      </c>
      <c r="BL838" s="17" t="s">
        <v>245</v>
      </c>
      <c r="BM838" s="229" t="s">
        <v>1730</v>
      </c>
    </row>
    <row r="839" s="2" customFormat="1">
      <c r="A839" s="38"/>
      <c r="B839" s="39"/>
      <c r="C839" s="40"/>
      <c r="D839" s="231" t="s">
        <v>172</v>
      </c>
      <c r="E839" s="40"/>
      <c r="F839" s="232" t="s">
        <v>1688</v>
      </c>
      <c r="G839" s="40"/>
      <c r="H839" s="40"/>
      <c r="I839" s="233"/>
      <c r="J839" s="40"/>
      <c r="K839" s="40"/>
      <c r="L839" s="44"/>
      <c r="M839" s="234"/>
      <c r="N839" s="235"/>
      <c r="O839" s="91"/>
      <c r="P839" s="91"/>
      <c r="Q839" s="91"/>
      <c r="R839" s="91"/>
      <c r="S839" s="91"/>
      <c r="T839" s="92"/>
      <c r="U839" s="38"/>
      <c r="V839" s="38"/>
      <c r="W839" s="38"/>
      <c r="X839" s="38"/>
      <c r="Y839" s="38"/>
      <c r="Z839" s="38"/>
      <c r="AA839" s="38"/>
      <c r="AB839" s="38"/>
      <c r="AC839" s="38"/>
      <c r="AD839" s="38"/>
      <c r="AE839" s="38"/>
      <c r="AT839" s="17" t="s">
        <v>172</v>
      </c>
      <c r="AU839" s="17" t="s">
        <v>88</v>
      </c>
    </row>
    <row r="840" s="2" customFormat="1" ht="24.15" customHeight="1">
      <c r="A840" s="38"/>
      <c r="B840" s="39"/>
      <c r="C840" s="218" t="s">
        <v>1731</v>
      </c>
      <c r="D840" s="218" t="s">
        <v>165</v>
      </c>
      <c r="E840" s="219" t="s">
        <v>1732</v>
      </c>
      <c r="F840" s="220" t="s">
        <v>1733</v>
      </c>
      <c r="G840" s="221" t="s">
        <v>1677</v>
      </c>
      <c r="H840" s="222">
        <v>1</v>
      </c>
      <c r="I840" s="223"/>
      <c r="J840" s="224">
        <f>ROUND(I840*H840,2)</f>
        <v>0</v>
      </c>
      <c r="K840" s="220" t="s">
        <v>1</v>
      </c>
      <c r="L840" s="44"/>
      <c r="M840" s="225" t="s">
        <v>1</v>
      </c>
      <c r="N840" s="226" t="s">
        <v>43</v>
      </c>
      <c r="O840" s="91"/>
      <c r="P840" s="227">
        <f>O840*H840</f>
        <v>0</v>
      </c>
      <c r="Q840" s="227">
        <v>0</v>
      </c>
      <c r="R840" s="227">
        <f>Q840*H840</f>
        <v>0</v>
      </c>
      <c r="S840" s="227">
        <v>0</v>
      </c>
      <c r="T840" s="228">
        <f>S840*H840</f>
        <v>0</v>
      </c>
      <c r="U840" s="38"/>
      <c r="V840" s="38"/>
      <c r="W840" s="38"/>
      <c r="X840" s="38"/>
      <c r="Y840" s="38"/>
      <c r="Z840" s="38"/>
      <c r="AA840" s="38"/>
      <c r="AB840" s="38"/>
      <c r="AC840" s="38"/>
      <c r="AD840" s="38"/>
      <c r="AE840" s="38"/>
      <c r="AR840" s="229" t="s">
        <v>245</v>
      </c>
      <c r="AT840" s="229" t="s">
        <v>165</v>
      </c>
      <c r="AU840" s="229" t="s">
        <v>88</v>
      </c>
      <c r="AY840" s="17" t="s">
        <v>162</v>
      </c>
      <c r="BE840" s="230">
        <f>IF(N840="základní",J840,0)</f>
        <v>0</v>
      </c>
      <c r="BF840" s="230">
        <f>IF(N840="snížená",J840,0)</f>
        <v>0</v>
      </c>
      <c r="BG840" s="230">
        <f>IF(N840="zákl. přenesená",J840,0)</f>
        <v>0</v>
      </c>
      <c r="BH840" s="230">
        <f>IF(N840="sníž. přenesená",J840,0)</f>
        <v>0</v>
      </c>
      <c r="BI840" s="230">
        <f>IF(N840="nulová",J840,0)</f>
        <v>0</v>
      </c>
      <c r="BJ840" s="17" t="s">
        <v>86</v>
      </c>
      <c r="BK840" s="230">
        <f>ROUND(I840*H840,2)</f>
        <v>0</v>
      </c>
      <c r="BL840" s="17" t="s">
        <v>245</v>
      </c>
      <c r="BM840" s="229" t="s">
        <v>1734</v>
      </c>
    </row>
    <row r="841" s="2" customFormat="1">
      <c r="A841" s="38"/>
      <c r="B841" s="39"/>
      <c r="C841" s="40"/>
      <c r="D841" s="231" t="s">
        <v>172</v>
      </c>
      <c r="E841" s="40"/>
      <c r="F841" s="232" t="s">
        <v>1688</v>
      </c>
      <c r="G841" s="40"/>
      <c r="H841" s="40"/>
      <c r="I841" s="233"/>
      <c r="J841" s="40"/>
      <c r="K841" s="40"/>
      <c r="L841" s="44"/>
      <c r="M841" s="234"/>
      <c r="N841" s="235"/>
      <c r="O841" s="91"/>
      <c r="P841" s="91"/>
      <c r="Q841" s="91"/>
      <c r="R841" s="91"/>
      <c r="S841" s="91"/>
      <c r="T841" s="92"/>
      <c r="U841" s="38"/>
      <c r="V841" s="38"/>
      <c r="W841" s="38"/>
      <c r="X841" s="38"/>
      <c r="Y841" s="38"/>
      <c r="Z841" s="38"/>
      <c r="AA841" s="38"/>
      <c r="AB841" s="38"/>
      <c r="AC841" s="38"/>
      <c r="AD841" s="38"/>
      <c r="AE841" s="38"/>
      <c r="AT841" s="17" t="s">
        <v>172</v>
      </c>
      <c r="AU841" s="17" t="s">
        <v>88</v>
      </c>
    </row>
    <row r="842" s="2" customFormat="1" ht="24.15" customHeight="1">
      <c r="A842" s="38"/>
      <c r="B842" s="39"/>
      <c r="C842" s="218" t="s">
        <v>1735</v>
      </c>
      <c r="D842" s="218" t="s">
        <v>165</v>
      </c>
      <c r="E842" s="219" t="s">
        <v>1736</v>
      </c>
      <c r="F842" s="220" t="s">
        <v>1737</v>
      </c>
      <c r="G842" s="221" t="s">
        <v>1677</v>
      </c>
      <c r="H842" s="222">
        <v>1</v>
      </c>
      <c r="I842" s="223"/>
      <c r="J842" s="224">
        <f>ROUND(I842*H842,2)</f>
        <v>0</v>
      </c>
      <c r="K842" s="220" t="s">
        <v>1</v>
      </c>
      <c r="L842" s="44"/>
      <c r="M842" s="225" t="s">
        <v>1</v>
      </c>
      <c r="N842" s="226" t="s">
        <v>43</v>
      </c>
      <c r="O842" s="91"/>
      <c r="P842" s="227">
        <f>O842*H842</f>
        <v>0</v>
      </c>
      <c r="Q842" s="227">
        <v>0</v>
      </c>
      <c r="R842" s="227">
        <f>Q842*H842</f>
        <v>0</v>
      </c>
      <c r="S842" s="227">
        <v>0</v>
      </c>
      <c r="T842" s="228">
        <f>S842*H842</f>
        <v>0</v>
      </c>
      <c r="U842" s="38"/>
      <c r="V842" s="38"/>
      <c r="W842" s="38"/>
      <c r="X842" s="38"/>
      <c r="Y842" s="38"/>
      <c r="Z842" s="38"/>
      <c r="AA842" s="38"/>
      <c r="AB842" s="38"/>
      <c r="AC842" s="38"/>
      <c r="AD842" s="38"/>
      <c r="AE842" s="38"/>
      <c r="AR842" s="229" t="s">
        <v>245</v>
      </c>
      <c r="AT842" s="229" t="s">
        <v>165</v>
      </c>
      <c r="AU842" s="229" t="s">
        <v>88</v>
      </c>
      <c r="AY842" s="17" t="s">
        <v>162</v>
      </c>
      <c r="BE842" s="230">
        <f>IF(N842="základní",J842,0)</f>
        <v>0</v>
      </c>
      <c r="BF842" s="230">
        <f>IF(N842="snížená",J842,0)</f>
        <v>0</v>
      </c>
      <c r="BG842" s="230">
        <f>IF(N842="zákl. přenesená",J842,0)</f>
        <v>0</v>
      </c>
      <c r="BH842" s="230">
        <f>IF(N842="sníž. přenesená",J842,0)</f>
        <v>0</v>
      </c>
      <c r="BI842" s="230">
        <f>IF(N842="nulová",J842,0)</f>
        <v>0</v>
      </c>
      <c r="BJ842" s="17" t="s">
        <v>86</v>
      </c>
      <c r="BK842" s="230">
        <f>ROUND(I842*H842,2)</f>
        <v>0</v>
      </c>
      <c r="BL842" s="17" t="s">
        <v>245</v>
      </c>
      <c r="BM842" s="229" t="s">
        <v>1738</v>
      </c>
    </row>
    <row r="843" s="2" customFormat="1">
      <c r="A843" s="38"/>
      <c r="B843" s="39"/>
      <c r="C843" s="40"/>
      <c r="D843" s="231" t="s">
        <v>172</v>
      </c>
      <c r="E843" s="40"/>
      <c r="F843" s="232" t="s">
        <v>1688</v>
      </c>
      <c r="G843" s="40"/>
      <c r="H843" s="40"/>
      <c r="I843" s="233"/>
      <c r="J843" s="40"/>
      <c r="K843" s="40"/>
      <c r="L843" s="44"/>
      <c r="M843" s="234"/>
      <c r="N843" s="235"/>
      <c r="O843" s="91"/>
      <c r="P843" s="91"/>
      <c r="Q843" s="91"/>
      <c r="R843" s="91"/>
      <c r="S843" s="91"/>
      <c r="T843" s="92"/>
      <c r="U843" s="38"/>
      <c r="V843" s="38"/>
      <c r="W843" s="38"/>
      <c r="X843" s="38"/>
      <c r="Y843" s="38"/>
      <c r="Z843" s="38"/>
      <c r="AA843" s="38"/>
      <c r="AB843" s="38"/>
      <c r="AC843" s="38"/>
      <c r="AD843" s="38"/>
      <c r="AE843" s="38"/>
      <c r="AT843" s="17" t="s">
        <v>172</v>
      </c>
      <c r="AU843" s="17" t="s">
        <v>88</v>
      </c>
    </row>
    <row r="844" s="2" customFormat="1" ht="24.15" customHeight="1">
      <c r="A844" s="38"/>
      <c r="B844" s="39"/>
      <c r="C844" s="218" t="s">
        <v>1739</v>
      </c>
      <c r="D844" s="218" t="s">
        <v>165</v>
      </c>
      <c r="E844" s="219" t="s">
        <v>1740</v>
      </c>
      <c r="F844" s="220" t="s">
        <v>1741</v>
      </c>
      <c r="G844" s="221" t="s">
        <v>1677</v>
      </c>
      <c r="H844" s="222">
        <v>2</v>
      </c>
      <c r="I844" s="223"/>
      <c r="J844" s="224">
        <f>ROUND(I844*H844,2)</f>
        <v>0</v>
      </c>
      <c r="K844" s="220" t="s">
        <v>1</v>
      </c>
      <c r="L844" s="44"/>
      <c r="M844" s="225" t="s">
        <v>1</v>
      </c>
      <c r="N844" s="226" t="s">
        <v>43</v>
      </c>
      <c r="O844" s="91"/>
      <c r="P844" s="227">
        <f>O844*H844</f>
        <v>0</v>
      </c>
      <c r="Q844" s="227">
        <v>0</v>
      </c>
      <c r="R844" s="227">
        <f>Q844*H844</f>
        <v>0</v>
      </c>
      <c r="S844" s="227">
        <v>0</v>
      </c>
      <c r="T844" s="228">
        <f>S844*H844</f>
        <v>0</v>
      </c>
      <c r="U844" s="38"/>
      <c r="V844" s="38"/>
      <c r="W844" s="38"/>
      <c r="X844" s="38"/>
      <c r="Y844" s="38"/>
      <c r="Z844" s="38"/>
      <c r="AA844" s="38"/>
      <c r="AB844" s="38"/>
      <c r="AC844" s="38"/>
      <c r="AD844" s="38"/>
      <c r="AE844" s="38"/>
      <c r="AR844" s="229" t="s">
        <v>245</v>
      </c>
      <c r="AT844" s="229" t="s">
        <v>165</v>
      </c>
      <c r="AU844" s="229" t="s">
        <v>88</v>
      </c>
      <c r="AY844" s="17" t="s">
        <v>162</v>
      </c>
      <c r="BE844" s="230">
        <f>IF(N844="základní",J844,0)</f>
        <v>0</v>
      </c>
      <c r="BF844" s="230">
        <f>IF(N844="snížená",J844,0)</f>
        <v>0</v>
      </c>
      <c r="BG844" s="230">
        <f>IF(N844="zákl. přenesená",J844,0)</f>
        <v>0</v>
      </c>
      <c r="BH844" s="230">
        <f>IF(N844="sníž. přenesená",J844,0)</f>
        <v>0</v>
      </c>
      <c r="BI844" s="230">
        <f>IF(N844="nulová",J844,0)</f>
        <v>0</v>
      </c>
      <c r="BJ844" s="17" t="s">
        <v>86</v>
      </c>
      <c r="BK844" s="230">
        <f>ROUND(I844*H844,2)</f>
        <v>0</v>
      </c>
      <c r="BL844" s="17" t="s">
        <v>245</v>
      </c>
      <c r="BM844" s="229" t="s">
        <v>1742</v>
      </c>
    </row>
    <row r="845" s="2" customFormat="1">
      <c r="A845" s="38"/>
      <c r="B845" s="39"/>
      <c r="C845" s="40"/>
      <c r="D845" s="231" t="s">
        <v>172</v>
      </c>
      <c r="E845" s="40"/>
      <c r="F845" s="232" t="s">
        <v>1688</v>
      </c>
      <c r="G845" s="40"/>
      <c r="H845" s="40"/>
      <c r="I845" s="233"/>
      <c r="J845" s="40"/>
      <c r="K845" s="40"/>
      <c r="L845" s="44"/>
      <c r="M845" s="234"/>
      <c r="N845" s="235"/>
      <c r="O845" s="91"/>
      <c r="P845" s="91"/>
      <c r="Q845" s="91"/>
      <c r="R845" s="91"/>
      <c r="S845" s="91"/>
      <c r="T845" s="92"/>
      <c r="U845" s="38"/>
      <c r="V845" s="38"/>
      <c r="W845" s="38"/>
      <c r="X845" s="38"/>
      <c r="Y845" s="38"/>
      <c r="Z845" s="38"/>
      <c r="AA845" s="38"/>
      <c r="AB845" s="38"/>
      <c r="AC845" s="38"/>
      <c r="AD845" s="38"/>
      <c r="AE845" s="38"/>
      <c r="AT845" s="17" t="s">
        <v>172</v>
      </c>
      <c r="AU845" s="17" t="s">
        <v>88</v>
      </c>
    </row>
    <row r="846" s="2" customFormat="1" ht="24.15" customHeight="1">
      <c r="A846" s="38"/>
      <c r="B846" s="39"/>
      <c r="C846" s="218" t="s">
        <v>1743</v>
      </c>
      <c r="D846" s="218" t="s">
        <v>165</v>
      </c>
      <c r="E846" s="219" t="s">
        <v>1744</v>
      </c>
      <c r="F846" s="220" t="s">
        <v>1745</v>
      </c>
      <c r="G846" s="221" t="s">
        <v>1677</v>
      </c>
      <c r="H846" s="222">
        <v>1</v>
      </c>
      <c r="I846" s="223"/>
      <c r="J846" s="224">
        <f>ROUND(I846*H846,2)</f>
        <v>0</v>
      </c>
      <c r="K846" s="220" t="s">
        <v>1</v>
      </c>
      <c r="L846" s="44"/>
      <c r="M846" s="225" t="s">
        <v>1</v>
      </c>
      <c r="N846" s="226" t="s">
        <v>43</v>
      </c>
      <c r="O846" s="91"/>
      <c r="P846" s="227">
        <f>O846*H846</f>
        <v>0</v>
      </c>
      <c r="Q846" s="227">
        <v>0</v>
      </c>
      <c r="R846" s="227">
        <f>Q846*H846</f>
        <v>0</v>
      </c>
      <c r="S846" s="227">
        <v>0</v>
      </c>
      <c r="T846" s="228">
        <f>S846*H846</f>
        <v>0</v>
      </c>
      <c r="U846" s="38"/>
      <c r="V846" s="38"/>
      <c r="W846" s="38"/>
      <c r="X846" s="38"/>
      <c r="Y846" s="38"/>
      <c r="Z846" s="38"/>
      <c r="AA846" s="38"/>
      <c r="AB846" s="38"/>
      <c r="AC846" s="38"/>
      <c r="AD846" s="38"/>
      <c r="AE846" s="38"/>
      <c r="AR846" s="229" t="s">
        <v>245</v>
      </c>
      <c r="AT846" s="229" t="s">
        <v>165</v>
      </c>
      <c r="AU846" s="229" t="s">
        <v>88</v>
      </c>
      <c r="AY846" s="17" t="s">
        <v>162</v>
      </c>
      <c r="BE846" s="230">
        <f>IF(N846="základní",J846,0)</f>
        <v>0</v>
      </c>
      <c r="BF846" s="230">
        <f>IF(N846="snížená",J846,0)</f>
        <v>0</v>
      </c>
      <c r="BG846" s="230">
        <f>IF(N846="zákl. přenesená",J846,0)</f>
        <v>0</v>
      </c>
      <c r="BH846" s="230">
        <f>IF(N846="sníž. přenesená",J846,0)</f>
        <v>0</v>
      </c>
      <c r="BI846" s="230">
        <f>IF(N846="nulová",J846,0)</f>
        <v>0</v>
      </c>
      <c r="BJ846" s="17" t="s">
        <v>86</v>
      </c>
      <c r="BK846" s="230">
        <f>ROUND(I846*H846,2)</f>
        <v>0</v>
      </c>
      <c r="BL846" s="17" t="s">
        <v>245</v>
      </c>
      <c r="BM846" s="229" t="s">
        <v>1746</v>
      </c>
    </row>
    <row r="847" s="2" customFormat="1">
      <c r="A847" s="38"/>
      <c r="B847" s="39"/>
      <c r="C847" s="40"/>
      <c r="D847" s="231" t="s">
        <v>172</v>
      </c>
      <c r="E847" s="40"/>
      <c r="F847" s="232" t="s">
        <v>1688</v>
      </c>
      <c r="G847" s="40"/>
      <c r="H847" s="40"/>
      <c r="I847" s="233"/>
      <c r="J847" s="40"/>
      <c r="K847" s="40"/>
      <c r="L847" s="44"/>
      <c r="M847" s="234"/>
      <c r="N847" s="235"/>
      <c r="O847" s="91"/>
      <c r="P847" s="91"/>
      <c r="Q847" s="91"/>
      <c r="R847" s="91"/>
      <c r="S847" s="91"/>
      <c r="T847" s="92"/>
      <c r="U847" s="38"/>
      <c r="V847" s="38"/>
      <c r="W847" s="38"/>
      <c r="X847" s="38"/>
      <c r="Y847" s="38"/>
      <c r="Z847" s="38"/>
      <c r="AA847" s="38"/>
      <c r="AB847" s="38"/>
      <c r="AC847" s="38"/>
      <c r="AD847" s="38"/>
      <c r="AE847" s="38"/>
      <c r="AT847" s="17" t="s">
        <v>172</v>
      </c>
      <c r="AU847" s="17" t="s">
        <v>88</v>
      </c>
    </row>
    <row r="848" s="2" customFormat="1" ht="24.15" customHeight="1">
      <c r="A848" s="38"/>
      <c r="B848" s="39"/>
      <c r="C848" s="218" t="s">
        <v>1747</v>
      </c>
      <c r="D848" s="218" t="s">
        <v>165</v>
      </c>
      <c r="E848" s="219" t="s">
        <v>1748</v>
      </c>
      <c r="F848" s="220" t="s">
        <v>1749</v>
      </c>
      <c r="G848" s="221" t="s">
        <v>1677</v>
      </c>
      <c r="H848" s="222">
        <v>1</v>
      </c>
      <c r="I848" s="223"/>
      <c r="J848" s="224">
        <f>ROUND(I848*H848,2)</f>
        <v>0</v>
      </c>
      <c r="K848" s="220" t="s">
        <v>1</v>
      </c>
      <c r="L848" s="44"/>
      <c r="M848" s="225" t="s">
        <v>1</v>
      </c>
      <c r="N848" s="226" t="s">
        <v>43</v>
      </c>
      <c r="O848" s="91"/>
      <c r="P848" s="227">
        <f>O848*H848</f>
        <v>0</v>
      </c>
      <c r="Q848" s="227">
        <v>0</v>
      </c>
      <c r="R848" s="227">
        <f>Q848*H848</f>
        <v>0</v>
      </c>
      <c r="S848" s="227">
        <v>0</v>
      </c>
      <c r="T848" s="228">
        <f>S848*H848</f>
        <v>0</v>
      </c>
      <c r="U848" s="38"/>
      <c r="V848" s="38"/>
      <c r="W848" s="38"/>
      <c r="X848" s="38"/>
      <c r="Y848" s="38"/>
      <c r="Z848" s="38"/>
      <c r="AA848" s="38"/>
      <c r="AB848" s="38"/>
      <c r="AC848" s="38"/>
      <c r="AD848" s="38"/>
      <c r="AE848" s="38"/>
      <c r="AR848" s="229" t="s">
        <v>245</v>
      </c>
      <c r="AT848" s="229" t="s">
        <v>165</v>
      </c>
      <c r="AU848" s="229" t="s">
        <v>88</v>
      </c>
      <c r="AY848" s="17" t="s">
        <v>162</v>
      </c>
      <c r="BE848" s="230">
        <f>IF(N848="základní",J848,0)</f>
        <v>0</v>
      </c>
      <c r="BF848" s="230">
        <f>IF(N848="snížená",J848,0)</f>
        <v>0</v>
      </c>
      <c r="BG848" s="230">
        <f>IF(N848="zákl. přenesená",J848,0)</f>
        <v>0</v>
      </c>
      <c r="BH848" s="230">
        <f>IF(N848="sníž. přenesená",J848,0)</f>
        <v>0</v>
      </c>
      <c r="BI848" s="230">
        <f>IF(N848="nulová",J848,0)</f>
        <v>0</v>
      </c>
      <c r="BJ848" s="17" t="s">
        <v>86</v>
      </c>
      <c r="BK848" s="230">
        <f>ROUND(I848*H848,2)</f>
        <v>0</v>
      </c>
      <c r="BL848" s="17" t="s">
        <v>245</v>
      </c>
      <c r="BM848" s="229" t="s">
        <v>1750</v>
      </c>
    </row>
    <row r="849" s="2" customFormat="1">
      <c r="A849" s="38"/>
      <c r="B849" s="39"/>
      <c r="C849" s="40"/>
      <c r="D849" s="231" t="s">
        <v>172</v>
      </c>
      <c r="E849" s="40"/>
      <c r="F849" s="232" t="s">
        <v>1688</v>
      </c>
      <c r="G849" s="40"/>
      <c r="H849" s="40"/>
      <c r="I849" s="233"/>
      <c r="J849" s="40"/>
      <c r="K849" s="40"/>
      <c r="L849" s="44"/>
      <c r="M849" s="234"/>
      <c r="N849" s="235"/>
      <c r="O849" s="91"/>
      <c r="P849" s="91"/>
      <c r="Q849" s="91"/>
      <c r="R849" s="91"/>
      <c r="S849" s="91"/>
      <c r="T849" s="92"/>
      <c r="U849" s="38"/>
      <c r="V849" s="38"/>
      <c r="W849" s="38"/>
      <c r="X849" s="38"/>
      <c r="Y849" s="38"/>
      <c r="Z849" s="38"/>
      <c r="AA849" s="38"/>
      <c r="AB849" s="38"/>
      <c r="AC849" s="38"/>
      <c r="AD849" s="38"/>
      <c r="AE849" s="38"/>
      <c r="AT849" s="17" t="s">
        <v>172</v>
      </c>
      <c r="AU849" s="17" t="s">
        <v>88</v>
      </c>
    </row>
    <row r="850" s="2" customFormat="1" ht="24.15" customHeight="1">
      <c r="A850" s="38"/>
      <c r="B850" s="39"/>
      <c r="C850" s="218" t="s">
        <v>1751</v>
      </c>
      <c r="D850" s="218" t="s">
        <v>165</v>
      </c>
      <c r="E850" s="219" t="s">
        <v>1752</v>
      </c>
      <c r="F850" s="220" t="s">
        <v>1753</v>
      </c>
      <c r="G850" s="221" t="s">
        <v>1677</v>
      </c>
      <c r="H850" s="222">
        <v>2</v>
      </c>
      <c r="I850" s="223"/>
      <c r="J850" s="224">
        <f>ROUND(I850*H850,2)</f>
        <v>0</v>
      </c>
      <c r="K850" s="220" t="s">
        <v>1</v>
      </c>
      <c r="L850" s="44"/>
      <c r="M850" s="225" t="s">
        <v>1</v>
      </c>
      <c r="N850" s="226" t="s">
        <v>43</v>
      </c>
      <c r="O850" s="91"/>
      <c r="P850" s="227">
        <f>O850*H850</f>
        <v>0</v>
      </c>
      <c r="Q850" s="227">
        <v>0</v>
      </c>
      <c r="R850" s="227">
        <f>Q850*H850</f>
        <v>0</v>
      </c>
      <c r="S850" s="227">
        <v>0</v>
      </c>
      <c r="T850" s="228">
        <f>S850*H850</f>
        <v>0</v>
      </c>
      <c r="U850" s="38"/>
      <c r="V850" s="38"/>
      <c r="W850" s="38"/>
      <c r="X850" s="38"/>
      <c r="Y850" s="38"/>
      <c r="Z850" s="38"/>
      <c r="AA850" s="38"/>
      <c r="AB850" s="38"/>
      <c r="AC850" s="38"/>
      <c r="AD850" s="38"/>
      <c r="AE850" s="38"/>
      <c r="AR850" s="229" t="s">
        <v>245</v>
      </c>
      <c r="AT850" s="229" t="s">
        <v>165</v>
      </c>
      <c r="AU850" s="229" t="s">
        <v>88</v>
      </c>
      <c r="AY850" s="17" t="s">
        <v>162</v>
      </c>
      <c r="BE850" s="230">
        <f>IF(N850="základní",J850,0)</f>
        <v>0</v>
      </c>
      <c r="BF850" s="230">
        <f>IF(N850="snížená",J850,0)</f>
        <v>0</v>
      </c>
      <c r="BG850" s="230">
        <f>IF(N850="zákl. přenesená",J850,0)</f>
        <v>0</v>
      </c>
      <c r="BH850" s="230">
        <f>IF(N850="sníž. přenesená",J850,0)</f>
        <v>0</v>
      </c>
      <c r="BI850" s="230">
        <f>IF(N850="nulová",J850,0)</f>
        <v>0</v>
      </c>
      <c r="BJ850" s="17" t="s">
        <v>86</v>
      </c>
      <c r="BK850" s="230">
        <f>ROUND(I850*H850,2)</f>
        <v>0</v>
      </c>
      <c r="BL850" s="17" t="s">
        <v>245</v>
      </c>
      <c r="BM850" s="229" t="s">
        <v>1754</v>
      </c>
    </row>
    <row r="851" s="2" customFormat="1">
      <c r="A851" s="38"/>
      <c r="B851" s="39"/>
      <c r="C851" s="40"/>
      <c r="D851" s="231" t="s">
        <v>172</v>
      </c>
      <c r="E851" s="40"/>
      <c r="F851" s="232" t="s">
        <v>1688</v>
      </c>
      <c r="G851" s="40"/>
      <c r="H851" s="40"/>
      <c r="I851" s="233"/>
      <c r="J851" s="40"/>
      <c r="K851" s="40"/>
      <c r="L851" s="44"/>
      <c r="M851" s="234"/>
      <c r="N851" s="235"/>
      <c r="O851" s="91"/>
      <c r="P851" s="91"/>
      <c r="Q851" s="91"/>
      <c r="R851" s="91"/>
      <c r="S851" s="91"/>
      <c r="T851" s="92"/>
      <c r="U851" s="38"/>
      <c r="V851" s="38"/>
      <c r="W851" s="38"/>
      <c r="X851" s="38"/>
      <c r="Y851" s="38"/>
      <c r="Z851" s="38"/>
      <c r="AA851" s="38"/>
      <c r="AB851" s="38"/>
      <c r="AC851" s="38"/>
      <c r="AD851" s="38"/>
      <c r="AE851" s="38"/>
      <c r="AT851" s="17" t="s">
        <v>172</v>
      </c>
      <c r="AU851" s="17" t="s">
        <v>88</v>
      </c>
    </row>
    <row r="852" s="2" customFormat="1" ht="24.15" customHeight="1">
      <c r="A852" s="38"/>
      <c r="B852" s="39"/>
      <c r="C852" s="218" t="s">
        <v>1755</v>
      </c>
      <c r="D852" s="218" t="s">
        <v>165</v>
      </c>
      <c r="E852" s="219" t="s">
        <v>1756</v>
      </c>
      <c r="F852" s="220" t="s">
        <v>1757</v>
      </c>
      <c r="G852" s="221" t="s">
        <v>1677</v>
      </c>
      <c r="H852" s="222">
        <v>1</v>
      </c>
      <c r="I852" s="223"/>
      <c r="J852" s="224">
        <f>ROUND(I852*H852,2)</f>
        <v>0</v>
      </c>
      <c r="K852" s="220" t="s">
        <v>1</v>
      </c>
      <c r="L852" s="44"/>
      <c r="M852" s="225" t="s">
        <v>1</v>
      </c>
      <c r="N852" s="226" t="s">
        <v>43</v>
      </c>
      <c r="O852" s="91"/>
      <c r="P852" s="227">
        <f>O852*H852</f>
        <v>0</v>
      </c>
      <c r="Q852" s="227">
        <v>0</v>
      </c>
      <c r="R852" s="227">
        <f>Q852*H852</f>
        <v>0</v>
      </c>
      <c r="S852" s="227">
        <v>0</v>
      </c>
      <c r="T852" s="228">
        <f>S852*H852</f>
        <v>0</v>
      </c>
      <c r="U852" s="38"/>
      <c r="V852" s="38"/>
      <c r="W852" s="38"/>
      <c r="X852" s="38"/>
      <c r="Y852" s="38"/>
      <c r="Z852" s="38"/>
      <c r="AA852" s="38"/>
      <c r="AB852" s="38"/>
      <c r="AC852" s="38"/>
      <c r="AD852" s="38"/>
      <c r="AE852" s="38"/>
      <c r="AR852" s="229" t="s">
        <v>245</v>
      </c>
      <c r="AT852" s="229" t="s">
        <v>165</v>
      </c>
      <c r="AU852" s="229" t="s">
        <v>88</v>
      </c>
      <c r="AY852" s="17" t="s">
        <v>162</v>
      </c>
      <c r="BE852" s="230">
        <f>IF(N852="základní",J852,0)</f>
        <v>0</v>
      </c>
      <c r="BF852" s="230">
        <f>IF(N852="snížená",J852,0)</f>
        <v>0</v>
      </c>
      <c r="BG852" s="230">
        <f>IF(N852="zákl. přenesená",J852,0)</f>
        <v>0</v>
      </c>
      <c r="BH852" s="230">
        <f>IF(N852="sníž. přenesená",J852,0)</f>
        <v>0</v>
      </c>
      <c r="BI852" s="230">
        <f>IF(N852="nulová",J852,0)</f>
        <v>0</v>
      </c>
      <c r="BJ852" s="17" t="s">
        <v>86</v>
      </c>
      <c r="BK852" s="230">
        <f>ROUND(I852*H852,2)</f>
        <v>0</v>
      </c>
      <c r="BL852" s="17" t="s">
        <v>245</v>
      </c>
      <c r="BM852" s="229" t="s">
        <v>1758</v>
      </c>
    </row>
    <row r="853" s="2" customFormat="1">
      <c r="A853" s="38"/>
      <c r="B853" s="39"/>
      <c r="C853" s="40"/>
      <c r="D853" s="231" t="s">
        <v>172</v>
      </c>
      <c r="E853" s="40"/>
      <c r="F853" s="232" t="s">
        <v>1688</v>
      </c>
      <c r="G853" s="40"/>
      <c r="H853" s="40"/>
      <c r="I853" s="233"/>
      <c r="J853" s="40"/>
      <c r="K853" s="40"/>
      <c r="L853" s="44"/>
      <c r="M853" s="234"/>
      <c r="N853" s="235"/>
      <c r="O853" s="91"/>
      <c r="P853" s="91"/>
      <c r="Q853" s="91"/>
      <c r="R853" s="91"/>
      <c r="S853" s="91"/>
      <c r="T853" s="92"/>
      <c r="U853" s="38"/>
      <c r="V853" s="38"/>
      <c r="W853" s="38"/>
      <c r="X853" s="38"/>
      <c r="Y853" s="38"/>
      <c r="Z853" s="38"/>
      <c r="AA853" s="38"/>
      <c r="AB853" s="38"/>
      <c r="AC853" s="38"/>
      <c r="AD853" s="38"/>
      <c r="AE853" s="38"/>
      <c r="AT853" s="17" t="s">
        <v>172</v>
      </c>
      <c r="AU853" s="17" t="s">
        <v>88</v>
      </c>
    </row>
    <row r="854" s="2" customFormat="1" ht="24.15" customHeight="1">
      <c r="A854" s="38"/>
      <c r="B854" s="39"/>
      <c r="C854" s="218" t="s">
        <v>1759</v>
      </c>
      <c r="D854" s="218" t="s">
        <v>165</v>
      </c>
      <c r="E854" s="219" t="s">
        <v>1760</v>
      </c>
      <c r="F854" s="220" t="s">
        <v>1761</v>
      </c>
      <c r="G854" s="221" t="s">
        <v>1677</v>
      </c>
      <c r="H854" s="222">
        <v>2</v>
      </c>
      <c r="I854" s="223"/>
      <c r="J854" s="224">
        <f>ROUND(I854*H854,2)</f>
        <v>0</v>
      </c>
      <c r="K854" s="220" t="s">
        <v>1</v>
      </c>
      <c r="L854" s="44"/>
      <c r="M854" s="225" t="s">
        <v>1</v>
      </c>
      <c r="N854" s="226" t="s">
        <v>43</v>
      </c>
      <c r="O854" s="91"/>
      <c r="P854" s="227">
        <f>O854*H854</f>
        <v>0</v>
      </c>
      <c r="Q854" s="227">
        <v>0</v>
      </c>
      <c r="R854" s="227">
        <f>Q854*H854</f>
        <v>0</v>
      </c>
      <c r="S854" s="227">
        <v>0</v>
      </c>
      <c r="T854" s="228">
        <f>S854*H854</f>
        <v>0</v>
      </c>
      <c r="U854" s="38"/>
      <c r="V854" s="38"/>
      <c r="W854" s="38"/>
      <c r="X854" s="38"/>
      <c r="Y854" s="38"/>
      <c r="Z854" s="38"/>
      <c r="AA854" s="38"/>
      <c r="AB854" s="38"/>
      <c r="AC854" s="38"/>
      <c r="AD854" s="38"/>
      <c r="AE854" s="38"/>
      <c r="AR854" s="229" t="s">
        <v>245</v>
      </c>
      <c r="AT854" s="229" t="s">
        <v>165</v>
      </c>
      <c r="AU854" s="229" t="s">
        <v>88</v>
      </c>
      <c r="AY854" s="17" t="s">
        <v>162</v>
      </c>
      <c r="BE854" s="230">
        <f>IF(N854="základní",J854,0)</f>
        <v>0</v>
      </c>
      <c r="BF854" s="230">
        <f>IF(N854="snížená",J854,0)</f>
        <v>0</v>
      </c>
      <c r="BG854" s="230">
        <f>IF(N854="zákl. přenesená",J854,0)</f>
        <v>0</v>
      </c>
      <c r="BH854" s="230">
        <f>IF(N854="sníž. přenesená",J854,0)</f>
        <v>0</v>
      </c>
      <c r="BI854" s="230">
        <f>IF(N854="nulová",J854,0)</f>
        <v>0</v>
      </c>
      <c r="BJ854" s="17" t="s">
        <v>86</v>
      </c>
      <c r="BK854" s="230">
        <f>ROUND(I854*H854,2)</f>
        <v>0</v>
      </c>
      <c r="BL854" s="17" t="s">
        <v>245</v>
      </c>
      <c r="BM854" s="229" t="s">
        <v>1762</v>
      </c>
    </row>
    <row r="855" s="2" customFormat="1">
      <c r="A855" s="38"/>
      <c r="B855" s="39"/>
      <c r="C855" s="40"/>
      <c r="D855" s="231" t="s">
        <v>172</v>
      </c>
      <c r="E855" s="40"/>
      <c r="F855" s="232" t="s">
        <v>1688</v>
      </c>
      <c r="G855" s="40"/>
      <c r="H855" s="40"/>
      <c r="I855" s="233"/>
      <c r="J855" s="40"/>
      <c r="K855" s="40"/>
      <c r="L855" s="44"/>
      <c r="M855" s="234"/>
      <c r="N855" s="235"/>
      <c r="O855" s="91"/>
      <c r="P855" s="91"/>
      <c r="Q855" s="91"/>
      <c r="R855" s="91"/>
      <c r="S855" s="91"/>
      <c r="T855" s="92"/>
      <c r="U855" s="38"/>
      <c r="V855" s="38"/>
      <c r="W855" s="38"/>
      <c r="X855" s="38"/>
      <c r="Y855" s="38"/>
      <c r="Z855" s="38"/>
      <c r="AA855" s="38"/>
      <c r="AB855" s="38"/>
      <c r="AC855" s="38"/>
      <c r="AD855" s="38"/>
      <c r="AE855" s="38"/>
      <c r="AT855" s="17" t="s">
        <v>172</v>
      </c>
      <c r="AU855" s="17" t="s">
        <v>88</v>
      </c>
    </row>
    <row r="856" s="2" customFormat="1" ht="24.15" customHeight="1">
      <c r="A856" s="38"/>
      <c r="B856" s="39"/>
      <c r="C856" s="218" t="s">
        <v>1763</v>
      </c>
      <c r="D856" s="218" t="s">
        <v>165</v>
      </c>
      <c r="E856" s="219" t="s">
        <v>1764</v>
      </c>
      <c r="F856" s="220" t="s">
        <v>1765</v>
      </c>
      <c r="G856" s="221" t="s">
        <v>1677</v>
      </c>
      <c r="H856" s="222">
        <v>1</v>
      </c>
      <c r="I856" s="223"/>
      <c r="J856" s="224">
        <f>ROUND(I856*H856,2)</f>
        <v>0</v>
      </c>
      <c r="K856" s="220" t="s">
        <v>1</v>
      </c>
      <c r="L856" s="44"/>
      <c r="M856" s="225" t="s">
        <v>1</v>
      </c>
      <c r="N856" s="226" t="s">
        <v>43</v>
      </c>
      <c r="O856" s="91"/>
      <c r="P856" s="227">
        <f>O856*H856</f>
        <v>0</v>
      </c>
      <c r="Q856" s="227">
        <v>0</v>
      </c>
      <c r="R856" s="227">
        <f>Q856*H856</f>
        <v>0</v>
      </c>
      <c r="S856" s="227">
        <v>0</v>
      </c>
      <c r="T856" s="228">
        <f>S856*H856</f>
        <v>0</v>
      </c>
      <c r="U856" s="38"/>
      <c r="V856" s="38"/>
      <c r="W856" s="38"/>
      <c r="X856" s="38"/>
      <c r="Y856" s="38"/>
      <c r="Z856" s="38"/>
      <c r="AA856" s="38"/>
      <c r="AB856" s="38"/>
      <c r="AC856" s="38"/>
      <c r="AD856" s="38"/>
      <c r="AE856" s="38"/>
      <c r="AR856" s="229" t="s">
        <v>245</v>
      </c>
      <c r="AT856" s="229" t="s">
        <v>165</v>
      </c>
      <c r="AU856" s="229" t="s">
        <v>88</v>
      </c>
      <c r="AY856" s="17" t="s">
        <v>162</v>
      </c>
      <c r="BE856" s="230">
        <f>IF(N856="základní",J856,0)</f>
        <v>0</v>
      </c>
      <c r="BF856" s="230">
        <f>IF(N856="snížená",J856,0)</f>
        <v>0</v>
      </c>
      <c r="BG856" s="230">
        <f>IF(N856="zákl. přenesená",J856,0)</f>
        <v>0</v>
      </c>
      <c r="BH856" s="230">
        <f>IF(N856="sníž. přenesená",J856,0)</f>
        <v>0</v>
      </c>
      <c r="BI856" s="230">
        <f>IF(N856="nulová",J856,0)</f>
        <v>0</v>
      </c>
      <c r="BJ856" s="17" t="s">
        <v>86</v>
      </c>
      <c r="BK856" s="230">
        <f>ROUND(I856*H856,2)</f>
        <v>0</v>
      </c>
      <c r="BL856" s="17" t="s">
        <v>245</v>
      </c>
      <c r="BM856" s="229" t="s">
        <v>1766</v>
      </c>
    </row>
    <row r="857" s="2" customFormat="1">
      <c r="A857" s="38"/>
      <c r="B857" s="39"/>
      <c r="C857" s="40"/>
      <c r="D857" s="231" t="s">
        <v>172</v>
      </c>
      <c r="E857" s="40"/>
      <c r="F857" s="232" t="s">
        <v>1688</v>
      </c>
      <c r="G857" s="40"/>
      <c r="H857" s="40"/>
      <c r="I857" s="233"/>
      <c r="J857" s="40"/>
      <c r="K857" s="40"/>
      <c r="L857" s="44"/>
      <c r="M857" s="234"/>
      <c r="N857" s="235"/>
      <c r="O857" s="91"/>
      <c r="P857" s="91"/>
      <c r="Q857" s="91"/>
      <c r="R857" s="91"/>
      <c r="S857" s="91"/>
      <c r="T857" s="92"/>
      <c r="U857" s="38"/>
      <c r="V857" s="38"/>
      <c r="W857" s="38"/>
      <c r="X857" s="38"/>
      <c r="Y857" s="38"/>
      <c r="Z857" s="38"/>
      <c r="AA857" s="38"/>
      <c r="AB857" s="38"/>
      <c r="AC857" s="38"/>
      <c r="AD857" s="38"/>
      <c r="AE857" s="38"/>
      <c r="AT857" s="17" t="s">
        <v>172</v>
      </c>
      <c r="AU857" s="17" t="s">
        <v>88</v>
      </c>
    </row>
    <row r="858" s="2" customFormat="1" ht="24.15" customHeight="1">
      <c r="A858" s="38"/>
      <c r="B858" s="39"/>
      <c r="C858" s="218" t="s">
        <v>1767</v>
      </c>
      <c r="D858" s="218" t="s">
        <v>165</v>
      </c>
      <c r="E858" s="219" t="s">
        <v>1768</v>
      </c>
      <c r="F858" s="220" t="s">
        <v>1769</v>
      </c>
      <c r="G858" s="221" t="s">
        <v>1677</v>
      </c>
      <c r="H858" s="222">
        <v>1</v>
      </c>
      <c r="I858" s="223"/>
      <c r="J858" s="224">
        <f>ROUND(I858*H858,2)</f>
        <v>0</v>
      </c>
      <c r="K858" s="220" t="s">
        <v>1</v>
      </c>
      <c r="L858" s="44"/>
      <c r="M858" s="225" t="s">
        <v>1</v>
      </c>
      <c r="N858" s="226" t="s">
        <v>43</v>
      </c>
      <c r="O858" s="91"/>
      <c r="P858" s="227">
        <f>O858*H858</f>
        <v>0</v>
      </c>
      <c r="Q858" s="227">
        <v>0</v>
      </c>
      <c r="R858" s="227">
        <f>Q858*H858</f>
        <v>0</v>
      </c>
      <c r="S858" s="227">
        <v>0</v>
      </c>
      <c r="T858" s="228">
        <f>S858*H858</f>
        <v>0</v>
      </c>
      <c r="U858" s="38"/>
      <c r="V858" s="38"/>
      <c r="W858" s="38"/>
      <c r="X858" s="38"/>
      <c r="Y858" s="38"/>
      <c r="Z858" s="38"/>
      <c r="AA858" s="38"/>
      <c r="AB858" s="38"/>
      <c r="AC858" s="38"/>
      <c r="AD858" s="38"/>
      <c r="AE858" s="38"/>
      <c r="AR858" s="229" t="s">
        <v>245</v>
      </c>
      <c r="AT858" s="229" t="s">
        <v>165</v>
      </c>
      <c r="AU858" s="229" t="s">
        <v>88</v>
      </c>
      <c r="AY858" s="17" t="s">
        <v>162</v>
      </c>
      <c r="BE858" s="230">
        <f>IF(N858="základní",J858,0)</f>
        <v>0</v>
      </c>
      <c r="BF858" s="230">
        <f>IF(N858="snížená",J858,0)</f>
        <v>0</v>
      </c>
      <c r="BG858" s="230">
        <f>IF(N858="zákl. přenesená",J858,0)</f>
        <v>0</v>
      </c>
      <c r="BH858" s="230">
        <f>IF(N858="sníž. přenesená",J858,0)</f>
        <v>0</v>
      </c>
      <c r="BI858" s="230">
        <f>IF(N858="nulová",J858,0)</f>
        <v>0</v>
      </c>
      <c r="BJ858" s="17" t="s">
        <v>86</v>
      </c>
      <c r="BK858" s="230">
        <f>ROUND(I858*H858,2)</f>
        <v>0</v>
      </c>
      <c r="BL858" s="17" t="s">
        <v>245</v>
      </c>
      <c r="BM858" s="229" t="s">
        <v>1770</v>
      </c>
    </row>
    <row r="859" s="2" customFormat="1">
      <c r="A859" s="38"/>
      <c r="B859" s="39"/>
      <c r="C859" s="40"/>
      <c r="D859" s="231" t="s">
        <v>172</v>
      </c>
      <c r="E859" s="40"/>
      <c r="F859" s="232" t="s">
        <v>1688</v>
      </c>
      <c r="G859" s="40"/>
      <c r="H859" s="40"/>
      <c r="I859" s="233"/>
      <c r="J859" s="40"/>
      <c r="K859" s="40"/>
      <c r="L859" s="44"/>
      <c r="M859" s="234"/>
      <c r="N859" s="235"/>
      <c r="O859" s="91"/>
      <c r="P859" s="91"/>
      <c r="Q859" s="91"/>
      <c r="R859" s="91"/>
      <c r="S859" s="91"/>
      <c r="T859" s="92"/>
      <c r="U859" s="38"/>
      <c r="V859" s="38"/>
      <c r="W859" s="38"/>
      <c r="X859" s="38"/>
      <c r="Y859" s="38"/>
      <c r="Z859" s="38"/>
      <c r="AA859" s="38"/>
      <c r="AB859" s="38"/>
      <c r="AC859" s="38"/>
      <c r="AD859" s="38"/>
      <c r="AE859" s="38"/>
      <c r="AT859" s="17" t="s">
        <v>172</v>
      </c>
      <c r="AU859" s="17" t="s">
        <v>88</v>
      </c>
    </row>
    <row r="860" s="2" customFormat="1" ht="24.15" customHeight="1">
      <c r="A860" s="38"/>
      <c r="B860" s="39"/>
      <c r="C860" s="218" t="s">
        <v>1771</v>
      </c>
      <c r="D860" s="218" t="s">
        <v>165</v>
      </c>
      <c r="E860" s="219" t="s">
        <v>1772</v>
      </c>
      <c r="F860" s="220" t="s">
        <v>1773</v>
      </c>
      <c r="G860" s="221" t="s">
        <v>1677</v>
      </c>
      <c r="H860" s="222">
        <v>2</v>
      </c>
      <c r="I860" s="223"/>
      <c r="J860" s="224">
        <f>ROUND(I860*H860,2)</f>
        <v>0</v>
      </c>
      <c r="K860" s="220" t="s">
        <v>1</v>
      </c>
      <c r="L860" s="44"/>
      <c r="M860" s="225" t="s">
        <v>1</v>
      </c>
      <c r="N860" s="226" t="s">
        <v>43</v>
      </c>
      <c r="O860" s="91"/>
      <c r="P860" s="227">
        <f>O860*H860</f>
        <v>0</v>
      </c>
      <c r="Q860" s="227">
        <v>0</v>
      </c>
      <c r="R860" s="227">
        <f>Q860*H860</f>
        <v>0</v>
      </c>
      <c r="S860" s="227">
        <v>0</v>
      </c>
      <c r="T860" s="228">
        <f>S860*H860</f>
        <v>0</v>
      </c>
      <c r="U860" s="38"/>
      <c r="V860" s="38"/>
      <c r="W860" s="38"/>
      <c r="X860" s="38"/>
      <c r="Y860" s="38"/>
      <c r="Z860" s="38"/>
      <c r="AA860" s="38"/>
      <c r="AB860" s="38"/>
      <c r="AC860" s="38"/>
      <c r="AD860" s="38"/>
      <c r="AE860" s="38"/>
      <c r="AR860" s="229" t="s">
        <v>245</v>
      </c>
      <c r="AT860" s="229" t="s">
        <v>165</v>
      </c>
      <c r="AU860" s="229" t="s">
        <v>88</v>
      </c>
      <c r="AY860" s="17" t="s">
        <v>162</v>
      </c>
      <c r="BE860" s="230">
        <f>IF(N860="základní",J860,0)</f>
        <v>0</v>
      </c>
      <c r="BF860" s="230">
        <f>IF(N860="snížená",J860,0)</f>
        <v>0</v>
      </c>
      <c r="BG860" s="230">
        <f>IF(N860="zákl. přenesená",J860,0)</f>
        <v>0</v>
      </c>
      <c r="BH860" s="230">
        <f>IF(N860="sníž. přenesená",J860,0)</f>
        <v>0</v>
      </c>
      <c r="BI860" s="230">
        <f>IF(N860="nulová",J860,0)</f>
        <v>0</v>
      </c>
      <c r="BJ860" s="17" t="s">
        <v>86</v>
      </c>
      <c r="BK860" s="230">
        <f>ROUND(I860*H860,2)</f>
        <v>0</v>
      </c>
      <c r="BL860" s="17" t="s">
        <v>245</v>
      </c>
      <c r="BM860" s="229" t="s">
        <v>1774</v>
      </c>
    </row>
    <row r="861" s="2" customFormat="1">
      <c r="A861" s="38"/>
      <c r="B861" s="39"/>
      <c r="C861" s="40"/>
      <c r="D861" s="231" t="s">
        <v>172</v>
      </c>
      <c r="E861" s="40"/>
      <c r="F861" s="232" t="s">
        <v>1688</v>
      </c>
      <c r="G861" s="40"/>
      <c r="H861" s="40"/>
      <c r="I861" s="233"/>
      <c r="J861" s="40"/>
      <c r="K861" s="40"/>
      <c r="L861" s="44"/>
      <c r="M861" s="234"/>
      <c r="N861" s="235"/>
      <c r="O861" s="91"/>
      <c r="P861" s="91"/>
      <c r="Q861" s="91"/>
      <c r="R861" s="91"/>
      <c r="S861" s="91"/>
      <c r="T861" s="92"/>
      <c r="U861" s="38"/>
      <c r="V861" s="38"/>
      <c r="W861" s="38"/>
      <c r="X861" s="38"/>
      <c r="Y861" s="38"/>
      <c r="Z861" s="38"/>
      <c r="AA861" s="38"/>
      <c r="AB861" s="38"/>
      <c r="AC861" s="38"/>
      <c r="AD861" s="38"/>
      <c r="AE861" s="38"/>
      <c r="AT861" s="17" t="s">
        <v>172</v>
      </c>
      <c r="AU861" s="17" t="s">
        <v>88</v>
      </c>
    </row>
    <row r="862" s="2" customFormat="1" ht="24.15" customHeight="1">
      <c r="A862" s="38"/>
      <c r="B862" s="39"/>
      <c r="C862" s="218" t="s">
        <v>1775</v>
      </c>
      <c r="D862" s="218" t="s">
        <v>165</v>
      </c>
      <c r="E862" s="219" t="s">
        <v>1776</v>
      </c>
      <c r="F862" s="220" t="s">
        <v>1777</v>
      </c>
      <c r="G862" s="221" t="s">
        <v>1677</v>
      </c>
      <c r="H862" s="222">
        <v>1</v>
      </c>
      <c r="I862" s="223"/>
      <c r="J862" s="224">
        <f>ROUND(I862*H862,2)</f>
        <v>0</v>
      </c>
      <c r="K862" s="220" t="s">
        <v>1</v>
      </c>
      <c r="L862" s="44"/>
      <c r="M862" s="225" t="s">
        <v>1</v>
      </c>
      <c r="N862" s="226" t="s">
        <v>43</v>
      </c>
      <c r="O862" s="91"/>
      <c r="P862" s="227">
        <f>O862*H862</f>
        <v>0</v>
      </c>
      <c r="Q862" s="227">
        <v>0</v>
      </c>
      <c r="R862" s="227">
        <f>Q862*H862</f>
        <v>0</v>
      </c>
      <c r="S862" s="227">
        <v>0</v>
      </c>
      <c r="T862" s="228">
        <f>S862*H862</f>
        <v>0</v>
      </c>
      <c r="U862" s="38"/>
      <c r="V862" s="38"/>
      <c r="W862" s="38"/>
      <c r="X862" s="38"/>
      <c r="Y862" s="38"/>
      <c r="Z862" s="38"/>
      <c r="AA862" s="38"/>
      <c r="AB862" s="38"/>
      <c r="AC862" s="38"/>
      <c r="AD862" s="38"/>
      <c r="AE862" s="38"/>
      <c r="AR862" s="229" t="s">
        <v>245</v>
      </c>
      <c r="AT862" s="229" t="s">
        <v>165</v>
      </c>
      <c r="AU862" s="229" t="s">
        <v>88</v>
      </c>
      <c r="AY862" s="17" t="s">
        <v>162</v>
      </c>
      <c r="BE862" s="230">
        <f>IF(N862="základní",J862,0)</f>
        <v>0</v>
      </c>
      <c r="BF862" s="230">
        <f>IF(N862="snížená",J862,0)</f>
        <v>0</v>
      </c>
      <c r="BG862" s="230">
        <f>IF(N862="zákl. přenesená",J862,0)</f>
        <v>0</v>
      </c>
      <c r="BH862" s="230">
        <f>IF(N862="sníž. přenesená",J862,0)</f>
        <v>0</v>
      </c>
      <c r="BI862" s="230">
        <f>IF(N862="nulová",J862,0)</f>
        <v>0</v>
      </c>
      <c r="BJ862" s="17" t="s">
        <v>86</v>
      </c>
      <c r="BK862" s="230">
        <f>ROUND(I862*H862,2)</f>
        <v>0</v>
      </c>
      <c r="BL862" s="17" t="s">
        <v>245</v>
      </c>
      <c r="BM862" s="229" t="s">
        <v>1778</v>
      </c>
    </row>
    <row r="863" s="2" customFormat="1">
      <c r="A863" s="38"/>
      <c r="B863" s="39"/>
      <c r="C863" s="40"/>
      <c r="D863" s="231" t="s">
        <v>172</v>
      </c>
      <c r="E863" s="40"/>
      <c r="F863" s="232" t="s">
        <v>1688</v>
      </c>
      <c r="G863" s="40"/>
      <c r="H863" s="40"/>
      <c r="I863" s="233"/>
      <c r="J863" s="40"/>
      <c r="K863" s="40"/>
      <c r="L863" s="44"/>
      <c r="M863" s="234"/>
      <c r="N863" s="235"/>
      <c r="O863" s="91"/>
      <c r="P863" s="91"/>
      <c r="Q863" s="91"/>
      <c r="R863" s="91"/>
      <c r="S863" s="91"/>
      <c r="T863" s="92"/>
      <c r="U863" s="38"/>
      <c r="V863" s="38"/>
      <c r="W863" s="38"/>
      <c r="X863" s="38"/>
      <c r="Y863" s="38"/>
      <c r="Z863" s="38"/>
      <c r="AA863" s="38"/>
      <c r="AB863" s="38"/>
      <c r="AC863" s="38"/>
      <c r="AD863" s="38"/>
      <c r="AE863" s="38"/>
      <c r="AT863" s="17" t="s">
        <v>172</v>
      </c>
      <c r="AU863" s="17" t="s">
        <v>88</v>
      </c>
    </row>
    <row r="864" s="2" customFormat="1" ht="24.15" customHeight="1">
      <c r="A864" s="38"/>
      <c r="B864" s="39"/>
      <c r="C864" s="218" t="s">
        <v>1779</v>
      </c>
      <c r="D864" s="218" t="s">
        <v>165</v>
      </c>
      <c r="E864" s="219" t="s">
        <v>1780</v>
      </c>
      <c r="F864" s="220" t="s">
        <v>1781</v>
      </c>
      <c r="G864" s="221" t="s">
        <v>1677</v>
      </c>
      <c r="H864" s="222">
        <v>3</v>
      </c>
      <c r="I864" s="223"/>
      <c r="J864" s="224">
        <f>ROUND(I864*H864,2)</f>
        <v>0</v>
      </c>
      <c r="K864" s="220" t="s">
        <v>1</v>
      </c>
      <c r="L864" s="44"/>
      <c r="M864" s="225" t="s">
        <v>1</v>
      </c>
      <c r="N864" s="226" t="s">
        <v>43</v>
      </c>
      <c r="O864" s="91"/>
      <c r="P864" s="227">
        <f>O864*H864</f>
        <v>0</v>
      </c>
      <c r="Q864" s="227">
        <v>0</v>
      </c>
      <c r="R864" s="227">
        <f>Q864*H864</f>
        <v>0</v>
      </c>
      <c r="S864" s="227">
        <v>0</v>
      </c>
      <c r="T864" s="228">
        <f>S864*H864</f>
        <v>0</v>
      </c>
      <c r="U864" s="38"/>
      <c r="V864" s="38"/>
      <c r="W864" s="38"/>
      <c r="X864" s="38"/>
      <c r="Y864" s="38"/>
      <c r="Z864" s="38"/>
      <c r="AA864" s="38"/>
      <c r="AB864" s="38"/>
      <c r="AC864" s="38"/>
      <c r="AD864" s="38"/>
      <c r="AE864" s="38"/>
      <c r="AR864" s="229" t="s">
        <v>245</v>
      </c>
      <c r="AT864" s="229" t="s">
        <v>165</v>
      </c>
      <c r="AU864" s="229" t="s">
        <v>88</v>
      </c>
      <c r="AY864" s="17" t="s">
        <v>162</v>
      </c>
      <c r="BE864" s="230">
        <f>IF(N864="základní",J864,0)</f>
        <v>0</v>
      </c>
      <c r="BF864" s="230">
        <f>IF(N864="snížená",J864,0)</f>
        <v>0</v>
      </c>
      <c r="BG864" s="230">
        <f>IF(N864="zákl. přenesená",J864,0)</f>
        <v>0</v>
      </c>
      <c r="BH864" s="230">
        <f>IF(N864="sníž. přenesená",J864,0)</f>
        <v>0</v>
      </c>
      <c r="BI864" s="230">
        <f>IF(N864="nulová",J864,0)</f>
        <v>0</v>
      </c>
      <c r="BJ864" s="17" t="s">
        <v>86</v>
      </c>
      <c r="BK864" s="230">
        <f>ROUND(I864*H864,2)</f>
        <v>0</v>
      </c>
      <c r="BL864" s="17" t="s">
        <v>245</v>
      </c>
      <c r="BM864" s="229" t="s">
        <v>1782</v>
      </c>
    </row>
    <row r="865" s="2" customFormat="1">
      <c r="A865" s="38"/>
      <c r="B865" s="39"/>
      <c r="C865" s="40"/>
      <c r="D865" s="231" t="s">
        <v>172</v>
      </c>
      <c r="E865" s="40"/>
      <c r="F865" s="232" t="s">
        <v>1688</v>
      </c>
      <c r="G865" s="40"/>
      <c r="H865" s="40"/>
      <c r="I865" s="233"/>
      <c r="J865" s="40"/>
      <c r="K865" s="40"/>
      <c r="L865" s="44"/>
      <c r="M865" s="234"/>
      <c r="N865" s="235"/>
      <c r="O865" s="91"/>
      <c r="P865" s="91"/>
      <c r="Q865" s="91"/>
      <c r="R865" s="91"/>
      <c r="S865" s="91"/>
      <c r="T865" s="92"/>
      <c r="U865" s="38"/>
      <c r="V865" s="38"/>
      <c r="W865" s="38"/>
      <c r="X865" s="38"/>
      <c r="Y865" s="38"/>
      <c r="Z865" s="38"/>
      <c r="AA865" s="38"/>
      <c r="AB865" s="38"/>
      <c r="AC865" s="38"/>
      <c r="AD865" s="38"/>
      <c r="AE865" s="38"/>
      <c r="AT865" s="17" t="s">
        <v>172</v>
      </c>
      <c r="AU865" s="17" t="s">
        <v>88</v>
      </c>
    </row>
    <row r="866" s="2" customFormat="1" ht="24.15" customHeight="1">
      <c r="A866" s="38"/>
      <c r="B866" s="39"/>
      <c r="C866" s="218" t="s">
        <v>1783</v>
      </c>
      <c r="D866" s="218" t="s">
        <v>165</v>
      </c>
      <c r="E866" s="219" t="s">
        <v>1784</v>
      </c>
      <c r="F866" s="220" t="s">
        <v>1785</v>
      </c>
      <c r="G866" s="221" t="s">
        <v>1677</v>
      </c>
      <c r="H866" s="222">
        <v>1</v>
      </c>
      <c r="I866" s="223"/>
      <c r="J866" s="224">
        <f>ROUND(I866*H866,2)</f>
        <v>0</v>
      </c>
      <c r="K866" s="220" t="s">
        <v>1</v>
      </c>
      <c r="L866" s="44"/>
      <c r="M866" s="225" t="s">
        <v>1</v>
      </c>
      <c r="N866" s="226" t="s">
        <v>43</v>
      </c>
      <c r="O866" s="91"/>
      <c r="P866" s="227">
        <f>O866*H866</f>
        <v>0</v>
      </c>
      <c r="Q866" s="227">
        <v>0</v>
      </c>
      <c r="R866" s="227">
        <f>Q866*H866</f>
        <v>0</v>
      </c>
      <c r="S866" s="227">
        <v>0</v>
      </c>
      <c r="T866" s="228">
        <f>S866*H866</f>
        <v>0</v>
      </c>
      <c r="U866" s="38"/>
      <c r="V866" s="38"/>
      <c r="W866" s="38"/>
      <c r="X866" s="38"/>
      <c r="Y866" s="38"/>
      <c r="Z866" s="38"/>
      <c r="AA866" s="38"/>
      <c r="AB866" s="38"/>
      <c r="AC866" s="38"/>
      <c r="AD866" s="38"/>
      <c r="AE866" s="38"/>
      <c r="AR866" s="229" t="s">
        <v>245</v>
      </c>
      <c r="AT866" s="229" t="s">
        <v>165</v>
      </c>
      <c r="AU866" s="229" t="s">
        <v>88</v>
      </c>
      <c r="AY866" s="17" t="s">
        <v>162</v>
      </c>
      <c r="BE866" s="230">
        <f>IF(N866="základní",J866,0)</f>
        <v>0</v>
      </c>
      <c r="BF866" s="230">
        <f>IF(N866="snížená",J866,0)</f>
        <v>0</v>
      </c>
      <c r="BG866" s="230">
        <f>IF(N866="zákl. přenesená",J866,0)</f>
        <v>0</v>
      </c>
      <c r="BH866" s="230">
        <f>IF(N866="sníž. přenesená",J866,0)</f>
        <v>0</v>
      </c>
      <c r="BI866" s="230">
        <f>IF(N866="nulová",J866,0)</f>
        <v>0</v>
      </c>
      <c r="BJ866" s="17" t="s">
        <v>86</v>
      </c>
      <c r="BK866" s="230">
        <f>ROUND(I866*H866,2)</f>
        <v>0</v>
      </c>
      <c r="BL866" s="17" t="s">
        <v>245</v>
      </c>
      <c r="BM866" s="229" t="s">
        <v>1786</v>
      </c>
    </row>
    <row r="867" s="2" customFormat="1">
      <c r="A867" s="38"/>
      <c r="B867" s="39"/>
      <c r="C867" s="40"/>
      <c r="D867" s="231" t="s">
        <v>172</v>
      </c>
      <c r="E867" s="40"/>
      <c r="F867" s="232" t="s">
        <v>1688</v>
      </c>
      <c r="G867" s="40"/>
      <c r="H867" s="40"/>
      <c r="I867" s="233"/>
      <c r="J867" s="40"/>
      <c r="K867" s="40"/>
      <c r="L867" s="44"/>
      <c r="M867" s="234"/>
      <c r="N867" s="235"/>
      <c r="O867" s="91"/>
      <c r="P867" s="91"/>
      <c r="Q867" s="91"/>
      <c r="R867" s="91"/>
      <c r="S867" s="91"/>
      <c r="T867" s="92"/>
      <c r="U867" s="38"/>
      <c r="V867" s="38"/>
      <c r="W867" s="38"/>
      <c r="X867" s="38"/>
      <c r="Y867" s="38"/>
      <c r="Z867" s="38"/>
      <c r="AA867" s="38"/>
      <c r="AB867" s="38"/>
      <c r="AC867" s="38"/>
      <c r="AD867" s="38"/>
      <c r="AE867" s="38"/>
      <c r="AT867" s="17" t="s">
        <v>172</v>
      </c>
      <c r="AU867" s="17" t="s">
        <v>88</v>
      </c>
    </row>
    <row r="868" s="2" customFormat="1" ht="24.15" customHeight="1">
      <c r="A868" s="38"/>
      <c r="B868" s="39"/>
      <c r="C868" s="218" t="s">
        <v>1787</v>
      </c>
      <c r="D868" s="218" t="s">
        <v>165</v>
      </c>
      <c r="E868" s="219" t="s">
        <v>1788</v>
      </c>
      <c r="F868" s="220" t="s">
        <v>1789</v>
      </c>
      <c r="G868" s="221" t="s">
        <v>1677</v>
      </c>
      <c r="H868" s="222">
        <v>2</v>
      </c>
      <c r="I868" s="223"/>
      <c r="J868" s="224">
        <f>ROUND(I868*H868,2)</f>
        <v>0</v>
      </c>
      <c r="K868" s="220" t="s">
        <v>1</v>
      </c>
      <c r="L868" s="44"/>
      <c r="M868" s="225" t="s">
        <v>1</v>
      </c>
      <c r="N868" s="226" t="s">
        <v>43</v>
      </c>
      <c r="O868" s="91"/>
      <c r="P868" s="227">
        <f>O868*H868</f>
        <v>0</v>
      </c>
      <c r="Q868" s="227">
        <v>0</v>
      </c>
      <c r="R868" s="227">
        <f>Q868*H868</f>
        <v>0</v>
      </c>
      <c r="S868" s="227">
        <v>0</v>
      </c>
      <c r="T868" s="228">
        <f>S868*H868</f>
        <v>0</v>
      </c>
      <c r="U868" s="38"/>
      <c r="V868" s="38"/>
      <c r="W868" s="38"/>
      <c r="X868" s="38"/>
      <c r="Y868" s="38"/>
      <c r="Z868" s="38"/>
      <c r="AA868" s="38"/>
      <c r="AB868" s="38"/>
      <c r="AC868" s="38"/>
      <c r="AD868" s="38"/>
      <c r="AE868" s="38"/>
      <c r="AR868" s="229" t="s">
        <v>245</v>
      </c>
      <c r="AT868" s="229" t="s">
        <v>165</v>
      </c>
      <c r="AU868" s="229" t="s">
        <v>88</v>
      </c>
      <c r="AY868" s="17" t="s">
        <v>162</v>
      </c>
      <c r="BE868" s="230">
        <f>IF(N868="základní",J868,0)</f>
        <v>0</v>
      </c>
      <c r="BF868" s="230">
        <f>IF(N868="snížená",J868,0)</f>
        <v>0</v>
      </c>
      <c r="BG868" s="230">
        <f>IF(N868="zákl. přenesená",J868,0)</f>
        <v>0</v>
      </c>
      <c r="BH868" s="230">
        <f>IF(N868="sníž. přenesená",J868,0)</f>
        <v>0</v>
      </c>
      <c r="BI868" s="230">
        <f>IF(N868="nulová",J868,0)</f>
        <v>0</v>
      </c>
      <c r="BJ868" s="17" t="s">
        <v>86</v>
      </c>
      <c r="BK868" s="230">
        <f>ROUND(I868*H868,2)</f>
        <v>0</v>
      </c>
      <c r="BL868" s="17" t="s">
        <v>245</v>
      </c>
      <c r="BM868" s="229" t="s">
        <v>1790</v>
      </c>
    </row>
    <row r="869" s="2" customFormat="1">
      <c r="A869" s="38"/>
      <c r="B869" s="39"/>
      <c r="C869" s="40"/>
      <c r="D869" s="231" t="s">
        <v>172</v>
      </c>
      <c r="E869" s="40"/>
      <c r="F869" s="232" t="s">
        <v>1688</v>
      </c>
      <c r="G869" s="40"/>
      <c r="H869" s="40"/>
      <c r="I869" s="233"/>
      <c r="J869" s="40"/>
      <c r="K869" s="40"/>
      <c r="L869" s="44"/>
      <c r="M869" s="234"/>
      <c r="N869" s="235"/>
      <c r="O869" s="91"/>
      <c r="P869" s="91"/>
      <c r="Q869" s="91"/>
      <c r="R869" s="91"/>
      <c r="S869" s="91"/>
      <c r="T869" s="92"/>
      <c r="U869" s="38"/>
      <c r="V869" s="38"/>
      <c r="W869" s="38"/>
      <c r="X869" s="38"/>
      <c r="Y869" s="38"/>
      <c r="Z869" s="38"/>
      <c r="AA869" s="38"/>
      <c r="AB869" s="38"/>
      <c r="AC869" s="38"/>
      <c r="AD869" s="38"/>
      <c r="AE869" s="38"/>
      <c r="AT869" s="17" t="s">
        <v>172</v>
      </c>
      <c r="AU869" s="17" t="s">
        <v>88</v>
      </c>
    </row>
    <row r="870" s="2" customFormat="1" ht="24.15" customHeight="1">
      <c r="A870" s="38"/>
      <c r="B870" s="39"/>
      <c r="C870" s="218" t="s">
        <v>1791</v>
      </c>
      <c r="D870" s="218" t="s">
        <v>165</v>
      </c>
      <c r="E870" s="219" t="s">
        <v>1792</v>
      </c>
      <c r="F870" s="220" t="s">
        <v>1793</v>
      </c>
      <c r="G870" s="221" t="s">
        <v>1677</v>
      </c>
      <c r="H870" s="222">
        <v>1</v>
      </c>
      <c r="I870" s="223"/>
      <c r="J870" s="224">
        <f>ROUND(I870*H870,2)</f>
        <v>0</v>
      </c>
      <c r="K870" s="220" t="s">
        <v>1</v>
      </c>
      <c r="L870" s="44"/>
      <c r="M870" s="225" t="s">
        <v>1</v>
      </c>
      <c r="N870" s="226" t="s">
        <v>43</v>
      </c>
      <c r="O870" s="91"/>
      <c r="P870" s="227">
        <f>O870*H870</f>
        <v>0</v>
      </c>
      <c r="Q870" s="227">
        <v>0</v>
      </c>
      <c r="R870" s="227">
        <f>Q870*H870</f>
        <v>0</v>
      </c>
      <c r="S870" s="227">
        <v>0</v>
      </c>
      <c r="T870" s="228">
        <f>S870*H870</f>
        <v>0</v>
      </c>
      <c r="U870" s="38"/>
      <c r="V870" s="38"/>
      <c r="W870" s="38"/>
      <c r="X870" s="38"/>
      <c r="Y870" s="38"/>
      <c r="Z870" s="38"/>
      <c r="AA870" s="38"/>
      <c r="AB870" s="38"/>
      <c r="AC870" s="38"/>
      <c r="AD870" s="38"/>
      <c r="AE870" s="38"/>
      <c r="AR870" s="229" t="s">
        <v>245</v>
      </c>
      <c r="AT870" s="229" t="s">
        <v>165</v>
      </c>
      <c r="AU870" s="229" t="s">
        <v>88</v>
      </c>
      <c r="AY870" s="17" t="s">
        <v>162</v>
      </c>
      <c r="BE870" s="230">
        <f>IF(N870="základní",J870,0)</f>
        <v>0</v>
      </c>
      <c r="BF870" s="230">
        <f>IF(N870="snížená",J870,0)</f>
        <v>0</v>
      </c>
      <c r="BG870" s="230">
        <f>IF(N870="zákl. přenesená",J870,0)</f>
        <v>0</v>
      </c>
      <c r="BH870" s="230">
        <f>IF(N870="sníž. přenesená",J870,0)</f>
        <v>0</v>
      </c>
      <c r="BI870" s="230">
        <f>IF(N870="nulová",J870,0)</f>
        <v>0</v>
      </c>
      <c r="BJ870" s="17" t="s">
        <v>86</v>
      </c>
      <c r="BK870" s="230">
        <f>ROUND(I870*H870,2)</f>
        <v>0</v>
      </c>
      <c r="BL870" s="17" t="s">
        <v>245</v>
      </c>
      <c r="BM870" s="229" t="s">
        <v>1794</v>
      </c>
    </row>
    <row r="871" s="2" customFormat="1">
      <c r="A871" s="38"/>
      <c r="B871" s="39"/>
      <c r="C871" s="40"/>
      <c r="D871" s="231" t="s">
        <v>172</v>
      </c>
      <c r="E871" s="40"/>
      <c r="F871" s="232" t="s">
        <v>1688</v>
      </c>
      <c r="G871" s="40"/>
      <c r="H871" s="40"/>
      <c r="I871" s="233"/>
      <c r="J871" s="40"/>
      <c r="K871" s="40"/>
      <c r="L871" s="44"/>
      <c r="M871" s="234"/>
      <c r="N871" s="235"/>
      <c r="O871" s="91"/>
      <c r="P871" s="91"/>
      <c r="Q871" s="91"/>
      <c r="R871" s="91"/>
      <c r="S871" s="91"/>
      <c r="T871" s="92"/>
      <c r="U871" s="38"/>
      <c r="V871" s="38"/>
      <c r="W871" s="38"/>
      <c r="X871" s="38"/>
      <c r="Y871" s="38"/>
      <c r="Z871" s="38"/>
      <c r="AA871" s="38"/>
      <c r="AB871" s="38"/>
      <c r="AC871" s="38"/>
      <c r="AD871" s="38"/>
      <c r="AE871" s="38"/>
      <c r="AT871" s="17" t="s">
        <v>172</v>
      </c>
      <c r="AU871" s="17" t="s">
        <v>88</v>
      </c>
    </row>
    <row r="872" s="2" customFormat="1" ht="24.15" customHeight="1">
      <c r="A872" s="38"/>
      <c r="B872" s="39"/>
      <c r="C872" s="218" t="s">
        <v>1795</v>
      </c>
      <c r="D872" s="218" t="s">
        <v>165</v>
      </c>
      <c r="E872" s="219" t="s">
        <v>1796</v>
      </c>
      <c r="F872" s="220" t="s">
        <v>1797</v>
      </c>
      <c r="G872" s="221" t="s">
        <v>1677</v>
      </c>
      <c r="H872" s="222">
        <v>1</v>
      </c>
      <c r="I872" s="223"/>
      <c r="J872" s="224">
        <f>ROUND(I872*H872,2)</f>
        <v>0</v>
      </c>
      <c r="K872" s="220" t="s">
        <v>1</v>
      </c>
      <c r="L872" s="44"/>
      <c r="M872" s="225" t="s">
        <v>1</v>
      </c>
      <c r="N872" s="226" t="s">
        <v>43</v>
      </c>
      <c r="O872" s="91"/>
      <c r="P872" s="227">
        <f>O872*H872</f>
        <v>0</v>
      </c>
      <c r="Q872" s="227">
        <v>0</v>
      </c>
      <c r="R872" s="227">
        <f>Q872*H872</f>
        <v>0</v>
      </c>
      <c r="S872" s="227">
        <v>0</v>
      </c>
      <c r="T872" s="228">
        <f>S872*H872</f>
        <v>0</v>
      </c>
      <c r="U872" s="38"/>
      <c r="V872" s="38"/>
      <c r="W872" s="38"/>
      <c r="X872" s="38"/>
      <c r="Y872" s="38"/>
      <c r="Z872" s="38"/>
      <c r="AA872" s="38"/>
      <c r="AB872" s="38"/>
      <c r="AC872" s="38"/>
      <c r="AD872" s="38"/>
      <c r="AE872" s="38"/>
      <c r="AR872" s="229" t="s">
        <v>245</v>
      </c>
      <c r="AT872" s="229" t="s">
        <v>165</v>
      </c>
      <c r="AU872" s="229" t="s">
        <v>88</v>
      </c>
      <c r="AY872" s="17" t="s">
        <v>162</v>
      </c>
      <c r="BE872" s="230">
        <f>IF(N872="základní",J872,0)</f>
        <v>0</v>
      </c>
      <c r="BF872" s="230">
        <f>IF(N872="snížená",J872,0)</f>
        <v>0</v>
      </c>
      <c r="BG872" s="230">
        <f>IF(N872="zákl. přenesená",J872,0)</f>
        <v>0</v>
      </c>
      <c r="BH872" s="230">
        <f>IF(N872="sníž. přenesená",J872,0)</f>
        <v>0</v>
      </c>
      <c r="BI872" s="230">
        <f>IF(N872="nulová",J872,0)</f>
        <v>0</v>
      </c>
      <c r="BJ872" s="17" t="s">
        <v>86</v>
      </c>
      <c r="BK872" s="230">
        <f>ROUND(I872*H872,2)</f>
        <v>0</v>
      </c>
      <c r="BL872" s="17" t="s">
        <v>245</v>
      </c>
      <c r="BM872" s="229" t="s">
        <v>1798</v>
      </c>
    </row>
    <row r="873" s="2" customFormat="1">
      <c r="A873" s="38"/>
      <c r="B873" s="39"/>
      <c r="C873" s="40"/>
      <c r="D873" s="231" t="s">
        <v>172</v>
      </c>
      <c r="E873" s="40"/>
      <c r="F873" s="232" t="s">
        <v>1688</v>
      </c>
      <c r="G873" s="40"/>
      <c r="H873" s="40"/>
      <c r="I873" s="233"/>
      <c r="J873" s="40"/>
      <c r="K873" s="40"/>
      <c r="L873" s="44"/>
      <c r="M873" s="234"/>
      <c r="N873" s="235"/>
      <c r="O873" s="91"/>
      <c r="P873" s="91"/>
      <c r="Q873" s="91"/>
      <c r="R873" s="91"/>
      <c r="S873" s="91"/>
      <c r="T873" s="92"/>
      <c r="U873" s="38"/>
      <c r="V873" s="38"/>
      <c r="W873" s="38"/>
      <c r="X873" s="38"/>
      <c r="Y873" s="38"/>
      <c r="Z873" s="38"/>
      <c r="AA873" s="38"/>
      <c r="AB873" s="38"/>
      <c r="AC873" s="38"/>
      <c r="AD873" s="38"/>
      <c r="AE873" s="38"/>
      <c r="AT873" s="17" t="s">
        <v>172</v>
      </c>
      <c r="AU873" s="17" t="s">
        <v>88</v>
      </c>
    </row>
    <row r="874" s="2" customFormat="1" ht="24.15" customHeight="1">
      <c r="A874" s="38"/>
      <c r="B874" s="39"/>
      <c r="C874" s="218" t="s">
        <v>1799</v>
      </c>
      <c r="D874" s="218" t="s">
        <v>165</v>
      </c>
      <c r="E874" s="219" t="s">
        <v>1800</v>
      </c>
      <c r="F874" s="220" t="s">
        <v>1801</v>
      </c>
      <c r="G874" s="221" t="s">
        <v>1677</v>
      </c>
      <c r="H874" s="222">
        <v>2</v>
      </c>
      <c r="I874" s="223"/>
      <c r="J874" s="224">
        <f>ROUND(I874*H874,2)</f>
        <v>0</v>
      </c>
      <c r="K874" s="220" t="s">
        <v>1</v>
      </c>
      <c r="L874" s="44"/>
      <c r="M874" s="225" t="s">
        <v>1</v>
      </c>
      <c r="N874" s="226" t="s">
        <v>43</v>
      </c>
      <c r="O874" s="91"/>
      <c r="P874" s="227">
        <f>O874*H874</f>
        <v>0</v>
      </c>
      <c r="Q874" s="227">
        <v>0</v>
      </c>
      <c r="R874" s="227">
        <f>Q874*H874</f>
        <v>0</v>
      </c>
      <c r="S874" s="227">
        <v>0</v>
      </c>
      <c r="T874" s="228">
        <f>S874*H874</f>
        <v>0</v>
      </c>
      <c r="U874" s="38"/>
      <c r="V874" s="38"/>
      <c r="W874" s="38"/>
      <c r="X874" s="38"/>
      <c r="Y874" s="38"/>
      <c r="Z874" s="38"/>
      <c r="AA874" s="38"/>
      <c r="AB874" s="38"/>
      <c r="AC874" s="38"/>
      <c r="AD874" s="38"/>
      <c r="AE874" s="38"/>
      <c r="AR874" s="229" t="s">
        <v>245</v>
      </c>
      <c r="AT874" s="229" t="s">
        <v>165</v>
      </c>
      <c r="AU874" s="229" t="s">
        <v>88</v>
      </c>
      <c r="AY874" s="17" t="s">
        <v>162</v>
      </c>
      <c r="BE874" s="230">
        <f>IF(N874="základní",J874,0)</f>
        <v>0</v>
      </c>
      <c r="BF874" s="230">
        <f>IF(N874="snížená",J874,0)</f>
        <v>0</v>
      </c>
      <c r="BG874" s="230">
        <f>IF(N874="zákl. přenesená",J874,0)</f>
        <v>0</v>
      </c>
      <c r="BH874" s="230">
        <f>IF(N874="sníž. přenesená",J874,0)</f>
        <v>0</v>
      </c>
      <c r="BI874" s="230">
        <f>IF(N874="nulová",J874,0)</f>
        <v>0</v>
      </c>
      <c r="BJ874" s="17" t="s">
        <v>86</v>
      </c>
      <c r="BK874" s="230">
        <f>ROUND(I874*H874,2)</f>
        <v>0</v>
      </c>
      <c r="BL874" s="17" t="s">
        <v>245</v>
      </c>
      <c r="BM874" s="229" t="s">
        <v>1802</v>
      </c>
    </row>
    <row r="875" s="2" customFormat="1">
      <c r="A875" s="38"/>
      <c r="B875" s="39"/>
      <c r="C875" s="40"/>
      <c r="D875" s="231" t="s">
        <v>172</v>
      </c>
      <c r="E875" s="40"/>
      <c r="F875" s="232" t="s">
        <v>1688</v>
      </c>
      <c r="G875" s="40"/>
      <c r="H875" s="40"/>
      <c r="I875" s="233"/>
      <c r="J875" s="40"/>
      <c r="K875" s="40"/>
      <c r="L875" s="44"/>
      <c r="M875" s="234"/>
      <c r="N875" s="235"/>
      <c r="O875" s="91"/>
      <c r="P875" s="91"/>
      <c r="Q875" s="91"/>
      <c r="R875" s="91"/>
      <c r="S875" s="91"/>
      <c r="T875" s="92"/>
      <c r="U875" s="38"/>
      <c r="V875" s="38"/>
      <c r="W875" s="38"/>
      <c r="X875" s="38"/>
      <c r="Y875" s="38"/>
      <c r="Z875" s="38"/>
      <c r="AA875" s="38"/>
      <c r="AB875" s="38"/>
      <c r="AC875" s="38"/>
      <c r="AD875" s="38"/>
      <c r="AE875" s="38"/>
      <c r="AT875" s="17" t="s">
        <v>172</v>
      </c>
      <c r="AU875" s="17" t="s">
        <v>88</v>
      </c>
    </row>
    <row r="876" s="2" customFormat="1" ht="24.15" customHeight="1">
      <c r="A876" s="38"/>
      <c r="B876" s="39"/>
      <c r="C876" s="218" t="s">
        <v>1803</v>
      </c>
      <c r="D876" s="218" t="s">
        <v>165</v>
      </c>
      <c r="E876" s="219" t="s">
        <v>1804</v>
      </c>
      <c r="F876" s="220" t="s">
        <v>1805</v>
      </c>
      <c r="G876" s="221" t="s">
        <v>1677</v>
      </c>
      <c r="H876" s="222">
        <v>3</v>
      </c>
      <c r="I876" s="223"/>
      <c r="J876" s="224">
        <f>ROUND(I876*H876,2)</f>
        <v>0</v>
      </c>
      <c r="K876" s="220" t="s">
        <v>1</v>
      </c>
      <c r="L876" s="44"/>
      <c r="M876" s="225" t="s">
        <v>1</v>
      </c>
      <c r="N876" s="226" t="s">
        <v>43</v>
      </c>
      <c r="O876" s="91"/>
      <c r="P876" s="227">
        <f>O876*H876</f>
        <v>0</v>
      </c>
      <c r="Q876" s="227">
        <v>0</v>
      </c>
      <c r="R876" s="227">
        <f>Q876*H876</f>
        <v>0</v>
      </c>
      <c r="S876" s="227">
        <v>0</v>
      </c>
      <c r="T876" s="228">
        <f>S876*H876</f>
        <v>0</v>
      </c>
      <c r="U876" s="38"/>
      <c r="V876" s="38"/>
      <c r="W876" s="38"/>
      <c r="X876" s="38"/>
      <c r="Y876" s="38"/>
      <c r="Z876" s="38"/>
      <c r="AA876" s="38"/>
      <c r="AB876" s="38"/>
      <c r="AC876" s="38"/>
      <c r="AD876" s="38"/>
      <c r="AE876" s="38"/>
      <c r="AR876" s="229" t="s">
        <v>245</v>
      </c>
      <c r="AT876" s="229" t="s">
        <v>165</v>
      </c>
      <c r="AU876" s="229" t="s">
        <v>88</v>
      </c>
      <c r="AY876" s="17" t="s">
        <v>162</v>
      </c>
      <c r="BE876" s="230">
        <f>IF(N876="základní",J876,0)</f>
        <v>0</v>
      </c>
      <c r="BF876" s="230">
        <f>IF(N876="snížená",J876,0)</f>
        <v>0</v>
      </c>
      <c r="BG876" s="230">
        <f>IF(N876="zákl. přenesená",J876,0)</f>
        <v>0</v>
      </c>
      <c r="BH876" s="230">
        <f>IF(N876="sníž. přenesená",J876,0)</f>
        <v>0</v>
      </c>
      <c r="BI876" s="230">
        <f>IF(N876="nulová",J876,0)</f>
        <v>0</v>
      </c>
      <c r="BJ876" s="17" t="s">
        <v>86</v>
      </c>
      <c r="BK876" s="230">
        <f>ROUND(I876*H876,2)</f>
        <v>0</v>
      </c>
      <c r="BL876" s="17" t="s">
        <v>245</v>
      </c>
      <c r="BM876" s="229" t="s">
        <v>1806</v>
      </c>
    </row>
    <row r="877" s="2" customFormat="1">
      <c r="A877" s="38"/>
      <c r="B877" s="39"/>
      <c r="C877" s="40"/>
      <c r="D877" s="231" t="s">
        <v>172</v>
      </c>
      <c r="E877" s="40"/>
      <c r="F877" s="232" t="s">
        <v>1688</v>
      </c>
      <c r="G877" s="40"/>
      <c r="H877" s="40"/>
      <c r="I877" s="233"/>
      <c r="J877" s="40"/>
      <c r="K877" s="40"/>
      <c r="L877" s="44"/>
      <c r="M877" s="234"/>
      <c r="N877" s="235"/>
      <c r="O877" s="91"/>
      <c r="P877" s="91"/>
      <c r="Q877" s="91"/>
      <c r="R877" s="91"/>
      <c r="S877" s="91"/>
      <c r="T877" s="92"/>
      <c r="U877" s="38"/>
      <c r="V877" s="38"/>
      <c r="W877" s="38"/>
      <c r="X877" s="38"/>
      <c r="Y877" s="38"/>
      <c r="Z877" s="38"/>
      <c r="AA877" s="38"/>
      <c r="AB877" s="38"/>
      <c r="AC877" s="38"/>
      <c r="AD877" s="38"/>
      <c r="AE877" s="38"/>
      <c r="AT877" s="17" t="s">
        <v>172</v>
      </c>
      <c r="AU877" s="17" t="s">
        <v>88</v>
      </c>
    </row>
    <row r="878" s="2" customFormat="1" ht="24.15" customHeight="1">
      <c r="A878" s="38"/>
      <c r="B878" s="39"/>
      <c r="C878" s="218" t="s">
        <v>1807</v>
      </c>
      <c r="D878" s="218" t="s">
        <v>165</v>
      </c>
      <c r="E878" s="219" t="s">
        <v>1808</v>
      </c>
      <c r="F878" s="220" t="s">
        <v>1809</v>
      </c>
      <c r="G878" s="221" t="s">
        <v>1677</v>
      </c>
      <c r="H878" s="222">
        <v>1</v>
      </c>
      <c r="I878" s="223"/>
      <c r="J878" s="224">
        <f>ROUND(I878*H878,2)</f>
        <v>0</v>
      </c>
      <c r="K878" s="220" t="s">
        <v>1</v>
      </c>
      <c r="L878" s="44"/>
      <c r="M878" s="225" t="s">
        <v>1</v>
      </c>
      <c r="N878" s="226" t="s">
        <v>43</v>
      </c>
      <c r="O878" s="91"/>
      <c r="P878" s="227">
        <f>O878*H878</f>
        <v>0</v>
      </c>
      <c r="Q878" s="227">
        <v>0</v>
      </c>
      <c r="R878" s="227">
        <f>Q878*H878</f>
        <v>0</v>
      </c>
      <c r="S878" s="227">
        <v>0</v>
      </c>
      <c r="T878" s="228">
        <f>S878*H878</f>
        <v>0</v>
      </c>
      <c r="U878" s="38"/>
      <c r="V878" s="38"/>
      <c r="W878" s="38"/>
      <c r="X878" s="38"/>
      <c r="Y878" s="38"/>
      <c r="Z878" s="38"/>
      <c r="AA878" s="38"/>
      <c r="AB878" s="38"/>
      <c r="AC878" s="38"/>
      <c r="AD878" s="38"/>
      <c r="AE878" s="38"/>
      <c r="AR878" s="229" t="s">
        <v>245</v>
      </c>
      <c r="AT878" s="229" t="s">
        <v>165</v>
      </c>
      <c r="AU878" s="229" t="s">
        <v>88</v>
      </c>
      <c r="AY878" s="17" t="s">
        <v>162</v>
      </c>
      <c r="BE878" s="230">
        <f>IF(N878="základní",J878,0)</f>
        <v>0</v>
      </c>
      <c r="BF878" s="230">
        <f>IF(N878="snížená",J878,0)</f>
        <v>0</v>
      </c>
      <c r="BG878" s="230">
        <f>IF(N878="zákl. přenesená",J878,0)</f>
        <v>0</v>
      </c>
      <c r="BH878" s="230">
        <f>IF(N878="sníž. přenesená",J878,0)</f>
        <v>0</v>
      </c>
      <c r="BI878" s="230">
        <f>IF(N878="nulová",J878,0)</f>
        <v>0</v>
      </c>
      <c r="BJ878" s="17" t="s">
        <v>86</v>
      </c>
      <c r="BK878" s="230">
        <f>ROUND(I878*H878,2)</f>
        <v>0</v>
      </c>
      <c r="BL878" s="17" t="s">
        <v>245</v>
      </c>
      <c r="BM878" s="229" t="s">
        <v>1810</v>
      </c>
    </row>
    <row r="879" s="2" customFormat="1">
      <c r="A879" s="38"/>
      <c r="B879" s="39"/>
      <c r="C879" s="40"/>
      <c r="D879" s="231" t="s">
        <v>172</v>
      </c>
      <c r="E879" s="40"/>
      <c r="F879" s="232" t="s">
        <v>1688</v>
      </c>
      <c r="G879" s="40"/>
      <c r="H879" s="40"/>
      <c r="I879" s="233"/>
      <c r="J879" s="40"/>
      <c r="K879" s="40"/>
      <c r="L879" s="44"/>
      <c r="M879" s="234"/>
      <c r="N879" s="235"/>
      <c r="O879" s="91"/>
      <c r="P879" s="91"/>
      <c r="Q879" s="91"/>
      <c r="R879" s="91"/>
      <c r="S879" s="91"/>
      <c r="T879" s="92"/>
      <c r="U879" s="38"/>
      <c r="V879" s="38"/>
      <c r="W879" s="38"/>
      <c r="X879" s="38"/>
      <c r="Y879" s="38"/>
      <c r="Z879" s="38"/>
      <c r="AA879" s="38"/>
      <c r="AB879" s="38"/>
      <c r="AC879" s="38"/>
      <c r="AD879" s="38"/>
      <c r="AE879" s="38"/>
      <c r="AT879" s="17" t="s">
        <v>172</v>
      </c>
      <c r="AU879" s="17" t="s">
        <v>88</v>
      </c>
    </row>
    <row r="880" s="2" customFormat="1" ht="24.15" customHeight="1">
      <c r="A880" s="38"/>
      <c r="B880" s="39"/>
      <c r="C880" s="218" t="s">
        <v>1811</v>
      </c>
      <c r="D880" s="218" t="s">
        <v>165</v>
      </c>
      <c r="E880" s="219" t="s">
        <v>1812</v>
      </c>
      <c r="F880" s="220" t="s">
        <v>1813</v>
      </c>
      <c r="G880" s="221" t="s">
        <v>1677</v>
      </c>
      <c r="H880" s="222">
        <v>1</v>
      </c>
      <c r="I880" s="223"/>
      <c r="J880" s="224">
        <f>ROUND(I880*H880,2)</f>
        <v>0</v>
      </c>
      <c r="K880" s="220" t="s">
        <v>1</v>
      </c>
      <c r="L880" s="44"/>
      <c r="M880" s="225" t="s">
        <v>1</v>
      </c>
      <c r="N880" s="226" t="s">
        <v>43</v>
      </c>
      <c r="O880" s="91"/>
      <c r="P880" s="227">
        <f>O880*H880</f>
        <v>0</v>
      </c>
      <c r="Q880" s="227">
        <v>0</v>
      </c>
      <c r="R880" s="227">
        <f>Q880*H880</f>
        <v>0</v>
      </c>
      <c r="S880" s="227">
        <v>0</v>
      </c>
      <c r="T880" s="228">
        <f>S880*H880</f>
        <v>0</v>
      </c>
      <c r="U880" s="38"/>
      <c r="V880" s="38"/>
      <c r="W880" s="38"/>
      <c r="X880" s="38"/>
      <c r="Y880" s="38"/>
      <c r="Z880" s="38"/>
      <c r="AA880" s="38"/>
      <c r="AB880" s="38"/>
      <c r="AC880" s="38"/>
      <c r="AD880" s="38"/>
      <c r="AE880" s="38"/>
      <c r="AR880" s="229" t="s">
        <v>245</v>
      </c>
      <c r="AT880" s="229" t="s">
        <v>165</v>
      </c>
      <c r="AU880" s="229" t="s">
        <v>88</v>
      </c>
      <c r="AY880" s="17" t="s">
        <v>162</v>
      </c>
      <c r="BE880" s="230">
        <f>IF(N880="základní",J880,0)</f>
        <v>0</v>
      </c>
      <c r="BF880" s="230">
        <f>IF(N880="snížená",J880,0)</f>
        <v>0</v>
      </c>
      <c r="BG880" s="230">
        <f>IF(N880="zákl. přenesená",J880,0)</f>
        <v>0</v>
      </c>
      <c r="BH880" s="230">
        <f>IF(N880="sníž. přenesená",J880,0)</f>
        <v>0</v>
      </c>
      <c r="BI880" s="230">
        <f>IF(N880="nulová",J880,0)</f>
        <v>0</v>
      </c>
      <c r="BJ880" s="17" t="s">
        <v>86</v>
      </c>
      <c r="BK880" s="230">
        <f>ROUND(I880*H880,2)</f>
        <v>0</v>
      </c>
      <c r="BL880" s="17" t="s">
        <v>245</v>
      </c>
      <c r="BM880" s="229" t="s">
        <v>1814</v>
      </c>
    </row>
    <row r="881" s="2" customFormat="1">
      <c r="A881" s="38"/>
      <c r="B881" s="39"/>
      <c r="C881" s="40"/>
      <c r="D881" s="231" t="s">
        <v>172</v>
      </c>
      <c r="E881" s="40"/>
      <c r="F881" s="232" t="s">
        <v>1688</v>
      </c>
      <c r="G881" s="40"/>
      <c r="H881" s="40"/>
      <c r="I881" s="233"/>
      <c r="J881" s="40"/>
      <c r="K881" s="40"/>
      <c r="L881" s="44"/>
      <c r="M881" s="234"/>
      <c r="N881" s="235"/>
      <c r="O881" s="91"/>
      <c r="P881" s="91"/>
      <c r="Q881" s="91"/>
      <c r="R881" s="91"/>
      <c r="S881" s="91"/>
      <c r="T881" s="92"/>
      <c r="U881" s="38"/>
      <c r="V881" s="38"/>
      <c r="W881" s="38"/>
      <c r="X881" s="38"/>
      <c r="Y881" s="38"/>
      <c r="Z881" s="38"/>
      <c r="AA881" s="38"/>
      <c r="AB881" s="38"/>
      <c r="AC881" s="38"/>
      <c r="AD881" s="38"/>
      <c r="AE881" s="38"/>
      <c r="AT881" s="17" t="s">
        <v>172</v>
      </c>
      <c r="AU881" s="17" t="s">
        <v>88</v>
      </c>
    </row>
    <row r="882" s="2" customFormat="1" ht="24.15" customHeight="1">
      <c r="A882" s="38"/>
      <c r="B882" s="39"/>
      <c r="C882" s="218" t="s">
        <v>1815</v>
      </c>
      <c r="D882" s="218" t="s">
        <v>165</v>
      </c>
      <c r="E882" s="219" t="s">
        <v>1816</v>
      </c>
      <c r="F882" s="220" t="s">
        <v>1817</v>
      </c>
      <c r="G882" s="221" t="s">
        <v>1677</v>
      </c>
      <c r="H882" s="222">
        <v>5</v>
      </c>
      <c r="I882" s="223"/>
      <c r="J882" s="224">
        <f>ROUND(I882*H882,2)</f>
        <v>0</v>
      </c>
      <c r="K882" s="220" t="s">
        <v>1</v>
      </c>
      <c r="L882" s="44"/>
      <c r="M882" s="225" t="s">
        <v>1</v>
      </c>
      <c r="N882" s="226" t="s">
        <v>43</v>
      </c>
      <c r="O882" s="91"/>
      <c r="P882" s="227">
        <f>O882*H882</f>
        <v>0</v>
      </c>
      <c r="Q882" s="227">
        <v>0</v>
      </c>
      <c r="R882" s="227">
        <f>Q882*H882</f>
        <v>0</v>
      </c>
      <c r="S882" s="227">
        <v>0</v>
      </c>
      <c r="T882" s="228">
        <f>S882*H882</f>
        <v>0</v>
      </c>
      <c r="U882" s="38"/>
      <c r="V882" s="38"/>
      <c r="W882" s="38"/>
      <c r="X882" s="38"/>
      <c r="Y882" s="38"/>
      <c r="Z882" s="38"/>
      <c r="AA882" s="38"/>
      <c r="AB882" s="38"/>
      <c r="AC882" s="38"/>
      <c r="AD882" s="38"/>
      <c r="AE882" s="38"/>
      <c r="AR882" s="229" t="s">
        <v>245</v>
      </c>
      <c r="AT882" s="229" t="s">
        <v>165</v>
      </c>
      <c r="AU882" s="229" t="s">
        <v>88</v>
      </c>
      <c r="AY882" s="17" t="s">
        <v>162</v>
      </c>
      <c r="BE882" s="230">
        <f>IF(N882="základní",J882,0)</f>
        <v>0</v>
      </c>
      <c r="BF882" s="230">
        <f>IF(N882="snížená",J882,0)</f>
        <v>0</v>
      </c>
      <c r="BG882" s="230">
        <f>IF(N882="zákl. přenesená",J882,0)</f>
        <v>0</v>
      </c>
      <c r="BH882" s="230">
        <f>IF(N882="sníž. přenesená",J882,0)</f>
        <v>0</v>
      </c>
      <c r="BI882" s="230">
        <f>IF(N882="nulová",J882,0)</f>
        <v>0</v>
      </c>
      <c r="BJ882" s="17" t="s">
        <v>86</v>
      </c>
      <c r="BK882" s="230">
        <f>ROUND(I882*H882,2)</f>
        <v>0</v>
      </c>
      <c r="BL882" s="17" t="s">
        <v>245</v>
      </c>
      <c r="BM882" s="229" t="s">
        <v>1818</v>
      </c>
    </row>
    <row r="883" s="2" customFormat="1">
      <c r="A883" s="38"/>
      <c r="B883" s="39"/>
      <c r="C883" s="40"/>
      <c r="D883" s="231" t="s">
        <v>172</v>
      </c>
      <c r="E883" s="40"/>
      <c r="F883" s="232" t="s">
        <v>1688</v>
      </c>
      <c r="G883" s="40"/>
      <c r="H883" s="40"/>
      <c r="I883" s="233"/>
      <c r="J883" s="40"/>
      <c r="K883" s="40"/>
      <c r="L883" s="44"/>
      <c r="M883" s="234"/>
      <c r="N883" s="235"/>
      <c r="O883" s="91"/>
      <c r="P883" s="91"/>
      <c r="Q883" s="91"/>
      <c r="R883" s="91"/>
      <c r="S883" s="91"/>
      <c r="T883" s="92"/>
      <c r="U883" s="38"/>
      <c r="V883" s="38"/>
      <c r="W883" s="38"/>
      <c r="X883" s="38"/>
      <c r="Y883" s="38"/>
      <c r="Z883" s="38"/>
      <c r="AA883" s="38"/>
      <c r="AB883" s="38"/>
      <c r="AC883" s="38"/>
      <c r="AD883" s="38"/>
      <c r="AE883" s="38"/>
      <c r="AT883" s="17" t="s">
        <v>172</v>
      </c>
      <c r="AU883" s="17" t="s">
        <v>88</v>
      </c>
    </row>
    <row r="884" s="2" customFormat="1" ht="24.15" customHeight="1">
      <c r="A884" s="38"/>
      <c r="B884" s="39"/>
      <c r="C884" s="218" t="s">
        <v>1819</v>
      </c>
      <c r="D884" s="218" t="s">
        <v>165</v>
      </c>
      <c r="E884" s="219" t="s">
        <v>1820</v>
      </c>
      <c r="F884" s="220" t="s">
        <v>1821</v>
      </c>
      <c r="G884" s="221" t="s">
        <v>1677</v>
      </c>
      <c r="H884" s="222">
        <v>1</v>
      </c>
      <c r="I884" s="223"/>
      <c r="J884" s="224">
        <f>ROUND(I884*H884,2)</f>
        <v>0</v>
      </c>
      <c r="K884" s="220" t="s">
        <v>1</v>
      </c>
      <c r="L884" s="44"/>
      <c r="M884" s="225" t="s">
        <v>1</v>
      </c>
      <c r="N884" s="226" t="s">
        <v>43</v>
      </c>
      <c r="O884" s="91"/>
      <c r="P884" s="227">
        <f>O884*H884</f>
        <v>0</v>
      </c>
      <c r="Q884" s="227">
        <v>0</v>
      </c>
      <c r="R884" s="227">
        <f>Q884*H884</f>
        <v>0</v>
      </c>
      <c r="S884" s="227">
        <v>0</v>
      </c>
      <c r="T884" s="228">
        <f>S884*H884</f>
        <v>0</v>
      </c>
      <c r="U884" s="38"/>
      <c r="V884" s="38"/>
      <c r="W884" s="38"/>
      <c r="X884" s="38"/>
      <c r="Y884" s="38"/>
      <c r="Z884" s="38"/>
      <c r="AA884" s="38"/>
      <c r="AB884" s="38"/>
      <c r="AC884" s="38"/>
      <c r="AD884" s="38"/>
      <c r="AE884" s="38"/>
      <c r="AR884" s="229" t="s">
        <v>245</v>
      </c>
      <c r="AT884" s="229" t="s">
        <v>165</v>
      </c>
      <c r="AU884" s="229" t="s">
        <v>88</v>
      </c>
      <c r="AY884" s="17" t="s">
        <v>162</v>
      </c>
      <c r="BE884" s="230">
        <f>IF(N884="základní",J884,0)</f>
        <v>0</v>
      </c>
      <c r="BF884" s="230">
        <f>IF(N884="snížená",J884,0)</f>
        <v>0</v>
      </c>
      <c r="BG884" s="230">
        <f>IF(N884="zákl. přenesená",J884,0)</f>
        <v>0</v>
      </c>
      <c r="BH884" s="230">
        <f>IF(N884="sníž. přenesená",J884,0)</f>
        <v>0</v>
      </c>
      <c r="BI884" s="230">
        <f>IF(N884="nulová",J884,0)</f>
        <v>0</v>
      </c>
      <c r="BJ884" s="17" t="s">
        <v>86</v>
      </c>
      <c r="BK884" s="230">
        <f>ROUND(I884*H884,2)</f>
        <v>0</v>
      </c>
      <c r="BL884" s="17" t="s">
        <v>245</v>
      </c>
      <c r="BM884" s="229" t="s">
        <v>1822</v>
      </c>
    </row>
    <row r="885" s="2" customFormat="1">
      <c r="A885" s="38"/>
      <c r="B885" s="39"/>
      <c r="C885" s="40"/>
      <c r="D885" s="231" t="s">
        <v>172</v>
      </c>
      <c r="E885" s="40"/>
      <c r="F885" s="232" t="s">
        <v>1688</v>
      </c>
      <c r="G885" s="40"/>
      <c r="H885" s="40"/>
      <c r="I885" s="233"/>
      <c r="J885" s="40"/>
      <c r="K885" s="40"/>
      <c r="L885" s="44"/>
      <c r="M885" s="234"/>
      <c r="N885" s="235"/>
      <c r="O885" s="91"/>
      <c r="P885" s="91"/>
      <c r="Q885" s="91"/>
      <c r="R885" s="91"/>
      <c r="S885" s="91"/>
      <c r="T885" s="92"/>
      <c r="U885" s="38"/>
      <c r="V885" s="38"/>
      <c r="W885" s="38"/>
      <c r="X885" s="38"/>
      <c r="Y885" s="38"/>
      <c r="Z885" s="38"/>
      <c r="AA885" s="38"/>
      <c r="AB885" s="38"/>
      <c r="AC885" s="38"/>
      <c r="AD885" s="38"/>
      <c r="AE885" s="38"/>
      <c r="AT885" s="17" t="s">
        <v>172</v>
      </c>
      <c r="AU885" s="17" t="s">
        <v>88</v>
      </c>
    </row>
    <row r="886" s="2" customFormat="1" ht="24.15" customHeight="1">
      <c r="A886" s="38"/>
      <c r="B886" s="39"/>
      <c r="C886" s="218" t="s">
        <v>1823</v>
      </c>
      <c r="D886" s="218" t="s">
        <v>165</v>
      </c>
      <c r="E886" s="219" t="s">
        <v>1824</v>
      </c>
      <c r="F886" s="220" t="s">
        <v>1825</v>
      </c>
      <c r="G886" s="221" t="s">
        <v>1677</v>
      </c>
      <c r="H886" s="222">
        <v>2</v>
      </c>
      <c r="I886" s="223"/>
      <c r="J886" s="224">
        <f>ROUND(I886*H886,2)</f>
        <v>0</v>
      </c>
      <c r="K886" s="220" t="s">
        <v>1</v>
      </c>
      <c r="L886" s="44"/>
      <c r="M886" s="225" t="s">
        <v>1</v>
      </c>
      <c r="N886" s="226" t="s">
        <v>43</v>
      </c>
      <c r="O886" s="91"/>
      <c r="P886" s="227">
        <f>O886*H886</f>
        <v>0</v>
      </c>
      <c r="Q886" s="227">
        <v>0</v>
      </c>
      <c r="R886" s="227">
        <f>Q886*H886</f>
        <v>0</v>
      </c>
      <c r="S886" s="227">
        <v>0</v>
      </c>
      <c r="T886" s="228">
        <f>S886*H886</f>
        <v>0</v>
      </c>
      <c r="U886" s="38"/>
      <c r="V886" s="38"/>
      <c r="W886" s="38"/>
      <c r="X886" s="38"/>
      <c r="Y886" s="38"/>
      <c r="Z886" s="38"/>
      <c r="AA886" s="38"/>
      <c r="AB886" s="38"/>
      <c r="AC886" s="38"/>
      <c r="AD886" s="38"/>
      <c r="AE886" s="38"/>
      <c r="AR886" s="229" t="s">
        <v>245</v>
      </c>
      <c r="AT886" s="229" t="s">
        <v>165</v>
      </c>
      <c r="AU886" s="229" t="s">
        <v>88</v>
      </c>
      <c r="AY886" s="17" t="s">
        <v>162</v>
      </c>
      <c r="BE886" s="230">
        <f>IF(N886="základní",J886,0)</f>
        <v>0</v>
      </c>
      <c r="BF886" s="230">
        <f>IF(N886="snížená",J886,0)</f>
        <v>0</v>
      </c>
      <c r="BG886" s="230">
        <f>IF(N886="zákl. přenesená",J886,0)</f>
        <v>0</v>
      </c>
      <c r="BH886" s="230">
        <f>IF(N886="sníž. přenesená",J886,0)</f>
        <v>0</v>
      </c>
      <c r="BI886" s="230">
        <f>IF(N886="nulová",J886,0)</f>
        <v>0</v>
      </c>
      <c r="BJ886" s="17" t="s">
        <v>86</v>
      </c>
      <c r="BK886" s="230">
        <f>ROUND(I886*H886,2)</f>
        <v>0</v>
      </c>
      <c r="BL886" s="17" t="s">
        <v>245</v>
      </c>
      <c r="BM886" s="229" t="s">
        <v>1826</v>
      </c>
    </row>
    <row r="887" s="2" customFormat="1">
      <c r="A887" s="38"/>
      <c r="B887" s="39"/>
      <c r="C887" s="40"/>
      <c r="D887" s="231" t="s">
        <v>172</v>
      </c>
      <c r="E887" s="40"/>
      <c r="F887" s="232" t="s">
        <v>1688</v>
      </c>
      <c r="G887" s="40"/>
      <c r="H887" s="40"/>
      <c r="I887" s="233"/>
      <c r="J887" s="40"/>
      <c r="K887" s="40"/>
      <c r="L887" s="44"/>
      <c r="M887" s="234"/>
      <c r="N887" s="235"/>
      <c r="O887" s="91"/>
      <c r="P887" s="91"/>
      <c r="Q887" s="91"/>
      <c r="R887" s="91"/>
      <c r="S887" s="91"/>
      <c r="T887" s="92"/>
      <c r="U887" s="38"/>
      <c r="V887" s="38"/>
      <c r="W887" s="38"/>
      <c r="X887" s="38"/>
      <c r="Y887" s="38"/>
      <c r="Z887" s="38"/>
      <c r="AA887" s="38"/>
      <c r="AB887" s="38"/>
      <c r="AC887" s="38"/>
      <c r="AD887" s="38"/>
      <c r="AE887" s="38"/>
      <c r="AT887" s="17" t="s">
        <v>172</v>
      </c>
      <c r="AU887" s="17" t="s">
        <v>88</v>
      </c>
    </row>
    <row r="888" s="2" customFormat="1" ht="37.8" customHeight="1">
      <c r="A888" s="38"/>
      <c r="B888" s="39"/>
      <c r="C888" s="218" t="s">
        <v>1827</v>
      </c>
      <c r="D888" s="218" t="s">
        <v>165</v>
      </c>
      <c r="E888" s="219" t="s">
        <v>1828</v>
      </c>
      <c r="F888" s="220" t="s">
        <v>1829</v>
      </c>
      <c r="G888" s="221" t="s">
        <v>1677</v>
      </c>
      <c r="H888" s="222">
        <v>1</v>
      </c>
      <c r="I888" s="223"/>
      <c r="J888" s="224">
        <f>ROUND(I888*H888,2)</f>
        <v>0</v>
      </c>
      <c r="K888" s="220" t="s">
        <v>1</v>
      </c>
      <c r="L888" s="44"/>
      <c r="M888" s="225" t="s">
        <v>1</v>
      </c>
      <c r="N888" s="226" t="s">
        <v>43</v>
      </c>
      <c r="O888" s="91"/>
      <c r="P888" s="227">
        <f>O888*H888</f>
        <v>0</v>
      </c>
      <c r="Q888" s="227">
        <v>0</v>
      </c>
      <c r="R888" s="227">
        <f>Q888*H888</f>
        <v>0</v>
      </c>
      <c r="S888" s="227">
        <v>0</v>
      </c>
      <c r="T888" s="228">
        <f>S888*H888</f>
        <v>0</v>
      </c>
      <c r="U888" s="38"/>
      <c r="V888" s="38"/>
      <c r="W888" s="38"/>
      <c r="X888" s="38"/>
      <c r="Y888" s="38"/>
      <c r="Z888" s="38"/>
      <c r="AA888" s="38"/>
      <c r="AB888" s="38"/>
      <c r="AC888" s="38"/>
      <c r="AD888" s="38"/>
      <c r="AE888" s="38"/>
      <c r="AR888" s="229" t="s">
        <v>245</v>
      </c>
      <c r="AT888" s="229" t="s">
        <v>165</v>
      </c>
      <c r="AU888" s="229" t="s">
        <v>88</v>
      </c>
      <c r="AY888" s="17" t="s">
        <v>162</v>
      </c>
      <c r="BE888" s="230">
        <f>IF(N888="základní",J888,0)</f>
        <v>0</v>
      </c>
      <c r="BF888" s="230">
        <f>IF(N888="snížená",J888,0)</f>
        <v>0</v>
      </c>
      <c r="BG888" s="230">
        <f>IF(N888="zákl. přenesená",J888,0)</f>
        <v>0</v>
      </c>
      <c r="BH888" s="230">
        <f>IF(N888="sníž. přenesená",J888,0)</f>
        <v>0</v>
      </c>
      <c r="BI888" s="230">
        <f>IF(N888="nulová",J888,0)</f>
        <v>0</v>
      </c>
      <c r="BJ888" s="17" t="s">
        <v>86</v>
      </c>
      <c r="BK888" s="230">
        <f>ROUND(I888*H888,2)</f>
        <v>0</v>
      </c>
      <c r="BL888" s="17" t="s">
        <v>245</v>
      </c>
      <c r="BM888" s="229" t="s">
        <v>1830</v>
      </c>
    </row>
    <row r="889" s="2" customFormat="1">
      <c r="A889" s="38"/>
      <c r="B889" s="39"/>
      <c r="C889" s="40"/>
      <c r="D889" s="231" t="s">
        <v>172</v>
      </c>
      <c r="E889" s="40"/>
      <c r="F889" s="232" t="s">
        <v>1688</v>
      </c>
      <c r="G889" s="40"/>
      <c r="H889" s="40"/>
      <c r="I889" s="233"/>
      <c r="J889" s="40"/>
      <c r="K889" s="40"/>
      <c r="L889" s="44"/>
      <c r="M889" s="234"/>
      <c r="N889" s="235"/>
      <c r="O889" s="91"/>
      <c r="P889" s="91"/>
      <c r="Q889" s="91"/>
      <c r="R889" s="91"/>
      <c r="S889" s="91"/>
      <c r="T889" s="92"/>
      <c r="U889" s="38"/>
      <c r="V889" s="38"/>
      <c r="W889" s="38"/>
      <c r="X889" s="38"/>
      <c r="Y889" s="38"/>
      <c r="Z889" s="38"/>
      <c r="AA889" s="38"/>
      <c r="AB889" s="38"/>
      <c r="AC889" s="38"/>
      <c r="AD889" s="38"/>
      <c r="AE889" s="38"/>
      <c r="AT889" s="17" t="s">
        <v>172</v>
      </c>
      <c r="AU889" s="17" t="s">
        <v>88</v>
      </c>
    </row>
    <row r="890" s="12" customFormat="1" ht="22.8" customHeight="1">
      <c r="A890" s="12"/>
      <c r="B890" s="202"/>
      <c r="C890" s="203"/>
      <c r="D890" s="204" t="s">
        <v>77</v>
      </c>
      <c r="E890" s="216" t="s">
        <v>475</v>
      </c>
      <c r="F890" s="216" t="s">
        <v>476</v>
      </c>
      <c r="G890" s="203"/>
      <c r="H890" s="203"/>
      <c r="I890" s="206"/>
      <c r="J890" s="217">
        <f>BK890</f>
        <v>0</v>
      </c>
      <c r="K890" s="203"/>
      <c r="L890" s="208"/>
      <c r="M890" s="209"/>
      <c r="N890" s="210"/>
      <c r="O890" s="210"/>
      <c r="P890" s="211">
        <f>SUM(P891:P914)</f>
        <v>0</v>
      </c>
      <c r="Q890" s="210"/>
      <c r="R890" s="211">
        <f>SUM(R891:R914)</f>
        <v>0.013800000000000002</v>
      </c>
      <c r="S890" s="210"/>
      <c r="T890" s="212">
        <f>SUM(T891:T914)</f>
        <v>0</v>
      </c>
      <c r="U890" s="12"/>
      <c r="V890" s="12"/>
      <c r="W890" s="12"/>
      <c r="X890" s="12"/>
      <c r="Y890" s="12"/>
      <c r="Z890" s="12"/>
      <c r="AA890" s="12"/>
      <c r="AB890" s="12"/>
      <c r="AC890" s="12"/>
      <c r="AD890" s="12"/>
      <c r="AE890" s="12"/>
      <c r="AR890" s="213" t="s">
        <v>88</v>
      </c>
      <c r="AT890" s="214" t="s">
        <v>77</v>
      </c>
      <c r="AU890" s="214" t="s">
        <v>86</v>
      </c>
      <c r="AY890" s="213" t="s">
        <v>162</v>
      </c>
      <c r="BK890" s="215">
        <f>SUM(BK891:BK914)</f>
        <v>0</v>
      </c>
    </row>
    <row r="891" s="2" customFormat="1" ht="37.8" customHeight="1">
      <c r="A891" s="38"/>
      <c r="B891" s="39"/>
      <c r="C891" s="218" t="s">
        <v>1831</v>
      </c>
      <c r="D891" s="218" t="s">
        <v>165</v>
      </c>
      <c r="E891" s="219" t="s">
        <v>1832</v>
      </c>
      <c r="F891" s="220" t="s">
        <v>1833</v>
      </c>
      <c r="G891" s="221" t="s">
        <v>616</v>
      </c>
      <c r="H891" s="222">
        <v>12</v>
      </c>
      <c r="I891" s="223"/>
      <c r="J891" s="224">
        <f>ROUND(I891*H891,2)</f>
        <v>0</v>
      </c>
      <c r="K891" s="220" t="s">
        <v>1</v>
      </c>
      <c r="L891" s="44"/>
      <c r="M891" s="225" t="s">
        <v>1</v>
      </c>
      <c r="N891" s="226" t="s">
        <v>43</v>
      </c>
      <c r="O891" s="91"/>
      <c r="P891" s="227">
        <f>O891*H891</f>
        <v>0</v>
      </c>
      <c r="Q891" s="227">
        <v>0</v>
      </c>
      <c r="R891" s="227">
        <f>Q891*H891</f>
        <v>0</v>
      </c>
      <c r="S891" s="227">
        <v>0</v>
      </c>
      <c r="T891" s="228">
        <f>S891*H891</f>
        <v>0</v>
      </c>
      <c r="U891" s="38"/>
      <c r="V891" s="38"/>
      <c r="W891" s="38"/>
      <c r="X891" s="38"/>
      <c r="Y891" s="38"/>
      <c r="Z891" s="38"/>
      <c r="AA891" s="38"/>
      <c r="AB891" s="38"/>
      <c r="AC891" s="38"/>
      <c r="AD891" s="38"/>
      <c r="AE891" s="38"/>
      <c r="AR891" s="229" t="s">
        <v>245</v>
      </c>
      <c r="AT891" s="229" t="s">
        <v>165</v>
      </c>
      <c r="AU891" s="229" t="s">
        <v>88</v>
      </c>
      <c r="AY891" s="17" t="s">
        <v>162</v>
      </c>
      <c r="BE891" s="230">
        <f>IF(N891="základní",J891,0)</f>
        <v>0</v>
      </c>
      <c r="BF891" s="230">
        <f>IF(N891="snížená",J891,0)</f>
        <v>0</v>
      </c>
      <c r="BG891" s="230">
        <f>IF(N891="zákl. přenesená",J891,0)</f>
        <v>0</v>
      </c>
      <c r="BH891" s="230">
        <f>IF(N891="sníž. přenesená",J891,0)</f>
        <v>0</v>
      </c>
      <c r="BI891" s="230">
        <f>IF(N891="nulová",J891,0)</f>
        <v>0</v>
      </c>
      <c r="BJ891" s="17" t="s">
        <v>86</v>
      </c>
      <c r="BK891" s="230">
        <f>ROUND(I891*H891,2)</f>
        <v>0</v>
      </c>
      <c r="BL891" s="17" t="s">
        <v>245</v>
      </c>
      <c r="BM891" s="229" t="s">
        <v>1834</v>
      </c>
    </row>
    <row r="892" s="2" customFormat="1">
      <c r="A892" s="38"/>
      <c r="B892" s="39"/>
      <c r="C892" s="40"/>
      <c r="D892" s="231" t="s">
        <v>172</v>
      </c>
      <c r="E892" s="40"/>
      <c r="F892" s="232" t="s">
        <v>1688</v>
      </c>
      <c r="G892" s="40"/>
      <c r="H892" s="40"/>
      <c r="I892" s="233"/>
      <c r="J892" s="40"/>
      <c r="K892" s="40"/>
      <c r="L892" s="44"/>
      <c r="M892" s="234"/>
      <c r="N892" s="235"/>
      <c r="O892" s="91"/>
      <c r="P892" s="91"/>
      <c r="Q892" s="91"/>
      <c r="R892" s="91"/>
      <c r="S892" s="91"/>
      <c r="T892" s="92"/>
      <c r="U892" s="38"/>
      <c r="V892" s="38"/>
      <c r="W892" s="38"/>
      <c r="X892" s="38"/>
      <c r="Y892" s="38"/>
      <c r="Z892" s="38"/>
      <c r="AA892" s="38"/>
      <c r="AB892" s="38"/>
      <c r="AC892" s="38"/>
      <c r="AD892" s="38"/>
      <c r="AE892" s="38"/>
      <c r="AT892" s="17" t="s">
        <v>172</v>
      </c>
      <c r="AU892" s="17" t="s">
        <v>88</v>
      </c>
    </row>
    <row r="893" s="2" customFormat="1" ht="16.5" customHeight="1">
      <c r="A893" s="38"/>
      <c r="B893" s="39"/>
      <c r="C893" s="218" t="s">
        <v>1835</v>
      </c>
      <c r="D893" s="218" t="s">
        <v>165</v>
      </c>
      <c r="E893" s="219" t="s">
        <v>1836</v>
      </c>
      <c r="F893" s="220" t="s">
        <v>1837</v>
      </c>
      <c r="G893" s="221" t="s">
        <v>1677</v>
      </c>
      <c r="H893" s="222">
        <v>1</v>
      </c>
      <c r="I893" s="223"/>
      <c r="J893" s="224">
        <f>ROUND(I893*H893,2)</f>
        <v>0</v>
      </c>
      <c r="K893" s="220" t="s">
        <v>1</v>
      </c>
      <c r="L893" s="44"/>
      <c r="M893" s="225" t="s">
        <v>1</v>
      </c>
      <c r="N893" s="226" t="s">
        <v>43</v>
      </c>
      <c r="O893" s="91"/>
      <c r="P893" s="227">
        <f>O893*H893</f>
        <v>0</v>
      </c>
      <c r="Q893" s="227">
        <v>0</v>
      </c>
      <c r="R893" s="227">
        <f>Q893*H893</f>
        <v>0</v>
      </c>
      <c r="S893" s="227">
        <v>0</v>
      </c>
      <c r="T893" s="228">
        <f>S893*H893</f>
        <v>0</v>
      </c>
      <c r="U893" s="38"/>
      <c r="V893" s="38"/>
      <c r="W893" s="38"/>
      <c r="X893" s="38"/>
      <c r="Y893" s="38"/>
      <c r="Z893" s="38"/>
      <c r="AA893" s="38"/>
      <c r="AB893" s="38"/>
      <c r="AC893" s="38"/>
      <c r="AD893" s="38"/>
      <c r="AE893" s="38"/>
      <c r="AR893" s="229" t="s">
        <v>245</v>
      </c>
      <c r="AT893" s="229" t="s">
        <v>165</v>
      </c>
      <c r="AU893" s="229" t="s">
        <v>88</v>
      </c>
      <c r="AY893" s="17" t="s">
        <v>162</v>
      </c>
      <c r="BE893" s="230">
        <f>IF(N893="základní",J893,0)</f>
        <v>0</v>
      </c>
      <c r="BF893" s="230">
        <f>IF(N893="snížená",J893,0)</f>
        <v>0</v>
      </c>
      <c r="BG893" s="230">
        <f>IF(N893="zákl. přenesená",J893,0)</f>
        <v>0</v>
      </c>
      <c r="BH893" s="230">
        <f>IF(N893="sníž. přenesená",J893,0)</f>
        <v>0</v>
      </c>
      <c r="BI893" s="230">
        <f>IF(N893="nulová",J893,0)</f>
        <v>0</v>
      </c>
      <c r="BJ893" s="17" t="s">
        <v>86</v>
      </c>
      <c r="BK893" s="230">
        <f>ROUND(I893*H893,2)</f>
        <v>0</v>
      </c>
      <c r="BL893" s="17" t="s">
        <v>245</v>
      </c>
      <c r="BM893" s="229" t="s">
        <v>1838</v>
      </c>
    </row>
    <row r="894" s="2" customFormat="1">
      <c r="A894" s="38"/>
      <c r="B894" s="39"/>
      <c r="C894" s="40"/>
      <c r="D894" s="231" t="s">
        <v>172</v>
      </c>
      <c r="E894" s="40"/>
      <c r="F894" s="232" t="s">
        <v>1688</v>
      </c>
      <c r="G894" s="40"/>
      <c r="H894" s="40"/>
      <c r="I894" s="233"/>
      <c r="J894" s="40"/>
      <c r="K894" s="40"/>
      <c r="L894" s="44"/>
      <c r="M894" s="234"/>
      <c r="N894" s="235"/>
      <c r="O894" s="91"/>
      <c r="P894" s="91"/>
      <c r="Q894" s="91"/>
      <c r="R894" s="91"/>
      <c r="S894" s="91"/>
      <c r="T894" s="92"/>
      <c r="U894" s="38"/>
      <c r="V894" s="38"/>
      <c r="W894" s="38"/>
      <c r="X894" s="38"/>
      <c r="Y894" s="38"/>
      <c r="Z894" s="38"/>
      <c r="AA894" s="38"/>
      <c r="AB894" s="38"/>
      <c r="AC894" s="38"/>
      <c r="AD894" s="38"/>
      <c r="AE894" s="38"/>
      <c r="AT894" s="17" t="s">
        <v>172</v>
      </c>
      <c r="AU894" s="17" t="s">
        <v>88</v>
      </c>
    </row>
    <row r="895" s="2" customFormat="1" ht="33" customHeight="1">
      <c r="A895" s="38"/>
      <c r="B895" s="39"/>
      <c r="C895" s="218" t="s">
        <v>1839</v>
      </c>
      <c r="D895" s="218" t="s">
        <v>165</v>
      </c>
      <c r="E895" s="219" t="s">
        <v>1840</v>
      </c>
      <c r="F895" s="220" t="s">
        <v>1841</v>
      </c>
      <c r="G895" s="221" t="s">
        <v>1677</v>
      </c>
      <c r="H895" s="222">
        <v>1</v>
      </c>
      <c r="I895" s="223"/>
      <c r="J895" s="224">
        <f>ROUND(I895*H895,2)</f>
        <v>0</v>
      </c>
      <c r="K895" s="220" t="s">
        <v>1</v>
      </c>
      <c r="L895" s="44"/>
      <c r="M895" s="225" t="s">
        <v>1</v>
      </c>
      <c r="N895" s="226" t="s">
        <v>43</v>
      </c>
      <c r="O895" s="91"/>
      <c r="P895" s="227">
        <f>O895*H895</f>
        <v>0</v>
      </c>
      <c r="Q895" s="227">
        <v>0</v>
      </c>
      <c r="R895" s="227">
        <f>Q895*H895</f>
        <v>0</v>
      </c>
      <c r="S895" s="227">
        <v>0</v>
      </c>
      <c r="T895" s="228">
        <f>S895*H895</f>
        <v>0</v>
      </c>
      <c r="U895" s="38"/>
      <c r="V895" s="38"/>
      <c r="W895" s="38"/>
      <c r="X895" s="38"/>
      <c r="Y895" s="38"/>
      <c r="Z895" s="38"/>
      <c r="AA895" s="38"/>
      <c r="AB895" s="38"/>
      <c r="AC895" s="38"/>
      <c r="AD895" s="38"/>
      <c r="AE895" s="38"/>
      <c r="AR895" s="229" t="s">
        <v>245</v>
      </c>
      <c r="AT895" s="229" t="s">
        <v>165</v>
      </c>
      <c r="AU895" s="229" t="s">
        <v>88</v>
      </c>
      <c r="AY895" s="17" t="s">
        <v>162</v>
      </c>
      <c r="BE895" s="230">
        <f>IF(N895="základní",J895,0)</f>
        <v>0</v>
      </c>
      <c r="BF895" s="230">
        <f>IF(N895="snížená",J895,0)</f>
        <v>0</v>
      </c>
      <c r="BG895" s="230">
        <f>IF(N895="zákl. přenesená",J895,0)</f>
        <v>0</v>
      </c>
      <c r="BH895" s="230">
        <f>IF(N895="sníž. přenesená",J895,0)</f>
        <v>0</v>
      </c>
      <c r="BI895" s="230">
        <f>IF(N895="nulová",J895,0)</f>
        <v>0</v>
      </c>
      <c r="BJ895" s="17" t="s">
        <v>86</v>
      </c>
      <c r="BK895" s="230">
        <f>ROUND(I895*H895,2)</f>
        <v>0</v>
      </c>
      <c r="BL895" s="17" t="s">
        <v>245</v>
      </c>
      <c r="BM895" s="229" t="s">
        <v>1842</v>
      </c>
    </row>
    <row r="896" s="2" customFormat="1">
      <c r="A896" s="38"/>
      <c r="B896" s="39"/>
      <c r="C896" s="40"/>
      <c r="D896" s="231" t="s">
        <v>172</v>
      </c>
      <c r="E896" s="40"/>
      <c r="F896" s="232" t="s">
        <v>1679</v>
      </c>
      <c r="G896" s="40"/>
      <c r="H896" s="40"/>
      <c r="I896" s="233"/>
      <c r="J896" s="40"/>
      <c r="K896" s="40"/>
      <c r="L896" s="44"/>
      <c r="M896" s="234"/>
      <c r="N896" s="235"/>
      <c r="O896" s="91"/>
      <c r="P896" s="91"/>
      <c r="Q896" s="91"/>
      <c r="R896" s="91"/>
      <c r="S896" s="91"/>
      <c r="T896" s="92"/>
      <c r="U896" s="38"/>
      <c r="V896" s="38"/>
      <c r="W896" s="38"/>
      <c r="X896" s="38"/>
      <c r="Y896" s="38"/>
      <c r="Z896" s="38"/>
      <c r="AA896" s="38"/>
      <c r="AB896" s="38"/>
      <c r="AC896" s="38"/>
      <c r="AD896" s="38"/>
      <c r="AE896" s="38"/>
      <c r="AT896" s="17" t="s">
        <v>172</v>
      </c>
      <c r="AU896" s="17" t="s">
        <v>88</v>
      </c>
    </row>
    <row r="897" s="2" customFormat="1" ht="21.75" customHeight="1">
      <c r="A897" s="38"/>
      <c r="B897" s="39"/>
      <c r="C897" s="218" t="s">
        <v>1843</v>
      </c>
      <c r="D897" s="218" t="s">
        <v>165</v>
      </c>
      <c r="E897" s="219" t="s">
        <v>1844</v>
      </c>
      <c r="F897" s="220" t="s">
        <v>1845</v>
      </c>
      <c r="G897" s="221" t="s">
        <v>1677</v>
      </c>
      <c r="H897" s="222">
        <v>12</v>
      </c>
      <c r="I897" s="223"/>
      <c r="J897" s="224">
        <f>ROUND(I897*H897,2)</f>
        <v>0</v>
      </c>
      <c r="K897" s="220" t="s">
        <v>1</v>
      </c>
      <c r="L897" s="44"/>
      <c r="M897" s="225" t="s">
        <v>1</v>
      </c>
      <c r="N897" s="226" t="s">
        <v>43</v>
      </c>
      <c r="O897" s="91"/>
      <c r="P897" s="227">
        <f>O897*H897</f>
        <v>0</v>
      </c>
      <c r="Q897" s="227">
        <v>0</v>
      </c>
      <c r="R897" s="227">
        <f>Q897*H897</f>
        <v>0</v>
      </c>
      <c r="S897" s="227">
        <v>0</v>
      </c>
      <c r="T897" s="228">
        <f>S897*H897</f>
        <v>0</v>
      </c>
      <c r="U897" s="38"/>
      <c r="V897" s="38"/>
      <c r="W897" s="38"/>
      <c r="X897" s="38"/>
      <c r="Y897" s="38"/>
      <c r="Z897" s="38"/>
      <c r="AA897" s="38"/>
      <c r="AB897" s="38"/>
      <c r="AC897" s="38"/>
      <c r="AD897" s="38"/>
      <c r="AE897" s="38"/>
      <c r="AR897" s="229" t="s">
        <v>245</v>
      </c>
      <c r="AT897" s="229" t="s">
        <v>165</v>
      </c>
      <c r="AU897" s="229" t="s">
        <v>88</v>
      </c>
      <c r="AY897" s="17" t="s">
        <v>162</v>
      </c>
      <c r="BE897" s="230">
        <f>IF(N897="základní",J897,0)</f>
        <v>0</v>
      </c>
      <c r="BF897" s="230">
        <f>IF(N897="snížená",J897,0)</f>
        <v>0</v>
      </c>
      <c r="BG897" s="230">
        <f>IF(N897="zákl. přenesená",J897,0)</f>
        <v>0</v>
      </c>
      <c r="BH897" s="230">
        <f>IF(N897="sníž. přenesená",J897,0)</f>
        <v>0</v>
      </c>
      <c r="BI897" s="230">
        <f>IF(N897="nulová",J897,0)</f>
        <v>0</v>
      </c>
      <c r="BJ897" s="17" t="s">
        <v>86</v>
      </c>
      <c r="BK897" s="230">
        <f>ROUND(I897*H897,2)</f>
        <v>0</v>
      </c>
      <c r="BL897" s="17" t="s">
        <v>245</v>
      </c>
      <c r="BM897" s="229" t="s">
        <v>1846</v>
      </c>
    </row>
    <row r="898" s="2" customFormat="1">
      <c r="A898" s="38"/>
      <c r="B898" s="39"/>
      <c r="C898" s="40"/>
      <c r="D898" s="231" t="s">
        <v>172</v>
      </c>
      <c r="E898" s="40"/>
      <c r="F898" s="232" t="s">
        <v>1847</v>
      </c>
      <c r="G898" s="40"/>
      <c r="H898" s="40"/>
      <c r="I898" s="233"/>
      <c r="J898" s="40"/>
      <c r="K898" s="40"/>
      <c r="L898" s="44"/>
      <c r="M898" s="234"/>
      <c r="N898" s="235"/>
      <c r="O898" s="91"/>
      <c r="P898" s="91"/>
      <c r="Q898" s="91"/>
      <c r="R898" s="91"/>
      <c r="S898" s="91"/>
      <c r="T898" s="92"/>
      <c r="U898" s="38"/>
      <c r="V898" s="38"/>
      <c r="W898" s="38"/>
      <c r="X898" s="38"/>
      <c r="Y898" s="38"/>
      <c r="Z898" s="38"/>
      <c r="AA898" s="38"/>
      <c r="AB898" s="38"/>
      <c r="AC898" s="38"/>
      <c r="AD898" s="38"/>
      <c r="AE898" s="38"/>
      <c r="AT898" s="17" t="s">
        <v>172</v>
      </c>
      <c r="AU898" s="17" t="s">
        <v>88</v>
      </c>
    </row>
    <row r="899" s="2" customFormat="1" ht="24.15" customHeight="1">
      <c r="A899" s="38"/>
      <c r="B899" s="39"/>
      <c r="C899" s="218" t="s">
        <v>1848</v>
      </c>
      <c r="D899" s="218" t="s">
        <v>165</v>
      </c>
      <c r="E899" s="219" t="s">
        <v>1849</v>
      </c>
      <c r="F899" s="220" t="s">
        <v>1850</v>
      </c>
      <c r="G899" s="221" t="s">
        <v>1677</v>
      </c>
      <c r="H899" s="222">
        <v>2</v>
      </c>
      <c r="I899" s="223"/>
      <c r="J899" s="224">
        <f>ROUND(I899*H899,2)</f>
        <v>0</v>
      </c>
      <c r="K899" s="220" t="s">
        <v>1</v>
      </c>
      <c r="L899" s="44"/>
      <c r="M899" s="225" t="s">
        <v>1</v>
      </c>
      <c r="N899" s="226" t="s">
        <v>43</v>
      </c>
      <c r="O899" s="91"/>
      <c r="P899" s="227">
        <f>O899*H899</f>
        <v>0</v>
      </c>
      <c r="Q899" s="227">
        <v>0</v>
      </c>
      <c r="R899" s="227">
        <f>Q899*H899</f>
        <v>0</v>
      </c>
      <c r="S899" s="227">
        <v>0</v>
      </c>
      <c r="T899" s="228">
        <f>S899*H899</f>
        <v>0</v>
      </c>
      <c r="U899" s="38"/>
      <c r="V899" s="38"/>
      <c r="W899" s="38"/>
      <c r="X899" s="38"/>
      <c r="Y899" s="38"/>
      <c r="Z899" s="38"/>
      <c r="AA899" s="38"/>
      <c r="AB899" s="38"/>
      <c r="AC899" s="38"/>
      <c r="AD899" s="38"/>
      <c r="AE899" s="38"/>
      <c r="AR899" s="229" t="s">
        <v>245</v>
      </c>
      <c r="AT899" s="229" t="s">
        <v>165</v>
      </c>
      <c r="AU899" s="229" t="s">
        <v>88</v>
      </c>
      <c r="AY899" s="17" t="s">
        <v>162</v>
      </c>
      <c r="BE899" s="230">
        <f>IF(N899="základní",J899,0)</f>
        <v>0</v>
      </c>
      <c r="BF899" s="230">
        <f>IF(N899="snížená",J899,0)</f>
        <v>0</v>
      </c>
      <c r="BG899" s="230">
        <f>IF(N899="zákl. přenesená",J899,0)</f>
        <v>0</v>
      </c>
      <c r="BH899" s="230">
        <f>IF(N899="sníž. přenesená",J899,0)</f>
        <v>0</v>
      </c>
      <c r="BI899" s="230">
        <f>IF(N899="nulová",J899,0)</f>
        <v>0</v>
      </c>
      <c r="BJ899" s="17" t="s">
        <v>86</v>
      </c>
      <c r="BK899" s="230">
        <f>ROUND(I899*H899,2)</f>
        <v>0</v>
      </c>
      <c r="BL899" s="17" t="s">
        <v>245</v>
      </c>
      <c r="BM899" s="229" t="s">
        <v>1851</v>
      </c>
    </row>
    <row r="900" s="2" customFormat="1">
      <c r="A900" s="38"/>
      <c r="B900" s="39"/>
      <c r="C900" s="40"/>
      <c r="D900" s="231" t="s">
        <v>172</v>
      </c>
      <c r="E900" s="40"/>
      <c r="F900" s="232" t="s">
        <v>1847</v>
      </c>
      <c r="G900" s="40"/>
      <c r="H900" s="40"/>
      <c r="I900" s="233"/>
      <c r="J900" s="40"/>
      <c r="K900" s="40"/>
      <c r="L900" s="44"/>
      <c r="M900" s="234"/>
      <c r="N900" s="235"/>
      <c r="O900" s="91"/>
      <c r="P900" s="91"/>
      <c r="Q900" s="91"/>
      <c r="R900" s="91"/>
      <c r="S900" s="91"/>
      <c r="T900" s="92"/>
      <c r="U900" s="38"/>
      <c r="V900" s="38"/>
      <c r="W900" s="38"/>
      <c r="X900" s="38"/>
      <c r="Y900" s="38"/>
      <c r="Z900" s="38"/>
      <c r="AA900" s="38"/>
      <c r="AB900" s="38"/>
      <c r="AC900" s="38"/>
      <c r="AD900" s="38"/>
      <c r="AE900" s="38"/>
      <c r="AT900" s="17" t="s">
        <v>172</v>
      </c>
      <c r="AU900" s="17" t="s">
        <v>88</v>
      </c>
    </row>
    <row r="901" s="2" customFormat="1" ht="33" customHeight="1">
      <c r="A901" s="38"/>
      <c r="B901" s="39"/>
      <c r="C901" s="218" t="s">
        <v>1852</v>
      </c>
      <c r="D901" s="218" t="s">
        <v>165</v>
      </c>
      <c r="E901" s="219" t="s">
        <v>1853</v>
      </c>
      <c r="F901" s="220" t="s">
        <v>1854</v>
      </c>
      <c r="G901" s="221" t="s">
        <v>1677</v>
      </c>
      <c r="H901" s="222">
        <v>1</v>
      </c>
      <c r="I901" s="223"/>
      <c r="J901" s="224">
        <f>ROUND(I901*H901,2)</f>
        <v>0</v>
      </c>
      <c r="K901" s="220" t="s">
        <v>1</v>
      </c>
      <c r="L901" s="44"/>
      <c r="M901" s="225" t="s">
        <v>1</v>
      </c>
      <c r="N901" s="226" t="s">
        <v>43</v>
      </c>
      <c r="O901" s="91"/>
      <c r="P901" s="227">
        <f>O901*H901</f>
        <v>0</v>
      </c>
      <c r="Q901" s="227">
        <v>0</v>
      </c>
      <c r="R901" s="227">
        <f>Q901*H901</f>
        <v>0</v>
      </c>
      <c r="S901" s="227">
        <v>0</v>
      </c>
      <c r="T901" s="228">
        <f>S901*H901</f>
        <v>0</v>
      </c>
      <c r="U901" s="38"/>
      <c r="V901" s="38"/>
      <c r="W901" s="38"/>
      <c r="X901" s="38"/>
      <c r="Y901" s="38"/>
      <c r="Z901" s="38"/>
      <c r="AA901" s="38"/>
      <c r="AB901" s="38"/>
      <c r="AC901" s="38"/>
      <c r="AD901" s="38"/>
      <c r="AE901" s="38"/>
      <c r="AR901" s="229" t="s">
        <v>245</v>
      </c>
      <c r="AT901" s="229" t="s">
        <v>165</v>
      </c>
      <c r="AU901" s="229" t="s">
        <v>88</v>
      </c>
      <c r="AY901" s="17" t="s">
        <v>162</v>
      </c>
      <c r="BE901" s="230">
        <f>IF(N901="základní",J901,0)</f>
        <v>0</v>
      </c>
      <c r="BF901" s="230">
        <f>IF(N901="snížená",J901,0)</f>
        <v>0</v>
      </c>
      <c r="BG901" s="230">
        <f>IF(N901="zákl. přenesená",J901,0)</f>
        <v>0</v>
      </c>
      <c r="BH901" s="230">
        <f>IF(N901="sníž. přenesená",J901,0)</f>
        <v>0</v>
      </c>
      <c r="BI901" s="230">
        <f>IF(N901="nulová",J901,0)</f>
        <v>0</v>
      </c>
      <c r="BJ901" s="17" t="s">
        <v>86</v>
      </c>
      <c r="BK901" s="230">
        <f>ROUND(I901*H901,2)</f>
        <v>0</v>
      </c>
      <c r="BL901" s="17" t="s">
        <v>245</v>
      </c>
      <c r="BM901" s="229" t="s">
        <v>1855</v>
      </c>
    </row>
    <row r="902" s="2" customFormat="1">
      <c r="A902" s="38"/>
      <c r="B902" s="39"/>
      <c r="C902" s="40"/>
      <c r="D902" s="231" t="s">
        <v>172</v>
      </c>
      <c r="E902" s="40"/>
      <c r="F902" s="232" t="s">
        <v>1856</v>
      </c>
      <c r="G902" s="40"/>
      <c r="H902" s="40"/>
      <c r="I902" s="233"/>
      <c r="J902" s="40"/>
      <c r="K902" s="40"/>
      <c r="L902" s="44"/>
      <c r="M902" s="234"/>
      <c r="N902" s="235"/>
      <c r="O902" s="91"/>
      <c r="P902" s="91"/>
      <c r="Q902" s="91"/>
      <c r="R902" s="91"/>
      <c r="S902" s="91"/>
      <c r="T902" s="92"/>
      <c r="U902" s="38"/>
      <c r="V902" s="38"/>
      <c r="W902" s="38"/>
      <c r="X902" s="38"/>
      <c r="Y902" s="38"/>
      <c r="Z902" s="38"/>
      <c r="AA902" s="38"/>
      <c r="AB902" s="38"/>
      <c r="AC902" s="38"/>
      <c r="AD902" s="38"/>
      <c r="AE902" s="38"/>
      <c r="AT902" s="17" t="s">
        <v>172</v>
      </c>
      <c r="AU902" s="17" t="s">
        <v>88</v>
      </c>
    </row>
    <row r="903" s="2" customFormat="1" ht="33" customHeight="1">
      <c r="A903" s="38"/>
      <c r="B903" s="39"/>
      <c r="C903" s="218" t="s">
        <v>1857</v>
      </c>
      <c r="D903" s="218" t="s">
        <v>165</v>
      </c>
      <c r="E903" s="219" t="s">
        <v>1858</v>
      </c>
      <c r="F903" s="220" t="s">
        <v>1859</v>
      </c>
      <c r="G903" s="221" t="s">
        <v>1677</v>
      </c>
      <c r="H903" s="222">
        <v>1</v>
      </c>
      <c r="I903" s="223"/>
      <c r="J903" s="224">
        <f>ROUND(I903*H903,2)</f>
        <v>0</v>
      </c>
      <c r="K903" s="220" t="s">
        <v>1</v>
      </c>
      <c r="L903" s="44"/>
      <c r="M903" s="225" t="s">
        <v>1</v>
      </c>
      <c r="N903" s="226" t="s">
        <v>43</v>
      </c>
      <c r="O903" s="91"/>
      <c r="P903" s="227">
        <f>O903*H903</f>
        <v>0</v>
      </c>
      <c r="Q903" s="227">
        <v>0</v>
      </c>
      <c r="R903" s="227">
        <f>Q903*H903</f>
        <v>0</v>
      </c>
      <c r="S903" s="227">
        <v>0</v>
      </c>
      <c r="T903" s="228">
        <f>S903*H903</f>
        <v>0</v>
      </c>
      <c r="U903" s="38"/>
      <c r="V903" s="38"/>
      <c r="W903" s="38"/>
      <c r="X903" s="38"/>
      <c r="Y903" s="38"/>
      <c r="Z903" s="38"/>
      <c r="AA903" s="38"/>
      <c r="AB903" s="38"/>
      <c r="AC903" s="38"/>
      <c r="AD903" s="38"/>
      <c r="AE903" s="38"/>
      <c r="AR903" s="229" t="s">
        <v>245</v>
      </c>
      <c r="AT903" s="229" t="s">
        <v>165</v>
      </c>
      <c r="AU903" s="229" t="s">
        <v>88</v>
      </c>
      <c r="AY903" s="17" t="s">
        <v>162</v>
      </c>
      <c r="BE903" s="230">
        <f>IF(N903="základní",J903,0)</f>
        <v>0</v>
      </c>
      <c r="BF903" s="230">
        <f>IF(N903="snížená",J903,0)</f>
        <v>0</v>
      </c>
      <c r="BG903" s="230">
        <f>IF(N903="zákl. přenesená",J903,0)</f>
        <v>0</v>
      </c>
      <c r="BH903" s="230">
        <f>IF(N903="sníž. přenesená",J903,0)</f>
        <v>0</v>
      </c>
      <c r="BI903" s="230">
        <f>IF(N903="nulová",J903,0)</f>
        <v>0</v>
      </c>
      <c r="BJ903" s="17" t="s">
        <v>86</v>
      </c>
      <c r="BK903" s="230">
        <f>ROUND(I903*H903,2)</f>
        <v>0</v>
      </c>
      <c r="BL903" s="17" t="s">
        <v>245</v>
      </c>
      <c r="BM903" s="229" t="s">
        <v>1860</v>
      </c>
    </row>
    <row r="904" s="2" customFormat="1">
      <c r="A904" s="38"/>
      <c r="B904" s="39"/>
      <c r="C904" s="40"/>
      <c r="D904" s="231" t="s">
        <v>172</v>
      </c>
      <c r="E904" s="40"/>
      <c r="F904" s="232" t="s">
        <v>1856</v>
      </c>
      <c r="G904" s="40"/>
      <c r="H904" s="40"/>
      <c r="I904" s="233"/>
      <c r="J904" s="40"/>
      <c r="K904" s="40"/>
      <c r="L904" s="44"/>
      <c r="M904" s="234"/>
      <c r="N904" s="235"/>
      <c r="O904" s="91"/>
      <c r="P904" s="91"/>
      <c r="Q904" s="91"/>
      <c r="R904" s="91"/>
      <c r="S904" s="91"/>
      <c r="T904" s="92"/>
      <c r="U904" s="38"/>
      <c r="V904" s="38"/>
      <c r="W904" s="38"/>
      <c r="X904" s="38"/>
      <c r="Y904" s="38"/>
      <c r="Z904" s="38"/>
      <c r="AA904" s="38"/>
      <c r="AB904" s="38"/>
      <c r="AC904" s="38"/>
      <c r="AD904" s="38"/>
      <c r="AE904" s="38"/>
      <c r="AT904" s="17" t="s">
        <v>172</v>
      </c>
      <c r="AU904" s="17" t="s">
        <v>88</v>
      </c>
    </row>
    <row r="905" s="2" customFormat="1" ht="37.8" customHeight="1">
      <c r="A905" s="38"/>
      <c r="B905" s="39"/>
      <c r="C905" s="218" t="s">
        <v>1861</v>
      </c>
      <c r="D905" s="218" t="s">
        <v>165</v>
      </c>
      <c r="E905" s="219" t="s">
        <v>1862</v>
      </c>
      <c r="F905" s="220" t="s">
        <v>1863</v>
      </c>
      <c r="G905" s="221" t="s">
        <v>1864</v>
      </c>
      <c r="H905" s="222">
        <v>800</v>
      </c>
      <c r="I905" s="223"/>
      <c r="J905" s="224">
        <f>ROUND(I905*H905,2)</f>
        <v>0</v>
      </c>
      <c r="K905" s="220" t="s">
        <v>1</v>
      </c>
      <c r="L905" s="44"/>
      <c r="M905" s="225" t="s">
        <v>1</v>
      </c>
      <c r="N905" s="226" t="s">
        <v>43</v>
      </c>
      <c r="O905" s="91"/>
      <c r="P905" s="227">
        <f>O905*H905</f>
        <v>0</v>
      </c>
      <c r="Q905" s="227">
        <v>0</v>
      </c>
      <c r="R905" s="227">
        <f>Q905*H905</f>
        <v>0</v>
      </c>
      <c r="S905" s="227">
        <v>0</v>
      </c>
      <c r="T905" s="228">
        <f>S905*H905</f>
        <v>0</v>
      </c>
      <c r="U905" s="38"/>
      <c r="V905" s="38"/>
      <c r="W905" s="38"/>
      <c r="X905" s="38"/>
      <c r="Y905" s="38"/>
      <c r="Z905" s="38"/>
      <c r="AA905" s="38"/>
      <c r="AB905" s="38"/>
      <c r="AC905" s="38"/>
      <c r="AD905" s="38"/>
      <c r="AE905" s="38"/>
      <c r="AR905" s="229" t="s">
        <v>245</v>
      </c>
      <c r="AT905" s="229" t="s">
        <v>165</v>
      </c>
      <c r="AU905" s="229" t="s">
        <v>88</v>
      </c>
      <c r="AY905" s="17" t="s">
        <v>162</v>
      </c>
      <c r="BE905" s="230">
        <f>IF(N905="základní",J905,0)</f>
        <v>0</v>
      </c>
      <c r="BF905" s="230">
        <f>IF(N905="snížená",J905,0)</f>
        <v>0</v>
      </c>
      <c r="BG905" s="230">
        <f>IF(N905="zákl. přenesená",J905,0)</f>
        <v>0</v>
      </c>
      <c r="BH905" s="230">
        <f>IF(N905="sníž. přenesená",J905,0)</f>
        <v>0</v>
      </c>
      <c r="BI905" s="230">
        <f>IF(N905="nulová",J905,0)</f>
        <v>0</v>
      </c>
      <c r="BJ905" s="17" t="s">
        <v>86</v>
      </c>
      <c r="BK905" s="230">
        <f>ROUND(I905*H905,2)</f>
        <v>0</v>
      </c>
      <c r="BL905" s="17" t="s">
        <v>245</v>
      </c>
      <c r="BM905" s="229" t="s">
        <v>1865</v>
      </c>
    </row>
    <row r="906" s="2" customFormat="1">
      <c r="A906" s="38"/>
      <c r="B906" s="39"/>
      <c r="C906" s="40"/>
      <c r="D906" s="231" t="s">
        <v>172</v>
      </c>
      <c r="E906" s="40"/>
      <c r="F906" s="232" t="s">
        <v>1866</v>
      </c>
      <c r="G906" s="40"/>
      <c r="H906" s="40"/>
      <c r="I906" s="233"/>
      <c r="J906" s="40"/>
      <c r="K906" s="40"/>
      <c r="L906" s="44"/>
      <c r="M906" s="234"/>
      <c r="N906" s="235"/>
      <c r="O906" s="91"/>
      <c r="P906" s="91"/>
      <c r="Q906" s="91"/>
      <c r="R906" s="91"/>
      <c r="S906" s="91"/>
      <c r="T906" s="92"/>
      <c r="U906" s="38"/>
      <c r="V906" s="38"/>
      <c r="W906" s="38"/>
      <c r="X906" s="38"/>
      <c r="Y906" s="38"/>
      <c r="Z906" s="38"/>
      <c r="AA906" s="38"/>
      <c r="AB906" s="38"/>
      <c r="AC906" s="38"/>
      <c r="AD906" s="38"/>
      <c r="AE906" s="38"/>
      <c r="AT906" s="17" t="s">
        <v>172</v>
      </c>
      <c r="AU906" s="17" t="s">
        <v>88</v>
      </c>
    </row>
    <row r="907" s="2" customFormat="1" ht="24.15" customHeight="1">
      <c r="A907" s="38"/>
      <c r="B907" s="39"/>
      <c r="C907" s="218" t="s">
        <v>1867</v>
      </c>
      <c r="D907" s="218" t="s">
        <v>165</v>
      </c>
      <c r="E907" s="219" t="s">
        <v>1868</v>
      </c>
      <c r="F907" s="220" t="s">
        <v>1869</v>
      </c>
      <c r="G907" s="221" t="s">
        <v>1864</v>
      </c>
      <c r="H907" s="222">
        <v>1858</v>
      </c>
      <c r="I907" s="223"/>
      <c r="J907" s="224">
        <f>ROUND(I907*H907,2)</f>
        <v>0</v>
      </c>
      <c r="K907" s="220" t="s">
        <v>1</v>
      </c>
      <c r="L907" s="44"/>
      <c r="M907" s="225" t="s">
        <v>1</v>
      </c>
      <c r="N907" s="226" t="s">
        <v>43</v>
      </c>
      <c r="O907" s="91"/>
      <c r="P907" s="227">
        <f>O907*H907</f>
        <v>0</v>
      </c>
      <c r="Q907" s="227">
        <v>0</v>
      </c>
      <c r="R907" s="227">
        <f>Q907*H907</f>
        <v>0</v>
      </c>
      <c r="S907" s="227">
        <v>0</v>
      </c>
      <c r="T907" s="228">
        <f>S907*H907</f>
        <v>0</v>
      </c>
      <c r="U907" s="38"/>
      <c r="V907" s="38"/>
      <c r="W907" s="38"/>
      <c r="X907" s="38"/>
      <c r="Y907" s="38"/>
      <c r="Z907" s="38"/>
      <c r="AA907" s="38"/>
      <c r="AB907" s="38"/>
      <c r="AC907" s="38"/>
      <c r="AD907" s="38"/>
      <c r="AE907" s="38"/>
      <c r="AR907" s="229" t="s">
        <v>245</v>
      </c>
      <c r="AT907" s="229" t="s">
        <v>165</v>
      </c>
      <c r="AU907" s="229" t="s">
        <v>88</v>
      </c>
      <c r="AY907" s="17" t="s">
        <v>162</v>
      </c>
      <c r="BE907" s="230">
        <f>IF(N907="základní",J907,0)</f>
        <v>0</v>
      </c>
      <c r="BF907" s="230">
        <f>IF(N907="snížená",J907,0)</f>
        <v>0</v>
      </c>
      <c r="BG907" s="230">
        <f>IF(N907="zákl. přenesená",J907,0)</f>
        <v>0</v>
      </c>
      <c r="BH907" s="230">
        <f>IF(N907="sníž. přenesená",J907,0)</f>
        <v>0</v>
      </c>
      <c r="BI907" s="230">
        <f>IF(N907="nulová",J907,0)</f>
        <v>0</v>
      </c>
      <c r="BJ907" s="17" t="s">
        <v>86</v>
      </c>
      <c r="BK907" s="230">
        <f>ROUND(I907*H907,2)</f>
        <v>0</v>
      </c>
      <c r="BL907" s="17" t="s">
        <v>245</v>
      </c>
      <c r="BM907" s="229" t="s">
        <v>1870</v>
      </c>
    </row>
    <row r="908" s="2" customFormat="1">
      <c r="A908" s="38"/>
      <c r="B908" s="39"/>
      <c r="C908" s="40"/>
      <c r="D908" s="231" t="s">
        <v>172</v>
      </c>
      <c r="E908" s="40"/>
      <c r="F908" s="232" t="s">
        <v>1871</v>
      </c>
      <c r="G908" s="40"/>
      <c r="H908" s="40"/>
      <c r="I908" s="233"/>
      <c r="J908" s="40"/>
      <c r="K908" s="40"/>
      <c r="L908" s="44"/>
      <c r="M908" s="234"/>
      <c r="N908" s="235"/>
      <c r="O908" s="91"/>
      <c r="P908" s="91"/>
      <c r="Q908" s="91"/>
      <c r="R908" s="91"/>
      <c r="S908" s="91"/>
      <c r="T908" s="92"/>
      <c r="U908" s="38"/>
      <c r="V908" s="38"/>
      <c r="W908" s="38"/>
      <c r="X908" s="38"/>
      <c r="Y908" s="38"/>
      <c r="Z908" s="38"/>
      <c r="AA908" s="38"/>
      <c r="AB908" s="38"/>
      <c r="AC908" s="38"/>
      <c r="AD908" s="38"/>
      <c r="AE908" s="38"/>
      <c r="AT908" s="17" t="s">
        <v>172</v>
      </c>
      <c r="AU908" s="17" t="s">
        <v>88</v>
      </c>
    </row>
    <row r="909" s="2" customFormat="1" ht="24.15" customHeight="1">
      <c r="A909" s="38"/>
      <c r="B909" s="39"/>
      <c r="C909" s="218" t="s">
        <v>1872</v>
      </c>
      <c r="D909" s="218" t="s">
        <v>165</v>
      </c>
      <c r="E909" s="219" t="s">
        <v>1873</v>
      </c>
      <c r="F909" s="220" t="s">
        <v>1874</v>
      </c>
      <c r="G909" s="221" t="s">
        <v>1677</v>
      </c>
      <c r="H909" s="222">
        <v>1</v>
      </c>
      <c r="I909" s="223"/>
      <c r="J909" s="224">
        <f>ROUND(I909*H909,2)</f>
        <v>0</v>
      </c>
      <c r="K909" s="220" t="s">
        <v>1</v>
      </c>
      <c r="L909" s="44"/>
      <c r="M909" s="225" t="s">
        <v>1</v>
      </c>
      <c r="N909" s="226" t="s">
        <v>43</v>
      </c>
      <c r="O909" s="91"/>
      <c r="P909" s="227">
        <f>O909*H909</f>
        <v>0</v>
      </c>
      <c r="Q909" s="227">
        <v>0</v>
      </c>
      <c r="R909" s="227">
        <f>Q909*H909</f>
        <v>0</v>
      </c>
      <c r="S909" s="227">
        <v>0</v>
      </c>
      <c r="T909" s="228">
        <f>S909*H909</f>
        <v>0</v>
      </c>
      <c r="U909" s="38"/>
      <c r="V909" s="38"/>
      <c r="W909" s="38"/>
      <c r="X909" s="38"/>
      <c r="Y909" s="38"/>
      <c r="Z909" s="38"/>
      <c r="AA909" s="38"/>
      <c r="AB909" s="38"/>
      <c r="AC909" s="38"/>
      <c r="AD909" s="38"/>
      <c r="AE909" s="38"/>
      <c r="AR909" s="229" t="s">
        <v>245</v>
      </c>
      <c r="AT909" s="229" t="s">
        <v>165</v>
      </c>
      <c r="AU909" s="229" t="s">
        <v>88</v>
      </c>
      <c r="AY909" s="17" t="s">
        <v>162</v>
      </c>
      <c r="BE909" s="230">
        <f>IF(N909="základní",J909,0)</f>
        <v>0</v>
      </c>
      <c r="BF909" s="230">
        <f>IF(N909="snížená",J909,0)</f>
        <v>0</v>
      </c>
      <c r="BG909" s="230">
        <f>IF(N909="zákl. přenesená",J909,0)</f>
        <v>0</v>
      </c>
      <c r="BH909" s="230">
        <f>IF(N909="sníž. přenesená",J909,0)</f>
        <v>0</v>
      </c>
      <c r="BI909" s="230">
        <f>IF(N909="nulová",J909,0)</f>
        <v>0</v>
      </c>
      <c r="BJ909" s="17" t="s">
        <v>86</v>
      </c>
      <c r="BK909" s="230">
        <f>ROUND(I909*H909,2)</f>
        <v>0</v>
      </c>
      <c r="BL909" s="17" t="s">
        <v>245</v>
      </c>
      <c r="BM909" s="229" t="s">
        <v>1875</v>
      </c>
    </row>
    <row r="910" s="2" customFormat="1">
      <c r="A910" s="38"/>
      <c r="B910" s="39"/>
      <c r="C910" s="40"/>
      <c r="D910" s="231" t="s">
        <v>172</v>
      </c>
      <c r="E910" s="40"/>
      <c r="F910" s="232" t="s">
        <v>1876</v>
      </c>
      <c r="G910" s="40"/>
      <c r="H910" s="40"/>
      <c r="I910" s="233"/>
      <c r="J910" s="40"/>
      <c r="K910" s="40"/>
      <c r="L910" s="44"/>
      <c r="M910" s="234"/>
      <c r="N910" s="235"/>
      <c r="O910" s="91"/>
      <c r="P910" s="91"/>
      <c r="Q910" s="91"/>
      <c r="R910" s="91"/>
      <c r="S910" s="91"/>
      <c r="T910" s="92"/>
      <c r="U910" s="38"/>
      <c r="V910" s="38"/>
      <c r="W910" s="38"/>
      <c r="X910" s="38"/>
      <c r="Y910" s="38"/>
      <c r="Z910" s="38"/>
      <c r="AA910" s="38"/>
      <c r="AB910" s="38"/>
      <c r="AC910" s="38"/>
      <c r="AD910" s="38"/>
      <c r="AE910" s="38"/>
      <c r="AT910" s="17" t="s">
        <v>172</v>
      </c>
      <c r="AU910" s="17" t="s">
        <v>88</v>
      </c>
    </row>
    <row r="911" s="2" customFormat="1" ht="49.05" customHeight="1">
      <c r="A911" s="38"/>
      <c r="B911" s="39"/>
      <c r="C911" s="218" t="s">
        <v>1877</v>
      </c>
      <c r="D911" s="218" t="s">
        <v>165</v>
      </c>
      <c r="E911" s="219" t="s">
        <v>1878</v>
      </c>
      <c r="F911" s="220" t="s">
        <v>1879</v>
      </c>
      <c r="G911" s="221" t="s">
        <v>1677</v>
      </c>
      <c r="H911" s="222">
        <v>6</v>
      </c>
      <c r="I911" s="223"/>
      <c r="J911" s="224">
        <f>ROUND(I911*H911,2)</f>
        <v>0</v>
      </c>
      <c r="K911" s="220" t="s">
        <v>1</v>
      </c>
      <c r="L911" s="44"/>
      <c r="M911" s="225" t="s">
        <v>1</v>
      </c>
      <c r="N911" s="226" t="s">
        <v>43</v>
      </c>
      <c r="O911" s="91"/>
      <c r="P911" s="227">
        <f>O911*H911</f>
        <v>0</v>
      </c>
      <c r="Q911" s="227">
        <v>0</v>
      </c>
      <c r="R911" s="227">
        <f>Q911*H911</f>
        <v>0</v>
      </c>
      <c r="S911" s="227">
        <v>0</v>
      </c>
      <c r="T911" s="228">
        <f>S911*H911</f>
        <v>0</v>
      </c>
      <c r="U911" s="38"/>
      <c r="V911" s="38"/>
      <c r="W911" s="38"/>
      <c r="X911" s="38"/>
      <c r="Y911" s="38"/>
      <c r="Z911" s="38"/>
      <c r="AA911" s="38"/>
      <c r="AB911" s="38"/>
      <c r="AC911" s="38"/>
      <c r="AD911" s="38"/>
      <c r="AE911" s="38"/>
      <c r="AR911" s="229" t="s">
        <v>245</v>
      </c>
      <c r="AT911" s="229" t="s">
        <v>165</v>
      </c>
      <c r="AU911" s="229" t="s">
        <v>88</v>
      </c>
      <c r="AY911" s="17" t="s">
        <v>162</v>
      </c>
      <c r="BE911" s="230">
        <f>IF(N911="základní",J911,0)</f>
        <v>0</v>
      </c>
      <c r="BF911" s="230">
        <f>IF(N911="snížená",J911,0)</f>
        <v>0</v>
      </c>
      <c r="BG911" s="230">
        <f>IF(N911="zákl. přenesená",J911,0)</f>
        <v>0</v>
      </c>
      <c r="BH911" s="230">
        <f>IF(N911="sníž. přenesená",J911,0)</f>
        <v>0</v>
      </c>
      <c r="BI911" s="230">
        <f>IF(N911="nulová",J911,0)</f>
        <v>0</v>
      </c>
      <c r="BJ911" s="17" t="s">
        <v>86</v>
      </c>
      <c r="BK911" s="230">
        <f>ROUND(I911*H911,2)</f>
        <v>0</v>
      </c>
      <c r="BL911" s="17" t="s">
        <v>245</v>
      </c>
      <c r="BM911" s="229" t="s">
        <v>1880</v>
      </c>
    </row>
    <row r="912" s="2" customFormat="1">
      <c r="A912" s="38"/>
      <c r="B912" s="39"/>
      <c r="C912" s="40"/>
      <c r="D912" s="231" t="s">
        <v>172</v>
      </c>
      <c r="E912" s="40"/>
      <c r="F912" s="232" t="s">
        <v>1881</v>
      </c>
      <c r="G912" s="40"/>
      <c r="H912" s="40"/>
      <c r="I912" s="233"/>
      <c r="J912" s="40"/>
      <c r="K912" s="40"/>
      <c r="L912" s="44"/>
      <c r="M912" s="234"/>
      <c r="N912" s="235"/>
      <c r="O912" s="91"/>
      <c r="P912" s="91"/>
      <c r="Q912" s="91"/>
      <c r="R912" s="91"/>
      <c r="S912" s="91"/>
      <c r="T912" s="92"/>
      <c r="U912" s="38"/>
      <c r="V912" s="38"/>
      <c r="W912" s="38"/>
      <c r="X912" s="38"/>
      <c r="Y912" s="38"/>
      <c r="Z912" s="38"/>
      <c r="AA912" s="38"/>
      <c r="AB912" s="38"/>
      <c r="AC912" s="38"/>
      <c r="AD912" s="38"/>
      <c r="AE912" s="38"/>
      <c r="AT912" s="17" t="s">
        <v>172</v>
      </c>
      <c r="AU912" s="17" t="s">
        <v>88</v>
      </c>
    </row>
    <row r="913" s="2" customFormat="1" ht="24.15" customHeight="1">
      <c r="A913" s="38"/>
      <c r="B913" s="39"/>
      <c r="C913" s="218" t="s">
        <v>1882</v>
      </c>
      <c r="D913" s="218" t="s">
        <v>165</v>
      </c>
      <c r="E913" s="219" t="s">
        <v>1883</v>
      </c>
      <c r="F913" s="220" t="s">
        <v>1884</v>
      </c>
      <c r="G913" s="221" t="s">
        <v>484</v>
      </c>
      <c r="H913" s="222">
        <v>276</v>
      </c>
      <c r="I913" s="223"/>
      <c r="J913" s="224">
        <f>ROUND(I913*H913,2)</f>
        <v>0</v>
      </c>
      <c r="K913" s="220" t="s">
        <v>169</v>
      </c>
      <c r="L913" s="44"/>
      <c r="M913" s="225" t="s">
        <v>1</v>
      </c>
      <c r="N913" s="226" t="s">
        <v>43</v>
      </c>
      <c r="O913" s="91"/>
      <c r="P913" s="227">
        <f>O913*H913</f>
        <v>0</v>
      </c>
      <c r="Q913" s="227">
        <v>5.0000000000000002E-05</v>
      </c>
      <c r="R913" s="227">
        <f>Q913*H913</f>
        <v>0.013800000000000002</v>
      </c>
      <c r="S913" s="227">
        <v>0</v>
      </c>
      <c r="T913" s="228">
        <f>S913*H913</f>
        <v>0</v>
      </c>
      <c r="U913" s="38"/>
      <c r="V913" s="38"/>
      <c r="W913" s="38"/>
      <c r="X913" s="38"/>
      <c r="Y913" s="38"/>
      <c r="Z913" s="38"/>
      <c r="AA913" s="38"/>
      <c r="AB913" s="38"/>
      <c r="AC913" s="38"/>
      <c r="AD913" s="38"/>
      <c r="AE913" s="38"/>
      <c r="AR913" s="229" t="s">
        <v>245</v>
      </c>
      <c r="AT913" s="229" t="s">
        <v>165</v>
      </c>
      <c r="AU913" s="229" t="s">
        <v>88</v>
      </c>
      <c r="AY913" s="17" t="s">
        <v>162</v>
      </c>
      <c r="BE913" s="230">
        <f>IF(N913="základní",J913,0)</f>
        <v>0</v>
      </c>
      <c r="BF913" s="230">
        <f>IF(N913="snížená",J913,0)</f>
        <v>0</v>
      </c>
      <c r="BG913" s="230">
        <f>IF(N913="zákl. přenesená",J913,0)</f>
        <v>0</v>
      </c>
      <c r="BH913" s="230">
        <f>IF(N913="sníž. přenesená",J913,0)</f>
        <v>0</v>
      </c>
      <c r="BI913" s="230">
        <f>IF(N913="nulová",J913,0)</f>
        <v>0</v>
      </c>
      <c r="BJ913" s="17" t="s">
        <v>86</v>
      </c>
      <c r="BK913" s="230">
        <f>ROUND(I913*H913,2)</f>
        <v>0</v>
      </c>
      <c r="BL913" s="17" t="s">
        <v>245</v>
      </c>
      <c r="BM913" s="229" t="s">
        <v>1885</v>
      </c>
    </row>
    <row r="914" s="2" customFormat="1">
      <c r="A914" s="38"/>
      <c r="B914" s="39"/>
      <c r="C914" s="40"/>
      <c r="D914" s="231" t="s">
        <v>172</v>
      </c>
      <c r="E914" s="40"/>
      <c r="F914" s="232" t="s">
        <v>1886</v>
      </c>
      <c r="G914" s="40"/>
      <c r="H914" s="40"/>
      <c r="I914" s="233"/>
      <c r="J914" s="40"/>
      <c r="K914" s="40"/>
      <c r="L914" s="44"/>
      <c r="M914" s="234"/>
      <c r="N914" s="235"/>
      <c r="O914" s="91"/>
      <c r="P914" s="91"/>
      <c r="Q914" s="91"/>
      <c r="R914" s="91"/>
      <c r="S914" s="91"/>
      <c r="T914" s="92"/>
      <c r="U914" s="38"/>
      <c r="V914" s="38"/>
      <c r="W914" s="38"/>
      <c r="X914" s="38"/>
      <c r="Y914" s="38"/>
      <c r="Z914" s="38"/>
      <c r="AA914" s="38"/>
      <c r="AB914" s="38"/>
      <c r="AC914" s="38"/>
      <c r="AD914" s="38"/>
      <c r="AE914" s="38"/>
      <c r="AT914" s="17" t="s">
        <v>172</v>
      </c>
      <c r="AU914" s="17" t="s">
        <v>88</v>
      </c>
    </row>
    <row r="915" s="12" customFormat="1" ht="22.8" customHeight="1">
      <c r="A915" s="12"/>
      <c r="B915" s="202"/>
      <c r="C915" s="203"/>
      <c r="D915" s="204" t="s">
        <v>77</v>
      </c>
      <c r="E915" s="216" t="s">
        <v>1887</v>
      </c>
      <c r="F915" s="216" t="s">
        <v>1888</v>
      </c>
      <c r="G915" s="203"/>
      <c r="H915" s="203"/>
      <c r="I915" s="206"/>
      <c r="J915" s="217">
        <f>BK915</f>
        <v>0</v>
      </c>
      <c r="K915" s="203"/>
      <c r="L915" s="208"/>
      <c r="M915" s="209"/>
      <c r="N915" s="210"/>
      <c r="O915" s="210"/>
      <c r="P915" s="211">
        <f>SUM(P916:P928)</f>
        <v>0</v>
      </c>
      <c r="Q915" s="210"/>
      <c r="R915" s="211">
        <f>SUM(R916:R928)</f>
        <v>1.4390243400000002</v>
      </c>
      <c r="S915" s="210"/>
      <c r="T915" s="212">
        <f>SUM(T916:T928)</f>
        <v>0</v>
      </c>
      <c r="U915" s="12"/>
      <c r="V915" s="12"/>
      <c r="W915" s="12"/>
      <c r="X915" s="12"/>
      <c r="Y915" s="12"/>
      <c r="Z915" s="12"/>
      <c r="AA915" s="12"/>
      <c r="AB915" s="12"/>
      <c r="AC915" s="12"/>
      <c r="AD915" s="12"/>
      <c r="AE915" s="12"/>
      <c r="AR915" s="213" t="s">
        <v>88</v>
      </c>
      <c r="AT915" s="214" t="s">
        <v>77</v>
      </c>
      <c r="AU915" s="214" t="s">
        <v>86</v>
      </c>
      <c r="AY915" s="213" t="s">
        <v>162</v>
      </c>
      <c r="BK915" s="215">
        <f>SUM(BK916:BK928)</f>
        <v>0</v>
      </c>
    </row>
    <row r="916" s="2" customFormat="1" ht="33" customHeight="1">
      <c r="A916" s="38"/>
      <c r="B916" s="39"/>
      <c r="C916" s="218" t="s">
        <v>1889</v>
      </c>
      <c r="D916" s="218" t="s">
        <v>165</v>
      </c>
      <c r="E916" s="219" t="s">
        <v>1890</v>
      </c>
      <c r="F916" s="220" t="s">
        <v>1891</v>
      </c>
      <c r="G916" s="221" t="s">
        <v>208</v>
      </c>
      <c r="H916" s="222">
        <v>83.980000000000004</v>
      </c>
      <c r="I916" s="223"/>
      <c r="J916" s="224">
        <f>ROUND(I916*H916,2)</f>
        <v>0</v>
      </c>
      <c r="K916" s="220" t="s">
        <v>169</v>
      </c>
      <c r="L916" s="44"/>
      <c r="M916" s="225" t="s">
        <v>1</v>
      </c>
      <c r="N916" s="226" t="s">
        <v>43</v>
      </c>
      <c r="O916" s="91"/>
      <c r="P916" s="227">
        <f>O916*H916</f>
        <v>0</v>
      </c>
      <c r="Q916" s="227">
        <v>0.00042999999999999999</v>
      </c>
      <c r="R916" s="227">
        <f>Q916*H916</f>
        <v>0.036111400000000002</v>
      </c>
      <c r="S916" s="227">
        <v>0</v>
      </c>
      <c r="T916" s="228">
        <f>S916*H916</f>
        <v>0</v>
      </c>
      <c r="U916" s="38"/>
      <c r="V916" s="38"/>
      <c r="W916" s="38"/>
      <c r="X916" s="38"/>
      <c r="Y916" s="38"/>
      <c r="Z916" s="38"/>
      <c r="AA916" s="38"/>
      <c r="AB916" s="38"/>
      <c r="AC916" s="38"/>
      <c r="AD916" s="38"/>
      <c r="AE916" s="38"/>
      <c r="AR916" s="229" t="s">
        <v>245</v>
      </c>
      <c r="AT916" s="229" t="s">
        <v>165</v>
      </c>
      <c r="AU916" s="229" t="s">
        <v>88</v>
      </c>
      <c r="AY916" s="17" t="s">
        <v>162</v>
      </c>
      <c r="BE916" s="230">
        <f>IF(N916="základní",J916,0)</f>
        <v>0</v>
      </c>
      <c r="BF916" s="230">
        <f>IF(N916="snížená",J916,0)</f>
        <v>0</v>
      </c>
      <c r="BG916" s="230">
        <f>IF(N916="zákl. přenesená",J916,0)</f>
        <v>0</v>
      </c>
      <c r="BH916" s="230">
        <f>IF(N916="sníž. přenesená",J916,0)</f>
        <v>0</v>
      </c>
      <c r="BI916" s="230">
        <f>IF(N916="nulová",J916,0)</f>
        <v>0</v>
      </c>
      <c r="BJ916" s="17" t="s">
        <v>86</v>
      </c>
      <c r="BK916" s="230">
        <f>ROUND(I916*H916,2)</f>
        <v>0</v>
      </c>
      <c r="BL916" s="17" t="s">
        <v>245</v>
      </c>
      <c r="BM916" s="229" t="s">
        <v>1892</v>
      </c>
    </row>
    <row r="917" s="2" customFormat="1" ht="24.15" customHeight="1">
      <c r="A917" s="38"/>
      <c r="B917" s="39"/>
      <c r="C917" s="273" t="s">
        <v>1893</v>
      </c>
      <c r="D917" s="273" t="s">
        <v>616</v>
      </c>
      <c r="E917" s="274" t="s">
        <v>1894</v>
      </c>
      <c r="F917" s="275" t="s">
        <v>1895</v>
      </c>
      <c r="G917" s="276" t="s">
        <v>208</v>
      </c>
      <c r="H917" s="277">
        <v>92.378</v>
      </c>
      <c r="I917" s="278"/>
      <c r="J917" s="279">
        <f>ROUND(I917*H917,2)</f>
        <v>0</v>
      </c>
      <c r="K917" s="275" t="s">
        <v>169</v>
      </c>
      <c r="L917" s="280"/>
      <c r="M917" s="281" t="s">
        <v>1</v>
      </c>
      <c r="N917" s="282" t="s">
        <v>43</v>
      </c>
      <c r="O917" s="91"/>
      <c r="P917" s="227">
        <f>O917*H917</f>
        <v>0</v>
      </c>
      <c r="Q917" s="227">
        <v>0.00198</v>
      </c>
      <c r="R917" s="227">
        <f>Q917*H917</f>
        <v>0.18290844000000001</v>
      </c>
      <c r="S917" s="227">
        <v>0</v>
      </c>
      <c r="T917" s="228">
        <f>S917*H917</f>
        <v>0</v>
      </c>
      <c r="U917" s="38"/>
      <c r="V917" s="38"/>
      <c r="W917" s="38"/>
      <c r="X917" s="38"/>
      <c r="Y917" s="38"/>
      <c r="Z917" s="38"/>
      <c r="AA917" s="38"/>
      <c r="AB917" s="38"/>
      <c r="AC917" s="38"/>
      <c r="AD917" s="38"/>
      <c r="AE917" s="38"/>
      <c r="AR917" s="229" t="s">
        <v>318</v>
      </c>
      <c r="AT917" s="229" t="s">
        <v>616</v>
      </c>
      <c r="AU917" s="229" t="s">
        <v>88</v>
      </c>
      <c r="AY917" s="17" t="s">
        <v>162</v>
      </c>
      <c r="BE917" s="230">
        <f>IF(N917="základní",J917,0)</f>
        <v>0</v>
      </c>
      <c r="BF917" s="230">
        <f>IF(N917="snížená",J917,0)</f>
        <v>0</v>
      </c>
      <c r="BG917" s="230">
        <f>IF(N917="zákl. přenesená",J917,0)</f>
        <v>0</v>
      </c>
      <c r="BH917" s="230">
        <f>IF(N917="sníž. přenesená",J917,0)</f>
        <v>0</v>
      </c>
      <c r="BI917" s="230">
        <f>IF(N917="nulová",J917,0)</f>
        <v>0</v>
      </c>
      <c r="BJ917" s="17" t="s">
        <v>86</v>
      </c>
      <c r="BK917" s="230">
        <f>ROUND(I917*H917,2)</f>
        <v>0</v>
      </c>
      <c r="BL917" s="17" t="s">
        <v>245</v>
      </c>
      <c r="BM917" s="229" t="s">
        <v>1896</v>
      </c>
    </row>
    <row r="918" s="13" customFormat="1">
      <c r="A918" s="13"/>
      <c r="B918" s="236"/>
      <c r="C918" s="237"/>
      <c r="D918" s="231" t="s">
        <v>179</v>
      </c>
      <c r="E918" s="238" t="s">
        <v>1</v>
      </c>
      <c r="F918" s="239" t="s">
        <v>1897</v>
      </c>
      <c r="G918" s="237"/>
      <c r="H918" s="240">
        <v>92.378</v>
      </c>
      <c r="I918" s="241"/>
      <c r="J918" s="237"/>
      <c r="K918" s="237"/>
      <c r="L918" s="242"/>
      <c r="M918" s="243"/>
      <c r="N918" s="244"/>
      <c r="O918" s="244"/>
      <c r="P918" s="244"/>
      <c r="Q918" s="244"/>
      <c r="R918" s="244"/>
      <c r="S918" s="244"/>
      <c r="T918" s="245"/>
      <c r="U918" s="13"/>
      <c r="V918" s="13"/>
      <c r="W918" s="13"/>
      <c r="X918" s="13"/>
      <c r="Y918" s="13"/>
      <c r="Z918" s="13"/>
      <c r="AA918" s="13"/>
      <c r="AB918" s="13"/>
      <c r="AC918" s="13"/>
      <c r="AD918" s="13"/>
      <c r="AE918" s="13"/>
      <c r="AT918" s="246" t="s">
        <v>179</v>
      </c>
      <c r="AU918" s="246" t="s">
        <v>88</v>
      </c>
      <c r="AV918" s="13" t="s">
        <v>88</v>
      </c>
      <c r="AW918" s="13" t="s">
        <v>34</v>
      </c>
      <c r="AX918" s="13" t="s">
        <v>78</v>
      </c>
      <c r="AY918" s="246" t="s">
        <v>162</v>
      </c>
    </row>
    <row r="919" s="14" customFormat="1">
      <c r="A919" s="14"/>
      <c r="B919" s="247"/>
      <c r="C919" s="248"/>
      <c r="D919" s="231" t="s">
        <v>179</v>
      </c>
      <c r="E919" s="249" t="s">
        <v>1</v>
      </c>
      <c r="F919" s="250" t="s">
        <v>181</v>
      </c>
      <c r="G919" s="248"/>
      <c r="H919" s="251">
        <v>92.378</v>
      </c>
      <c r="I919" s="252"/>
      <c r="J919" s="248"/>
      <c r="K919" s="248"/>
      <c r="L919" s="253"/>
      <c r="M919" s="254"/>
      <c r="N919" s="255"/>
      <c r="O919" s="255"/>
      <c r="P919" s="255"/>
      <c r="Q919" s="255"/>
      <c r="R919" s="255"/>
      <c r="S919" s="255"/>
      <c r="T919" s="256"/>
      <c r="U919" s="14"/>
      <c r="V919" s="14"/>
      <c r="W919" s="14"/>
      <c r="X919" s="14"/>
      <c r="Y919" s="14"/>
      <c r="Z919" s="14"/>
      <c r="AA919" s="14"/>
      <c r="AB919" s="14"/>
      <c r="AC919" s="14"/>
      <c r="AD919" s="14"/>
      <c r="AE919" s="14"/>
      <c r="AT919" s="257" t="s">
        <v>179</v>
      </c>
      <c r="AU919" s="257" t="s">
        <v>88</v>
      </c>
      <c r="AV919" s="14" t="s">
        <v>170</v>
      </c>
      <c r="AW919" s="14" t="s">
        <v>34</v>
      </c>
      <c r="AX919" s="14" t="s">
        <v>86</v>
      </c>
      <c r="AY919" s="257" t="s">
        <v>162</v>
      </c>
    </row>
    <row r="920" s="2" customFormat="1" ht="33" customHeight="1">
      <c r="A920" s="38"/>
      <c r="B920" s="39"/>
      <c r="C920" s="218" t="s">
        <v>1898</v>
      </c>
      <c r="D920" s="218" t="s">
        <v>165</v>
      </c>
      <c r="E920" s="219" t="s">
        <v>1899</v>
      </c>
      <c r="F920" s="220" t="s">
        <v>1900</v>
      </c>
      <c r="G920" s="221" t="s">
        <v>176</v>
      </c>
      <c r="H920" s="222">
        <v>161.59</v>
      </c>
      <c r="I920" s="223"/>
      <c r="J920" s="224">
        <f>ROUND(I920*H920,2)</f>
        <v>0</v>
      </c>
      <c r="K920" s="220" t="s">
        <v>169</v>
      </c>
      <c r="L920" s="44"/>
      <c r="M920" s="225" t="s">
        <v>1</v>
      </c>
      <c r="N920" s="226" t="s">
        <v>43</v>
      </c>
      <c r="O920" s="91"/>
      <c r="P920" s="227">
        <f>O920*H920</f>
        <v>0</v>
      </c>
      <c r="Q920" s="227">
        <v>0.0075500000000000003</v>
      </c>
      <c r="R920" s="227">
        <f>Q920*H920</f>
        <v>1.2200045000000002</v>
      </c>
      <c r="S920" s="227">
        <v>0</v>
      </c>
      <c r="T920" s="228">
        <f>S920*H920</f>
        <v>0</v>
      </c>
      <c r="U920" s="38"/>
      <c r="V920" s="38"/>
      <c r="W920" s="38"/>
      <c r="X920" s="38"/>
      <c r="Y920" s="38"/>
      <c r="Z920" s="38"/>
      <c r="AA920" s="38"/>
      <c r="AB920" s="38"/>
      <c r="AC920" s="38"/>
      <c r="AD920" s="38"/>
      <c r="AE920" s="38"/>
      <c r="AR920" s="229" t="s">
        <v>245</v>
      </c>
      <c r="AT920" s="229" t="s">
        <v>165</v>
      </c>
      <c r="AU920" s="229" t="s">
        <v>88</v>
      </c>
      <c r="AY920" s="17" t="s">
        <v>162</v>
      </c>
      <c r="BE920" s="230">
        <f>IF(N920="základní",J920,0)</f>
        <v>0</v>
      </c>
      <c r="BF920" s="230">
        <f>IF(N920="snížená",J920,0)</f>
        <v>0</v>
      </c>
      <c r="BG920" s="230">
        <f>IF(N920="zákl. přenesená",J920,0)</f>
        <v>0</v>
      </c>
      <c r="BH920" s="230">
        <f>IF(N920="sníž. přenesená",J920,0)</f>
        <v>0</v>
      </c>
      <c r="BI920" s="230">
        <f>IF(N920="nulová",J920,0)</f>
        <v>0</v>
      </c>
      <c r="BJ920" s="17" t="s">
        <v>86</v>
      </c>
      <c r="BK920" s="230">
        <f>ROUND(I920*H920,2)</f>
        <v>0</v>
      </c>
      <c r="BL920" s="17" t="s">
        <v>245</v>
      </c>
      <c r="BM920" s="229" t="s">
        <v>1901</v>
      </c>
    </row>
    <row r="921" s="15" customFormat="1">
      <c r="A921" s="15"/>
      <c r="B921" s="258"/>
      <c r="C921" s="259"/>
      <c r="D921" s="231" t="s">
        <v>179</v>
      </c>
      <c r="E921" s="260" t="s">
        <v>1</v>
      </c>
      <c r="F921" s="261" t="s">
        <v>334</v>
      </c>
      <c r="G921" s="259"/>
      <c r="H921" s="260" t="s">
        <v>1</v>
      </c>
      <c r="I921" s="262"/>
      <c r="J921" s="259"/>
      <c r="K921" s="259"/>
      <c r="L921" s="263"/>
      <c r="M921" s="264"/>
      <c r="N921" s="265"/>
      <c r="O921" s="265"/>
      <c r="P921" s="265"/>
      <c r="Q921" s="265"/>
      <c r="R921" s="265"/>
      <c r="S921" s="265"/>
      <c r="T921" s="266"/>
      <c r="U921" s="15"/>
      <c r="V921" s="15"/>
      <c r="W921" s="15"/>
      <c r="X921" s="15"/>
      <c r="Y921" s="15"/>
      <c r="Z921" s="15"/>
      <c r="AA921" s="15"/>
      <c r="AB921" s="15"/>
      <c r="AC921" s="15"/>
      <c r="AD921" s="15"/>
      <c r="AE921" s="15"/>
      <c r="AT921" s="267" t="s">
        <v>179</v>
      </c>
      <c r="AU921" s="267" t="s">
        <v>88</v>
      </c>
      <c r="AV921" s="15" t="s">
        <v>86</v>
      </c>
      <c r="AW921" s="15" t="s">
        <v>34</v>
      </c>
      <c r="AX921" s="15" t="s">
        <v>78</v>
      </c>
      <c r="AY921" s="267" t="s">
        <v>162</v>
      </c>
    </row>
    <row r="922" s="13" customFormat="1">
      <c r="A922" s="13"/>
      <c r="B922" s="236"/>
      <c r="C922" s="237"/>
      <c r="D922" s="231" t="s">
        <v>179</v>
      </c>
      <c r="E922" s="238" t="s">
        <v>1</v>
      </c>
      <c r="F922" s="239" t="s">
        <v>1902</v>
      </c>
      <c r="G922" s="237"/>
      <c r="H922" s="240">
        <v>133.61000000000001</v>
      </c>
      <c r="I922" s="241"/>
      <c r="J922" s="237"/>
      <c r="K922" s="237"/>
      <c r="L922" s="242"/>
      <c r="M922" s="243"/>
      <c r="N922" s="244"/>
      <c r="O922" s="244"/>
      <c r="P922" s="244"/>
      <c r="Q922" s="244"/>
      <c r="R922" s="244"/>
      <c r="S922" s="244"/>
      <c r="T922" s="245"/>
      <c r="U922" s="13"/>
      <c r="V922" s="13"/>
      <c r="W922" s="13"/>
      <c r="X922" s="13"/>
      <c r="Y922" s="13"/>
      <c r="Z922" s="13"/>
      <c r="AA922" s="13"/>
      <c r="AB922" s="13"/>
      <c r="AC922" s="13"/>
      <c r="AD922" s="13"/>
      <c r="AE922" s="13"/>
      <c r="AT922" s="246" t="s">
        <v>179</v>
      </c>
      <c r="AU922" s="246" t="s">
        <v>88</v>
      </c>
      <c r="AV922" s="13" t="s">
        <v>88</v>
      </c>
      <c r="AW922" s="13" t="s">
        <v>34</v>
      </c>
      <c r="AX922" s="13" t="s">
        <v>78</v>
      </c>
      <c r="AY922" s="246" t="s">
        <v>162</v>
      </c>
    </row>
    <row r="923" s="15" customFormat="1">
      <c r="A923" s="15"/>
      <c r="B923" s="258"/>
      <c r="C923" s="259"/>
      <c r="D923" s="231" t="s">
        <v>179</v>
      </c>
      <c r="E923" s="260" t="s">
        <v>1</v>
      </c>
      <c r="F923" s="261" t="s">
        <v>336</v>
      </c>
      <c r="G923" s="259"/>
      <c r="H923" s="260" t="s">
        <v>1</v>
      </c>
      <c r="I923" s="262"/>
      <c r="J923" s="259"/>
      <c r="K923" s="259"/>
      <c r="L923" s="263"/>
      <c r="M923" s="264"/>
      <c r="N923" s="265"/>
      <c r="O923" s="265"/>
      <c r="P923" s="265"/>
      <c r="Q923" s="265"/>
      <c r="R923" s="265"/>
      <c r="S923" s="265"/>
      <c r="T923" s="266"/>
      <c r="U923" s="15"/>
      <c r="V923" s="15"/>
      <c r="W923" s="15"/>
      <c r="X923" s="15"/>
      <c r="Y923" s="15"/>
      <c r="Z923" s="15"/>
      <c r="AA923" s="15"/>
      <c r="AB923" s="15"/>
      <c r="AC923" s="15"/>
      <c r="AD923" s="15"/>
      <c r="AE923" s="15"/>
      <c r="AT923" s="267" t="s">
        <v>179</v>
      </c>
      <c r="AU923" s="267" t="s">
        <v>88</v>
      </c>
      <c r="AV923" s="15" t="s">
        <v>86</v>
      </c>
      <c r="AW923" s="15" t="s">
        <v>34</v>
      </c>
      <c r="AX923" s="15" t="s">
        <v>78</v>
      </c>
      <c r="AY923" s="267" t="s">
        <v>162</v>
      </c>
    </row>
    <row r="924" s="13" customFormat="1">
      <c r="A924" s="13"/>
      <c r="B924" s="236"/>
      <c r="C924" s="237"/>
      <c r="D924" s="231" t="s">
        <v>179</v>
      </c>
      <c r="E924" s="238" t="s">
        <v>1</v>
      </c>
      <c r="F924" s="239" t="s">
        <v>1903</v>
      </c>
      <c r="G924" s="237"/>
      <c r="H924" s="240">
        <v>27.98</v>
      </c>
      <c r="I924" s="241"/>
      <c r="J924" s="237"/>
      <c r="K924" s="237"/>
      <c r="L924" s="242"/>
      <c r="M924" s="243"/>
      <c r="N924" s="244"/>
      <c r="O924" s="244"/>
      <c r="P924" s="244"/>
      <c r="Q924" s="244"/>
      <c r="R924" s="244"/>
      <c r="S924" s="244"/>
      <c r="T924" s="245"/>
      <c r="U924" s="13"/>
      <c r="V924" s="13"/>
      <c r="W924" s="13"/>
      <c r="X924" s="13"/>
      <c r="Y924" s="13"/>
      <c r="Z924" s="13"/>
      <c r="AA924" s="13"/>
      <c r="AB924" s="13"/>
      <c r="AC924" s="13"/>
      <c r="AD924" s="13"/>
      <c r="AE924" s="13"/>
      <c r="AT924" s="246" t="s">
        <v>179</v>
      </c>
      <c r="AU924" s="246" t="s">
        <v>88</v>
      </c>
      <c r="AV924" s="13" t="s">
        <v>88</v>
      </c>
      <c r="AW924" s="13" t="s">
        <v>34</v>
      </c>
      <c r="AX924" s="13" t="s">
        <v>78</v>
      </c>
      <c r="AY924" s="246" t="s">
        <v>162</v>
      </c>
    </row>
    <row r="925" s="14" customFormat="1">
      <c r="A925" s="14"/>
      <c r="B925" s="247"/>
      <c r="C925" s="248"/>
      <c r="D925" s="231" t="s">
        <v>179</v>
      </c>
      <c r="E925" s="249" t="s">
        <v>1</v>
      </c>
      <c r="F925" s="250" t="s">
        <v>181</v>
      </c>
      <c r="G925" s="248"/>
      <c r="H925" s="251">
        <v>161.59</v>
      </c>
      <c r="I925" s="252"/>
      <c r="J925" s="248"/>
      <c r="K925" s="248"/>
      <c r="L925" s="253"/>
      <c r="M925" s="254"/>
      <c r="N925" s="255"/>
      <c r="O925" s="255"/>
      <c r="P925" s="255"/>
      <c r="Q925" s="255"/>
      <c r="R925" s="255"/>
      <c r="S925" s="255"/>
      <c r="T925" s="256"/>
      <c r="U925" s="14"/>
      <c r="V925" s="14"/>
      <c r="W925" s="14"/>
      <c r="X925" s="14"/>
      <c r="Y925" s="14"/>
      <c r="Z925" s="14"/>
      <c r="AA925" s="14"/>
      <c r="AB925" s="14"/>
      <c r="AC925" s="14"/>
      <c r="AD925" s="14"/>
      <c r="AE925" s="14"/>
      <c r="AT925" s="257" t="s">
        <v>179</v>
      </c>
      <c r="AU925" s="257" t="s">
        <v>88</v>
      </c>
      <c r="AV925" s="14" t="s">
        <v>170</v>
      </c>
      <c r="AW925" s="14" t="s">
        <v>34</v>
      </c>
      <c r="AX925" s="14" t="s">
        <v>86</v>
      </c>
      <c r="AY925" s="257" t="s">
        <v>162</v>
      </c>
    </row>
    <row r="926" s="2" customFormat="1" ht="16.5" customHeight="1">
      <c r="A926" s="38"/>
      <c r="B926" s="39"/>
      <c r="C926" s="273" t="s">
        <v>1904</v>
      </c>
      <c r="D926" s="273" t="s">
        <v>616</v>
      </c>
      <c r="E926" s="274" t="s">
        <v>1905</v>
      </c>
      <c r="F926" s="275" t="s">
        <v>1906</v>
      </c>
      <c r="G926" s="276" t="s">
        <v>176</v>
      </c>
      <c r="H926" s="277">
        <v>169.69999999999999</v>
      </c>
      <c r="I926" s="278"/>
      <c r="J926" s="279">
        <f>ROUND(I926*H926,2)</f>
        <v>0</v>
      </c>
      <c r="K926" s="275" t="s">
        <v>1</v>
      </c>
      <c r="L926" s="280"/>
      <c r="M926" s="281" t="s">
        <v>1</v>
      </c>
      <c r="N926" s="282" t="s">
        <v>43</v>
      </c>
      <c r="O926" s="91"/>
      <c r="P926" s="227">
        <f>O926*H926</f>
        <v>0</v>
      </c>
      <c r="Q926" s="227">
        <v>0</v>
      </c>
      <c r="R926" s="227">
        <f>Q926*H926</f>
        <v>0</v>
      </c>
      <c r="S926" s="227">
        <v>0</v>
      </c>
      <c r="T926" s="228">
        <f>S926*H926</f>
        <v>0</v>
      </c>
      <c r="U926" s="38"/>
      <c r="V926" s="38"/>
      <c r="W926" s="38"/>
      <c r="X926" s="38"/>
      <c r="Y926" s="38"/>
      <c r="Z926" s="38"/>
      <c r="AA926" s="38"/>
      <c r="AB926" s="38"/>
      <c r="AC926" s="38"/>
      <c r="AD926" s="38"/>
      <c r="AE926" s="38"/>
      <c r="AR926" s="229" t="s">
        <v>318</v>
      </c>
      <c r="AT926" s="229" t="s">
        <v>616</v>
      </c>
      <c r="AU926" s="229" t="s">
        <v>88</v>
      </c>
      <c r="AY926" s="17" t="s">
        <v>162</v>
      </c>
      <c r="BE926" s="230">
        <f>IF(N926="základní",J926,0)</f>
        <v>0</v>
      </c>
      <c r="BF926" s="230">
        <f>IF(N926="snížená",J926,0)</f>
        <v>0</v>
      </c>
      <c r="BG926" s="230">
        <f>IF(N926="zákl. přenesená",J926,0)</f>
        <v>0</v>
      </c>
      <c r="BH926" s="230">
        <f>IF(N926="sníž. přenesená",J926,0)</f>
        <v>0</v>
      </c>
      <c r="BI926" s="230">
        <f>IF(N926="nulová",J926,0)</f>
        <v>0</v>
      </c>
      <c r="BJ926" s="17" t="s">
        <v>86</v>
      </c>
      <c r="BK926" s="230">
        <f>ROUND(I926*H926,2)</f>
        <v>0</v>
      </c>
      <c r="BL926" s="17" t="s">
        <v>245</v>
      </c>
      <c r="BM926" s="229" t="s">
        <v>1907</v>
      </c>
    </row>
    <row r="927" s="2" customFormat="1" ht="21.75" customHeight="1">
      <c r="A927" s="38"/>
      <c r="B927" s="39"/>
      <c r="C927" s="273" t="s">
        <v>1908</v>
      </c>
      <c r="D927" s="273" t="s">
        <v>616</v>
      </c>
      <c r="E927" s="274" t="s">
        <v>1909</v>
      </c>
      <c r="F927" s="275" t="s">
        <v>1910</v>
      </c>
      <c r="G927" s="276" t="s">
        <v>176</v>
      </c>
      <c r="H927" s="277">
        <v>16.015999999999998</v>
      </c>
      <c r="I927" s="278"/>
      <c r="J927" s="279">
        <f>ROUND(I927*H927,2)</f>
        <v>0</v>
      </c>
      <c r="K927" s="275" t="s">
        <v>1</v>
      </c>
      <c r="L927" s="280"/>
      <c r="M927" s="281" t="s">
        <v>1</v>
      </c>
      <c r="N927" s="282" t="s">
        <v>43</v>
      </c>
      <c r="O927" s="91"/>
      <c r="P927" s="227">
        <f>O927*H927</f>
        <v>0</v>
      </c>
      <c r="Q927" s="227">
        <v>0</v>
      </c>
      <c r="R927" s="227">
        <f>Q927*H927</f>
        <v>0</v>
      </c>
      <c r="S927" s="227">
        <v>0</v>
      </c>
      <c r="T927" s="228">
        <f>S927*H927</f>
        <v>0</v>
      </c>
      <c r="U927" s="38"/>
      <c r="V927" s="38"/>
      <c r="W927" s="38"/>
      <c r="X927" s="38"/>
      <c r="Y927" s="38"/>
      <c r="Z927" s="38"/>
      <c r="AA927" s="38"/>
      <c r="AB927" s="38"/>
      <c r="AC927" s="38"/>
      <c r="AD927" s="38"/>
      <c r="AE927" s="38"/>
      <c r="AR927" s="229" t="s">
        <v>318</v>
      </c>
      <c r="AT927" s="229" t="s">
        <v>616</v>
      </c>
      <c r="AU927" s="229" t="s">
        <v>88</v>
      </c>
      <c r="AY927" s="17" t="s">
        <v>162</v>
      </c>
      <c r="BE927" s="230">
        <f>IF(N927="základní",J927,0)</f>
        <v>0</v>
      </c>
      <c r="BF927" s="230">
        <f>IF(N927="snížená",J927,0)</f>
        <v>0</v>
      </c>
      <c r="BG927" s="230">
        <f>IF(N927="zákl. přenesená",J927,0)</f>
        <v>0</v>
      </c>
      <c r="BH927" s="230">
        <f>IF(N927="sníž. přenesená",J927,0)</f>
        <v>0</v>
      </c>
      <c r="BI927" s="230">
        <f>IF(N927="nulová",J927,0)</f>
        <v>0</v>
      </c>
      <c r="BJ927" s="17" t="s">
        <v>86</v>
      </c>
      <c r="BK927" s="230">
        <f>ROUND(I927*H927,2)</f>
        <v>0</v>
      </c>
      <c r="BL927" s="17" t="s">
        <v>245</v>
      </c>
      <c r="BM927" s="229" t="s">
        <v>1911</v>
      </c>
    </row>
    <row r="928" s="2" customFormat="1" ht="24.15" customHeight="1">
      <c r="A928" s="38"/>
      <c r="B928" s="39"/>
      <c r="C928" s="218" t="s">
        <v>1912</v>
      </c>
      <c r="D928" s="218" t="s">
        <v>165</v>
      </c>
      <c r="E928" s="219" t="s">
        <v>1913</v>
      </c>
      <c r="F928" s="220" t="s">
        <v>1914</v>
      </c>
      <c r="G928" s="221" t="s">
        <v>1382</v>
      </c>
      <c r="H928" s="283"/>
      <c r="I928" s="223"/>
      <c r="J928" s="224">
        <f>ROUND(I928*H928,2)</f>
        <v>0</v>
      </c>
      <c r="K928" s="220" t="s">
        <v>169</v>
      </c>
      <c r="L928" s="44"/>
      <c r="M928" s="225" t="s">
        <v>1</v>
      </c>
      <c r="N928" s="226" t="s">
        <v>43</v>
      </c>
      <c r="O928" s="91"/>
      <c r="P928" s="227">
        <f>O928*H928</f>
        <v>0</v>
      </c>
      <c r="Q928" s="227">
        <v>0</v>
      </c>
      <c r="R928" s="227">
        <f>Q928*H928</f>
        <v>0</v>
      </c>
      <c r="S928" s="227">
        <v>0</v>
      </c>
      <c r="T928" s="228">
        <f>S928*H928</f>
        <v>0</v>
      </c>
      <c r="U928" s="38"/>
      <c r="V928" s="38"/>
      <c r="W928" s="38"/>
      <c r="X928" s="38"/>
      <c r="Y928" s="38"/>
      <c r="Z928" s="38"/>
      <c r="AA928" s="38"/>
      <c r="AB928" s="38"/>
      <c r="AC928" s="38"/>
      <c r="AD928" s="38"/>
      <c r="AE928" s="38"/>
      <c r="AR928" s="229" t="s">
        <v>245</v>
      </c>
      <c r="AT928" s="229" t="s">
        <v>165</v>
      </c>
      <c r="AU928" s="229" t="s">
        <v>88</v>
      </c>
      <c r="AY928" s="17" t="s">
        <v>162</v>
      </c>
      <c r="BE928" s="230">
        <f>IF(N928="základní",J928,0)</f>
        <v>0</v>
      </c>
      <c r="BF928" s="230">
        <f>IF(N928="snížená",J928,0)</f>
        <v>0</v>
      </c>
      <c r="BG928" s="230">
        <f>IF(N928="zákl. přenesená",J928,0)</f>
        <v>0</v>
      </c>
      <c r="BH928" s="230">
        <f>IF(N928="sníž. přenesená",J928,0)</f>
        <v>0</v>
      </c>
      <c r="BI928" s="230">
        <f>IF(N928="nulová",J928,0)</f>
        <v>0</v>
      </c>
      <c r="BJ928" s="17" t="s">
        <v>86</v>
      </c>
      <c r="BK928" s="230">
        <f>ROUND(I928*H928,2)</f>
        <v>0</v>
      </c>
      <c r="BL928" s="17" t="s">
        <v>245</v>
      </c>
      <c r="BM928" s="229" t="s">
        <v>1915</v>
      </c>
    </row>
    <row r="929" s="12" customFormat="1" ht="22.8" customHeight="1">
      <c r="A929" s="12"/>
      <c r="B929" s="202"/>
      <c r="C929" s="203"/>
      <c r="D929" s="204" t="s">
        <v>77</v>
      </c>
      <c r="E929" s="216" t="s">
        <v>1916</v>
      </c>
      <c r="F929" s="216" t="s">
        <v>1917</v>
      </c>
      <c r="G929" s="203"/>
      <c r="H929" s="203"/>
      <c r="I929" s="206"/>
      <c r="J929" s="217">
        <f>BK929</f>
        <v>0</v>
      </c>
      <c r="K929" s="203"/>
      <c r="L929" s="208"/>
      <c r="M929" s="209"/>
      <c r="N929" s="210"/>
      <c r="O929" s="210"/>
      <c r="P929" s="211">
        <f>SUM(P930:P938)</f>
        <v>0</v>
      </c>
      <c r="Q929" s="210"/>
      <c r="R929" s="211">
        <f>SUM(R930:R938)</f>
        <v>5.4149721999999993</v>
      </c>
      <c r="S929" s="210"/>
      <c r="T929" s="212">
        <f>SUM(T930:T938)</f>
        <v>0</v>
      </c>
      <c r="U929" s="12"/>
      <c r="V929" s="12"/>
      <c r="W929" s="12"/>
      <c r="X929" s="12"/>
      <c r="Y929" s="12"/>
      <c r="Z929" s="12"/>
      <c r="AA929" s="12"/>
      <c r="AB929" s="12"/>
      <c r="AC929" s="12"/>
      <c r="AD929" s="12"/>
      <c r="AE929" s="12"/>
      <c r="AR929" s="213" t="s">
        <v>88</v>
      </c>
      <c r="AT929" s="214" t="s">
        <v>77</v>
      </c>
      <c r="AU929" s="214" t="s">
        <v>86</v>
      </c>
      <c r="AY929" s="213" t="s">
        <v>162</v>
      </c>
      <c r="BK929" s="215">
        <f>SUM(BK930:BK938)</f>
        <v>0</v>
      </c>
    </row>
    <row r="930" s="2" customFormat="1" ht="24.15" customHeight="1">
      <c r="A930" s="38"/>
      <c r="B930" s="39"/>
      <c r="C930" s="218" t="s">
        <v>1918</v>
      </c>
      <c r="D930" s="218" t="s">
        <v>165</v>
      </c>
      <c r="E930" s="219" t="s">
        <v>1919</v>
      </c>
      <c r="F930" s="220" t="s">
        <v>1920</v>
      </c>
      <c r="G930" s="221" t="s">
        <v>208</v>
      </c>
      <c r="H930" s="222">
        <v>49.5</v>
      </c>
      <c r="I930" s="223"/>
      <c r="J930" s="224">
        <f>ROUND(I930*H930,2)</f>
        <v>0</v>
      </c>
      <c r="K930" s="220" t="s">
        <v>169</v>
      </c>
      <c r="L930" s="44"/>
      <c r="M930" s="225" t="s">
        <v>1</v>
      </c>
      <c r="N930" s="226" t="s">
        <v>43</v>
      </c>
      <c r="O930" s="91"/>
      <c r="P930" s="227">
        <f>O930*H930</f>
        <v>0</v>
      </c>
      <c r="Q930" s="227">
        <v>3.0000000000000001E-05</v>
      </c>
      <c r="R930" s="227">
        <f>Q930*H930</f>
        <v>0.001485</v>
      </c>
      <c r="S930" s="227">
        <v>0</v>
      </c>
      <c r="T930" s="228">
        <f>S930*H930</f>
        <v>0</v>
      </c>
      <c r="U930" s="38"/>
      <c r="V930" s="38"/>
      <c r="W930" s="38"/>
      <c r="X930" s="38"/>
      <c r="Y930" s="38"/>
      <c r="Z930" s="38"/>
      <c r="AA930" s="38"/>
      <c r="AB930" s="38"/>
      <c r="AC930" s="38"/>
      <c r="AD930" s="38"/>
      <c r="AE930" s="38"/>
      <c r="AR930" s="229" t="s">
        <v>245</v>
      </c>
      <c r="AT930" s="229" t="s">
        <v>165</v>
      </c>
      <c r="AU930" s="229" t="s">
        <v>88</v>
      </c>
      <c r="AY930" s="17" t="s">
        <v>162</v>
      </c>
      <c r="BE930" s="230">
        <f>IF(N930="základní",J930,0)</f>
        <v>0</v>
      </c>
      <c r="BF930" s="230">
        <f>IF(N930="snížená",J930,0)</f>
        <v>0</v>
      </c>
      <c r="BG930" s="230">
        <f>IF(N930="zákl. přenesená",J930,0)</f>
        <v>0</v>
      </c>
      <c r="BH930" s="230">
        <f>IF(N930="sníž. přenesená",J930,0)</f>
        <v>0</v>
      </c>
      <c r="BI930" s="230">
        <f>IF(N930="nulová",J930,0)</f>
        <v>0</v>
      </c>
      <c r="BJ930" s="17" t="s">
        <v>86</v>
      </c>
      <c r="BK930" s="230">
        <f>ROUND(I930*H930,2)</f>
        <v>0</v>
      </c>
      <c r="BL930" s="17" t="s">
        <v>245</v>
      </c>
      <c r="BM930" s="229" t="s">
        <v>1921</v>
      </c>
    </row>
    <row r="931" s="2" customFormat="1">
      <c r="A931" s="38"/>
      <c r="B931" s="39"/>
      <c r="C931" s="40"/>
      <c r="D931" s="231" t="s">
        <v>172</v>
      </c>
      <c r="E931" s="40"/>
      <c r="F931" s="232" t="s">
        <v>1922</v>
      </c>
      <c r="G931" s="40"/>
      <c r="H931" s="40"/>
      <c r="I931" s="233"/>
      <c r="J931" s="40"/>
      <c r="K931" s="40"/>
      <c r="L931" s="44"/>
      <c r="M931" s="234"/>
      <c r="N931" s="235"/>
      <c r="O931" s="91"/>
      <c r="P931" s="91"/>
      <c r="Q931" s="91"/>
      <c r="R931" s="91"/>
      <c r="S931" s="91"/>
      <c r="T931" s="92"/>
      <c r="U931" s="38"/>
      <c r="V931" s="38"/>
      <c r="W931" s="38"/>
      <c r="X931" s="38"/>
      <c r="Y931" s="38"/>
      <c r="Z931" s="38"/>
      <c r="AA931" s="38"/>
      <c r="AB931" s="38"/>
      <c r="AC931" s="38"/>
      <c r="AD931" s="38"/>
      <c r="AE931" s="38"/>
      <c r="AT931" s="17" t="s">
        <v>172</v>
      </c>
      <c r="AU931" s="17" t="s">
        <v>88</v>
      </c>
    </row>
    <row r="932" s="2" customFormat="1" ht="16.5" customHeight="1">
      <c r="A932" s="38"/>
      <c r="B932" s="39"/>
      <c r="C932" s="273" t="s">
        <v>1923</v>
      </c>
      <c r="D932" s="273" t="s">
        <v>616</v>
      </c>
      <c r="E932" s="274" t="s">
        <v>1924</v>
      </c>
      <c r="F932" s="275" t="s">
        <v>1925</v>
      </c>
      <c r="G932" s="276" t="s">
        <v>208</v>
      </c>
      <c r="H932" s="277">
        <v>53.460000000000001</v>
      </c>
      <c r="I932" s="278"/>
      <c r="J932" s="279">
        <f>ROUND(I932*H932,2)</f>
        <v>0</v>
      </c>
      <c r="K932" s="275" t="s">
        <v>169</v>
      </c>
      <c r="L932" s="280"/>
      <c r="M932" s="281" t="s">
        <v>1</v>
      </c>
      <c r="N932" s="282" t="s">
        <v>43</v>
      </c>
      <c r="O932" s="91"/>
      <c r="P932" s="227">
        <f>O932*H932</f>
        <v>0</v>
      </c>
      <c r="Q932" s="227">
        <v>0.00020000000000000001</v>
      </c>
      <c r="R932" s="227">
        <f>Q932*H932</f>
        <v>0.010692</v>
      </c>
      <c r="S932" s="227">
        <v>0</v>
      </c>
      <c r="T932" s="228">
        <f>S932*H932</f>
        <v>0</v>
      </c>
      <c r="U932" s="38"/>
      <c r="V932" s="38"/>
      <c r="W932" s="38"/>
      <c r="X932" s="38"/>
      <c r="Y932" s="38"/>
      <c r="Z932" s="38"/>
      <c r="AA932" s="38"/>
      <c r="AB932" s="38"/>
      <c r="AC932" s="38"/>
      <c r="AD932" s="38"/>
      <c r="AE932" s="38"/>
      <c r="AR932" s="229" t="s">
        <v>318</v>
      </c>
      <c r="AT932" s="229" t="s">
        <v>616</v>
      </c>
      <c r="AU932" s="229" t="s">
        <v>88</v>
      </c>
      <c r="AY932" s="17" t="s">
        <v>162</v>
      </c>
      <c r="BE932" s="230">
        <f>IF(N932="základní",J932,0)</f>
        <v>0</v>
      </c>
      <c r="BF932" s="230">
        <f>IF(N932="snížená",J932,0)</f>
        <v>0</v>
      </c>
      <c r="BG932" s="230">
        <f>IF(N932="zákl. přenesená",J932,0)</f>
        <v>0</v>
      </c>
      <c r="BH932" s="230">
        <f>IF(N932="sníž. přenesená",J932,0)</f>
        <v>0</v>
      </c>
      <c r="BI932" s="230">
        <f>IF(N932="nulová",J932,0)</f>
        <v>0</v>
      </c>
      <c r="BJ932" s="17" t="s">
        <v>86</v>
      </c>
      <c r="BK932" s="230">
        <f>ROUND(I932*H932,2)</f>
        <v>0</v>
      </c>
      <c r="BL932" s="17" t="s">
        <v>245</v>
      </c>
      <c r="BM932" s="229" t="s">
        <v>1926</v>
      </c>
    </row>
    <row r="933" s="13" customFormat="1">
      <c r="A933" s="13"/>
      <c r="B933" s="236"/>
      <c r="C933" s="237"/>
      <c r="D933" s="231" t="s">
        <v>179</v>
      </c>
      <c r="E933" s="238" t="s">
        <v>1</v>
      </c>
      <c r="F933" s="239" t="s">
        <v>1927</v>
      </c>
      <c r="G933" s="237"/>
      <c r="H933" s="240">
        <v>53.460000000000001</v>
      </c>
      <c r="I933" s="241"/>
      <c r="J933" s="237"/>
      <c r="K933" s="237"/>
      <c r="L933" s="242"/>
      <c r="M933" s="243"/>
      <c r="N933" s="244"/>
      <c r="O933" s="244"/>
      <c r="P933" s="244"/>
      <c r="Q933" s="244"/>
      <c r="R933" s="244"/>
      <c r="S933" s="244"/>
      <c r="T933" s="245"/>
      <c r="U933" s="13"/>
      <c r="V933" s="13"/>
      <c r="W933" s="13"/>
      <c r="X933" s="13"/>
      <c r="Y933" s="13"/>
      <c r="Z933" s="13"/>
      <c r="AA933" s="13"/>
      <c r="AB933" s="13"/>
      <c r="AC933" s="13"/>
      <c r="AD933" s="13"/>
      <c r="AE933" s="13"/>
      <c r="AT933" s="246" t="s">
        <v>179</v>
      </c>
      <c r="AU933" s="246" t="s">
        <v>88</v>
      </c>
      <c r="AV933" s="13" t="s">
        <v>88</v>
      </c>
      <c r="AW933" s="13" t="s">
        <v>34</v>
      </c>
      <c r="AX933" s="13" t="s">
        <v>78</v>
      </c>
      <c r="AY933" s="246" t="s">
        <v>162</v>
      </c>
    </row>
    <row r="934" s="14" customFormat="1">
      <c r="A934" s="14"/>
      <c r="B934" s="247"/>
      <c r="C934" s="248"/>
      <c r="D934" s="231" t="s">
        <v>179</v>
      </c>
      <c r="E934" s="249" t="s">
        <v>1</v>
      </c>
      <c r="F934" s="250" t="s">
        <v>181</v>
      </c>
      <c r="G934" s="248"/>
      <c r="H934" s="251">
        <v>53.460000000000001</v>
      </c>
      <c r="I934" s="252"/>
      <c r="J934" s="248"/>
      <c r="K934" s="248"/>
      <c r="L934" s="253"/>
      <c r="M934" s="254"/>
      <c r="N934" s="255"/>
      <c r="O934" s="255"/>
      <c r="P934" s="255"/>
      <c r="Q934" s="255"/>
      <c r="R934" s="255"/>
      <c r="S934" s="255"/>
      <c r="T934" s="256"/>
      <c r="U934" s="14"/>
      <c r="V934" s="14"/>
      <c r="W934" s="14"/>
      <c r="X934" s="14"/>
      <c r="Y934" s="14"/>
      <c r="Z934" s="14"/>
      <c r="AA934" s="14"/>
      <c r="AB934" s="14"/>
      <c r="AC934" s="14"/>
      <c r="AD934" s="14"/>
      <c r="AE934" s="14"/>
      <c r="AT934" s="257" t="s">
        <v>179</v>
      </c>
      <c r="AU934" s="257" t="s">
        <v>88</v>
      </c>
      <c r="AV934" s="14" t="s">
        <v>170</v>
      </c>
      <c r="AW934" s="14" t="s">
        <v>34</v>
      </c>
      <c r="AX934" s="14" t="s">
        <v>86</v>
      </c>
      <c r="AY934" s="257" t="s">
        <v>162</v>
      </c>
    </row>
    <row r="935" s="2" customFormat="1" ht="33" customHeight="1">
      <c r="A935" s="38"/>
      <c r="B935" s="39"/>
      <c r="C935" s="218" t="s">
        <v>1928</v>
      </c>
      <c r="D935" s="218" t="s">
        <v>165</v>
      </c>
      <c r="E935" s="219" t="s">
        <v>1929</v>
      </c>
      <c r="F935" s="220" t="s">
        <v>1930</v>
      </c>
      <c r="G935" s="221" t="s">
        <v>176</v>
      </c>
      <c r="H935" s="222">
        <v>155.87000000000001</v>
      </c>
      <c r="I935" s="223"/>
      <c r="J935" s="224">
        <f>ROUND(I935*H935,2)</f>
        <v>0</v>
      </c>
      <c r="K935" s="220" t="s">
        <v>169</v>
      </c>
      <c r="L935" s="44"/>
      <c r="M935" s="225" t="s">
        <v>1</v>
      </c>
      <c r="N935" s="226" t="s">
        <v>43</v>
      </c>
      <c r="O935" s="91"/>
      <c r="P935" s="227">
        <f>O935*H935</f>
        <v>0</v>
      </c>
      <c r="Q935" s="227">
        <v>0.01796</v>
      </c>
      <c r="R935" s="227">
        <f>Q935*H935</f>
        <v>2.7994251999999999</v>
      </c>
      <c r="S935" s="227">
        <v>0</v>
      </c>
      <c r="T935" s="228">
        <f>S935*H935</f>
        <v>0</v>
      </c>
      <c r="U935" s="38"/>
      <c r="V935" s="38"/>
      <c r="W935" s="38"/>
      <c r="X935" s="38"/>
      <c r="Y935" s="38"/>
      <c r="Z935" s="38"/>
      <c r="AA935" s="38"/>
      <c r="AB935" s="38"/>
      <c r="AC935" s="38"/>
      <c r="AD935" s="38"/>
      <c r="AE935" s="38"/>
      <c r="AR935" s="229" t="s">
        <v>245</v>
      </c>
      <c r="AT935" s="229" t="s">
        <v>165</v>
      </c>
      <c r="AU935" s="229" t="s">
        <v>88</v>
      </c>
      <c r="AY935" s="17" t="s">
        <v>162</v>
      </c>
      <c r="BE935" s="230">
        <f>IF(N935="základní",J935,0)</f>
        <v>0</v>
      </c>
      <c r="BF935" s="230">
        <f>IF(N935="snížená",J935,0)</f>
        <v>0</v>
      </c>
      <c r="BG935" s="230">
        <f>IF(N935="zákl. přenesená",J935,0)</f>
        <v>0</v>
      </c>
      <c r="BH935" s="230">
        <f>IF(N935="sníž. přenesená",J935,0)</f>
        <v>0</v>
      </c>
      <c r="BI935" s="230">
        <f>IF(N935="nulová",J935,0)</f>
        <v>0</v>
      </c>
      <c r="BJ935" s="17" t="s">
        <v>86</v>
      </c>
      <c r="BK935" s="230">
        <f>ROUND(I935*H935,2)</f>
        <v>0</v>
      </c>
      <c r="BL935" s="17" t="s">
        <v>245</v>
      </c>
      <c r="BM935" s="229" t="s">
        <v>1931</v>
      </c>
    </row>
    <row r="936" s="2" customFormat="1">
      <c r="A936" s="38"/>
      <c r="B936" s="39"/>
      <c r="C936" s="40"/>
      <c r="D936" s="231" t="s">
        <v>172</v>
      </c>
      <c r="E936" s="40"/>
      <c r="F936" s="232" t="s">
        <v>1922</v>
      </c>
      <c r="G936" s="40"/>
      <c r="H936" s="40"/>
      <c r="I936" s="233"/>
      <c r="J936" s="40"/>
      <c r="K936" s="40"/>
      <c r="L936" s="44"/>
      <c r="M936" s="234"/>
      <c r="N936" s="235"/>
      <c r="O936" s="91"/>
      <c r="P936" s="91"/>
      <c r="Q936" s="91"/>
      <c r="R936" s="91"/>
      <c r="S936" s="91"/>
      <c r="T936" s="92"/>
      <c r="U936" s="38"/>
      <c r="V936" s="38"/>
      <c r="W936" s="38"/>
      <c r="X936" s="38"/>
      <c r="Y936" s="38"/>
      <c r="Z936" s="38"/>
      <c r="AA936" s="38"/>
      <c r="AB936" s="38"/>
      <c r="AC936" s="38"/>
      <c r="AD936" s="38"/>
      <c r="AE936" s="38"/>
      <c r="AT936" s="17" t="s">
        <v>172</v>
      </c>
      <c r="AU936" s="17" t="s">
        <v>88</v>
      </c>
    </row>
    <row r="937" s="2" customFormat="1" ht="21.75" customHeight="1">
      <c r="A937" s="38"/>
      <c r="B937" s="39"/>
      <c r="C937" s="273" t="s">
        <v>1932</v>
      </c>
      <c r="D937" s="273" t="s">
        <v>616</v>
      </c>
      <c r="E937" s="274" t="s">
        <v>1933</v>
      </c>
      <c r="F937" s="275" t="s">
        <v>1934</v>
      </c>
      <c r="G937" s="276" t="s">
        <v>176</v>
      </c>
      <c r="H937" s="277">
        <v>161</v>
      </c>
      <c r="I937" s="278"/>
      <c r="J937" s="279">
        <f>ROUND(I937*H937,2)</f>
        <v>0</v>
      </c>
      <c r="K937" s="275" t="s">
        <v>169</v>
      </c>
      <c r="L937" s="280"/>
      <c r="M937" s="281" t="s">
        <v>1</v>
      </c>
      <c r="N937" s="282" t="s">
        <v>43</v>
      </c>
      <c r="O937" s="91"/>
      <c r="P937" s="227">
        <f>O937*H937</f>
        <v>0</v>
      </c>
      <c r="Q937" s="227">
        <v>0.01617</v>
      </c>
      <c r="R937" s="227">
        <f>Q937*H937</f>
        <v>2.60337</v>
      </c>
      <c r="S937" s="227">
        <v>0</v>
      </c>
      <c r="T937" s="228">
        <f>S937*H937</f>
        <v>0</v>
      </c>
      <c r="U937" s="38"/>
      <c r="V937" s="38"/>
      <c r="W937" s="38"/>
      <c r="X937" s="38"/>
      <c r="Y937" s="38"/>
      <c r="Z937" s="38"/>
      <c r="AA937" s="38"/>
      <c r="AB937" s="38"/>
      <c r="AC937" s="38"/>
      <c r="AD937" s="38"/>
      <c r="AE937" s="38"/>
      <c r="AR937" s="229" t="s">
        <v>318</v>
      </c>
      <c r="AT937" s="229" t="s">
        <v>616</v>
      </c>
      <c r="AU937" s="229" t="s">
        <v>88</v>
      </c>
      <c r="AY937" s="17" t="s">
        <v>162</v>
      </c>
      <c r="BE937" s="230">
        <f>IF(N937="základní",J937,0)</f>
        <v>0</v>
      </c>
      <c r="BF937" s="230">
        <f>IF(N937="snížená",J937,0)</f>
        <v>0</v>
      </c>
      <c r="BG937" s="230">
        <f>IF(N937="zákl. přenesená",J937,0)</f>
        <v>0</v>
      </c>
      <c r="BH937" s="230">
        <f>IF(N937="sníž. přenesená",J937,0)</f>
        <v>0</v>
      </c>
      <c r="BI937" s="230">
        <f>IF(N937="nulová",J937,0)</f>
        <v>0</v>
      </c>
      <c r="BJ937" s="17" t="s">
        <v>86</v>
      </c>
      <c r="BK937" s="230">
        <f>ROUND(I937*H937,2)</f>
        <v>0</v>
      </c>
      <c r="BL937" s="17" t="s">
        <v>245</v>
      </c>
      <c r="BM937" s="229" t="s">
        <v>1935</v>
      </c>
    </row>
    <row r="938" s="2" customFormat="1" ht="24.15" customHeight="1">
      <c r="A938" s="38"/>
      <c r="B938" s="39"/>
      <c r="C938" s="218" t="s">
        <v>1936</v>
      </c>
      <c r="D938" s="218" t="s">
        <v>165</v>
      </c>
      <c r="E938" s="219" t="s">
        <v>1937</v>
      </c>
      <c r="F938" s="220" t="s">
        <v>1938</v>
      </c>
      <c r="G938" s="221" t="s">
        <v>1382</v>
      </c>
      <c r="H938" s="283"/>
      <c r="I938" s="223"/>
      <c r="J938" s="224">
        <f>ROUND(I938*H938,2)</f>
        <v>0</v>
      </c>
      <c r="K938" s="220" t="s">
        <v>169</v>
      </c>
      <c r="L938" s="44"/>
      <c r="M938" s="225" t="s">
        <v>1</v>
      </c>
      <c r="N938" s="226" t="s">
        <v>43</v>
      </c>
      <c r="O938" s="91"/>
      <c r="P938" s="227">
        <f>O938*H938</f>
        <v>0</v>
      </c>
      <c r="Q938" s="227">
        <v>0</v>
      </c>
      <c r="R938" s="227">
        <f>Q938*H938</f>
        <v>0</v>
      </c>
      <c r="S938" s="227">
        <v>0</v>
      </c>
      <c r="T938" s="228">
        <f>S938*H938</f>
        <v>0</v>
      </c>
      <c r="U938" s="38"/>
      <c r="V938" s="38"/>
      <c r="W938" s="38"/>
      <c r="X938" s="38"/>
      <c r="Y938" s="38"/>
      <c r="Z938" s="38"/>
      <c r="AA938" s="38"/>
      <c r="AB938" s="38"/>
      <c r="AC938" s="38"/>
      <c r="AD938" s="38"/>
      <c r="AE938" s="38"/>
      <c r="AR938" s="229" t="s">
        <v>245</v>
      </c>
      <c r="AT938" s="229" t="s">
        <v>165</v>
      </c>
      <c r="AU938" s="229" t="s">
        <v>88</v>
      </c>
      <c r="AY938" s="17" t="s">
        <v>162</v>
      </c>
      <c r="BE938" s="230">
        <f>IF(N938="základní",J938,0)</f>
        <v>0</v>
      </c>
      <c r="BF938" s="230">
        <f>IF(N938="snížená",J938,0)</f>
        <v>0</v>
      </c>
      <c r="BG938" s="230">
        <f>IF(N938="zákl. přenesená",J938,0)</f>
        <v>0</v>
      </c>
      <c r="BH938" s="230">
        <f>IF(N938="sníž. přenesená",J938,0)</f>
        <v>0</v>
      </c>
      <c r="BI938" s="230">
        <f>IF(N938="nulová",J938,0)</f>
        <v>0</v>
      </c>
      <c r="BJ938" s="17" t="s">
        <v>86</v>
      </c>
      <c r="BK938" s="230">
        <f>ROUND(I938*H938,2)</f>
        <v>0</v>
      </c>
      <c r="BL938" s="17" t="s">
        <v>245</v>
      </c>
      <c r="BM938" s="229" t="s">
        <v>1939</v>
      </c>
    </row>
    <row r="939" s="12" customFormat="1" ht="22.8" customHeight="1">
      <c r="A939" s="12"/>
      <c r="B939" s="202"/>
      <c r="C939" s="203"/>
      <c r="D939" s="204" t="s">
        <v>77</v>
      </c>
      <c r="E939" s="216" t="s">
        <v>491</v>
      </c>
      <c r="F939" s="216" t="s">
        <v>492</v>
      </c>
      <c r="G939" s="203"/>
      <c r="H939" s="203"/>
      <c r="I939" s="206"/>
      <c r="J939" s="217">
        <f>BK939</f>
        <v>0</v>
      </c>
      <c r="K939" s="203"/>
      <c r="L939" s="208"/>
      <c r="M939" s="209"/>
      <c r="N939" s="210"/>
      <c r="O939" s="210"/>
      <c r="P939" s="211">
        <f>SUM(P940:P956)</f>
        <v>0</v>
      </c>
      <c r="Q939" s="210"/>
      <c r="R939" s="211">
        <f>SUM(R940:R956)</f>
        <v>1.7625825800000001</v>
      </c>
      <c r="S939" s="210"/>
      <c r="T939" s="212">
        <f>SUM(T940:T956)</f>
        <v>0</v>
      </c>
      <c r="U939" s="12"/>
      <c r="V939" s="12"/>
      <c r="W939" s="12"/>
      <c r="X939" s="12"/>
      <c r="Y939" s="12"/>
      <c r="Z939" s="12"/>
      <c r="AA939" s="12"/>
      <c r="AB939" s="12"/>
      <c r="AC939" s="12"/>
      <c r="AD939" s="12"/>
      <c r="AE939" s="12"/>
      <c r="AR939" s="213" t="s">
        <v>88</v>
      </c>
      <c r="AT939" s="214" t="s">
        <v>77</v>
      </c>
      <c r="AU939" s="214" t="s">
        <v>86</v>
      </c>
      <c r="AY939" s="213" t="s">
        <v>162</v>
      </c>
      <c r="BK939" s="215">
        <f>SUM(BK940:BK956)</f>
        <v>0</v>
      </c>
    </row>
    <row r="940" s="2" customFormat="1" ht="33" customHeight="1">
      <c r="A940" s="38"/>
      <c r="B940" s="39"/>
      <c r="C940" s="218" t="s">
        <v>1940</v>
      </c>
      <c r="D940" s="218" t="s">
        <v>165</v>
      </c>
      <c r="E940" s="219" t="s">
        <v>1941</v>
      </c>
      <c r="F940" s="220" t="s">
        <v>1942</v>
      </c>
      <c r="G940" s="221" t="s">
        <v>176</v>
      </c>
      <c r="H940" s="222">
        <v>204.75</v>
      </c>
      <c r="I940" s="223"/>
      <c r="J940" s="224">
        <f>ROUND(I940*H940,2)</f>
        <v>0</v>
      </c>
      <c r="K940" s="220" t="s">
        <v>169</v>
      </c>
      <c r="L940" s="44"/>
      <c r="M940" s="225" t="s">
        <v>1</v>
      </c>
      <c r="N940" s="226" t="s">
        <v>43</v>
      </c>
      <c r="O940" s="91"/>
      <c r="P940" s="227">
        <f>O940*H940</f>
        <v>0</v>
      </c>
      <c r="Q940" s="227">
        <v>0.0045500000000000002</v>
      </c>
      <c r="R940" s="227">
        <f>Q940*H940</f>
        <v>0.93161250000000007</v>
      </c>
      <c r="S940" s="227">
        <v>0</v>
      </c>
      <c r="T940" s="228">
        <f>S940*H940</f>
        <v>0</v>
      </c>
      <c r="U940" s="38"/>
      <c r="V940" s="38"/>
      <c r="W940" s="38"/>
      <c r="X940" s="38"/>
      <c r="Y940" s="38"/>
      <c r="Z940" s="38"/>
      <c r="AA940" s="38"/>
      <c r="AB940" s="38"/>
      <c r="AC940" s="38"/>
      <c r="AD940" s="38"/>
      <c r="AE940" s="38"/>
      <c r="AR940" s="229" t="s">
        <v>245</v>
      </c>
      <c r="AT940" s="229" t="s">
        <v>165</v>
      </c>
      <c r="AU940" s="229" t="s">
        <v>88</v>
      </c>
      <c r="AY940" s="17" t="s">
        <v>162</v>
      </c>
      <c r="BE940" s="230">
        <f>IF(N940="základní",J940,0)</f>
        <v>0</v>
      </c>
      <c r="BF940" s="230">
        <f>IF(N940="snížená",J940,0)</f>
        <v>0</v>
      </c>
      <c r="BG940" s="230">
        <f>IF(N940="zákl. přenesená",J940,0)</f>
        <v>0</v>
      </c>
      <c r="BH940" s="230">
        <f>IF(N940="sníž. přenesená",J940,0)</f>
        <v>0</v>
      </c>
      <c r="BI940" s="230">
        <f>IF(N940="nulová",J940,0)</f>
        <v>0</v>
      </c>
      <c r="BJ940" s="17" t="s">
        <v>86</v>
      </c>
      <c r="BK940" s="230">
        <f>ROUND(I940*H940,2)</f>
        <v>0</v>
      </c>
      <c r="BL940" s="17" t="s">
        <v>245</v>
      </c>
      <c r="BM940" s="229" t="s">
        <v>1943</v>
      </c>
    </row>
    <row r="941" s="2" customFormat="1">
      <c r="A941" s="38"/>
      <c r="B941" s="39"/>
      <c r="C941" s="40"/>
      <c r="D941" s="231" t="s">
        <v>172</v>
      </c>
      <c r="E941" s="40"/>
      <c r="F941" s="232" t="s">
        <v>1944</v>
      </c>
      <c r="G941" s="40"/>
      <c r="H941" s="40"/>
      <c r="I941" s="233"/>
      <c r="J941" s="40"/>
      <c r="K941" s="40"/>
      <c r="L941" s="44"/>
      <c r="M941" s="234"/>
      <c r="N941" s="235"/>
      <c r="O941" s="91"/>
      <c r="P941" s="91"/>
      <c r="Q941" s="91"/>
      <c r="R941" s="91"/>
      <c r="S941" s="91"/>
      <c r="T941" s="92"/>
      <c r="U941" s="38"/>
      <c r="V941" s="38"/>
      <c r="W941" s="38"/>
      <c r="X941" s="38"/>
      <c r="Y941" s="38"/>
      <c r="Z941" s="38"/>
      <c r="AA941" s="38"/>
      <c r="AB941" s="38"/>
      <c r="AC941" s="38"/>
      <c r="AD941" s="38"/>
      <c r="AE941" s="38"/>
      <c r="AT941" s="17" t="s">
        <v>172</v>
      </c>
      <c r="AU941" s="17" t="s">
        <v>88</v>
      </c>
    </row>
    <row r="942" s="2" customFormat="1" ht="16.5" customHeight="1">
      <c r="A942" s="38"/>
      <c r="B942" s="39"/>
      <c r="C942" s="218" t="s">
        <v>1945</v>
      </c>
      <c r="D942" s="218" t="s">
        <v>165</v>
      </c>
      <c r="E942" s="219" t="s">
        <v>1946</v>
      </c>
      <c r="F942" s="220" t="s">
        <v>1947</v>
      </c>
      <c r="G942" s="221" t="s">
        <v>176</v>
      </c>
      <c r="H942" s="222">
        <v>213.59999999999999</v>
      </c>
      <c r="I942" s="223"/>
      <c r="J942" s="224">
        <f>ROUND(I942*H942,2)</f>
        <v>0</v>
      </c>
      <c r="K942" s="220" t="s">
        <v>169</v>
      </c>
      <c r="L942" s="44"/>
      <c r="M942" s="225" t="s">
        <v>1</v>
      </c>
      <c r="N942" s="226" t="s">
        <v>43</v>
      </c>
      <c r="O942" s="91"/>
      <c r="P942" s="227">
        <f>O942*H942</f>
        <v>0</v>
      </c>
      <c r="Q942" s="227">
        <v>0.00040000000000000002</v>
      </c>
      <c r="R942" s="227">
        <f>Q942*H942</f>
        <v>0.085440000000000002</v>
      </c>
      <c r="S942" s="227">
        <v>0</v>
      </c>
      <c r="T942" s="228">
        <f>S942*H942</f>
        <v>0</v>
      </c>
      <c r="U942" s="38"/>
      <c r="V942" s="38"/>
      <c r="W942" s="38"/>
      <c r="X942" s="38"/>
      <c r="Y942" s="38"/>
      <c r="Z942" s="38"/>
      <c r="AA942" s="38"/>
      <c r="AB942" s="38"/>
      <c r="AC942" s="38"/>
      <c r="AD942" s="38"/>
      <c r="AE942" s="38"/>
      <c r="AR942" s="229" t="s">
        <v>245</v>
      </c>
      <c r="AT942" s="229" t="s">
        <v>165</v>
      </c>
      <c r="AU942" s="229" t="s">
        <v>88</v>
      </c>
      <c r="AY942" s="17" t="s">
        <v>162</v>
      </c>
      <c r="BE942" s="230">
        <f>IF(N942="základní",J942,0)</f>
        <v>0</v>
      </c>
      <c r="BF942" s="230">
        <f>IF(N942="snížená",J942,0)</f>
        <v>0</v>
      </c>
      <c r="BG942" s="230">
        <f>IF(N942="zákl. přenesená",J942,0)</f>
        <v>0</v>
      </c>
      <c r="BH942" s="230">
        <f>IF(N942="sníž. přenesená",J942,0)</f>
        <v>0</v>
      </c>
      <c r="BI942" s="230">
        <f>IF(N942="nulová",J942,0)</f>
        <v>0</v>
      </c>
      <c r="BJ942" s="17" t="s">
        <v>86</v>
      </c>
      <c r="BK942" s="230">
        <f>ROUND(I942*H942,2)</f>
        <v>0</v>
      </c>
      <c r="BL942" s="17" t="s">
        <v>245</v>
      </c>
      <c r="BM942" s="229" t="s">
        <v>1948</v>
      </c>
    </row>
    <row r="943" s="2" customFormat="1">
      <c r="A943" s="38"/>
      <c r="B943" s="39"/>
      <c r="C943" s="40"/>
      <c r="D943" s="231" t="s">
        <v>172</v>
      </c>
      <c r="E943" s="40"/>
      <c r="F943" s="232" t="s">
        <v>1949</v>
      </c>
      <c r="G943" s="40"/>
      <c r="H943" s="40"/>
      <c r="I943" s="233"/>
      <c r="J943" s="40"/>
      <c r="K943" s="40"/>
      <c r="L943" s="44"/>
      <c r="M943" s="234"/>
      <c r="N943" s="235"/>
      <c r="O943" s="91"/>
      <c r="P943" s="91"/>
      <c r="Q943" s="91"/>
      <c r="R943" s="91"/>
      <c r="S943" s="91"/>
      <c r="T943" s="92"/>
      <c r="U943" s="38"/>
      <c r="V943" s="38"/>
      <c r="W943" s="38"/>
      <c r="X943" s="38"/>
      <c r="Y943" s="38"/>
      <c r="Z943" s="38"/>
      <c r="AA943" s="38"/>
      <c r="AB943" s="38"/>
      <c r="AC943" s="38"/>
      <c r="AD943" s="38"/>
      <c r="AE943" s="38"/>
      <c r="AT943" s="17" t="s">
        <v>172</v>
      </c>
      <c r="AU943" s="17" t="s">
        <v>88</v>
      </c>
    </row>
    <row r="944" s="13" customFormat="1">
      <c r="A944" s="13"/>
      <c r="B944" s="236"/>
      <c r="C944" s="237"/>
      <c r="D944" s="231" t="s">
        <v>179</v>
      </c>
      <c r="E944" s="238" t="s">
        <v>1</v>
      </c>
      <c r="F944" s="239" t="s">
        <v>1950</v>
      </c>
      <c r="G944" s="237"/>
      <c r="H944" s="240">
        <v>213.59999999999999</v>
      </c>
      <c r="I944" s="241"/>
      <c r="J944" s="237"/>
      <c r="K944" s="237"/>
      <c r="L944" s="242"/>
      <c r="M944" s="243"/>
      <c r="N944" s="244"/>
      <c r="O944" s="244"/>
      <c r="P944" s="244"/>
      <c r="Q944" s="244"/>
      <c r="R944" s="244"/>
      <c r="S944" s="244"/>
      <c r="T944" s="245"/>
      <c r="U944" s="13"/>
      <c r="V944" s="13"/>
      <c r="W944" s="13"/>
      <c r="X944" s="13"/>
      <c r="Y944" s="13"/>
      <c r="Z944" s="13"/>
      <c r="AA944" s="13"/>
      <c r="AB944" s="13"/>
      <c r="AC944" s="13"/>
      <c r="AD944" s="13"/>
      <c r="AE944" s="13"/>
      <c r="AT944" s="246" t="s">
        <v>179</v>
      </c>
      <c r="AU944" s="246" t="s">
        <v>88</v>
      </c>
      <c r="AV944" s="13" t="s">
        <v>88</v>
      </c>
      <c r="AW944" s="13" t="s">
        <v>34</v>
      </c>
      <c r="AX944" s="13" t="s">
        <v>78</v>
      </c>
      <c r="AY944" s="246" t="s">
        <v>162</v>
      </c>
    </row>
    <row r="945" s="14" customFormat="1">
      <c r="A945" s="14"/>
      <c r="B945" s="247"/>
      <c r="C945" s="248"/>
      <c r="D945" s="231" t="s">
        <v>179</v>
      </c>
      <c r="E945" s="249" t="s">
        <v>1</v>
      </c>
      <c r="F945" s="250" t="s">
        <v>181</v>
      </c>
      <c r="G945" s="248"/>
      <c r="H945" s="251">
        <v>213.59999999999999</v>
      </c>
      <c r="I945" s="252"/>
      <c r="J945" s="248"/>
      <c r="K945" s="248"/>
      <c r="L945" s="253"/>
      <c r="M945" s="254"/>
      <c r="N945" s="255"/>
      <c r="O945" s="255"/>
      <c r="P945" s="255"/>
      <c r="Q945" s="255"/>
      <c r="R945" s="255"/>
      <c r="S945" s="255"/>
      <c r="T945" s="256"/>
      <c r="U945" s="14"/>
      <c r="V945" s="14"/>
      <c r="W945" s="14"/>
      <c r="X945" s="14"/>
      <c r="Y945" s="14"/>
      <c r="Z945" s="14"/>
      <c r="AA945" s="14"/>
      <c r="AB945" s="14"/>
      <c r="AC945" s="14"/>
      <c r="AD945" s="14"/>
      <c r="AE945" s="14"/>
      <c r="AT945" s="257" t="s">
        <v>179</v>
      </c>
      <c r="AU945" s="257" t="s">
        <v>88</v>
      </c>
      <c r="AV945" s="14" t="s">
        <v>170</v>
      </c>
      <c r="AW945" s="14" t="s">
        <v>34</v>
      </c>
      <c r="AX945" s="14" t="s">
        <v>86</v>
      </c>
      <c r="AY945" s="257" t="s">
        <v>162</v>
      </c>
    </row>
    <row r="946" s="2" customFormat="1" ht="49.05" customHeight="1">
      <c r="A946" s="38"/>
      <c r="B946" s="39"/>
      <c r="C946" s="273" t="s">
        <v>1951</v>
      </c>
      <c r="D946" s="273" t="s">
        <v>616</v>
      </c>
      <c r="E946" s="274" t="s">
        <v>1952</v>
      </c>
      <c r="F946" s="275" t="s">
        <v>1953</v>
      </c>
      <c r="G946" s="276" t="s">
        <v>176</v>
      </c>
      <c r="H946" s="277">
        <v>234.96000000000001</v>
      </c>
      <c r="I946" s="278"/>
      <c r="J946" s="279">
        <f>ROUND(I946*H946,2)</f>
        <v>0</v>
      </c>
      <c r="K946" s="275" t="s">
        <v>169</v>
      </c>
      <c r="L946" s="280"/>
      <c r="M946" s="281" t="s">
        <v>1</v>
      </c>
      <c r="N946" s="282" t="s">
        <v>43</v>
      </c>
      <c r="O946" s="91"/>
      <c r="P946" s="227">
        <f>O946*H946</f>
        <v>0</v>
      </c>
      <c r="Q946" s="227">
        <v>0.00298</v>
      </c>
      <c r="R946" s="227">
        <f>Q946*H946</f>
        <v>0.70018080000000005</v>
      </c>
      <c r="S946" s="227">
        <v>0</v>
      </c>
      <c r="T946" s="228">
        <f>S946*H946</f>
        <v>0</v>
      </c>
      <c r="U946" s="38"/>
      <c r="V946" s="38"/>
      <c r="W946" s="38"/>
      <c r="X946" s="38"/>
      <c r="Y946" s="38"/>
      <c r="Z946" s="38"/>
      <c r="AA946" s="38"/>
      <c r="AB946" s="38"/>
      <c r="AC946" s="38"/>
      <c r="AD946" s="38"/>
      <c r="AE946" s="38"/>
      <c r="AR946" s="229" t="s">
        <v>318</v>
      </c>
      <c r="AT946" s="229" t="s">
        <v>616</v>
      </c>
      <c r="AU946" s="229" t="s">
        <v>88</v>
      </c>
      <c r="AY946" s="17" t="s">
        <v>162</v>
      </c>
      <c r="BE946" s="230">
        <f>IF(N946="základní",J946,0)</f>
        <v>0</v>
      </c>
      <c r="BF946" s="230">
        <f>IF(N946="snížená",J946,0)</f>
        <v>0</v>
      </c>
      <c r="BG946" s="230">
        <f>IF(N946="zákl. přenesená",J946,0)</f>
        <v>0</v>
      </c>
      <c r="BH946" s="230">
        <f>IF(N946="sníž. přenesená",J946,0)</f>
        <v>0</v>
      </c>
      <c r="BI946" s="230">
        <f>IF(N946="nulová",J946,0)</f>
        <v>0</v>
      </c>
      <c r="BJ946" s="17" t="s">
        <v>86</v>
      </c>
      <c r="BK946" s="230">
        <f>ROUND(I946*H946,2)</f>
        <v>0</v>
      </c>
      <c r="BL946" s="17" t="s">
        <v>245</v>
      </c>
      <c r="BM946" s="229" t="s">
        <v>1954</v>
      </c>
    </row>
    <row r="947" s="13" customFormat="1">
      <c r="A947" s="13"/>
      <c r="B947" s="236"/>
      <c r="C947" s="237"/>
      <c r="D947" s="231" t="s">
        <v>179</v>
      </c>
      <c r="E947" s="238" t="s">
        <v>1</v>
      </c>
      <c r="F947" s="239" t="s">
        <v>1955</v>
      </c>
      <c r="G947" s="237"/>
      <c r="H947" s="240">
        <v>234.96000000000001</v>
      </c>
      <c r="I947" s="241"/>
      <c r="J947" s="237"/>
      <c r="K947" s="237"/>
      <c r="L947" s="242"/>
      <c r="M947" s="243"/>
      <c r="N947" s="244"/>
      <c r="O947" s="244"/>
      <c r="P947" s="244"/>
      <c r="Q947" s="244"/>
      <c r="R947" s="244"/>
      <c r="S947" s="244"/>
      <c r="T947" s="245"/>
      <c r="U947" s="13"/>
      <c r="V947" s="13"/>
      <c r="W947" s="13"/>
      <c r="X947" s="13"/>
      <c r="Y947" s="13"/>
      <c r="Z947" s="13"/>
      <c r="AA947" s="13"/>
      <c r="AB947" s="13"/>
      <c r="AC947" s="13"/>
      <c r="AD947" s="13"/>
      <c r="AE947" s="13"/>
      <c r="AT947" s="246" t="s">
        <v>179</v>
      </c>
      <c r="AU947" s="246" t="s">
        <v>88</v>
      </c>
      <c r="AV947" s="13" t="s">
        <v>88</v>
      </c>
      <c r="AW947" s="13" t="s">
        <v>34</v>
      </c>
      <c r="AX947" s="13" t="s">
        <v>78</v>
      </c>
      <c r="AY947" s="246" t="s">
        <v>162</v>
      </c>
    </row>
    <row r="948" s="14" customFormat="1">
      <c r="A948" s="14"/>
      <c r="B948" s="247"/>
      <c r="C948" s="248"/>
      <c r="D948" s="231" t="s">
        <v>179</v>
      </c>
      <c r="E948" s="249" t="s">
        <v>1</v>
      </c>
      <c r="F948" s="250" t="s">
        <v>181</v>
      </c>
      <c r="G948" s="248"/>
      <c r="H948" s="251">
        <v>234.96000000000001</v>
      </c>
      <c r="I948" s="252"/>
      <c r="J948" s="248"/>
      <c r="K948" s="248"/>
      <c r="L948" s="253"/>
      <c r="M948" s="254"/>
      <c r="N948" s="255"/>
      <c r="O948" s="255"/>
      <c r="P948" s="255"/>
      <c r="Q948" s="255"/>
      <c r="R948" s="255"/>
      <c r="S948" s="255"/>
      <c r="T948" s="256"/>
      <c r="U948" s="14"/>
      <c r="V948" s="14"/>
      <c r="W948" s="14"/>
      <c r="X948" s="14"/>
      <c r="Y948" s="14"/>
      <c r="Z948" s="14"/>
      <c r="AA948" s="14"/>
      <c r="AB948" s="14"/>
      <c r="AC948" s="14"/>
      <c r="AD948" s="14"/>
      <c r="AE948" s="14"/>
      <c r="AT948" s="257" t="s">
        <v>179</v>
      </c>
      <c r="AU948" s="257" t="s">
        <v>88</v>
      </c>
      <c r="AV948" s="14" t="s">
        <v>170</v>
      </c>
      <c r="AW948" s="14" t="s">
        <v>34</v>
      </c>
      <c r="AX948" s="14" t="s">
        <v>86</v>
      </c>
      <c r="AY948" s="257" t="s">
        <v>162</v>
      </c>
    </row>
    <row r="949" s="2" customFormat="1" ht="16.5" customHeight="1">
      <c r="A949" s="38"/>
      <c r="B949" s="39"/>
      <c r="C949" s="218" t="s">
        <v>1956</v>
      </c>
      <c r="D949" s="218" t="s">
        <v>165</v>
      </c>
      <c r="E949" s="219" t="s">
        <v>1957</v>
      </c>
      <c r="F949" s="220" t="s">
        <v>1958</v>
      </c>
      <c r="G949" s="221" t="s">
        <v>208</v>
      </c>
      <c r="H949" s="222">
        <v>193.47</v>
      </c>
      <c r="I949" s="223"/>
      <c r="J949" s="224">
        <f>ROUND(I949*H949,2)</f>
        <v>0</v>
      </c>
      <c r="K949" s="220" t="s">
        <v>169</v>
      </c>
      <c r="L949" s="44"/>
      <c r="M949" s="225" t="s">
        <v>1</v>
      </c>
      <c r="N949" s="226" t="s">
        <v>43</v>
      </c>
      <c r="O949" s="91"/>
      <c r="P949" s="227">
        <f>O949*H949</f>
        <v>0</v>
      </c>
      <c r="Q949" s="227">
        <v>1.0000000000000001E-05</v>
      </c>
      <c r="R949" s="227">
        <f>Q949*H949</f>
        <v>0.0019347000000000001</v>
      </c>
      <c r="S949" s="227">
        <v>0</v>
      </c>
      <c r="T949" s="228">
        <f>S949*H949</f>
        <v>0</v>
      </c>
      <c r="U949" s="38"/>
      <c r="V949" s="38"/>
      <c r="W949" s="38"/>
      <c r="X949" s="38"/>
      <c r="Y949" s="38"/>
      <c r="Z949" s="38"/>
      <c r="AA949" s="38"/>
      <c r="AB949" s="38"/>
      <c r="AC949" s="38"/>
      <c r="AD949" s="38"/>
      <c r="AE949" s="38"/>
      <c r="AR949" s="229" t="s">
        <v>245</v>
      </c>
      <c r="AT949" s="229" t="s">
        <v>165</v>
      </c>
      <c r="AU949" s="229" t="s">
        <v>88</v>
      </c>
      <c r="AY949" s="17" t="s">
        <v>162</v>
      </c>
      <c r="BE949" s="230">
        <f>IF(N949="základní",J949,0)</f>
        <v>0</v>
      </c>
      <c r="BF949" s="230">
        <f>IF(N949="snížená",J949,0)</f>
        <v>0</v>
      </c>
      <c r="BG949" s="230">
        <f>IF(N949="zákl. přenesená",J949,0)</f>
        <v>0</v>
      </c>
      <c r="BH949" s="230">
        <f>IF(N949="sníž. přenesená",J949,0)</f>
        <v>0</v>
      </c>
      <c r="BI949" s="230">
        <f>IF(N949="nulová",J949,0)</f>
        <v>0</v>
      </c>
      <c r="BJ949" s="17" t="s">
        <v>86</v>
      </c>
      <c r="BK949" s="230">
        <f>ROUND(I949*H949,2)</f>
        <v>0</v>
      </c>
      <c r="BL949" s="17" t="s">
        <v>245</v>
      </c>
      <c r="BM949" s="229" t="s">
        <v>1959</v>
      </c>
    </row>
    <row r="950" s="2" customFormat="1">
      <c r="A950" s="38"/>
      <c r="B950" s="39"/>
      <c r="C950" s="40"/>
      <c r="D950" s="231" t="s">
        <v>172</v>
      </c>
      <c r="E950" s="40"/>
      <c r="F950" s="232" t="s">
        <v>1949</v>
      </c>
      <c r="G950" s="40"/>
      <c r="H950" s="40"/>
      <c r="I950" s="233"/>
      <c r="J950" s="40"/>
      <c r="K950" s="40"/>
      <c r="L950" s="44"/>
      <c r="M950" s="234"/>
      <c r="N950" s="235"/>
      <c r="O950" s="91"/>
      <c r="P950" s="91"/>
      <c r="Q950" s="91"/>
      <c r="R950" s="91"/>
      <c r="S950" s="91"/>
      <c r="T950" s="92"/>
      <c r="U950" s="38"/>
      <c r="V950" s="38"/>
      <c r="W950" s="38"/>
      <c r="X950" s="38"/>
      <c r="Y950" s="38"/>
      <c r="Z950" s="38"/>
      <c r="AA950" s="38"/>
      <c r="AB950" s="38"/>
      <c r="AC950" s="38"/>
      <c r="AD950" s="38"/>
      <c r="AE950" s="38"/>
      <c r="AT950" s="17" t="s">
        <v>172</v>
      </c>
      <c r="AU950" s="17" t="s">
        <v>88</v>
      </c>
    </row>
    <row r="951" s="13" customFormat="1">
      <c r="A951" s="13"/>
      <c r="B951" s="236"/>
      <c r="C951" s="237"/>
      <c r="D951" s="231" t="s">
        <v>179</v>
      </c>
      <c r="E951" s="238" t="s">
        <v>1</v>
      </c>
      <c r="F951" s="239" t="s">
        <v>1960</v>
      </c>
      <c r="G951" s="237"/>
      <c r="H951" s="240">
        <v>193.47</v>
      </c>
      <c r="I951" s="241"/>
      <c r="J951" s="237"/>
      <c r="K951" s="237"/>
      <c r="L951" s="242"/>
      <c r="M951" s="243"/>
      <c r="N951" s="244"/>
      <c r="O951" s="244"/>
      <c r="P951" s="244"/>
      <c r="Q951" s="244"/>
      <c r="R951" s="244"/>
      <c r="S951" s="244"/>
      <c r="T951" s="245"/>
      <c r="U951" s="13"/>
      <c r="V951" s="13"/>
      <c r="W951" s="13"/>
      <c r="X951" s="13"/>
      <c r="Y951" s="13"/>
      <c r="Z951" s="13"/>
      <c r="AA951" s="13"/>
      <c r="AB951" s="13"/>
      <c r="AC951" s="13"/>
      <c r="AD951" s="13"/>
      <c r="AE951" s="13"/>
      <c r="AT951" s="246" t="s">
        <v>179</v>
      </c>
      <c r="AU951" s="246" t="s">
        <v>88</v>
      </c>
      <c r="AV951" s="13" t="s">
        <v>88</v>
      </c>
      <c r="AW951" s="13" t="s">
        <v>34</v>
      </c>
      <c r="AX951" s="13" t="s">
        <v>78</v>
      </c>
      <c r="AY951" s="246" t="s">
        <v>162</v>
      </c>
    </row>
    <row r="952" s="14" customFormat="1">
      <c r="A952" s="14"/>
      <c r="B952" s="247"/>
      <c r="C952" s="248"/>
      <c r="D952" s="231" t="s">
        <v>179</v>
      </c>
      <c r="E952" s="249" t="s">
        <v>1</v>
      </c>
      <c r="F952" s="250" t="s">
        <v>181</v>
      </c>
      <c r="G952" s="248"/>
      <c r="H952" s="251">
        <v>193.47</v>
      </c>
      <c r="I952" s="252"/>
      <c r="J952" s="248"/>
      <c r="K952" s="248"/>
      <c r="L952" s="253"/>
      <c r="M952" s="254"/>
      <c r="N952" s="255"/>
      <c r="O952" s="255"/>
      <c r="P952" s="255"/>
      <c r="Q952" s="255"/>
      <c r="R952" s="255"/>
      <c r="S952" s="255"/>
      <c r="T952" s="256"/>
      <c r="U952" s="14"/>
      <c r="V952" s="14"/>
      <c r="W952" s="14"/>
      <c r="X952" s="14"/>
      <c r="Y952" s="14"/>
      <c r="Z952" s="14"/>
      <c r="AA952" s="14"/>
      <c r="AB952" s="14"/>
      <c r="AC952" s="14"/>
      <c r="AD952" s="14"/>
      <c r="AE952" s="14"/>
      <c r="AT952" s="257" t="s">
        <v>179</v>
      </c>
      <c r="AU952" s="257" t="s">
        <v>88</v>
      </c>
      <c r="AV952" s="14" t="s">
        <v>170</v>
      </c>
      <c r="AW952" s="14" t="s">
        <v>34</v>
      </c>
      <c r="AX952" s="14" t="s">
        <v>86</v>
      </c>
      <c r="AY952" s="257" t="s">
        <v>162</v>
      </c>
    </row>
    <row r="953" s="2" customFormat="1" ht="16.5" customHeight="1">
      <c r="A953" s="38"/>
      <c r="B953" s="39"/>
      <c r="C953" s="273" t="s">
        <v>1961</v>
      </c>
      <c r="D953" s="273" t="s">
        <v>616</v>
      </c>
      <c r="E953" s="274" t="s">
        <v>1962</v>
      </c>
      <c r="F953" s="275" t="s">
        <v>1963</v>
      </c>
      <c r="G953" s="276" t="s">
        <v>208</v>
      </c>
      <c r="H953" s="277">
        <v>197.339</v>
      </c>
      <c r="I953" s="278"/>
      <c r="J953" s="279">
        <f>ROUND(I953*H953,2)</f>
        <v>0</v>
      </c>
      <c r="K953" s="275" t="s">
        <v>169</v>
      </c>
      <c r="L953" s="280"/>
      <c r="M953" s="281" t="s">
        <v>1</v>
      </c>
      <c r="N953" s="282" t="s">
        <v>43</v>
      </c>
      <c r="O953" s="91"/>
      <c r="P953" s="227">
        <f>O953*H953</f>
        <v>0</v>
      </c>
      <c r="Q953" s="227">
        <v>0.00022000000000000001</v>
      </c>
      <c r="R953" s="227">
        <f>Q953*H953</f>
        <v>0.043414580000000001</v>
      </c>
      <c r="S953" s="227">
        <v>0</v>
      </c>
      <c r="T953" s="228">
        <f>S953*H953</f>
        <v>0</v>
      </c>
      <c r="U953" s="38"/>
      <c r="V953" s="38"/>
      <c r="W953" s="38"/>
      <c r="X953" s="38"/>
      <c r="Y953" s="38"/>
      <c r="Z953" s="38"/>
      <c r="AA953" s="38"/>
      <c r="AB953" s="38"/>
      <c r="AC953" s="38"/>
      <c r="AD953" s="38"/>
      <c r="AE953" s="38"/>
      <c r="AR953" s="229" t="s">
        <v>318</v>
      </c>
      <c r="AT953" s="229" t="s">
        <v>616</v>
      </c>
      <c r="AU953" s="229" t="s">
        <v>88</v>
      </c>
      <c r="AY953" s="17" t="s">
        <v>162</v>
      </c>
      <c r="BE953" s="230">
        <f>IF(N953="základní",J953,0)</f>
        <v>0</v>
      </c>
      <c r="BF953" s="230">
        <f>IF(N953="snížená",J953,0)</f>
        <v>0</v>
      </c>
      <c r="BG953" s="230">
        <f>IF(N953="zákl. přenesená",J953,0)</f>
        <v>0</v>
      </c>
      <c r="BH953" s="230">
        <f>IF(N953="sníž. přenesená",J953,0)</f>
        <v>0</v>
      </c>
      <c r="BI953" s="230">
        <f>IF(N953="nulová",J953,0)</f>
        <v>0</v>
      </c>
      <c r="BJ953" s="17" t="s">
        <v>86</v>
      </c>
      <c r="BK953" s="230">
        <f>ROUND(I953*H953,2)</f>
        <v>0</v>
      </c>
      <c r="BL953" s="17" t="s">
        <v>245</v>
      </c>
      <c r="BM953" s="229" t="s">
        <v>1964</v>
      </c>
    </row>
    <row r="954" s="13" customFormat="1">
      <c r="A954" s="13"/>
      <c r="B954" s="236"/>
      <c r="C954" s="237"/>
      <c r="D954" s="231" t="s">
        <v>179</v>
      </c>
      <c r="E954" s="238" t="s">
        <v>1</v>
      </c>
      <c r="F954" s="239" t="s">
        <v>1965</v>
      </c>
      <c r="G954" s="237"/>
      <c r="H954" s="240">
        <v>197.339</v>
      </c>
      <c r="I954" s="241"/>
      <c r="J954" s="237"/>
      <c r="K954" s="237"/>
      <c r="L954" s="242"/>
      <c r="M954" s="243"/>
      <c r="N954" s="244"/>
      <c r="O954" s="244"/>
      <c r="P954" s="244"/>
      <c r="Q954" s="244"/>
      <c r="R954" s="244"/>
      <c r="S954" s="244"/>
      <c r="T954" s="245"/>
      <c r="U954" s="13"/>
      <c r="V954" s="13"/>
      <c r="W954" s="13"/>
      <c r="X954" s="13"/>
      <c r="Y954" s="13"/>
      <c r="Z954" s="13"/>
      <c r="AA954" s="13"/>
      <c r="AB954" s="13"/>
      <c r="AC954" s="13"/>
      <c r="AD954" s="13"/>
      <c r="AE954" s="13"/>
      <c r="AT954" s="246" t="s">
        <v>179</v>
      </c>
      <c r="AU954" s="246" t="s">
        <v>88</v>
      </c>
      <c r="AV954" s="13" t="s">
        <v>88</v>
      </c>
      <c r="AW954" s="13" t="s">
        <v>34</v>
      </c>
      <c r="AX954" s="13" t="s">
        <v>78</v>
      </c>
      <c r="AY954" s="246" t="s">
        <v>162</v>
      </c>
    </row>
    <row r="955" s="14" customFormat="1">
      <c r="A955" s="14"/>
      <c r="B955" s="247"/>
      <c r="C955" s="248"/>
      <c r="D955" s="231" t="s">
        <v>179</v>
      </c>
      <c r="E955" s="249" t="s">
        <v>1</v>
      </c>
      <c r="F955" s="250" t="s">
        <v>181</v>
      </c>
      <c r="G955" s="248"/>
      <c r="H955" s="251">
        <v>197.339</v>
      </c>
      <c r="I955" s="252"/>
      <c r="J955" s="248"/>
      <c r="K955" s="248"/>
      <c r="L955" s="253"/>
      <c r="M955" s="254"/>
      <c r="N955" s="255"/>
      <c r="O955" s="255"/>
      <c r="P955" s="255"/>
      <c r="Q955" s="255"/>
      <c r="R955" s="255"/>
      <c r="S955" s="255"/>
      <c r="T955" s="256"/>
      <c r="U955" s="14"/>
      <c r="V955" s="14"/>
      <c r="W955" s="14"/>
      <c r="X955" s="14"/>
      <c r="Y955" s="14"/>
      <c r="Z955" s="14"/>
      <c r="AA955" s="14"/>
      <c r="AB955" s="14"/>
      <c r="AC955" s="14"/>
      <c r="AD955" s="14"/>
      <c r="AE955" s="14"/>
      <c r="AT955" s="257" t="s">
        <v>179</v>
      </c>
      <c r="AU955" s="257" t="s">
        <v>88</v>
      </c>
      <c r="AV955" s="14" t="s">
        <v>170</v>
      </c>
      <c r="AW955" s="14" t="s">
        <v>34</v>
      </c>
      <c r="AX955" s="14" t="s">
        <v>86</v>
      </c>
      <c r="AY955" s="257" t="s">
        <v>162</v>
      </c>
    </row>
    <row r="956" s="2" customFormat="1" ht="24.15" customHeight="1">
      <c r="A956" s="38"/>
      <c r="B956" s="39"/>
      <c r="C956" s="218" t="s">
        <v>1966</v>
      </c>
      <c r="D956" s="218" t="s">
        <v>165</v>
      </c>
      <c r="E956" s="219" t="s">
        <v>1967</v>
      </c>
      <c r="F956" s="220" t="s">
        <v>1968</v>
      </c>
      <c r="G956" s="221" t="s">
        <v>1382</v>
      </c>
      <c r="H956" s="283"/>
      <c r="I956" s="223"/>
      <c r="J956" s="224">
        <f>ROUND(I956*H956,2)</f>
        <v>0</v>
      </c>
      <c r="K956" s="220" t="s">
        <v>169</v>
      </c>
      <c r="L956" s="44"/>
      <c r="M956" s="225" t="s">
        <v>1</v>
      </c>
      <c r="N956" s="226" t="s">
        <v>43</v>
      </c>
      <c r="O956" s="91"/>
      <c r="P956" s="227">
        <f>O956*H956</f>
        <v>0</v>
      </c>
      <c r="Q956" s="227">
        <v>0</v>
      </c>
      <c r="R956" s="227">
        <f>Q956*H956</f>
        <v>0</v>
      </c>
      <c r="S956" s="227">
        <v>0</v>
      </c>
      <c r="T956" s="228">
        <f>S956*H956</f>
        <v>0</v>
      </c>
      <c r="U956" s="38"/>
      <c r="V956" s="38"/>
      <c r="W956" s="38"/>
      <c r="X956" s="38"/>
      <c r="Y956" s="38"/>
      <c r="Z956" s="38"/>
      <c r="AA956" s="38"/>
      <c r="AB956" s="38"/>
      <c r="AC956" s="38"/>
      <c r="AD956" s="38"/>
      <c r="AE956" s="38"/>
      <c r="AR956" s="229" t="s">
        <v>245</v>
      </c>
      <c r="AT956" s="229" t="s">
        <v>165</v>
      </c>
      <c r="AU956" s="229" t="s">
        <v>88</v>
      </c>
      <c r="AY956" s="17" t="s">
        <v>162</v>
      </c>
      <c r="BE956" s="230">
        <f>IF(N956="základní",J956,0)</f>
        <v>0</v>
      </c>
      <c r="BF956" s="230">
        <f>IF(N956="snížená",J956,0)</f>
        <v>0</v>
      </c>
      <c r="BG956" s="230">
        <f>IF(N956="zákl. přenesená",J956,0)</f>
        <v>0</v>
      </c>
      <c r="BH956" s="230">
        <f>IF(N956="sníž. přenesená",J956,0)</f>
        <v>0</v>
      </c>
      <c r="BI956" s="230">
        <f>IF(N956="nulová",J956,0)</f>
        <v>0</v>
      </c>
      <c r="BJ956" s="17" t="s">
        <v>86</v>
      </c>
      <c r="BK956" s="230">
        <f>ROUND(I956*H956,2)</f>
        <v>0</v>
      </c>
      <c r="BL956" s="17" t="s">
        <v>245</v>
      </c>
      <c r="BM956" s="229" t="s">
        <v>1969</v>
      </c>
    </row>
    <row r="957" s="12" customFormat="1" ht="22.8" customHeight="1">
      <c r="A957" s="12"/>
      <c r="B957" s="202"/>
      <c r="C957" s="203"/>
      <c r="D957" s="204" t="s">
        <v>77</v>
      </c>
      <c r="E957" s="216" t="s">
        <v>1970</v>
      </c>
      <c r="F957" s="216" t="s">
        <v>1971</v>
      </c>
      <c r="G957" s="203"/>
      <c r="H957" s="203"/>
      <c r="I957" s="206"/>
      <c r="J957" s="217">
        <f>BK957</f>
        <v>0</v>
      </c>
      <c r="K957" s="203"/>
      <c r="L957" s="208"/>
      <c r="M957" s="209"/>
      <c r="N957" s="210"/>
      <c r="O957" s="210"/>
      <c r="P957" s="211">
        <f>SUM(P958:P979)</f>
        <v>0</v>
      </c>
      <c r="Q957" s="210"/>
      <c r="R957" s="211">
        <f>SUM(R958:R979)</f>
        <v>9.8577174000000003</v>
      </c>
      <c r="S957" s="210"/>
      <c r="T957" s="212">
        <f>SUM(T958:T979)</f>
        <v>0</v>
      </c>
      <c r="U957" s="12"/>
      <c r="V957" s="12"/>
      <c r="W957" s="12"/>
      <c r="X957" s="12"/>
      <c r="Y957" s="12"/>
      <c r="Z957" s="12"/>
      <c r="AA957" s="12"/>
      <c r="AB957" s="12"/>
      <c r="AC957" s="12"/>
      <c r="AD957" s="12"/>
      <c r="AE957" s="12"/>
      <c r="AR957" s="213" t="s">
        <v>88</v>
      </c>
      <c r="AT957" s="214" t="s">
        <v>77</v>
      </c>
      <c r="AU957" s="214" t="s">
        <v>86</v>
      </c>
      <c r="AY957" s="213" t="s">
        <v>162</v>
      </c>
      <c r="BK957" s="215">
        <f>SUM(BK958:BK979)</f>
        <v>0</v>
      </c>
    </row>
    <row r="958" s="2" customFormat="1" ht="21.75" customHeight="1">
      <c r="A958" s="38"/>
      <c r="B958" s="39"/>
      <c r="C958" s="218" t="s">
        <v>1972</v>
      </c>
      <c r="D958" s="218" t="s">
        <v>165</v>
      </c>
      <c r="E958" s="219" t="s">
        <v>1973</v>
      </c>
      <c r="F958" s="220" t="s">
        <v>1974</v>
      </c>
      <c r="G958" s="221" t="s">
        <v>208</v>
      </c>
      <c r="H958" s="222">
        <v>18.199999999999999</v>
      </c>
      <c r="I958" s="223"/>
      <c r="J958" s="224">
        <f>ROUND(I958*H958,2)</f>
        <v>0</v>
      </c>
      <c r="K958" s="220" t="s">
        <v>169</v>
      </c>
      <c r="L958" s="44"/>
      <c r="M958" s="225" t="s">
        <v>1</v>
      </c>
      <c r="N958" s="226" t="s">
        <v>43</v>
      </c>
      <c r="O958" s="91"/>
      <c r="P958" s="227">
        <f>O958*H958</f>
        <v>0</v>
      </c>
      <c r="Q958" s="227">
        <v>0.00020000000000000001</v>
      </c>
      <c r="R958" s="227">
        <f>Q958*H958</f>
        <v>0.00364</v>
      </c>
      <c r="S958" s="227">
        <v>0</v>
      </c>
      <c r="T958" s="228">
        <f>S958*H958</f>
        <v>0</v>
      </c>
      <c r="U958" s="38"/>
      <c r="V958" s="38"/>
      <c r="W958" s="38"/>
      <c r="X958" s="38"/>
      <c r="Y958" s="38"/>
      <c r="Z958" s="38"/>
      <c r="AA958" s="38"/>
      <c r="AB958" s="38"/>
      <c r="AC958" s="38"/>
      <c r="AD958" s="38"/>
      <c r="AE958" s="38"/>
      <c r="AR958" s="229" t="s">
        <v>245</v>
      </c>
      <c r="AT958" s="229" t="s">
        <v>165</v>
      </c>
      <c r="AU958" s="229" t="s">
        <v>88</v>
      </c>
      <c r="AY958" s="17" t="s">
        <v>162</v>
      </c>
      <c r="BE958" s="230">
        <f>IF(N958="základní",J958,0)</f>
        <v>0</v>
      </c>
      <c r="BF958" s="230">
        <f>IF(N958="snížená",J958,0)</f>
        <v>0</v>
      </c>
      <c r="BG958" s="230">
        <f>IF(N958="zákl. přenesená",J958,0)</f>
        <v>0</v>
      </c>
      <c r="BH958" s="230">
        <f>IF(N958="sníž. přenesená",J958,0)</f>
        <v>0</v>
      </c>
      <c r="BI958" s="230">
        <f>IF(N958="nulová",J958,0)</f>
        <v>0</v>
      </c>
      <c r="BJ958" s="17" t="s">
        <v>86</v>
      </c>
      <c r="BK958" s="230">
        <f>ROUND(I958*H958,2)</f>
        <v>0</v>
      </c>
      <c r="BL958" s="17" t="s">
        <v>245</v>
      </c>
      <c r="BM958" s="229" t="s">
        <v>1975</v>
      </c>
    </row>
    <row r="959" s="2" customFormat="1" ht="16.5" customHeight="1">
      <c r="A959" s="38"/>
      <c r="B959" s="39"/>
      <c r="C959" s="273" t="s">
        <v>1976</v>
      </c>
      <c r="D959" s="273" t="s">
        <v>616</v>
      </c>
      <c r="E959" s="274" t="s">
        <v>1977</v>
      </c>
      <c r="F959" s="275" t="s">
        <v>1978</v>
      </c>
      <c r="G959" s="276" t="s">
        <v>208</v>
      </c>
      <c r="H959" s="277">
        <v>20.02</v>
      </c>
      <c r="I959" s="278"/>
      <c r="J959" s="279">
        <f>ROUND(I959*H959,2)</f>
        <v>0</v>
      </c>
      <c r="K959" s="275" t="s">
        <v>169</v>
      </c>
      <c r="L959" s="280"/>
      <c r="M959" s="281" t="s">
        <v>1</v>
      </c>
      <c r="N959" s="282" t="s">
        <v>43</v>
      </c>
      <c r="O959" s="91"/>
      <c r="P959" s="227">
        <f>O959*H959</f>
        <v>0</v>
      </c>
      <c r="Q959" s="227">
        <v>0.00012</v>
      </c>
      <c r="R959" s="227">
        <f>Q959*H959</f>
        <v>0.0024023999999999998</v>
      </c>
      <c r="S959" s="227">
        <v>0</v>
      </c>
      <c r="T959" s="228">
        <f>S959*H959</f>
        <v>0</v>
      </c>
      <c r="U959" s="38"/>
      <c r="V959" s="38"/>
      <c r="W959" s="38"/>
      <c r="X959" s="38"/>
      <c r="Y959" s="38"/>
      <c r="Z959" s="38"/>
      <c r="AA959" s="38"/>
      <c r="AB959" s="38"/>
      <c r="AC959" s="38"/>
      <c r="AD959" s="38"/>
      <c r="AE959" s="38"/>
      <c r="AR959" s="229" t="s">
        <v>318</v>
      </c>
      <c r="AT959" s="229" t="s">
        <v>616</v>
      </c>
      <c r="AU959" s="229" t="s">
        <v>88</v>
      </c>
      <c r="AY959" s="17" t="s">
        <v>162</v>
      </c>
      <c r="BE959" s="230">
        <f>IF(N959="základní",J959,0)</f>
        <v>0</v>
      </c>
      <c r="BF959" s="230">
        <f>IF(N959="snížená",J959,0)</f>
        <v>0</v>
      </c>
      <c r="BG959" s="230">
        <f>IF(N959="zákl. přenesená",J959,0)</f>
        <v>0</v>
      </c>
      <c r="BH959" s="230">
        <f>IF(N959="sníž. přenesená",J959,0)</f>
        <v>0</v>
      </c>
      <c r="BI959" s="230">
        <f>IF(N959="nulová",J959,0)</f>
        <v>0</v>
      </c>
      <c r="BJ959" s="17" t="s">
        <v>86</v>
      </c>
      <c r="BK959" s="230">
        <f>ROUND(I959*H959,2)</f>
        <v>0</v>
      </c>
      <c r="BL959" s="17" t="s">
        <v>245</v>
      </c>
      <c r="BM959" s="229" t="s">
        <v>1979</v>
      </c>
    </row>
    <row r="960" s="13" customFormat="1">
      <c r="A960" s="13"/>
      <c r="B960" s="236"/>
      <c r="C960" s="237"/>
      <c r="D960" s="231" t="s">
        <v>179</v>
      </c>
      <c r="E960" s="238" t="s">
        <v>1</v>
      </c>
      <c r="F960" s="239" t="s">
        <v>1980</v>
      </c>
      <c r="G960" s="237"/>
      <c r="H960" s="240">
        <v>20.02</v>
      </c>
      <c r="I960" s="241"/>
      <c r="J960" s="237"/>
      <c r="K960" s="237"/>
      <c r="L960" s="242"/>
      <c r="M960" s="243"/>
      <c r="N960" s="244"/>
      <c r="O960" s="244"/>
      <c r="P960" s="244"/>
      <c r="Q960" s="244"/>
      <c r="R960" s="244"/>
      <c r="S960" s="244"/>
      <c r="T960" s="245"/>
      <c r="U960" s="13"/>
      <c r="V960" s="13"/>
      <c r="W960" s="13"/>
      <c r="X960" s="13"/>
      <c r="Y960" s="13"/>
      <c r="Z960" s="13"/>
      <c r="AA960" s="13"/>
      <c r="AB960" s="13"/>
      <c r="AC960" s="13"/>
      <c r="AD960" s="13"/>
      <c r="AE960" s="13"/>
      <c r="AT960" s="246" t="s">
        <v>179</v>
      </c>
      <c r="AU960" s="246" t="s">
        <v>88</v>
      </c>
      <c r="AV960" s="13" t="s">
        <v>88</v>
      </c>
      <c r="AW960" s="13" t="s">
        <v>34</v>
      </c>
      <c r="AX960" s="13" t="s">
        <v>78</v>
      </c>
      <c r="AY960" s="246" t="s">
        <v>162</v>
      </c>
    </row>
    <row r="961" s="14" customFormat="1">
      <c r="A961" s="14"/>
      <c r="B961" s="247"/>
      <c r="C961" s="248"/>
      <c r="D961" s="231" t="s">
        <v>179</v>
      </c>
      <c r="E961" s="249" t="s">
        <v>1</v>
      </c>
      <c r="F961" s="250" t="s">
        <v>181</v>
      </c>
      <c r="G961" s="248"/>
      <c r="H961" s="251">
        <v>20.02</v>
      </c>
      <c r="I961" s="252"/>
      <c r="J961" s="248"/>
      <c r="K961" s="248"/>
      <c r="L961" s="253"/>
      <c r="M961" s="254"/>
      <c r="N961" s="255"/>
      <c r="O961" s="255"/>
      <c r="P961" s="255"/>
      <c r="Q961" s="255"/>
      <c r="R961" s="255"/>
      <c r="S961" s="255"/>
      <c r="T961" s="256"/>
      <c r="U961" s="14"/>
      <c r="V961" s="14"/>
      <c r="W961" s="14"/>
      <c r="X961" s="14"/>
      <c r="Y961" s="14"/>
      <c r="Z961" s="14"/>
      <c r="AA961" s="14"/>
      <c r="AB961" s="14"/>
      <c r="AC961" s="14"/>
      <c r="AD961" s="14"/>
      <c r="AE961" s="14"/>
      <c r="AT961" s="257" t="s">
        <v>179</v>
      </c>
      <c r="AU961" s="257" t="s">
        <v>88</v>
      </c>
      <c r="AV961" s="14" t="s">
        <v>170</v>
      </c>
      <c r="AW961" s="14" t="s">
        <v>34</v>
      </c>
      <c r="AX961" s="14" t="s">
        <v>86</v>
      </c>
      <c r="AY961" s="257" t="s">
        <v>162</v>
      </c>
    </row>
    <row r="962" s="2" customFormat="1" ht="33" customHeight="1">
      <c r="A962" s="38"/>
      <c r="B962" s="39"/>
      <c r="C962" s="218" t="s">
        <v>1981</v>
      </c>
      <c r="D962" s="218" t="s">
        <v>165</v>
      </c>
      <c r="E962" s="219" t="s">
        <v>1982</v>
      </c>
      <c r="F962" s="220" t="s">
        <v>1983</v>
      </c>
      <c r="G962" s="221" t="s">
        <v>176</v>
      </c>
      <c r="H962" s="222">
        <v>238.05000000000001</v>
      </c>
      <c r="I962" s="223"/>
      <c r="J962" s="224">
        <f>ROUND(I962*H962,2)</f>
        <v>0</v>
      </c>
      <c r="K962" s="220" t="s">
        <v>169</v>
      </c>
      <c r="L962" s="44"/>
      <c r="M962" s="225" t="s">
        <v>1</v>
      </c>
      <c r="N962" s="226" t="s">
        <v>43</v>
      </c>
      <c r="O962" s="91"/>
      <c r="P962" s="227">
        <f>O962*H962</f>
        <v>0</v>
      </c>
      <c r="Q962" s="227">
        <v>0.0073000000000000001</v>
      </c>
      <c r="R962" s="227">
        <f>Q962*H962</f>
        <v>1.737765</v>
      </c>
      <c r="S962" s="227">
        <v>0</v>
      </c>
      <c r="T962" s="228">
        <f>S962*H962</f>
        <v>0</v>
      </c>
      <c r="U962" s="38"/>
      <c r="V962" s="38"/>
      <c r="W962" s="38"/>
      <c r="X962" s="38"/>
      <c r="Y962" s="38"/>
      <c r="Z962" s="38"/>
      <c r="AA962" s="38"/>
      <c r="AB962" s="38"/>
      <c r="AC962" s="38"/>
      <c r="AD962" s="38"/>
      <c r="AE962" s="38"/>
      <c r="AR962" s="229" t="s">
        <v>245</v>
      </c>
      <c r="AT962" s="229" t="s">
        <v>165</v>
      </c>
      <c r="AU962" s="229" t="s">
        <v>88</v>
      </c>
      <c r="AY962" s="17" t="s">
        <v>162</v>
      </c>
      <c r="BE962" s="230">
        <f>IF(N962="základní",J962,0)</f>
        <v>0</v>
      </c>
      <c r="BF962" s="230">
        <f>IF(N962="snížená",J962,0)</f>
        <v>0</v>
      </c>
      <c r="BG962" s="230">
        <f>IF(N962="zákl. přenesená",J962,0)</f>
        <v>0</v>
      </c>
      <c r="BH962" s="230">
        <f>IF(N962="sníž. přenesená",J962,0)</f>
        <v>0</v>
      </c>
      <c r="BI962" s="230">
        <f>IF(N962="nulová",J962,0)</f>
        <v>0</v>
      </c>
      <c r="BJ962" s="17" t="s">
        <v>86</v>
      </c>
      <c r="BK962" s="230">
        <f>ROUND(I962*H962,2)</f>
        <v>0</v>
      </c>
      <c r="BL962" s="17" t="s">
        <v>245</v>
      </c>
      <c r="BM962" s="229" t="s">
        <v>1984</v>
      </c>
    </row>
    <row r="963" s="2" customFormat="1">
      <c r="A963" s="38"/>
      <c r="B963" s="39"/>
      <c r="C963" s="40"/>
      <c r="D963" s="231" t="s">
        <v>172</v>
      </c>
      <c r="E963" s="40"/>
      <c r="F963" s="232" t="s">
        <v>1985</v>
      </c>
      <c r="G963" s="40"/>
      <c r="H963" s="40"/>
      <c r="I963" s="233"/>
      <c r="J963" s="40"/>
      <c r="K963" s="40"/>
      <c r="L963" s="44"/>
      <c r="M963" s="234"/>
      <c r="N963" s="235"/>
      <c r="O963" s="91"/>
      <c r="P963" s="91"/>
      <c r="Q963" s="91"/>
      <c r="R963" s="91"/>
      <c r="S963" s="91"/>
      <c r="T963" s="92"/>
      <c r="U963" s="38"/>
      <c r="V963" s="38"/>
      <c r="W963" s="38"/>
      <c r="X963" s="38"/>
      <c r="Y963" s="38"/>
      <c r="Z963" s="38"/>
      <c r="AA963" s="38"/>
      <c r="AB963" s="38"/>
      <c r="AC963" s="38"/>
      <c r="AD963" s="38"/>
      <c r="AE963" s="38"/>
      <c r="AT963" s="17" t="s">
        <v>172</v>
      </c>
      <c r="AU963" s="17" t="s">
        <v>88</v>
      </c>
    </row>
    <row r="964" s="15" customFormat="1">
      <c r="A964" s="15"/>
      <c r="B964" s="258"/>
      <c r="C964" s="259"/>
      <c r="D964" s="231" t="s">
        <v>179</v>
      </c>
      <c r="E964" s="260" t="s">
        <v>1</v>
      </c>
      <c r="F964" s="261" t="s">
        <v>334</v>
      </c>
      <c r="G964" s="259"/>
      <c r="H964" s="260" t="s">
        <v>1</v>
      </c>
      <c r="I964" s="262"/>
      <c r="J964" s="259"/>
      <c r="K964" s="259"/>
      <c r="L964" s="263"/>
      <c r="M964" s="264"/>
      <c r="N964" s="265"/>
      <c r="O964" s="265"/>
      <c r="P964" s="265"/>
      <c r="Q964" s="265"/>
      <c r="R964" s="265"/>
      <c r="S964" s="265"/>
      <c r="T964" s="266"/>
      <c r="U964" s="15"/>
      <c r="V964" s="15"/>
      <c r="W964" s="15"/>
      <c r="X964" s="15"/>
      <c r="Y964" s="15"/>
      <c r="Z964" s="15"/>
      <c r="AA964" s="15"/>
      <c r="AB964" s="15"/>
      <c r="AC964" s="15"/>
      <c r="AD964" s="15"/>
      <c r="AE964" s="15"/>
      <c r="AT964" s="267" t="s">
        <v>179</v>
      </c>
      <c r="AU964" s="267" t="s">
        <v>88</v>
      </c>
      <c r="AV964" s="15" t="s">
        <v>86</v>
      </c>
      <c r="AW964" s="15" t="s">
        <v>34</v>
      </c>
      <c r="AX964" s="15" t="s">
        <v>78</v>
      </c>
      <c r="AY964" s="267" t="s">
        <v>162</v>
      </c>
    </row>
    <row r="965" s="13" customFormat="1">
      <c r="A965" s="13"/>
      <c r="B965" s="236"/>
      <c r="C965" s="237"/>
      <c r="D965" s="231" t="s">
        <v>179</v>
      </c>
      <c r="E965" s="238" t="s">
        <v>1</v>
      </c>
      <c r="F965" s="239" t="s">
        <v>1986</v>
      </c>
      <c r="G965" s="237"/>
      <c r="H965" s="240">
        <v>163.05000000000001</v>
      </c>
      <c r="I965" s="241"/>
      <c r="J965" s="237"/>
      <c r="K965" s="237"/>
      <c r="L965" s="242"/>
      <c r="M965" s="243"/>
      <c r="N965" s="244"/>
      <c r="O965" s="244"/>
      <c r="P965" s="244"/>
      <c r="Q965" s="244"/>
      <c r="R965" s="244"/>
      <c r="S965" s="244"/>
      <c r="T965" s="245"/>
      <c r="U965" s="13"/>
      <c r="V965" s="13"/>
      <c r="W965" s="13"/>
      <c r="X965" s="13"/>
      <c r="Y965" s="13"/>
      <c r="Z965" s="13"/>
      <c r="AA965" s="13"/>
      <c r="AB965" s="13"/>
      <c r="AC965" s="13"/>
      <c r="AD965" s="13"/>
      <c r="AE965" s="13"/>
      <c r="AT965" s="246" t="s">
        <v>179</v>
      </c>
      <c r="AU965" s="246" t="s">
        <v>88</v>
      </c>
      <c r="AV965" s="13" t="s">
        <v>88</v>
      </c>
      <c r="AW965" s="13" t="s">
        <v>34</v>
      </c>
      <c r="AX965" s="13" t="s">
        <v>78</v>
      </c>
      <c r="AY965" s="246" t="s">
        <v>162</v>
      </c>
    </row>
    <row r="966" s="15" customFormat="1">
      <c r="A966" s="15"/>
      <c r="B966" s="258"/>
      <c r="C966" s="259"/>
      <c r="D966" s="231" t="s">
        <v>179</v>
      </c>
      <c r="E966" s="260" t="s">
        <v>1</v>
      </c>
      <c r="F966" s="261" t="s">
        <v>336</v>
      </c>
      <c r="G966" s="259"/>
      <c r="H966" s="260" t="s">
        <v>1</v>
      </c>
      <c r="I966" s="262"/>
      <c r="J966" s="259"/>
      <c r="K966" s="259"/>
      <c r="L966" s="263"/>
      <c r="M966" s="264"/>
      <c r="N966" s="265"/>
      <c r="O966" s="265"/>
      <c r="P966" s="265"/>
      <c r="Q966" s="265"/>
      <c r="R966" s="265"/>
      <c r="S966" s="265"/>
      <c r="T966" s="266"/>
      <c r="U966" s="15"/>
      <c r="V966" s="15"/>
      <c r="W966" s="15"/>
      <c r="X966" s="15"/>
      <c r="Y966" s="15"/>
      <c r="Z966" s="15"/>
      <c r="AA966" s="15"/>
      <c r="AB966" s="15"/>
      <c r="AC966" s="15"/>
      <c r="AD966" s="15"/>
      <c r="AE966" s="15"/>
      <c r="AT966" s="267" t="s">
        <v>179</v>
      </c>
      <c r="AU966" s="267" t="s">
        <v>88</v>
      </c>
      <c r="AV966" s="15" t="s">
        <v>86</v>
      </c>
      <c r="AW966" s="15" t="s">
        <v>34</v>
      </c>
      <c r="AX966" s="15" t="s">
        <v>78</v>
      </c>
      <c r="AY966" s="267" t="s">
        <v>162</v>
      </c>
    </row>
    <row r="967" s="13" customFormat="1">
      <c r="A967" s="13"/>
      <c r="B967" s="236"/>
      <c r="C967" s="237"/>
      <c r="D967" s="231" t="s">
        <v>179</v>
      </c>
      <c r="E967" s="238" t="s">
        <v>1</v>
      </c>
      <c r="F967" s="239" t="s">
        <v>1987</v>
      </c>
      <c r="G967" s="237"/>
      <c r="H967" s="240">
        <v>75</v>
      </c>
      <c r="I967" s="241"/>
      <c r="J967" s="237"/>
      <c r="K967" s="237"/>
      <c r="L967" s="242"/>
      <c r="M967" s="243"/>
      <c r="N967" s="244"/>
      <c r="O967" s="244"/>
      <c r="P967" s="244"/>
      <c r="Q967" s="244"/>
      <c r="R967" s="244"/>
      <c r="S967" s="244"/>
      <c r="T967" s="245"/>
      <c r="U967" s="13"/>
      <c r="V967" s="13"/>
      <c r="W967" s="13"/>
      <c r="X967" s="13"/>
      <c r="Y967" s="13"/>
      <c r="Z967" s="13"/>
      <c r="AA967" s="13"/>
      <c r="AB967" s="13"/>
      <c r="AC967" s="13"/>
      <c r="AD967" s="13"/>
      <c r="AE967" s="13"/>
      <c r="AT967" s="246" t="s">
        <v>179</v>
      </c>
      <c r="AU967" s="246" t="s">
        <v>88</v>
      </c>
      <c r="AV967" s="13" t="s">
        <v>88</v>
      </c>
      <c r="AW967" s="13" t="s">
        <v>34</v>
      </c>
      <c r="AX967" s="13" t="s">
        <v>78</v>
      </c>
      <c r="AY967" s="246" t="s">
        <v>162</v>
      </c>
    </row>
    <row r="968" s="14" customFormat="1">
      <c r="A968" s="14"/>
      <c r="B968" s="247"/>
      <c r="C968" s="248"/>
      <c r="D968" s="231" t="s">
        <v>179</v>
      </c>
      <c r="E968" s="249" t="s">
        <v>1</v>
      </c>
      <c r="F968" s="250" t="s">
        <v>181</v>
      </c>
      <c r="G968" s="248"/>
      <c r="H968" s="251">
        <v>238.05000000000001</v>
      </c>
      <c r="I968" s="252"/>
      <c r="J968" s="248"/>
      <c r="K968" s="248"/>
      <c r="L968" s="253"/>
      <c r="M968" s="254"/>
      <c r="N968" s="255"/>
      <c r="O968" s="255"/>
      <c r="P968" s="255"/>
      <c r="Q968" s="255"/>
      <c r="R968" s="255"/>
      <c r="S968" s="255"/>
      <c r="T968" s="256"/>
      <c r="U968" s="14"/>
      <c r="V968" s="14"/>
      <c r="W968" s="14"/>
      <c r="X968" s="14"/>
      <c r="Y968" s="14"/>
      <c r="Z968" s="14"/>
      <c r="AA968" s="14"/>
      <c r="AB968" s="14"/>
      <c r="AC968" s="14"/>
      <c r="AD968" s="14"/>
      <c r="AE968" s="14"/>
      <c r="AT968" s="257" t="s">
        <v>179</v>
      </c>
      <c r="AU968" s="257" t="s">
        <v>88</v>
      </c>
      <c r="AV968" s="14" t="s">
        <v>170</v>
      </c>
      <c r="AW968" s="14" t="s">
        <v>34</v>
      </c>
      <c r="AX968" s="14" t="s">
        <v>86</v>
      </c>
      <c r="AY968" s="257" t="s">
        <v>162</v>
      </c>
    </row>
    <row r="969" s="2" customFormat="1" ht="16.5" customHeight="1">
      <c r="A969" s="38"/>
      <c r="B969" s="39"/>
      <c r="C969" s="273" t="s">
        <v>1988</v>
      </c>
      <c r="D969" s="273" t="s">
        <v>616</v>
      </c>
      <c r="E969" s="274" t="s">
        <v>1989</v>
      </c>
      <c r="F969" s="275" t="s">
        <v>1990</v>
      </c>
      <c r="G969" s="276" t="s">
        <v>1</v>
      </c>
      <c r="H969" s="277">
        <v>249.953</v>
      </c>
      <c r="I969" s="278"/>
      <c r="J969" s="279">
        <f>ROUND(I969*H969,2)</f>
        <v>0</v>
      </c>
      <c r="K969" s="275" t="s">
        <v>1</v>
      </c>
      <c r="L969" s="280"/>
      <c r="M969" s="281" t="s">
        <v>1</v>
      </c>
      <c r="N969" s="282" t="s">
        <v>43</v>
      </c>
      <c r="O969" s="91"/>
      <c r="P969" s="227">
        <f>O969*H969</f>
        <v>0</v>
      </c>
      <c r="Q969" s="227">
        <v>0</v>
      </c>
      <c r="R969" s="227">
        <f>Q969*H969</f>
        <v>0</v>
      </c>
      <c r="S969" s="227">
        <v>0</v>
      </c>
      <c r="T969" s="228">
        <f>S969*H969</f>
        <v>0</v>
      </c>
      <c r="U969" s="38"/>
      <c r="V969" s="38"/>
      <c r="W969" s="38"/>
      <c r="X969" s="38"/>
      <c r="Y969" s="38"/>
      <c r="Z969" s="38"/>
      <c r="AA969" s="38"/>
      <c r="AB969" s="38"/>
      <c r="AC969" s="38"/>
      <c r="AD969" s="38"/>
      <c r="AE969" s="38"/>
      <c r="AR969" s="229" t="s">
        <v>318</v>
      </c>
      <c r="AT969" s="229" t="s">
        <v>616</v>
      </c>
      <c r="AU969" s="229" t="s">
        <v>88</v>
      </c>
      <c r="AY969" s="17" t="s">
        <v>162</v>
      </c>
      <c r="BE969" s="230">
        <f>IF(N969="základní",J969,0)</f>
        <v>0</v>
      </c>
      <c r="BF969" s="230">
        <f>IF(N969="snížená",J969,0)</f>
        <v>0</v>
      </c>
      <c r="BG969" s="230">
        <f>IF(N969="zákl. přenesená",J969,0)</f>
        <v>0</v>
      </c>
      <c r="BH969" s="230">
        <f>IF(N969="sníž. přenesená",J969,0)</f>
        <v>0</v>
      </c>
      <c r="BI969" s="230">
        <f>IF(N969="nulová",J969,0)</f>
        <v>0</v>
      </c>
      <c r="BJ969" s="17" t="s">
        <v>86</v>
      </c>
      <c r="BK969" s="230">
        <f>ROUND(I969*H969,2)</f>
        <v>0</v>
      </c>
      <c r="BL969" s="17" t="s">
        <v>245</v>
      </c>
      <c r="BM969" s="229" t="s">
        <v>1991</v>
      </c>
    </row>
    <row r="970" s="13" customFormat="1">
      <c r="A970" s="13"/>
      <c r="B970" s="236"/>
      <c r="C970" s="237"/>
      <c r="D970" s="231" t="s">
        <v>179</v>
      </c>
      <c r="E970" s="238" t="s">
        <v>1</v>
      </c>
      <c r="F970" s="239" t="s">
        <v>1992</v>
      </c>
      <c r="G970" s="237"/>
      <c r="H970" s="240">
        <v>249.953</v>
      </c>
      <c r="I970" s="241"/>
      <c r="J970" s="237"/>
      <c r="K970" s="237"/>
      <c r="L970" s="242"/>
      <c r="M970" s="243"/>
      <c r="N970" s="244"/>
      <c r="O970" s="244"/>
      <c r="P970" s="244"/>
      <c r="Q970" s="244"/>
      <c r="R970" s="244"/>
      <c r="S970" s="244"/>
      <c r="T970" s="245"/>
      <c r="U970" s="13"/>
      <c r="V970" s="13"/>
      <c r="W970" s="13"/>
      <c r="X970" s="13"/>
      <c r="Y970" s="13"/>
      <c r="Z970" s="13"/>
      <c r="AA970" s="13"/>
      <c r="AB970" s="13"/>
      <c r="AC970" s="13"/>
      <c r="AD970" s="13"/>
      <c r="AE970" s="13"/>
      <c r="AT970" s="246" t="s">
        <v>179</v>
      </c>
      <c r="AU970" s="246" t="s">
        <v>88</v>
      </c>
      <c r="AV970" s="13" t="s">
        <v>88</v>
      </c>
      <c r="AW970" s="13" t="s">
        <v>34</v>
      </c>
      <c r="AX970" s="13" t="s">
        <v>78</v>
      </c>
      <c r="AY970" s="246" t="s">
        <v>162</v>
      </c>
    </row>
    <row r="971" s="14" customFormat="1">
      <c r="A971" s="14"/>
      <c r="B971" s="247"/>
      <c r="C971" s="248"/>
      <c r="D971" s="231" t="s">
        <v>179</v>
      </c>
      <c r="E971" s="249" t="s">
        <v>1</v>
      </c>
      <c r="F971" s="250" t="s">
        <v>181</v>
      </c>
      <c r="G971" s="248"/>
      <c r="H971" s="251">
        <v>249.953</v>
      </c>
      <c r="I971" s="252"/>
      <c r="J971" s="248"/>
      <c r="K971" s="248"/>
      <c r="L971" s="253"/>
      <c r="M971" s="254"/>
      <c r="N971" s="255"/>
      <c r="O971" s="255"/>
      <c r="P971" s="255"/>
      <c r="Q971" s="255"/>
      <c r="R971" s="255"/>
      <c r="S971" s="255"/>
      <c r="T971" s="256"/>
      <c r="U971" s="14"/>
      <c r="V971" s="14"/>
      <c r="W971" s="14"/>
      <c r="X971" s="14"/>
      <c r="Y971" s="14"/>
      <c r="Z971" s="14"/>
      <c r="AA971" s="14"/>
      <c r="AB971" s="14"/>
      <c r="AC971" s="14"/>
      <c r="AD971" s="14"/>
      <c r="AE971" s="14"/>
      <c r="AT971" s="257" t="s">
        <v>179</v>
      </c>
      <c r="AU971" s="257" t="s">
        <v>88</v>
      </c>
      <c r="AV971" s="14" t="s">
        <v>170</v>
      </c>
      <c r="AW971" s="14" t="s">
        <v>34</v>
      </c>
      <c r="AX971" s="14" t="s">
        <v>86</v>
      </c>
      <c r="AY971" s="257" t="s">
        <v>162</v>
      </c>
    </row>
    <row r="972" s="2" customFormat="1" ht="37.8" customHeight="1">
      <c r="A972" s="38"/>
      <c r="B972" s="39"/>
      <c r="C972" s="218" t="s">
        <v>1993</v>
      </c>
      <c r="D972" s="218" t="s">
        <v>165</v>
      </c>
      <c r="E972" s="219" t="s">
        <v>1994</v>
      </c>
      <c r="F972" s="220" t="s">
        <v>1995</v>
      </c>
      <c r="G972" s="221" t="s">
        <v>176</v>
      </c>
      <c r="H972" s="222">
        <v>279.79000000000002</v>
      </c>
      <c r="I972" s="223"/>
      <c r="J972" s="224">
        <f>ROUND(I972*H972,2)</f>
        <v>0</v>
      </c>
      <c r="K972" s="220" t="s">
        <v>169</v>
      </c>
      <c r="L972" s="44"/>
      <c r="M972" s="225" t="s">
        <v>1</v>
      </c>
      <c r="N972" s="226" t="s">
        <v>43</v>
      </c>
      <c r="O972" s="91"/>
      <c r="P972" s="227">
        <f>O972*H972</f>
        <v>0</v>
      </c>
      <c r="Q972" s="227">
        <v>0.0050000000000000001</v>
      </c>
      <c r="R972" s="227">
        <f>Q972*H972</f>
        <v>1.3989500000000001</v>
      </c>
      <c r="S972" s="227">
        <v>0</v>
      </c>
      <c r="T972" s="228">
        <f>S972*H972</f>
        <v>0</v>
      </c>
      <c r="U972" s="38"/>
      <c r="V972" s="38"/>
      <c r="W972" s="38"/>
      <c r="X972" s="38"/>
      <c r="Y972" s="38"/>
      <c r="Z972" s="38"/>
      <c r="AA972" s="38"/>
      <c r="AB972" s="38"/>
      <c r="AC972" s="38"/>
      <c r="AD972" s="38"/>
      <c r="AE972" s="38"/>
      <c r="AR972" s="229" t="s">
        <v>245</v>
      </c>
      <c r="AT972" s="229" t="s">
        <v>165</v>
      </c>
      <c r="AU972" s="229" t="s">
        <v>88</v>
      </c>
      <c r="AY972" s="17" t="s">
        <v>162</v>
      </c>
      <c r="BE972" s="230">
        <f>IF(N972="základní",J972,0)</f>
        <v>0</v>
      </c>
      <c r="BF972" s="230">
        <f>IF(N972="snížená",J972,0)</f>
        <v>0</v>
      </c>
      <c r="BG972" s="230">
        <f>IF(N972="zákl. přenesená",J972,0)</f>
        <v>0</v>
      </c>
      <c r="BH972" s="230">
        <f>IF(N972="sníž. přenesená",J972,0)</f>
        <v>0</v>
      </c>
      <c r="BI972" s="230">
        <f>IF(N972="nulová",J972,0)</f>
        <v>0</v>
      </c>
      <c r="BJ972" s="17" t="s">
        <v>86</v>
      </c>
      <c r="BK972" s="230">
        <f>ROUND(I972*H972,2)</f>
        <v>0</v>
      </c>
      <c r="BL972" s="17" t="s">
        <v>245</v>
      </c>
      <c r="BM972" s="229" t="s">
        <v>1996</v>
      </c>
    </row>
    <row r="973" s="2" customFormat="1">
      <c r="A973" s="38"/>
      <c r="B973" s="39"/>
      <c r="C973" s="40"/>
      <c r="D973" s="231" t="s">
        <v>172</v>
      </c>
      <c r="E973" s="40"/>
      <c r="F973" s="232" t="s">
        <v>1997</v>
      </c>
      <c r="G973" s="40"/>
      <c r="H973" s="40"/>
      <c r="I973" s="233"/>
      <c r="J973" s="40"/>
      <c r="K973" s="40"/>
      <c r="L973" s="44"/>
      <c r="M973" s="234"/>
      <c r="N973" s="235"/>
      <c r="O973" s="91"/>
      <c r="P973" s="91"/>
      <c r="Q973" s="91"/>
      <c r="R973" s="91"/>
      <c r="S973" s="91"/>
      <c r="T973" s="92"/>
      <c r="U973" s="38"/>
      <c r="V973" s="38"/>
      <c r="W973" s="38"/>
      <c r="X973" s="38"/>
      <c r="Y973" s="38"/>
      <c r="Z973" s="38"/>
      <c r="AA973" s="38"/>
      <c r="AB973" s="38"/>
      <c r="AC973" s="38"/>
      <c r="AD973" s="38"/>
      <c r="AE973" s="38"/>
      <c r="AT973" s="17" t="s">
        <v>172</v>
      </c>
      <c r="AU973" s="17" t="s">
        <v>88</v>
      </c>
    </row>
    <row r="974" s="13" customFormat="1">
      <c r="A974" s="13"/>
      <c r="B974" s="236"/>
      <c r="C974" s="237"/>
      <c r="D974" s="231" t="s">
        <v>179</v>
      </c>
      <c r="E974" s="238" t="s">
        <v>1</v>
      </c>
      <c r="F974" s="239" t="s">
        <v>1998</v>
      </c>
      <c r="G974" s="237"/>
      <c r="H974" s="240">
        <v>279.79000000000002</v>
      </c>
      <c r="I974" s="241"/>
      <c r="J974" s="237"/>
      <c r="K974" s="237"/>
      <c r="L974" s="242"/>
      <c r="M974" s="243"/>
      <c r="N974" s="244"/>
      <c r="O974" s="244"/>
      <c r="P974" s="244"/>
      <c r="Q974" s="244"/>
      <c r="R974" s="244"/>
      <c r="S974" s="244"/>
      <c r="T974" s="245"/>
      <c r="U974" s="13"/>
      <c r="V974" s="13"/>
      <c r="W974" s="13"/>
      <c r="X974" s="13"/>
      <c r="Y974" s="13"/>
      <c r="Z974" s="13"/>
      <c r="AA974" s="13"/>
      <c r="AB974" s="13"/>
      <c r="AC974" s="13"/>
      <c r="AD974" s="13"/>
      <c r="AE974" s="13"/>
      <c r="AT974" s="246" t="s">
        <v>179</v>
      </c>
      <c r="AU974" s="246" t="s">
        <v>88</v>
      </c>
      <c r="AV974" s="13" t="s">
        <v>88</v>
      </c>
      <c r="AW974" s="13" t="s">
        <v>34</v>
      </c>
      <c r="AX974" s="13" t="s">
        <v>78</v>
      </c>
      <c r="AY974" s="246" t="s">
        <v>162</v>
      </c>
    </row>
    <row r="975" s="14" customFormat="1">
      <c r="A975" s="14"/>
      <c r="B975" s="247"/>
      <c r="C975" s="248"/>
      <c r="D975" s="231" t="s">
        <v>179</v>
      </c>
      <c r="E975" s="249" t="s">
        <v>1</v>
      </c>
      <c r="F975" s="250" t="s">
        <v>181</v>
      </c>
      <c r="G975" s="248"/>
      <c r="H975" s="251">
        <v>279.79000000000002</v>
      </c>
      <c r="I975" s="252"/>
      <c r="J975" s="248"/>
      <c r="K975" s="248"/>
      <c r="L975" s="253"/>
      <c r="M975" s="254"/>
      <c r="N975" s="255"/>
      <c r="O975" s="255"/>
      <c r="P975" s="255"/>
      <c r="Q975" s="255"/>
      <c r="R975" s="255"/>
      <c r="S975" s="255"/>
      <c r="T975" s="256"/>
      <c r="U975" s="14"/>
      <c r="V975" s="14"/>
      <c r="W975" s="14"/>
      <c r="X975" s="14"/>
      <c r="Y975" s="14"/>
      <c r="Z975" s="14"/>
      <c r="AA975" s="14"/>
      <c r="AB975" s="14"/>
      <c r="AC975" s="14"/>
      <c r="AD975" s="14"/>
      <c r="AE975" s="14"/>
      <c r="AT975" s="257" t="s">
        <v>179</v>
      </c>
      <c r="AU975" s="257" t="s">
        <v>88</v>
      </c>
      <c r="AV975" s="14" t="s">
        <v>170</v>
      </c>
      <c r="AW975" s="14" t="s">
        <v>34</v>
      </c>
      <c r="AX975" s="14" t="s">
        <v>86</v>
      </c>
      <c r="AY975" s="257" t="s">
        <v>162</v>
      </c>
    </row>
    <row r="976" s="2" customFormat="1" ht="21.75" customHeight="1">
      <c r="A976" s="38"/>
      <c r="B976" s="39"/>
      <c r="C976" s="273" t="s">
        <v>1999</v>
      </c>
      <c r="D976" s="273" t="s">
        <v>616</v>
      </c>
      <c r="E976" s="274" t="s">
        <v>2000</v>
      </c>
      <c r="F976" s="275" t="s">
        <v>2001</v>
      </c>
      <c r="G976" s="276" t="s">
        <v>268</v>
      </c>
      <c r="H976" s="277">
        <v>13429.92</v>
      </c>
      <c r="I976" s="278"/>
      <c r="J976" s="279">
        <f>ROUND(I976*H976,2)</f>
        <v>0</v>
      </c>
      <c r="K976" s="275" t="s">
        <v>169</v>
      </c>
      <c r="L976" s="280"/>
      <c r="M976" s="281" t="s">
        <v>1</v>
      </c>
      <c r="N976" s="282" t="s">
        <v>43</v>
      </c>
      <c r="O976" s="91"/>
      <c r="P976" s="227">
        <f>O976*H976</f>
        <v>0</v>
      </c>
      <c r="Q976" s="227">
        <v>0.00050000000000000001</v>
      </c>
      <c r="R976" s="227">
        <f>Q976*H976</f>
        <v>6.7149600000000005</v>
      </c>
      <c r="S976" s="227">
        <v>0</v>
      </c>
      <c r="T976" s="228">
        <f>S976*H976</f>
        <v>0</v>
      </c>
      <c r="U976" s="38"/>
      <c r="V976" s="38"/>
      <c r="W976" s="38"/>
      <c r="X976" s="38"/>
      <c r="Y976" s="38"/>
      <c r="Z976" s="38"/>
      <c r="AA976" s="38"/>
      <c r="AB976" s="38"/>
      <c r="AC976" s="38"/>
      <c r="AD976" s="38"/>
      <c r="AE976" s="38"/>
      <c r="AR976" s="229" t="s">
        <v>318</v>
      </c>
      <c r="AT976" s="229" t="s">
        <v>616</v>
      </c>
      <c r="AU976" s="229" t="s">
        <v>88</v>
      </c>
      <c r="AY976" s="17" t="s">
        <v>162</v>
      </c>
      <c r="BE976" s="230">
        <f>IF(N976="základní",J976,0)</f>
        <v>0</v>
      </c>
      <c r="BF976" s="230">
        <f>IF(N976="snížená",J976,0)</f>
        <v>0</v>
      </c>
      <c r="BG976" s="230">
        <f>IF(N976="zákl. přenesená",J976,0)</f>
        <v>0</v>
      </c>
      <c r="BH976" s="230">
        <f>IF(N976="sníž. přenesená",J976,0)</f>
        <v>0</v>
      </c>
      <c r="BI976" s="230">
        <f>IF(N976="nulová",J976,0)</f>
        <v>0</v>
      </c>
      <c r="BJ976" s="17" t="s">
        <v>86</v>
      </c>
      <c r="BK976" s="230">
        <f>ROUND(I976*H976,2)</f>
        <v>0</v>
      </c>
      <c r="BL976" s="17" t="s">
        <v>245</v>
      </c>
      <c r="BM976" s="229" t="s">
        <v>2002</v>
      </c>
    </row>
    <row r="977" s="13" customFormat="1">
      <c r="A977" s="13"/>
      <c r="B977" s="236"/>
      <c r="C977" s="237"/>
      <c r="D977" s="231" t="s">
        <v>179</v>
      </c>
      <c r="E977" s="238" t="s">
        <v>1</v>
      </c>
      <c r="F977" s="239" t="s">
        <v>2003</v>
      </c>
      <c r="G977" s="237"/>
      <c r="H977" s="240">
        <v>13429.92</v>
      </c>
      <c r="I977" s="241"/>
      <c r="J977" s="237"/>
      <c r="K977" s="237"/>
      <c r="L977" s="242"/>
      <c r="M977" s="243"/>
      <c r="N977" s="244"/>
      <c r="O977" s="244"/>
      <c r="P977" s="244"/>
      <c r="Q977" s="244"/>
      <c r="R977" s="244"/>
      <c r="S977" s="244"/>
      <c r="T977" s="245"/>
      <c r="U977" s="13"/>
      <c r="V977" s="13"/>
      <c r="W977" s="13"/>
      <c r="X977" s="13"/>
      <c r="Y977" s="13"/>
      <c r="Z977" s="13"/>
      <c r="AA977" s="13"/>
      <c r="AB977" s="13"/>
      <c r="AC977" s="13"/>
      <c r="AD977" s="13"/>
      <c r="AE977" s="13"/>
      <c r="AT977" s="246" t="s">
        <v>179</v>
      </c>
      <c r="AU977" s="246" t="s">
        <v>88</v>
      </c>
      <c r="AV977" s="13" t="s">
        <v>88</v>
      </c>
      <c r="AW977" s="13" t="s">
        <v>34</v>
      </c>
      <c r="AX977" s="13" t="s">
        <v>78</v>
      </c>
      <c r="AY977" s="246" t="s">
        <v>162</v>
      </c>
    </row>
    <row r="978" s="14" customFormat="1">
      <c r="A978" s="14"/>
      <c r="B978" s="247"/>
      <c r="C978" s="248"/>
      <c r="D978" s="231" t="s">
        <v>179</v>
      </c>
      <c r="E978" s="249" t="s">
        <v>1</v>
      </c>
      <c r="F978" s="250" t="s">
        <v>181</v>
      </c>
      <c r="G978" s="248"/>
      <c r="H978" s="251">
        <v>13429.92</v>
      </c>
      <c r="I978" s="252"/>
      <c r="J978" s="248"/>
      <c r="K978" s="248"/>
      <c r="L978" s="253"/>
      <c r="M978" s="254"/>
      <c r="N978" s="255"/>
      <c r="O978" s="255"/>
      <c r="P978" s="255"/>
      <c r="Q978" s="255"/>
      <c r="R978" s="255"/>
      <c r="S978" s="255"/>
      <c r="T978" s="256"/>
      <c r="U978" s="14"/>
      <c r="V978" s="14"/>
      <c r="W978" s="14"/>
      <c r="X978" s="14"/>
      <c r="Y978" s="14"/>
      <c r="Z978" s="14"/>
      <c r="AA978" s="14"/>
      <c r="AB978" s="14"/>
      <c r="AC978" s="14"/>
      <c r="AD978" s="14"/>
      <c r="AE978" s="14"/>
      <c r="AT978" s="257" t="s">
        <v>179</v>
      </c>
      <c r="AU978" s="257" t="s">
        <v>88</v>
      </c>
      <c r="AV978" s="14" t="s">
        <v>170</v>
      </c>
      <c r="AW978" s="14" t="s">
        <v>34</v>
      </c>
      <c r="AX978" s="14" t="s">
        <v>86</v>
      </c>
      <c r="AY978" s="257" t="s">
        <v>162</v>
      </c>
    </row>
    <row r="979" s="2" customFormat="1" ht="24.15" customHeight="1">
      <c r="A979" s="38"/>
      <c r="B979" s="39"/>
      <c r="C979" s="218" t="s">
        <v>2004</v>
      </c>
      <c r="D979" s="218" t="s">
        <v>165</v>
      </c>
      <c r="E979" s="219" t="s">
        <v>2005</v>
      </c>
      <c r="F979" s="220" t="s">
        <v>2006</v>
      </c>
      <c r="G979" s="221" t="s">
        <v>1382</v>
      </c>
      <c r="H979" s="283"/>
      <c r="I979" s="223"/>
      <c r="J979" s="224">
        <f>ROUND(I979*H979,2)</f>
        <v>0</v>
      </c>
      <c r="K979" s="220" t="s">
        <v>169</v>
      </c>
      <c r="L979" s="44"/>
      <c r="M979" s="225" t="s">
        <v>1</v>
      </c>
      <c r="N979" s="226" t="s">
        <v>43</v>
      </c>
      <c r="O979" s="91"/>
      <c r="P979" s="227">
        <f>O979*H979</f>
        <v>0</v>
      </c>
      <c r="Q979" s="227">
        <v>0</v>
      </c>
      <c r="R979" s="227">
        <f>Q979*H979</f>
        <v>0</v>
      </c>
      <c r="S979" s="227">
        <v>0</v>
      </c>
      <c r="T979" s="228">
        <f>S979*H979</f>
        <v>0</v>
      </c>
      <c r="U979" s="38"/>
      <c r="V979" s="38"/>
      <c r="W979" s="38"/>
      <c r="X979" s="38"/>
      <c r="Y979" s="38"/>
      <c r="Z979" s="38"/>
      <c r="AA979" s="38"/>
      <c r="AB979" s="38"/>
      <c r="AC979" s="38"/>
      <c r="AD979" s="38"/>
      <c r="AE979" s="38"/>
      <c r="AR979" s="229" t="s">
        <v>245</v>
      </c>
      <c r="AT979" s="229" t="s">
        <v>165</v>
      </c>
      <c r="AU979" s="229" t="s">
        <v>88</v>
      </c>
      <c r="AY979" s="17" t="s">
        <v>162</v>
      </c>
      <c r="BE979" s="230">
        <f>IF(N979="základní",J979,0)</f>
        <v>0</v>
      </c>
      <c r="BF979" s="230">
        <f>IF(N979="snížená",J979,0)</f>
        <v>0</v>
      </c>
      <c r="BG979" s="230">
        <f>IF(N979="zákl. přenesená",J979,0)</f>
        <v>0</v>
      </c>
      <c r="BH979" s="230">
        <f>IF(N979="sníž. přenesená",J979,0)</f>
        <v>0</v>
      </c>
      <c r="BI979" s="230">
        <f>IF(N979="nulová",J979,0)</f>
        <v>0</v>
      </c>
      <c r="BJ979" s="17" t="s">
        <v>86</v>
      </c>
      <c r="BK979" s="230">
        <f>ROUND(I979*H979,2)</f>
        <v>0</v>
      </c>
      <c r="BL979" s="17" t="s">
        <v>245</v>
      </c>
      <c r="BM979" s="229" t="s">
        <v>2007</v>
      </c>
    </row>
    <row r="980" s="12" customFormat="1" ht="22.8" customHeight="1">
      <c r="A980" s="12"/>
      <c r="B980" s="202"/>
      <c r="C980" s="203"/>
      <c r="D980" s="204" t="s">
        <v>77</v>
      </c>
      <c r="E980" s="216" t="s">
        <v>2008</v>
      </c>
      <c r="F980" s="216" t="s">
        <v>2009</v>
      </c>
      <c r="G980" s="203"/>
      <c r="H980" s="203"/>
      <c r="I980" s="206"/>
      <c r="J980" s="217">
        <f>BK980</f>
        <v>0</v>
      </c>
      <c r="K980" s="203"/>
      <c r="L980" s="208"/>
      <c r="M980" s="209"/>
      <c r="N980" s="210"/>
      <c r="O980" s="210"/>
      <c r="P980" s="211">
        <f>SUM(P981:P1001)</f>
        <v>0</v>
      </c>
      <c r="Q980" s="210"/>
      <c r="R980" s="211">
        <f>SUM(R981:R1001)</f>
        <v>0.098082000000000016</v>
      </c>
      <c r="S980" s="210"/>
      <c r="T980" s="212">
        <f>SUM(T981:T1001)</f>
        <v>0</v>
      </c>
      <c r="U980" s="12"/>
      <c r="V980" s="12"/>
      <c r="W980" s="12"/>
      <c r="X980" s="12"/>
      <c r="Y980" s="12"/>
      <c r="Z980" s="12"/>
      <c r="AA980" s="12"/>
      <c r="AB980" s="12"/>
      <c r="AC980" s="12"/>
      <c r="AD980" s="12"/>
      <c r="AE980" s="12"/>
      <c r="AR980" s="213" t="s">
        <v>88</v>
      </c>
      <c r="AT980" s="214" t="s">
        <v>77</v>
      </c>
      <c r="AU980" s="214" t="s">
        <v>86</v>
      </c>
      <c r="AY980" s="213" t="s">
        <v>162</v>
      </c>
      <c r="BK980" s="215">
        <f>SUM(BK981:BK1001)</f>
        <v>0</v>
      </c>
    </row>
    <row r="981" s="2" customFormat="1" ht="24.15" customHeight="1">
      <c r="A981" s="38"/>
      <c r="B981" s="39"/>
      <c r="C981" s="218" t="s">
        <v>2010</v>
      </c>
      <c r="D981" s="218" t="s">
        <v>165</v>
      </c>
      <c r="E981" s="219" t="s">
        <v>2011</v>
      </c>
      <c r="F981" s="220" t="s">
        <v>2012</v>
      </c>
      <c r="G981" s="221" t="s">
        <v>176</v>
      </c>
      <c r="H981" s="222">
        <v>334.39999999999998</v>
      </c>
      <c r="I981" s="223"/>
      <c r="J981" s="224">
        <f>ROUND(I981*H981,2)</f>
        <v>0</v>
      </c>
      <c r="K981" s="220" t="s">
        <v>169</v>
      </c>
      <c r="L981" s="44"/>
      <c r="M981" s="225" t="s">
        <v>1</v>
      </c>
      <c r="N981" s="226" t="s">
        <v>43</v>
      </c>
      <c r="O981" s="91"/>
      <c r="P981" s="227">
        <f>O981*H981</f>
        <v>0</v>
      </c>
      <c r="Q981" s="227">
        <v>0</v>
      </c>
      <c r="R981" s="227">
        <f>Q981*H981</f>
        <v>0</v>
      </c>
      <c r="S981" s="227">
        <v>0</v>
      </c>
      <c r="T981" s="228">
        <f>S981*H981</f>
        <v>0</v>
      </c>
      <c r="U981" s="38"/>
      <c r="V981" s="38"/>
      <c r="W981" s="38"/>
      <c r="X981" s="38"/>
      <c r="Y981" s="38"/>
      <c r="Z981" s="38"/>
      <c r="AA981" s="38"/>
      <c r="AB981" s="38"/>
      <c r="AC981" s="38"/>
      <c r="AD981" s="38"/>
      <c r="AE981" s="38"/>
      <c r="AR981" s="229" t="s">
        <v>245</v>
      </c>
      <c r="AT981" s="229" t="s">
        <v>165</v>
      </c>
      <c r="AU981" s="229" t="s">
        <v>88</v>
      </c>
      <c r="AY981" s="17" t="s">
        <v>162</v>
      </c>
      <c r="BE981" s="230">
        <f>IF(N981="základní",J981,0)</f>
        <v>0</v>
      </c>
      <c r="BF981" s="230">
        <f>IF(N981="snížená",J981,0)</f>
        <v>0</v>
      </c>
      <c r="BG981" s="230">
        <f>IF(N981="zákl. přenesená",J981,0)</f>
        <v>0</v>
      </c>
      <c r="BH981" s="230">
        <f>IF(N981="sníž. přenesená",J981,0)</f>
        <v>0</v>
      </c>
      <c r="BI981" s="230">
        <f>IF(N981="nulová",J981,0)</f>
        <v>0</v>
      </c>
      <c r="BJ981" s="17" t="s">
        <v>86</v>
      </c>
      <c r="BK981" s="230">
        <f>ROUND(I981*H981,2)</f>
        <v>0</v>
      </c>
      <c r="BL981" s="17" t="s">
        <v>245</v>
      </c>
      <c r="BM981" s="229" t="s">
        <v>2013</v>
      </c>
    </row>
    <row r="982" s="2" customFormat="1">
      <c r="A982" s="38"/>
      <c r="B982" s="39"/>
      <c r="C982" s="40"/>
      <c r="D982" s="231" t="s">
        <v>172</v>
      </c>
      <c r="E982" s="40"/>
      <c r="F982" s="232" t="s">
        <v>2014</v>
      </c>
      <c r="G982" s="40"/>
      <c r="H982" s="40"/>
      <c r="I982" s="233"/>
      <c r="J982" s="40"/>
      <c r="K982" s="40"/>
      <c r="L982" s="44"/>
      <c r="M982" s="234"/>
      <c r="N982" s="235"/>
      <c r="O982" s="91"/>
      <c r="P982" s="91"/>
      <c r="Q982" s="91"/>
      <c r="R982" s="91"/>
      <c r="S982" s="91"/>
      <c r="T982" s="92"/>
      <c r="U982" s="38"/>
      <c r="V982" s="38"/>
      <c r="W982" s="38"/>
      <c r="X982" s="38"/>
      <c r="Y982" s="38"/>
      <c r="Z982" s="38"/>
      <c r="AA982" s="38"/>
      <c r="AB982" s="38"/>
      <c r="AC982" s="38"/>
      <c r="AD982" s="38"/>
      <c r="AE982" s="38"/>
      <c r="AT982" s="17" t="s">
        <v>172</v>
      </c>
      <c r="AU982" s="17" t="s">
        <v>88</v>
      </c>
    </row>
    <row r="983" s="15" customFormat="1">
      <c r="A983" s="15"/>
      <c r="B983" s="258"/>
      <c r="C983" s="259"/>
      <c r="D983" s="231" t="s">
        <v>179</v>
      </c>
      <c r="E983" s="260" t="s">
        <v>1</v>
      </c>
      <c r="F983" s="261" t="s">
        <v>2015</v>
      </c>
      <c r="G983" s="259"/>
      <c r="H983" s="260" t="s">
        <v>1</v>
      </c>
      <c r="I983" s="262"/>
      <c r="J983" s="259"/>
      <c r="K983" s="259"/>
      <c r="L983" s="263"/>
      <c r="M983" s="264"/>
      <c r="N983" s="265"/>
      <c r="O983" s="265"/>
      <c r="P983" s="265"/>
      <c r="Q983" s="265"/>
      <c r="R983" s="265"/>
      <c r="S983" s="265"/>
      <c r="T983" s="266"/>
      <c r="U983" s="15"/>
      <c r="V983" s="15"/>
      <c r="W983" s="15"/>
      <c r="X983" s="15"/>
      <c r="Y983" s="15"/>
      <c r="Z983" s="15"/>
      <c r="AA983" s="15"/>
      <c r="AB983" s="15"/>
      <c r="AC983" s="15"/>
      <c r="AD983" s="15"/>
      <c r="AE983" s="15"/>
      <c r="AT983" s="267" t="s">
        <v>179</v>
      </c>
      <c r="AU983" s="267" t="s">
        <v>88</v>
      </c>
      <c r="AV983" s="15" t="s">
        <v>86</v>
      </c>
      <c r="AW983" s="15" t="s">
        <v>34</v>
      </c>
      <c r="AX983" s="15" t="s">
        <v>78</v>
      </c>
      <c r="AY983" s="267" t="s">
        <v>162</v>
      </c>
    </row>
    <row r="984" s="13" customFormat="1">
      <c r="A984" s="13"/>
      <c r="B984" s="236"/>
      <c r="C984" s="237"/>
      <c r="D984" s="231" t="s">
        <v>179</v>
      </c>
      <c r="E984" s="238" t="s">
        <v>1</v>
      </c>
      <c r="F984" s="239" t="s">
        <v>2016</v>
      </c>
      <c r="G984" s="237"/>
      <c r="H984" s="240">
        <v>179.40000000000001</v>
      </c>
      <c r="I984" s="241"/>
      <c r="J984" s="237"/>
      <c r="K984" s="237"/>
      <c r="L984" s="242"/>
      <c r="M984" s="243"/>
      <c r="N984" s="244"/>
      <c r="O984" s="244"/>
      <c r="P984" s="244"/>
      <c r="Q984" s="244"/>
      <c r="R984" s="244"/>
      <c r="S984" s="244"/>
      <c r="T984" s="245"/>
      <c r="U984" s="13"/>
      <c r="V984" s="13"/>
      <c r="W984" s="13"/>
      <c r="X984" s="13"/>
      <c r="Y984" s="13"/>
      <c r="Z984" s="13"/>
      <c r="AA984" s="13"/>
      <c r="AB984" s="13"/>
      <c r="AC984" s="13"/>
      <c r="AD984" s="13"/>
      <c r="AE984" s="13"/>
      <c r="AT984" s="246" t="s">
        <v>179</v>
      </c>
      <c r="AU984" s="246" t="s">
        <v>88</v>
      </c>
      <c r="AV984" s="13" t="s">
        <v>88</v>
      </c>
      <c r="AW984" s="13" t="s">
        <v>34</v>
      </c>
      <c r="AX984" s="13" t="s">
        <v>78</v>
      </c>
      <c r="AY984" s="246" t="s">
        <v>162</v>
      </c>
    </row>
    <row r="985" s="15" customFormat="1">
      <c r="A985" s="15"/>
      <c r="B985" s="258"/>
      <c r="C985" s="259"/>
      <c r="D985" s="231" t="s">
        <v>179</v>
      </c>
      <c r="E985" s="260" t="s">
        <v>1</v>
      </c>
      <c r="F985" s="261" t="s">
        <v>2017</v>
      </c>
      <c r="G985" s="259"/>
      <c r="H985" s="260" t="s">
        <v>1</v>
      </c>
      <c r="I985" s="262"/>
      <c r="J985" s="259"/>
      <c r="K985" s="259"/>
      <c r="L985" s="263"/>
      <c r="M985" s="264"/>
      <c r="N985" s="265"/>
      <c r="O985" s="265"/>
      <c r="P985" s="265"/>
      <c r="Q985" s="265"/>
      <c r="R985" s="265"/>
      <c r="S985" s="265"/>
      <c r="T985" s="266"/>
      <c r="U985" s="15"/>
      <c r="V985" s="15"/>
      <c r="W985" s="15"/>
      <c r="X985" s="15"/>
      <c r="Y985" s="15"/>
      <c r="Z985" s="15"/>
      <c r="AA985" s="15"/>
      <c r="AB985" s="15"/>
      <c r="AC985" s="15"/>
      <c r="AD985" s="15"/>
      <c r="AE985" s="15"/>
      <c r="AT985" s="267" t="s">
        <v>179</v>
      </c>
      <c r="AU985" s="267" t="s">
        <v>88</v>
      </c>
      <c r="AV985" s="15" t="s">
        <v>86</v>
      </c>
      <c r="AW985" s="15" t="s">
        <v>34</v>
      </c>
      <c r="AX985" s="15" t="s">
        <v>78</v>
      </c>
      <c r="AY985" s="267" t="s">
        <v>162</v>
      </c>
    </row>
    <row r="986" s="13" customFormat="1">
      <c r="A986" s="13"/>
      <c r="B986" s="236"/>
      <c r="C986" s="237"/>
      <c r="D986" s="231" t="s">
        <v>179</v>
      </c>
      <c r="E986" s="238" t="s">
        <v>1</v>
      </c>
      <c r="F986" s="239" t="s">
        <v>1223</v>
      </c>
      <c r="G986" s="237"/>
      <c r="H986" s="240">
        <v>155</v>
      </c>
      <c r="I986" s="241"/>
      <c r="J986" s="237"/>
      <c r="K986" s="237"/>
      <c r="L986" s="242"/>
      <c r="M986" s="243"/>
      <c r="N986" s="244"/>
      <c r="O986" s="244"/>
      <c r="P986" s="244"/>
      <c r="Q986" s="244"/>
      <c r="R986" s="244"/>
      <c r="S986" s="244"/>
      <c r="T986" s="245"/>
      <c r="U986" s="13"/>
      <c r="V986" s="13"/>
      <c r="W986" s="13"/>
      <c r="X986" s="13"/>
      <c r="Y986" s="13"/>
      <c r="Z986" s="13"/>
      <c r="AA986" s="13"/>
      <c r="AB986" s="13"/>
      <c r="AC986" s="13"/>
      <c r="AD986" s="13"/>
      <c r="AE986" s="13"/>
      <c r="AT986" s="246" t="s">
        <v>179</v>
      </c>
      <c r="AU986" s="246" t="s">
        <v>88</v>
      </c>
      <c r="AV986" s="13" t="s">
        <v>88</v>
      </c>
      <c r="AW986" s="13" t="s">
        <v>34</v>
      </c>
      <c r="AX986" s="13" t="s">
        <v>78</v>
      </c>
      <c r="AY986" s="246" t="s">
        <v>162</v>
      </c>
    </row>
    <row r="987" s="14" customFormat="1">
      <c r="A987" s="14"/>
      <c r="B987" s="247"/>
      <c r="C987" s="248"/>
      <c r="D987" s="231" t="s">
        <v>179</v>
      </c>
      <c r="E987" s="249" t="s">
        <v>1</v>
      </c>
      <c r="F987" s="250" t="s">
        <v>181</v>
      </c>
      <c r="G987" s="248"/>
      <c r="H987" s="251">
        <v>334.39999999999998</v>
      </c>
      <c r="I987" s="252"/>
      <c r="J987" s="248"/>
      <c r="K987" s="248"/>
      <c r="L987" s="253"/>
      <c r="M987" s="254"/>
      <c r="N987" s="255"/>
      <c r="O987" s="255"/>
      <c r="P987" s="255"/>
      <c r="Q987" s="255"/>
      <c r="R987" s="255"/>
      <c r="S987" s="255"/>
      <c r="T987" s="256"/>
      <c r="U987" s="14"/>
      <c r="V987" s="14"/>
      <c r="W987" s="14"/>
      <c r="X987" s="14"/>
      <c r="Y987" s="14"/>
      <c r="Z987" s="14"/>
      <c r="AA987" s="14"/>
      <c r="AB987" s="14"/>
      <c r="AC987" s="14"/>
      <c r="AD987" s="14"/>
      <c r="AE987" s="14"/>
      <c r="AT987" s="257" t="s">
        <v>179</v>
      </c>
      <c r="AU987" s="257" t="s">
        <v>88</v>
      </c>
      <c r="AV987" s="14" t="s">
        <v>170</v>
      </c>
      <c r="AW987" s="14" t="s">
        <v>34</v>
      </c>
      <c r="AX987" s="14" t="s">
        <v>86</v>
      </c>
      <c r="AY987" s="257" t="s">
        <v>162</v>
      </c>
    </row>
    <row r="988" s="2" customFormat="1" ht="24.15" customHeight="1">
      <c r="A988" s="38"/>
      <c r="B988" s="39"/>
      <c r="C988" s="218" t="s">
        <v>2018</v>
      </c>
      <c r="D988" s="218" t="s">
        <v>165</v>
      </c>
      <c r="E988" s="219" t="s">
        <v>2019</v>
      </c>
      <c r="F988" s="220" t="s">
        <v>2020</v>
      </c>
      <c r="G988" s="221" t="s">
        <v>176</v>
      </c>
      <c r="H988" s="222">
        <v>334.39999999999998</v>
      </c>
      <c r="I988" s="223"/>
      <c r="J988" s="224">
        <f>ROUND(I988*H988,2)</f>
        <v>0</v>
      </c>
      <c r="K988" s="220" t="s">
        <v>169</v>
      </c>
      <c r="L988" s="44"/>
      <c r="M988" s="225" t="s">
        <v>1</v>
      </c>
      <c r="N988" s="226" t="s">
        <v>43</v>
      </c>
      <c r="O988" s="91"/>
      <c r="P988" s="227">
        <f>O988*H988</f>
        <v>0</v>
      </c>
      <c r="Q988" s="227">
        <v>0</v>
      </c>
      <c r="R988" s="227">
        <f>Q988*H988</f>
        <v>0</v>
      </c>
      <c r="S988" s="227">
        <v>0</v>
      </c>
      <c r="T988" s="228">
        <f>S988*H988</f>
        <v>0</v>
      </c>
      <c r="U988" s="38"/>
      <c r="V988" s="38"/>
      <c r="W988" s="38"/>
      <c r="X988" s="38"/>
      <c r="Y988" s="38"/>
      <c r="Z988" s="38"/>
      <c r="AA988" s="38"/>
      <c r="AB988" s="38"/>
      <c r="AC988" s="38"/>
      <c r="AD988" s="38"/>
      <c r="AE988" s="38"/>
      <c r="AR988" s="229" t="s">
        <v>245</v>
      </c>
      <c r="AT988" s="229" t="s">
        <v>165</v>
      </c>
      <c r="AU988" s="229" t="s">
        <v>88</v>
      </c>
      <c r="AY988" s="17" t="s">
        <v>162</v>
      </c>
      <c r="BE988" s="230">
        <f>IF(N988="základní",J988,0)</f>
        <v>0</v>
      </c>
      <c r="BF988" s="230">
        <f>IF(N988="snížená",J988,0)</f>
        <v>0</v>
      </c>
      <c r="BG988" s="230">
        <f>IF(N988="zákl. přenesená",J988,0)</f>
        <v>0</v>
      </c>
      <c r="BH988" s="230">
        <f>IF(N988="sníž. přenesená",J988,0)</f>
        <v>0</v>
      </c>
      <c r="BI988" s="230">
        <f>IF(N988="nulová",J988,0)</f>
        <v>0</v>
      </c>
      <c r="BJ988" s="17" t="s">
        <v>86</v>
      </c>
      <c r="BK988" s="230">
        <f>ROUND(I988*H988,2)</f>
        <v>0</v>
      </c>
      <c r="BL988" s="17" t="s">
        <v>245</v>
      </c>
      <c r="BM988" s="229" t="s">
        <v>2021</v>
      </c>
    </row>
    <row r="989" s="15" customFormat="1">
      <c r="A989" s="15"/>
      <c r="B989" s="258"/>
      <c r="C989" s="259"/>
      <c r="D989" s="231" t="s">
        <v>179</v>
      </c>
      <c r="E989" s="260" t="s">
        <v>1</v>
      </c>
      <c r="F989" s="261" t="s">
        <v>2015</v>
      </c>
      <c r="G989" s="259"/>
      <c r="H989" s="260" t="s">
        <v>1</v>
      </c>
      <c r="I989" s="262"/>
      <c r="J989" s="259"/>
      <c r="K989" s="259"/>
      <c r="L989" s="263"/>
      <c r="M989" s="264"/>
      <c r="N989" s="265"/>
      <c r="O989" s="265"/>
      <c r="P989" s="265"/>
      <c r="Q989" s="265"/>
      <c r="R989" s="265"/>
      <c r="S989" s="265"/>
      <c r="T989" s="266"/>
      <c r="U989" s="15"/>
      <c r="V989" s="15"/>
      <c r="W989" s="15"/>
      <c r="X989" s="15"/>
      <c r="Y989" s="15"/>
      <c r="Z989" s="15"/>
      <c r="AA989" s="15"/>
      <c r="AB989" s="15"/>
      <c r="AC989" s="15"/>
      <c r="AD989" s="15"/>
      <c r="AE989" s="15"/>
      <c r="AT989" s="267" t="s">
        <v>179</v>
      </c>
      <c r="AU989" s="267" t="s">
        <v>88</v>
      </c>
      <c r="AV989" s="15" t="s">
        <v>86</v>
      </c>
      <c r="AW989" s="15" t="s">
        <v>34</v>
      </c>
      <c r="AX989" s="15" t="s">
        <v>78</v>
      </c>
      <c r="AY989" s="267" t="s">
        <v>162</v>
      </c>
    </row>
    <row r="990" s="13" customFormat="1">
      <c r="A990" s="13"/>
      <c r="B990" s="236"/>
      <c r="C990" s="237"/>
      <c r="D990" s="231" t="s">
        <v>179</v>
      </c>
      <c r="E990" s="238" t="s">
        <v>1</v>
      </c>
      <c r="F990" s="239" t="s">
        <v>2016</v>
      </c>
      <c r="G990" s="237"/>
      <c r="H990" s="240">
        <v>179.40000000000001</v>
      </c>
      <c r="I990" s="241"/>
      <c r="J990" s="237"/>
      <c r="K990" s="237"/>
      <c r="L990" s="242"/>
      <c r="M990" s="243"/>
      <c r="N990" s="244"/>
      <c r="O990" s="244"/>
      <c r="P990" s="244"/>
      <c r="Q990" s="244"/>
      <c r="R990" s="244"/>
      <c r="S990" s="244"/>
      <c r="T990" s="245"/>
      <c r="U990" s="13"/>
      <c r="V990" s="13"/>
      <c r="W990" s="13"/>
      <c r="X990" s="13"/>
      <c r="Y990" s="13"/>
      <c r="Z990" s="13"/>
      <c r="AA990" s="13"/>
      <c r="AB990" s="13"/>
      <c r="AC990" s="13"/>
      <c r="AD990" s="13"/>
      <c r="AE990" s="13"/>
      <c r="AT990" s="246" t="s">
        <v>179</v>
      </c>
      <c r="AU990" s="246" t="s">
        <v>88</v>
      </c>
      <c r="AV990" s="13" t="s">
        <v>88</v>
      </c>
      <c r="AW990" s="13" t="s">
        <v>34</v>
      </c>
      <c r="AX990" s="13" t="s">
        <v>78</v>
      </c>
      <c r="AY990" s="246" t="s">
        <v>162</v>
      </c>
    </row>
    <row r="991" s="15" customFormat="1">
      <c r="A991" s="15"/>
      <c r="B991" s="258"/>
      <c r="C991" s="259"/>
      <c r="D991" s="231" t="s">
        <v>179</v>
      </c>
      <c r="E991" s="260" t="s">
        <v>1</v>
      </c>
      <c r="F991" s="261" t="s">
        <v>2017</v>
      </c>
      <c r="G991" s="259"/>
      <c r="H991" s="260" t="s">
        <v>1</v>
      </c>
      <c r="I991" s="262"/>
      <c r="J991" s="259"/>
      <c r="K991" s="259"/>
      <c r="L991" s="263"/>
      <c r="M991" s="264"/>
      <c r="N991" s="265"/>
      <c r="O991" s="265"/>
      <c r="P991" s="265"/>
      <c r="Q991" s="265"/>
      <c r="R991" s="265"/>
      <c r="S991" s="265"/>
      <c r="T991" s="266"/>
      <c r="U991" s="15"/>
      <c r="V991" s="15"/>
      <c r="W991" s="15"/>
      <c r="X991" s="15"/>
      <c r="Y991" s="15"/>
      <c r="Z991" s="15"/>
      <c r="AA991" s="15"/>
      <c r="AB991" s="15"/>
      <c r="AC991" s="15"/>
      <c r="AD991" s="15"/>
      <c r="AE991" s="15"/>
      <c r="AT991" s="267" t="s">
        <v>179</v>
      </c>
      <c r="AU991" s="267" t="s">
        <v>88</v>
      </c>
      <c r="AV991" s="15" t="s">
        <v>86</v>
      </c>
      <c r="AW991" s="15" t="s">
        <v>34</v>
      </c>
      <c r="AX991" s="15" t="s">
        <v>78</v>
      </c>
      <c r="AY991" s="267" t="s">
        <v>162</v>
      </c>
    </row>
    <row r="992" s="13" customFormat="1">
      <c r="A992" s="13"/>
      <c r="B992" s="236"/>
      <c r="C992" s="237"/>
      <c r="D992" s="231" t="s">
        <v>179</v>
      </c>
      <c r="E992" s="238" t="s">
        <v>1</v>
      </c>
      <c r="F992" s="239" t="s">
        <v>1223</v>
      </c>
      <c r="G992" s="237"/>
      <c r="H992" s="240">
        <v>155</v>
      </c>
      <c r="I992" s="241"/>
      <c r="J992" s="237"/>
      <c r="K992" s="237"/>
      <c r="L992" s="242"/>
      <c r="M992" s="243"/>
      <c r="N992" s="244"/>
      <c r="O992" s="244"/>
      <c r="P992" s="244"/>
      <c r="Q992" s="244"/>
      <c r="R992" s="244"/>
      <c r="S992" s="244"/>
      <c r="T992" s="245"/>
      <c r="U992" s="13"/>
      <c r="V992" s="13"/>
      <c r="W992" s="13"/>
      <c r="X992" s="13"/>
      <c r="Y992" s="13"/>
      <c r="Z992" s="13"/>
      <c r="AA992" s="13"/>
      <c r="AB992" s="13"/>
      <c r="AC992" s="13"/>
      <c r="AD992" s="13"/>
      <c r="AE992" s="13"/>
      <c r="AT992" s="246" t="s">
        <v>179</v>
      </c>
      <c r="AU992" s="246" t="s">
        <v>88</v>
      </c>
      <c r="AV992" s="13" t="s">
        <v>88</v>
      </c>
      <c r="AW992" s="13" t="s">
        <v>34</v>
      </c>
      <c r="AX992" s="13" t="s">
        <v>78</v>
      </c>
      <c r="AY992" s="246" t="s">
        <v>162</v>
      </c>
    </row>
    <row r="993" s="14" customFormat="1">
      <c r="A993" s="14"/>
      <c r="B993" s="247"/>
      <c r="C993" s="248"/>
      <c r="D993" s="231" t="s">
        <v>179</v>
      </c>
      <c r="E993" s="249" t="s">
        <v>1</v>
      </c>
      <c r="F993" s="250" t="s">
        <v>181</v>
      </c>
      <c r="G993" s="248"/>
      <c r="H993" s="251">
        <v>334.39999999999998</v>
      </c>
      <c r="I993" s="252"/>
      <c r="J993" s="248"/>
      <c r="K993" s="248"/>
      <c r="L993" s="253"/>
      <c r="M993" s="254"/>
      <c r="N993" s="255"/>
      <c r="O993" s="255"/>
      <c r="P993" s="255"/>
      <c r="Q993" s="255"/>
      <c r="R993" s="255"/>
      <c r="S993" s="255"/>
      <c r="T993" s="256"/>
      <c r="U993" s="14"/>
      <c r="V993" s="14"/>
      <c r="W993" s="14"/>
      <c r="X993" s="14"/>
      <c r="Y993" s="14"/>
      <c r="Z993" s="14"/>
      <c r="AA993" s="14"/>
      <c r="AB993" s="14"/>
      <c r="AC993" s="14"/>
      <c r="AD993" s="14"/>
      <c r="AE993" s="14"/>
      <c r="AT993" s="257" t="s">
        <v>179</v>
      </c>
      <c r="AU993" s="257" t="s">
        <v>88</v>
      </c>
      <c r="AV993" s="14" t="s">
        <v>170</v>
      </c>
      <c r="AW993" s="14" t="s">
        <v>34</v>
      </c>
      <c r="AX993" s="14" t="s">
        <v>86</v>
      </c>
      <c r="AY993" s="257" t="s">
        <v>162</v>
      </c>
    </row>
    <row r="994" s="2" customFormat="1" ht="16.5" customHeight="1">
      <c r="A994" s="38"/>
      <c r="B994" s="39"/>
      <c r="C994" s="273" t="s">
        <v>2022</v>
      </c>
      <c r="D994" s="273" t="s">
        <v>616</v>
      </c>
      <c r="E994" s="274" t="s">
        <v>2023</v>
      </c>
      <c r="F994" s="275" t="s">
        <v>2024</v>
      </c>
      <c r="G994" s="276" t="s">
        <v>484</v>
      </c>
      <c r="H994" s="277">
        <v>62</v>
      </c>
      <c r="I994" s="278"/>
      <c r="J994" s="279">
        <f>ROUND(I994*H994,2)</f>
        <v>0</v>
      </c>
      <c r="K994" s="275" t="s">
        <v>1</v>
      </c>
      <c r="L994" s="280"/>
      <c r="M994" s="281" t="s">
        <v>1</v>
      </c>
      <c r="N994" s="282" t="s">
        <v>43</v>
      </c>
      <c r="O994" s="91"/>
      <c r="P994" s="227">
        <f>O994*H994</f>
        <v>0</v>
      </c>
      <c r="Q994" s="227">
        <v>0</v>
      </c>
      <c r="R994" s="227">
        <f>Q994*H994</f>
        <v>0</v>
      </c>
      <c r="S994" s="227">
        <v>0</v>
      </c>
      <c r="T994" s="228">
        <f>S994*H994</f>
        <v>0</v>
      </c>
      <c r="U994" s="38"/>
      <c r="V994" s="38"/>
      <c r="W994" s="38"/>
      <c r="X994" s="38"/>
      <c r="Y994" s="38"/>
      <c r="Z994" s="38"/>
      <c r="AA994" s="38"/>
      <c r="AB994" s="38"/>
      <c r="AC994" s="38"/>
      <c r="AD994" s="38"/>
      <c r="AE994" s="38"/>
      <c r="AR994" s="229" t="s">
        <v>318</v>
      </c>
      <c r="AT994" s="229" t="s">
        <v>616</v>
      </c>
      <c r="AU994" s="229" t="s">
        <v>88</v>
      </c>
      <c r="AY994" s="17" t="s">
        <v>162</v>
      </c>
      <c r="BE994" s="230">
        <f>IF(N994="základní",J994,0)</f>
        <v>0</v>
      </c>
      <c r="BF994" s="230">
        <f>IF(N994="snížená",J994,0)</f>
        <v>0</v>
      </c>
      <c r="BG994" s="230">
        <f>IF(N994="zákl. přenesená",J994,0)</f>
        <v>0</v>
      </c>
      <c r="BH994" s="230">
        <f>IF(N994="sníž. přenesená",J994,0)</f>
        <v>0</v>
      </c>
      <c r="BI994" s="230">
        <f>IF(N994="nulová",J994,0)</f>
        <v>0</v>
      </c>
      <c r="BJ994" s="17" t="s">
        <v>86</v>
      </c>
      <c r="BK994" s="230">
        <f>ROUND(I994*H994,2)</f>
        <v>0</v>
      </c>
      <c r="BL994" s="17" t="s">
        <v>245</v>
      </c>
      <c r="BM994" s="229" t="s">
        <v>2025</v>
      </c>
    </row>
    <row r="995" s="13" customFormat="1">
      <c r="A995" s="13"/>
      <c r="B995" s="236"/>
      <c r="C995" s="237"/>
      <c r="D995" s="231" t="s">
        <v>179</v>
      </c>
      <c r="E995" s="238" t="s">
        <v>1</v>
      </c>
      <c r="F995" s="239" t="s">
        <v>2026</v>
      </c>
      <c r="G995" s="237"/>
      <c r="H995" s="240">
        <v>62</v>
      </c>
      <c r="I995" s="241"/>
      <c r="J995" s="237"/>
      <c r="K995" s="237"/>
      <c r="L995" s="242"/>
      <c r="M995" s="243"/>
      <c r="N995" s="244"/>
      <c r="O995" s="244"/>
      <c r="P995" s="244"/>
      <c r="Q995" s="244"/>
      <c r="R995" s="244"/>
      <c r="S995" s="244"/>
      <c r="T995" s="245"/>
      <c r="U995" s="13"/>
      <c r="V995" s="13"/>
      <c r="W995" s="13"/>
      <c r="X995" s="13"/>
      <c r="Y995" s="13"/>
      <c r="Z995" s="13"/>
      <c r="AA995" s="13"/>
      <c r="AB995" s="13"/>
      <c r="AC995" s="13"/>
      <c r="AD995" s="13"/>
      <c r="AE995" s="13"/>
      <c r="AT995" s="246" t="s">
        <v>179</v>
      </c>
      <c r="AU995" s="246" t="s">
        <v>88</v>
      </c>
      <c r="AV995" s="13" t="s">
        <v>88</v>
      </c>
      <c r="AW995" s="13" t="s">
        <v>34</v>
      </c>
      <c r="AX995" s="13" t="s">
        <v>86</v>
      </c>
      <c r="AY995" s="246" t="s">
        <v>162</v>
      </c>
    </row>
    <row r="996" s="2" customFormat="1" ht="16.5" customHeight="1">
      <c r="A996" s="38"/>
      <c r="B996" s="39"/>
      <c r="C996" s="273" t="s">
        <v>2027</v>
      </c>
      <c r="D996" s="273" t="s">
        <v>616</v>
      </c>
      <c r="E996" s="274" t="s">
        <v>2028</v>
      </c>
      <c r="F996" s="275" t="s">
        <v>2029</v>
      </c>
      <c r="G996" s="276" t="s">
        <v>484</v>
      </c>
      <c r="H996" s="277">
        <v>71.760000000000005</v>
      </c>
      <c r="I996" s="278"/>
      <c r="J996" s="279">
        <f>ROUND(I996*H996,2)</f>
        <v>0</v>
      </c>
      <c r="K996" s="275" t="s">
        <v>169</v>
      </c>
      <c r="L996" s="280"/>
      <c r="M996" s="281" t="s">
        <v>1</v>
      </c>
      <c r="N996" s="282" t="s">
        <v>43</v>
      </c>
      <c r="O996" s="91"/>
      <c r="P996" s="227">
        <f>O996*H996</f>
        <v>0</v>
      </c>
      <c r="Q996" s="227">
        <v>0.001</v>
      </c>
      <c r="R996" s="227">
        <f>Q996*H996</f>
        <v>0.071760000000000004</v>
      </c>
      <c r="S996" s="227">
        <v>0</v>
      </c>
      <c r="T996" s="228">
        <f>S996*H996</f>
        <v>0</v>
      </c>
      <c r="U996" s="38"/>
      <c r="V996" s="38"/>
      <c r="W996" s="38"/>
      <c r="X996" s="38"/>
      <c r="Y996" s="38"/>
      <c r="Z996" s="38"/>
      <c r="AA996" s="38"/>
      <c r="AB996" s="38"/>
      <c r="AC996" s="38"/>
      <c r="AD996" s="38"/>
      <c r="AE996" s="38"/>
      <c r="AR996" s="229" t="s">
        <v>318</v>
      </c>
      <c r="AT996" s="229" t="s">
        <v>616</v>
      </c>
      <c r="AU996" s="229" t="s">
        <v>88</v>
      </c>
      <c r="AY996" s="17" t="s">
        <v>162</v>
      </c>
      <c r="BE996" s="230">
        <f>IF(N996="základní",J996,0)</f>
        <v>0</v>
      </c>
      <c r="BF996" s="230">
        <f>IF(N996="snížená",J996,0)</f>
        <v>0</v>
      </c>
      <c r="BG996" s="230">
        <f>IF(N996="zákl. přenesená",J996,0)</f>
        <v>0</v>
      </c>
      <c r="BH996" s="230">
        <f>IF(N996="sníž. přenesená",J996,0)</f>
        <v>0</v>
      </c>
      <c r="BI996" s="230">
        <f>IF(N996="nulová",J996,0)</f>
        <v>0</v>
      </c>
      <c r="BJ996" s="17" t="s">
        <v>86</v>
      </c>
      <c r="BK996" s="230">
        <f>ROUND(I996*H996,2)</f>
        <v>0</v>
      </c>
      <c r="BL996" s="17" t="s">
        <v>245</v>
      </c>
      <c r="BM996" s="229" t="s">
        <v>2030</v>
      </c>
    </row>
    <row r="997" s="13" customFormat="1">
      <c r="A997" s="13"/>
      <c r="B997" s="236"/>
      <c r="C997" s="237"/>
      <c r="D997" s="231" t="s">
        <v>179</v>
      </c>
      <c r="E997" s="238" t="s">
        <v>1</v>
      </c>
      <c r="F997" s="239" t="s">
        <v>2031</v>
      </c>
      <c r="G997" s="237"/>
      <c r="H997" s="240">
        <v>71.760000000000005</v>
      </c>
      <c r="I997" s="241"/>
      <c r="J997" s="237"/>
      <c r="K997" s="237"/>
      <c r="L997" s="242"/>
      <c r="M997" s="243"/>
      <c r="N997" s="244"/>
      <c r="O997" s="244"/>
      <c r="P997" s="244"/>
      <c r="Q997" s="244"/>
      <c r="R997" s="244"/>
      <c r="S997" s="244"/>
      <c r="T997" s="245"/>
      <c r="U997" s="13"/>
      <c r="V997" s="13"/>
      <c r="W997" s="13"/>
      <c r="X997" s="13"/>
      <c r="Y997" s="13"/>
      <c r="Z997" s="13"/>
      <c r="AA997" s="13"/>
      <c r="AB997" s="13"/>
      <c r="AC997" s="13"/>
      <c r="AD997" s="13"/>
      <c r="AE997" s="13"/>
      <c r="AT997" s="246" t="s">
        <v>179</v>
      </c>
      <c r="AU997" s="246" t="s">
        <v>88</v>
      </c>
      <c r="AV997" s="13" t="s">
        <v>88</v>
      </c>
      <c r="AW997" s="13" t="s">
        <v>34</v>
      </c>
      <c r="AX997" s="13" t="s">
        <v>86</v>
      </c>
      <c r="AY997" s="246" t="s">
        <v>162</v>
      </c>
    </row>
    <row r="998" s="2" customFormat="1" ht="24.15" customHeight="1">
      <c r="A998" s="38"/>
      <c r="B998" s="39"/>
      <c r="C998" s="218" t="s">
        <v>2032</v>
      </c>
      <c r="D998" s="218" t="s">
        <v>165</v>
      </c>
      <c r="E998" s="219" t="s">
        <v>2033</v>
      </c>
      <c r="F998" s="220" t="s">
        <v>2034</v>
      </c>
      <c r="G998" s="221" t="s">
        <v>176</v>
      </c>
      <c r="H998" s="222">
        <v>64.200000000000003</v>
      </c>
      <c r="I998" s="223"/>
      <c r="J998" s="224">
        <f>ROUND(I998*H998,2)</f>
        <v>0</v>
      </c>
      <c r="K998" s="220" t="s">
        <v>169</v>
      </c>
      <c r="L998" s="44"/>
      <c r="M998" s="225" t="s">
        <v>1</v>
      </c>
      <c r="N998" s="226" t="s">
        <v>43</v>
      </c>
      <c r="O998" s="91"/>
      <c r="P998" s="227">
        <f>O998*H998</f>
        <v>0</v>
      </c>
      <c r="Q998" s="227">
        <v>0.00017000000000000001</v>
      </c>
      <c r="R998" s="227">
        <f>Q998*H998</f>
        <v>0.010914000000000002</v>
      </c>
      <c r="S998" s="227">
        <v>0</v>
      </c>
      <c r="T998" s="228">
        <f>S998*H998</f>
        <v>0</v>
      </c>
      <c r="U998" s="38"/>
      <c r="V998" s="38"/>
      <c r="W998" s="38"/>
      <c r="X998" s="38"/>
      <c r="Y998" s="38"/>
      <c r="Z998" s="38"/>
      <c r="AA998" s="38"/>
      <c r="AB998" s="38"/>
      <c r="AC998" s="38"/>
      <c r="AD998" s="38"/>
      <c r="AE998" s="38"/>
      <c r="AR998" s="229" t="s">
        <v>245</v>
      </c>
      <c r="AT998" s="229" t="s">
        <v>165</v>
      </c>
      <c r="AU998" s="229" t="s">
        <v>88</v>
      </c>
      <c r="AY998" s="17" t="s">
        <v>162</v>
      </c>
      <c r="BE998" s="230">
        <f>IF(N998="základní",J998,0)</f>
        <v>0</v>
      </c>
      <c r="BF998" s="230">
        <f>IF(N998="snížená",J998,0)</f>
        <v>0</v>
      </c>
      <c r="BG998" s="230">
        <f>IF(N998="zákl. přenesená",J998,0)</f>
        <v>0</v>
      </c>
      <c r="BH998" s="230">
        <f>IF(N998="sníž. přenesená",J998,0)</f>
        <v>0</v>
      </c>
      <c r="BI998" s="230">
        <f>IF(N998="nulová",J998,0)</f>
        <v>0</v>
      </c>
      <c r="BJ998" s="17" t="s">
        <v>86</v>
      </c>
      <c r="BK998" s="230">
        <f>ROUND(I998*H998,2)</f>
        <v>0</v>
      </c>
      <c r="BL998" s="17" t="s">
        <v>245</v>
      </c>
      <c r="BM998" s="229" t="s">
        <v>2035</v>
      </c>
    </row>
    <row r="999" s="2" customFormat="1">
      <c r="A999" s="38"/>
      <c r="B999" s="39"/>
      <c r="C999" s="40"/>
      <c r="D999" s="231" t="s">
        <v>172</v>
      </c>
      <c r="E999" s="40"/>
      <c r="F999" s="232" t="s">
        <v>2036</v>
      </c>
      <c r="G999" s="40"/>
      <c r="H999" s="40"/>
      <c r="I999" s="233"/>
      <c r="J999" s="40"/>
      <c r="K999" s="40"/>
      <c r="L999" s="44"/>
      <c r="M999" s="234"/>
      <c r="N999" s="235"/>
      <c r="O999" s="91"/>
      <c r="P999" s="91"/>
      <c r="Q999" s="91"/>
      <c r="R999" s="91"/>
      <c r="S999" s="91"/>
      <c r="T999" s="92"/>
      <c r="U999" s="38"/>
      <c r="V999" s="38"/>
      <c r="W999" s="38"/>
      <c r="X999" s="38"/>
      <c r="Y999" s="38"/>
      <c r="Z999" s="38"/>
      <c r="AA999" s="38"/>
      <c r="AB999" s="38"/>
      <c r="AC999" s="38"/>
      <c r="AD999" s="38"/>
      <c r="AE999" s="38"/>
      <c r="AT999" s="17" t="s">
        <v>172</v>
      </c>
      <c r="AU999" s="17" t="s">
        <v>88</v>
      </c>
    </row>
    <row r="1000" s="2" customFormat="1" ht="24.15" customHeight="1">
      <c r="A1000" s="38"/>
      <c r="B1000" s="39"/>
      <c r="C1000" s="218" t="s">
        <v>2037</v>
      </c>
      <c r="D1000" s="218" t="s">
        <v>165</v>
      </c>
      <c r="E1000" s="219" t="s">
        <v>2038</v>
      </c>
      <c r="F1000" s="220" t="s">
        <v>2039</v>
      </c>
      <c r="G1000" s="221" t="s">
        <v>176</v>
      </c>
      <c r="H1000" s="222">
        <v>64.200000000000003</v>
      </c>
      <c r="I1000" s="223"/>
      <c r="J1000" s="224">
        <f>ROUND(I1000*H1000,2)</f>
        <v>0</v>
      </c>
      <c r="K1000" s="220" t="s">
        <v>169</v>
      </c>
      <c r="L1000" s="44"/>
      <c r="M1000" s="225" t="s">
        <v>1</v>
      </c>
      <c r="N1000" s="226" t="s">
        <v>43</v>
      </c>
      <c r="O1000" s="91"/>
      <c r="P1000" s="227">
        <f>O1000*H1000</f>
        <v>0</v>
      </c>
      <c r="Q1000" s="227">
        <v>0.00012</v>
      </c>
      <c r="R1000" s="227">
        <f>Q1000*H1000</f>
        <v>0.0077040000000000008</v>
      </c>
      <c r="S1000" s="227">
        <v>0</v>
      </c>
      <c r="T1000" s="228">
        <f>S1000*H1000</f>
        <v>0</v>
      </c>
      <c r="U1000" s="38"/>
      <c r="V1000" s="38"/>
      <c r="W1000" s="38"/>
      <c r="X1000" s="38"/>
      <c r="Y1000" s="38"/>
      <c r="Z1000" s="38"/>
      <c r="AA1000" s="38"/>
      <c r="AB1000" s="38"/>
      <c r="AC1000" s="38"/>
      <c r="AD1000" s="38"/>
      <c r="AE1000" s="38"/>
      <c r="AR1000" s="229" t="s">
        <v>245</v>
      </c>
      <c r="AT1000" s="229" t="s">
        <v>165</v>
      </c>
      <c r="AU1000" s="229" t="s">
        <v>88</v>
      </c>
      <c r="AY1000" s="17" t="s">
        <v>162</v>
      </c>
      <c r="BE1000" s="230">
        <f>IF(N1000="základní",J1000,0)</f>
        <v>0</v>
      </c>
      <c r="BF1000" s="230">
        <f>IF(N1000="snížená",J1000,0)</f>
        <v>0</v>
      </c>
      <c r="BG1000" s="230">
        <f>IF(N1000="zákl. přenesená",J1000,0)</f>
        <v>0</v>
      </c>
      <c r="BH1000" s="230">
        <f>IF(N1000="sníž. přenesená",J1000,0)</f>
        <v>0</v>
      </c>
      <c r="BI1000" s="230">
        <f>IF(N1000="nulová",J1000,0)</f>
        <v>0</v>
      </c>
      <c r="BJ1000" s="17" t="s">
        <v>86</v>
      </c>
      <c r="BK1000" s="230">
        <f>ROUND(I1000*H1000,2)</f>
        <v>0</v>
      </c>
      <c r="BL1000" s="17" t="s">
        <v>245</v>
      </c>
      <c r="BM1000" s="229" t="s">
        <v>2040</v>
      </c>
    </row>
    <row r="1001" s="2" customFormat="1" ht="24.15" customHeight="1">
      <c r="A1001" s="38"/>
      <c r="B1001" s="39"/>
      <c r="C1001" s="218" t="s">
        <v>2041</v>
      </c>
      <c r="D1001" s="218" t="s">
        <v>165</v>
      </c>
      <c r="E1001" s="219" t="s">
        <v>2042</v>
      </c>
      <c r="F1001" s="220" t="s">
        <v>2043</v>
      </c>
      <c r="G1001" s="221" t="s">
        <v>176</v>
      </c>
      <c r="H1001" s="222">
        <v>64.200000000000003</v>
      </c>
      <c r="I1001" s="223"/>
      <c r="J1001" s="224">
        <f>ROUND(I1001*H1001,2)</f>
        <v>0</v>
      </c>
      <c r="K1001" s="220" t="s">
        <v>169</v>
      </c>
      <c r="L1001" s="44"/>
      <c r="M1001" s="225" t="s">
        <v>1</v>
      </c>
      <c r="N1001" s="226" t="s">
        <v>43</v>
      </c>
      <c r="O1001" s="91"/>
      <c r="P1001" s="227">
        <f>O1001*H1001</f>
        <v>0</v>
      </c>
      <c r="Q1001" s="227">
        <v>0.00012</v>
      </c>
      <c r="R1001" s="227">
        <f>Q1001*H1001</f>
        <v>0.0077040000000000008</v>
      </c>
      <c r="S1001" s="227">
        <v>0</v>
      </c>
      <c r="T1001" s="228">
        <f>S1001*H1001</f>
        <v>0</v>
      </c>
      <c r="U1001" s="38"/>
      <c r="V1001" s="38"/>
      <c r="W1001" s="38"/>
      <c r="X1001" s="38"/>
      <c r="Y1001" s="38"/>
      <c r="Z1001" s="38"/>
      <c r="AA1001" s="38"/>
      <c r="AB1001" s="38"/>
      <c r="AC1001" s="38"/>
      <c r="AD1001" s="38"/>
      <c r="AE1001" s="38"/>
      <c r="AR1001" s="229" t="s">
        <v>245</v>
      </c>
      <c r="AT1001" s="229" t="s">
        <v>165</v>
      </c>
      <c r="AU1001" s="229" t="s">
        <v>88</v>
      </c>
      <c r="AY1001" s="17" t="s">
        <v>162</v>
      </c>
      <c r="BE1001" s="230">
        <f>IF(N1001="základní",J1001,0)</f>
        <v>0</v>
      </c>
      <c r="BF1001" s="230">
        <f>IF(N1001="snížená",J1001,0)</f>
        <v>0</v>
      </c>
      <c r="BG1001" s="230">
        <f>IF(N1001="zákl. přenesená",J1001,0)</f>
        <v>0</v>
      </c>
      <c r="BH1001" s="230">
        <f>IF(N1001="sníž. přenesená",J1001,0)</f>
        <v>0</v>
      </c>
      <c r="BI1001" s="230">
        <f>IF(N1001="nulová",J1001,0)</f>
        <v>0</v>
      </c>
      <c r="BJ1001" s="17" t="s">
        <v>86</v>
      </c>
      <c r="BK1001" s="230">
        <f>ROUND(I1001*H1001,2)</f>
        <v>0</v>
      </c>
      <c r="BL1001" s="17" t="s">
        <v>245</v>
      </c>
      <c r="BM1001" s="229" t="s">
        <v>2044</v>
      </c>
    </row>
    <row r="1002" s="12" customFormat="1" ht="22.8" customHeight="1">
      <c r="A1002" s="12"/>
      <c r="B1002" s="202"/>
      <c r="C1002" s="203"/>
      <c r="D1002" s="204" t="s">
        <v>77</v>
      </c>
      <c r="E1002" s="216" t="s">
        <v>2045</v>
      </c>
      <c r="F1002" s="216" t="s">
        <v>2046</v>
      </c>
      <c r="G1002" s="203"/>
      <c r="H1002" s="203"/>
      <c r="I1002" s="206"/>
      <c r="J1002" s="217">
        <f>BK1002</f>
        <v>0</v>
      </c>
      <c r="K1002" s="203"/>
      <c r="L1002" s="208"/>
      <c r="M1002" s="209"/>
      <c r="N1002" s="210"/>
      <c r="O1002" s="210"/>
      <c r="P1002" s="211">
        <f>SUM(P1003:P1010)</f>
        <v>0</v>
      </c>
      <c r="Q1002" s="210"/>
      <c r="R1002" s="211">
        <f>SUM(R1003:R1010)</f>
        <v>1.55673</v>
      </c>
      <c r="S1002" s="210"/>
      <c r="T1002" s="212">
        <f>SUM(T1003:T1010)</f>
        <v>0</v>
      </c>
      <c r="U1002" s="12"/>
      <c r="V1002" s="12"/>
      <c r="W1002" s="12"/>
      <c r="X1002" s="12"/>
      <c r="Y1002" s="12"/>
      <c r="Z1002" s="12"/>
      <c r="AA1002" s="12"/>
      <c r="AB1002" s="12"/>
      <c r="AC1002" s="12"/>
      <c r="AD1002" s="12"/>
      <c r="AE1002" s="12"/>
      <c r="AR1002" s="213" t="s">
        <v>88</v>
      </c>
      <c r="AT1002" s="214" t="s">
        <v>77</v>
      </c>
      <c r="AU1002" s="214" t="s">
        <v>86</v>
      </c>
      <c r="AY1002" s="213" t="s">
        <v>162</v>
      </c>
      <c r="BK1002" s="215">
        <f>SUM(BK1003:BK1010)</f>
        <v>0</v>
      </c>
    </row>
    <row r="1003" s="2" customFormat="1" ht="24.15" customHeight="1">
      <c r="A1003" s="38"/>
      <c r="B1003" s="39"/>
      <c r="C1003" s="218" t="s">
        <v>2047</v>
      </c>
      <c r="D1003" s="218" t="s">
        <v>165</v>
      </c>
      <c r="E1003" s="219" t="s">
        <v>2048</v>
      </c>
      <c r="F1003" s="220" t="s">
        <v>2049</v>
      </c>
      <c r="G1003" s="221" t="s">
        <v>176</v>
      </c>
      <c r="H1003" s="222">
        <v>3177</v>
      </c>
      <c r="I1003" s="223"/>
      <c r="J1003" s="224">
        <f>ROUND(I1003*H1003,2)</f>
        <v>0</v>
      </c>
      <c r="K1003" s="220" t="s">
        <v>169</v>
      </c>
      <c r="L1003" s="44"/>
      <c r="M1003" s="225" t="s">
        <v>1</v>
      </c>
      <c r="N1003" s="226" t="s">
        <v>43</v>
      </c>
      <c r="O1003" s="91"/>
      <c r="P1003" s="227">
        <f>O1003*H1003</f>
        <v>0</v>
      </c>
      <c r="Q1003" s="227">
        <v>0.00020000000000000001</v>
      </c>
      <c r="R1003" s="227">
        <f>Q1003*H1003</f>
        <v>0.63540000000000008</v>
      </c>
      <c r="S1003" s="227">
        <v>0</v>
      </c>
      <c r="T1003" s="228">
        <f>S1003*H1003</f>
        <v>0</v>
      </c>
      <c r="U1003" s="38"/>
      <c r="V1003" s="38"/>
      <c r="W1003" s="38"/>
      <c r="X1003" s="38"/>
      <c r="Y1003" s="38"/>
      <c r="Z1003" s="38"/>
      <c r="AA1003" s="38"/>
      <c r="AB1003" s="38"/>
      <c r="AC1003" s="38"/>
      <c r="AD1003" s="38"/>
      <c r="AE1003" s="38"/>
      <c r="AR1003" s="229" t="s">
        <v>245</v>
      </c>
      <c r="AT1003" s="229" t="s">
        <v>165</v>
      </c>
      <c r="AU1003" s="229" t="s">
        <v>88</v>
      </c>
      <c r="AY1003" s="17" t="s">
        <v>162</v>
      </c>
      <c r="BE1003" s="230">
        <f>IF(N1003="základní",J1003,0)</f>
        <v>0</v>
      </c>
      <c r="BF1003" s="230">
        <f>IF(N1003="snížená",J1003,0)</f>
        <v>0</v>
      </c>
      <c r="BG1003" s="230">
        <f>IF(N1003="zákl. přenesená",J1003,0)</f>
        <v>0</v>
      </c>
      <c r="BH1003" s="230">
        <f>IF(N1003="sníž. přenesená",J1003,0)</f>
        <v>0</v>
      </c>
      <c r="BI1003" s="230">
        <f>IF(N1003="nulová",J1003,0)</f>
        <v>0</v>
      </c>
      <c r="BJ1003" s="17" t="s">
        <v>86</v>
      </c>
      <c r="BK1003" s="230">
        <f>ROUND(I1003*H1003,2)</f>
        <v>0</v>
      </c>
      <c r="BL1003" s="17" t="s">
        <v>245</v>
      </c>
      <c r="BM1003" s="229" t="s">
        <v>2050</v>
      </c>
    </row>
    <row r="1004" s="2" customFormat="1">
      <c r="A1004" s="38"/>
      <c r="B1004" s="39"/>
      <c r="C1004" s="40"/>
      <c r="D1004" s="231" t="s">
        <v>172</v>
      </c>
      <c r="E1004" s="40"/>
      <c r="F1004" s="232" t="s">
        <v>1985</v>
      </c>
      <c r="G1004" s="40"/>
      <c r="H1004" s="40"/>
      <c r="I1004" s="233"/>
      <c r="J1004" s="40"/>
      <c r="K1004" s="40"/>
      <c r="L1004" s="44"/>
      <c r="M1004" s="234"/>
      <c r="N1004" s="235"/>
      <c r="O1004" s="91"/>
      <c r="P1004" s="91"/>
      <c r="Q1004" s="91"/>
      <c r="R1004" s="91"/>
      <c r="S1004" s="91"/>
      <c r="T1004" s="92"/>
      <c r="U1004" s="38"/>
      <c r="V1004" s="38"/>
      <c r="W1004" s="38"/>
      <c r="X1004" s="38"/>
      <c r="Y1004" s="38"/>
      <c r="Z1004" s="38"/>
      <c r="AA1004" s="38"/>
      <c r="AB1004" s="38"/>
      <c r="AC1004" s="38"/>
      <c r="AD1004" s="38"/>
      <c r="AE1004" s="38"/>
      <c r="AT1004" s="17" t="s">
        <v>172</v>
      </c>
      <c r="AU1004" s="17" t="s">
        <v>88</v>
      </c>
    </row>
    <row r="1005" s="15" customFormat="1">
      <c r="A1005" s="15"/>
      <c r="B1005" s="258"/>
      <c r="C1005" s="259"/>
      <c r="D1005" s="231" t="s">
        <v>179</v>
      </c>
      <c r="E1005" s="260" t="s">
        <v>1</v>
      </c>
      <c r="F1005" s="261" t="s">
        <v>2051</v>
      </c>
      <c r="G1005" s="259"/>
      <c r="H1005" s="260" t="s">
        <v>1</v>
      </c>
      <c r="I1005" s="262"/>
      <c r="J1005" s="259"/>
      <c r="K1005" s="259"/>
      <c r="L1005" s="263"/>
      <c r="M1005" s="264"/>
      <c r="N1005" s="265"/>
      <c r="O1005" s="265"/>
      <c r="P1005" s="265"/>
      <c r="Q1005" s="265"/>
      <c r="R1005" s="265"/>
      <c r="S1005" s="265"/>
      <c r="T1005" s="266"/>
      <c r="U1005" s="15"/>
      <c r="V1005" s="15"/>
      <c r="W1005" s="15"/>
      <c r="X1005" s="15"/>
      <c r="Y1005" s="15"/>
      <c r="Z1005" s="15"/>
      <c r="AA1005" s="15"/>
      <c r="AB1005" s="15"/>
      <c r="AC1005" s="15"/>
      <c r="AD1005" s="15"/>
      <c r="AE1005" s="15"/>
      <c r="AT1005" s="267" t="s">
        <v>179</v>
      </c>
      <c r="AU1005" s="267" t="s">
        <v>88</v>
      </c>
      <c r="AV1005" s="15" t="s">
        <v>86</v>
      </c>
      <c r="AW1005" s="15" t="s">
        <v>34</v>
      </c>
      <c r="AX1005" s="15" t="s">
        <v>78</v>
      </c>
      <c r="AY1005" s="267" t="s">
        <v>162</v>
      </c>
    </row>
    <row r="1006" s="13" customFormat="1">
      <c r="A1006" s="13"/>
      <c r="B1006" s="236"/>
      <c r="C1006" s="237"/>
      <c r="D1006" s="231" t="s">
        <v>179</v>
      </c>
      <c r="E1006" s="238" t="s">
        <v>1</v>
      </c>
      <c r="F1006" s="239" t="s">
        <v>2052</v>
      </c>
      <c r="G1006" s="237"/>
      <c r="H1006" s="240">
        <v>628</v>
      </c>
      <c r="I1006" s="241"/>
      <c r="J1006" s="237"/>
      <c r="K1006" s="237"/>
      <c r="L1006" s="242"/>
      <c r="M1006" s="243"/>
      <c r="N1006" s="244"/>
      <c r="O1006" s="244"/>
      <c r="P1006" s="244"/>
      <c r="Q1006" s="244"/>
      <c r="R1006" s="244"/>
      <c r="S1006" s="244"/>
      <c r="T1006" s="245"/>
      <c r="U1006" s="13"/>
      <c r="V1006" s="13"/>
      <c r="W1006" s="13"/>
      <c r="X1006" s="13"/>
      <c r="Y1006" s="13"/>
      <c r="Z1006" s="13"/>
      <c r="AA1006" s="13"/>
      <c r="AB1006" s="13"/>
      <c r="AC1006" s="13"/>
      <c r="AD1006" s="13"/>
      <c r="AE1006" s="13"/>
      <c r="AT1006" s="246" t="s">
        <v>179</v>
      </c>
      <c r="AU1006" s="246" t="s">
        <v>88</v>
      </c>
      <c r="AV1006" s="13" t="s">
        <v>88</v>
      </c>
      <c r="AW1006" s="13" t="s">
        <v>34</v>
      </c>
      <c r="AX1006" s="13" t="s">
        <v>78</v>
      </c>
      <c r="AY1006" s="246" t="s">
        <v>162</v>
      </c>
    </row>
    <row r="1007" s="15" customFormat="1">
      <c r="A1007" s="15"/>
      <c r="B1007" s="258"/>
      <c r="C1007" s="259"/>
      <c r="D1007" s="231" t="s">
        <v>179</v>
      </c>
      <c r="E1007" s="260" t="s">
        <v>1</v>
      </c>
      <c r="F1007" s="261" t="s">
        <v>2053</v>
      </c>
      <c r="G1007" s="259"/>
      <c r="H1007" s="260" t="s">
        <v>1</v>
      </c>
      <c r="I1007" s="262"/>
      <c r="J1007" s="259"/>
      <c r="K1007" s="259"/>
      <c r="L1007" s="263"/>
      <c r="M1007" s="264"/>
      <c r="N1007" s="265"/>
      <c r="O1007" s="265"/>
      <c r="P1007" s="265"/>
      <c r="Q1007" s="265"/>
      <c r="R1007" s="265"/>
      <c r="S1007" s="265"/>
      <c r="T1007" s="266"/>
      <c r="U1007" s="15"/>
      <c r="V1007" s="15"/>
      <c r="W1007" s="15"/>
      <c r="X1007" s="15"/>
      <c r="Y1007" s="15"/>
      <c r="Z1007" s="15"/>
      <c r="AA1007" s="15"/>
      <c r="AB1007" s="15"/>
      <c r="AC1007" s="15"/>
      <c r="AD1007" s="15"/>
      <c r="AE1007" s="15"/>
      <c r="AT1007" s="267" t="s">
        <v>179</v>
      </c>
      <c r="AU1007" s="267" t="s">
        <v>88</v>
      </c>
      <c r="AV1007" s="15" t="s">
        <v>86</v>
      </c>
      <c r="AW1007" s="15" t="s">
        <v>34</v>
      </c>
      <c r="AX1007" s="15" t="s">
        <v>78</v>
      </c>
      <c r="AY1007" s="267" t="s">
        <v>162</v>
      </c>
    </row>
    <row r="1008" s="13" customFormat="1">
      <c r="A1008" s="13"/>
      <c r="B1008" s="236"/>
      <c r="C1008" s="237"/>
      <c r="D1008" s="231" t="s">
        <v>179</v>
      </c>
      <c r="E1008" s="238" t="s">
        <v>1</v>
      </c>
      <c r="F1008" s="239" t="s">
        <v>2054</v>
      </c>
      <c r="G1008" s="237"/>
      <c r="H1008" s="240">
        <v>2549</v>
      </c>
      <c r="I1008" s="241"/>
      <c r="J1008" s="237"/>
      <c r="K1008" s="237"/>
      <c r="L1008" s="242"/>
      <c r="M1008" s="243"/>
      <c r="N1008" s="244"/>
      <c r="O1008" s="244"/>
      <c r="P1008" s="244"/>
      <c r="Q1008" s="244"/>
      <c r="R1008" s="244"/>
      <c r="S1008" s="244"/>
      <c r="T1008" s="245"/>
      <c r="U1008" s="13"/>
      <c r="V1008" s="13"/>
      <c r="W1008" s="13"/>
      <c r="X1008" s="13"/>
      <c r="Y1008" s="13"/>
      <c r="Z1008" s="13"/>
      <c r="AA1008" s="13"/>
      <c r="AB1008" s="13"/>
      <c r="AC1008" s="13"/>
      <c r="AD1008" s="13"/>
      <c r="AE1008" s="13"/>
      <c r="AT1008" s="246" t="s">
        <v>179</v>
      </c>
      <c r="AU1008" s="246" t="s">
        <v>88</v>
      </c>
      <c r="AV1008" s="13" t="s">
        <v>88</v>
      </c>
      <c r="AW1008" s="13" t="s">
        <v>34</v>
      </c>
      <c r="AX1008" s="13" t="s">
        <v>78</v>
      </c>
      <c r="AY1008" s="246" t="s">
        <v>162</v>
      </c>
    </row>
    <row r="1009" s="14" customFormat="1">
      <c r="A1009" s="14"/>
      <c r="B1009" s="247"/>
      <c r="C1009" s="248"/>
      <c r="D1009" s="231" t="s">
        <v>179</v>
      </c>
      <c r="E1009" s="249" t="s">
        <v>1</v>
      </c>
      <c r="F1009" s="250" t="s">
        <v>181</v>
      </c>
      <c r="G1009" s="248"/>
      <c r="H1009" s="251">
        <v>3177</v>
      </c>
      <c r="I1009" s="252"/>
      <c r="J1009" s="248"/>
      <c r="K1009" s="248"/>
      <c r="L1009" s="253"/>
      <c r="M1009" s="254"/>
      <c r="N1009" s="255"/>
      <c r="O1009" s="255"/>
      <c r="P1009" s="255"/>
      <c r="Q1009" s="255"/>
      <c r="R1009" s="255"/>
      <c r="S1009" s="255"/>
      <c r="T1009" s="256"/>
      <c r="U1009" s="14"/>
      <c r="V1009" s="14"/>
      <c r="W1009" s="14"/>
      <c r="X1009" s="14"/>
      <c r="Y1009" s="14"/>
      <c r="Z1009" s="14"/>
      <c r="AA1009" s="14"/>
      <c r="AB1009" s="14"/>
      <c r="AC1009" s="14"/>
      <c r="AD1009" s="14"/>
      <c r="AE1009" s="14"/>
      <c r="AT1009" s="257" t="s">
        <v>179</v>
      </c>
      <c r="AU1009" s="257" t="s">
        <v>88</v>
      </c>
      <c r="AV1009" s="14" t="s">
        <v>170</v>
      </c>
      <c r="AW1009" s="14" t="s">
        <v>34</v>
      </c>
      <c r="AX1009" s="14" t="s">
        <v>86</v>
      </c>
      <c r="AY1009" s="257" t="s">
        <v>162</v>
      </c>
    </row>
    <row r="1010" s="2" customFormat="1" ht="24.15" customHeight="1">
      <c r="A1010" s="38"/>
      <c r="B1010" s="39"/>
      <c r="C1010" s="218" t="s">
        <v>2055</v>
      </c>
      <c r="D1010" s="218" t="s">
        <v>165</v>
      </c>
      <c r="E1010" s="219" t="s">
        <v>2056</v>
      </c>
      <c r="F1010" s="220" t="s">
        <v>2057</v>
      </c>
      <c r="G1010" s="221" t="s">
        <v>176</v>
      </c>
      <c r="H1010" s="222">
        <v>3177</v>
      </c>
      <c r="I1010" s="223"/>
      <c r="J1010" s="224">
        <f>ROUND(I1010*H1010,2)</f>
        <v>0</v>
      </c>
      <c r="K1010" s="220" t="s">
        <v>169</v>
      </c>
      <c r="L1010" s="44"/>
      <c r="M1010" s="225" t="s">
        <v>1</v>
      </c>
      <c r="N1010" s="226" t="s">
        <v>43</v>
      </c>
      <c r="O1010" s="91"/>
      <c r="P1010" s="227">
        <f>O1010*H1010</f>
        <v>0</v>
      </c>
      <c r="Q1010" s="227">
        <v>0.00029</v>
      </c>
      <c r="R1010" s="227">
        <f>Q1010*H1010</f>
        <v>0.92132999999999998</v>
      </c>
      <c r="S1010" s="227">
        <v>0</v>
      </c>
      <c r="T1010" s="228">
        <f>S1010*H1010</f>
        <v>0</v>
      </c>
      <c r="U1010" s="38"/>
      <c r="V1010" s="38"/>
      <c r="W1010" s="38"/>
      <c r="X1010" s="38"/>
      <c r="Y1010" s="38"/>
      <c r="Z1010" s="38"/>
      <c r="AA1010" s="38"/>
      <c r="AB1010" s="38"/>
      <c r="AC1010" s="38"/>
      <c r="AD1010" s="38"/>
      <c r="AE1010" s="38"/>
      <c r="AR1010" s="229" t="s">
        <v>245</v>
      </c>
      <c r="AT1010" s="229" t="s">
        <v>165</v>
      </c>
      <c r="AU1010" s="229" t="s">
        <v>88</v>
      </c>
      <c r="AY1010" s="17" t="s">
        <v>162</v>
      </c>
      <c r="BE1010" s="230">
        <f>IF(N1010="základní",J1010,0)</f>
        <v>0</v>
      </c>
      <c r="BF1010" s="230">
        <f>IF(N1010="snížená",J1010,0)</f>
        <v>0</v>
      </c>
      <c r="BG1010" s="230">
        <f>IF(N1010="zákl. přenesená",J1010,0)</f>
        <v>0</v>
      </c>
      <c r="BH1010" s="230">
        <f>IF(N1010="sníž. přenesená",J1010,0)</f>
        <v>0</v>
      </c>
      <c r="BI1010" s="230">
        <f>IF(N1010="nulová",J1010,0)</f>
        <v>0</v>
      </c>
      <c r="BJ1010" s="17" t="s">
        <v>86</v>
      </c>
      <c r="BK1010" s="230">
        <f>ROUND(I1010*H1010,2)</f>
        <v>0</v>
      </c>
      <c r="BL1010" s="17" t="s">
        <v>245</v>
      </c>
      <c r="BM1010" s="229" t="s">
        <v>2058</v>
      </c>
    </row>
    <row r="1011" s="12" customFormat="1" ht="25.92" customHeight="1">
      <c r="A1011" s="12"/>
      <c r="B1011" s="202"/>
      <c r="C1011" s="203"/>
      <c r="D1011" s="204" t="s">
        <v>77</v>
      </c>
      <c r="E1011" s="205" t="s">
        <v>616</v>
      </c>
      <c r="F1011" s="205" t="s">
        <v>2059</v>
      </c>
      <c r="G1011" s="203"/>
      <c r="H1011" s="203"/>
      <c r="I1011" s="206"/>
      <c r="J1011" s="207">
        <f>BK1011</f>
        <v>0</v>
      </c>
      <c r="K1011" s="203"/>
      <c r="L1011" s="208"/>
      <c r="M1011" s="209"/>
      <c r="N1011" s="210"/>
      <c r="O1011" s="210"/>
      <c r="P1011" s="211">
        <f>P1012</f>
        <v>0</v>
      </c>
      <c r="Q1011" s="210"/>
      <c r="R1011" s="211">
        <f>R1012</f>
        <v>0</v>
      </c>
      <c r="S1011" s="210"/>
      <c r="T1011" s="212">
        <f>T1012</f>
        <v>0</v>
      </c>
      <c r="U1011" s="12"/>
      <c r="V1011" s="12"/>
      <c r="W1011" s="12"/>
      <c r="X1011" s="12"/>
      <c r="Y1011" s="12"/>
      <c r="Z1011" s="12"/>
      <c r="AA1011" s="12"/>
      <c r="AB1011" s="12"/>
      <c r="AC1011" s="12"/>
      <c r="AD1011" s="12"/>
      <c r="AE1011" s="12"/>
      <c r="AR1011" s="213" t="s">
        <v>182</v>
      </c>
      <c r="AT1011" s="214" t="s">
        <v>77</v>
      </c>
      <c r="AU1011" s="214" t="s">
        <v>78</v>
      </c>
      <c r="AY1011" s="213" t="s">
        <v>162</v>
      </c>
      <c r="BK1011" s="215">
        <f>BK1012</f>
        <v>0</v>
      </c>
    </row>
    <row r="1012" s="12" customFormat="1" ht="22.8" customHeight="1">
      <c r="A1012" s="12"/>
      <c r="B1012" s="202"/>
      <c r="C1012" s="203"/>
      <c r="D1012" s="204" t="s">
        <v>77</v>
      </c>
      <c r="E1012" s="216" t="s">
        <v>2060</v>
      </c>
      <c r="F1012" s="216" t="s">
        <v>2061</v>
      </c>
      <c r="G1012" s="203"/>
      <c r="H1012" s="203"/>
      <c r="I1012" s="206"/>
      <c r="J1012" s="217">
        <f>BK1012</f>
        <v>0</v>
      </c>
      <c r="K1012" s="203"/>
      <c r="L1012" s="208"/>
      <c r="M1012" s="209"/>
      <c r="N1012" s="210"/>
      <c r="O1012" s="210"/>
      <c r="P1012" s="211">
        <f>P1013</f>
        <v>0</v>
      </c>
      <c r="Q1012" s="210"/>
      <c r="R1012" s="211">
        <f>R1013</f>
        <v>0</v>
      </c>
      <c r="S1012" s="210"/>
      <c r="T1012" s="212">
        <f>T1013</f>
        <v>0</v>
      </c>
      <c r="U1012" s="12"/>
      <c r="V1012" s="12"/>
      <c r="W1012" s="12"/>
      <c r="X1012" s="12"/>
      <c r="Y1012" s="12"/>
      <c r="Z1012" s="12"/>
      <c r="AA1012" s="12"/>
      <c r="AB1012" s="12"/>
      <c r="AC1012" s="12"/>
      <c r="AD1012" s="12"/>
      <c r="AE1012" s="12"/>
      <c r="AR1012" s="213" t="s">
        <v>182</v>
      </c>
      <c r="AT1012" s="214" t="s">
        <v>77</v>
      </c>
      <c r="AU1012" s="214" t="s">
        <v>86</v>
      </c>
      <c r="AY1012" s="213" t="s">
        <v>162</v>
      </c>
      <c r="BK1012" s="215">
        <f>BK1013</f>
        <v>0</v>
      </c>
    </row>
    <row r="1013" s="2" customFormat="1" ht="24.15" customHeight="1">
      <c r="A1013" s="38"/>
      <c r="B1013" s="39"/>
      <c r="C1013" s="218" t="s">
        <v>2062</v>
      </c>
      <c r="D1013" s="218" t="s">
        <v>165</v>
      </c>
      <c r="E1013" s="219" t="s">
        <v>2063</v>
      </c>
      <c r="F1013" s="220" t="s">
        <v>2064</v>
      </c>
      <c r="G1013" s="221" t="s">
        <v>353</v>
      </c>
      <c r="H1013" s="222">
        <v>2.5</v>
      </c>
      <c r="I1013" s="223"/>
      <c r="J1013" s="224">
        <f>ROUND(I1013*H1013,2)</f>
        <v>0</v>
      </c>
      <c r="K1013" s="220" t="s">
        <v>1</v>
      </c>
      <c r="L1013" s="44"/>
      <c r="M1013" s="268" t="s">
        <v>1</v>
      </c>
      <c r="N1013" s="269" t="s">
        <v>43</v>
      </c>
      <c r="O1013" s="270"/>
      <c r="P1013" s="271">
        <f>O1013*H1013</f>
        <v>0</v>
      </c>
      <c r="Q1013" s="271">
        <v>0</v>
      </c>
      <c r="R1013" s="271">
        <f>Q1013*H1013</f>
        <v>0</v>
      </c>
      <c r="S1013" s="271">
        <v>0</v>
      </c>
      <c r="T1013" s="272">
        <f>S1013*H1013</f>
        <v>0</v>
      </c>
      <c r="U1013" s="38"/>
      <c r="V1013" s="38"/>
      <c r="W1013" s="38"/>
      <c r="X1013" s="38"/>
      <c r="Y1013" s="38"/>
      <c r="Z1013" s="38"/>
      <c r="AA1013" s="38"/>
      <c r="AB1013" s="38"/>
      <c r="AC1013" s="38"/>
      <c r="AD1013" s="38"/>
      <c r="AE1013" s="38"/>
      <c r="AR1013" s="229" t="s">
        <v>767</v>
      </c>
      <c r="AT1013" s="229" t="s">
        <v>165</v>
      </c>
      <c r="AU1013" s="229" t="s">
        <v>88</v>
      </c>
      <c r="AY1013" s="17" t="s">
        <v>162</v>
      </c>
      <c r="BE1013" s="230">
        <f>IF(N1013="základní",J1013,0)</f>
        <v>0</v>
      </c>
      <c r="BF1013" s="230">
        <f>IF(N1013="snížená",J1013,0)</f>
        <v>0</v>
      </c>
      <c r="BG1013" s="230">
        <f>IF(N1013="zákl. přenesená",J1013,0)</f>
        <v>0</v>
      </c>
      <c r="BH1013" s="230">
        <f>IF(N1013="sníž. přenesená",J1013,0)</f>
        <v>0</v>
      </c>
      <c r="BI1013" s="230">
        <f>IF(N1013="nulová",J1013,0)</f>
        <v>0</v>
      </c>
      <c r="BJ1013" s="17" t="s">
        <v>86</v>
      </c>
      <c r="BK1013" s="230">
        <f>ROUND(I1013*H1013,2)</f>
        <v>0</v>
      </c>
      <c r="BL1013" s="17" t="s">
        <v>767</v>
      </c>
      <c r="BM1013" s="229" t="s">
        <v>2065</v>
      </c>
    </row>
    <row r="1014" s="2" customFormat="1" ht="6.96" customHeight="1">
      <c r="A1014" s="38"/>
      <c r="B1014" s="66"/>
      <c r="C1014" s="67"/>
      <c r="D1014" s="67"/>
      <c r="E1014" s="67"/>
      <c r="F1014" s="67"/>
      <c r="G1014" s="67"/>
      <c r="H1014" s="67"/>
      <c r="I1014" s="67"/>
      <c r="J1014" s="67"/>
      <c r="K1014" s="67"/>
      <c r="L1014" s="44"/>
      <c r="M1014" s="38"/>
      <c r="O1014" s="38"/>
      <c r="P1014" s="38"/>
      <c r="Q1014" s="38"/>
      <c r="R1014" s="38"/>
      <c r="S1014" s="38"/>
      <c r="T1014" s="38"/>
      <c r="U1014" s="38"/>
      <c r="V1014" s="38"/>
      <c r="W1014" s="38"/>
      <c r="X1014" s="38"/>
      <c r="Y1014" s="38"/>
      <c r="Z1014" s="38"/>
      <c r="AA1014" s="38"/>
      <c r="AB1014" s="38"/>
      <c r="AC1014" s="38"/>
      <c r="AD1014" s="38"/>
      <c r="AE1014" s="38"/>
    </row>
  </sheetData>
  <sheetProtection sheet="1" autoFilter="0" formatColumns="0" formatRows="0" objects="1" scenarios="1" spinCount="100000" saltValue="R8NkJPEb0p1ORfz1rymhB23Zb2OlY9MUmRkVeoZ/V07cjqqutaLXvJR5Tmed5leS/l8CE4DRjFrA6yEaLSncNQ==" hashValue="AvMKRAmw1EIkwUKs9r1B2SZxtFBCbxRnrrSVlcUTrDYYgfbXoYTIc0eA6mHJYb8Pm3Q9hyblb683e1doEg8omw==" algorithmName="SHA-512" password="CC35"/>
  <autoFilter ref="C146:K1013"/>
  <mergeCells count="9">
    <mergeCell ref="E7:H7"/>
    <mergeCell ref="E9:H9"/>
    <mergeCell ref="E18:H18"/>
    <mergeCell ref="E27:H27"/>
    <mergeCell ref="E85:H85"/>
    <mergeCell ref="E87:H87"/>
    <mergeCell ref="E137:H137"/>
    <mergeCell ref="E139:H13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94</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2066</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ROUND(J126,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ROUND((SUM(BE126:BE263)),  2)</f>
        <v>0</v>
      </c>
      <c r="G33" s="38"/>
      <c r="H33" s="38"/>
      <c r="I33" s="155">
        <v>0.20999999999999999</v>
      </c>
      <c r="J33" s="154">
        <f>ROUND(((SUM(BE126:BE263))*I33),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ROUND((SUM(BF126:BF263)),  2)</f>
        <v>0</v>
      </c>
      <c r="G34" s="38"/>
      <c r="H34" s="38"/>
      <c r="I34" s="155">
        <v>0.14999999999999999</v>
      </c>
      <c r="J34" s="154">
        <f>ROUND(((SUM(BF126:BF263))*I34),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ROUND((SUM(BG126:BG263)),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ROUND((SUM(BH126:BH263)),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ROUND((SUM(BI126:BI263)),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SO 01 - 3-OBJEKT HZ - ZDRAVOTECHNIKA</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J126</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2067</v>
      </c>
      <c r="E97" s="182"/>
      <c r="F97" s="182"/>
      <c r="G97" s="182"/>
      <c r="H97" s="182"/>
      <c r="I97" s="182"/>
      <c r="J97" s="183">
        <f>J127</f>
        <v>0</v>
      </c>
      <c r="K97" s="180"/>
      <c r="L97" s="184"/>
      <c r="S97" s="9"/>
      <c r="T97" s="9"/>
      <c r="U97" s="9"/>
      <c r="V97" s="9"/>
      <c r="W97" s="9"/>
      <c r="X97" s="9"/>
      <c r="Y97" s="9"/>
      <c r="Z97" s="9"/>
      <c r="AA97" s="9"/>
      <c r="AB97" s="9"/>
      <c r="AC97" s="9"/>
      <c r="AD97" s="9"/>
      <c r="AE97" s="9"/>
    </row>
    <row r="98" hidden="1" s="10" customFormat="1" ht="19.92" customHeight="1">
      <c r="A98" s="10"/>
      <c r="B98" s="185"/>
      <c r="C98" s="186"/>
      <c r="D98" s="187" t="s">
        <v>2068</v>
      </c>
      <c r="E98" s="188"/>
      <c r="F98" s="188"/>
      <c r="G98" s="188"/>
      <c r="H98" s="188"/>
      <c r="I98" s="188"/>
      <c r="J98" s="189">
        <f>J128</f>
        <v>0</v>
      </c>
      <c r="K98" s="186"/>
      <c r="L98" s="190"/>
      <c r="S98" s="10"/>
      <c r="T98" s="10"/>
      <c r="U98" s="10"/>
      <c r="V98" s="10"/>
      <c r="W98" s="10"/>
      <c r="X98" s="10"/>
      <c r="Y98" s="10"/>
      <c r="Z98" s="10"/>
      <c r="AA98" s="10"/>
      <c r="AB98" s="10"/>
      <c r="AC98" s="10"/>
      <c r="AD98" s="10"/>
      <c r="AE98" s="10"/>
    </row>
    <row r="99" hidden="1" s="9" customFormat="1" ht="24.96" customHeight="1">
      <c r="A99" s="9"/>
      <c r="B99" s="179"/>
      <c r="C99" s="180"/>
      <c r="D99" s="181" t="s">
        <v>2069</v>
      </c>
      <c r="E99" s="182"/>
      <c r="F99" s="182"/>
      <c r="G99" s="182"/>
      <c r="H99" s="182"/>
      <c r="I99" s="182"/>
      <c r="J99" s="183">
        <f>J158</f>
        <v>0</v>
      </c>
      <c r="K99" s="180"/>
      <c r="L99" s="184"/>
      <c r="S99" s="9"/>
      <c r="T99" s="9"/>
      <c r="U99" s="9"/>
      <c r="V99" s="9"/>
      <c r="W99" s="9"/>
      <c r="X99" s="9"/>
      <c r="Y99" s="9"/>
      <c r="Z99" s="9"/>
      <c r="AA99" s="9"/>
      <c r="AB99" s="9"/>
      <c r="AC99" s="9"/>
      <c r="AD99" s="9"/>
      <c r="AE99" s="9"/>
    </row>
    <row r="100" hidden="1" s="10" customFormat="1" ht="19.92" customHeight="1">
      <c r="A100" s="10"/>
      <c r="B100" s="185"/>
      <c r="C100" s="186"/>
      <c r="D100" s="187" t="s">
        <v>2068</v>
      </c>
      <c r="E100" s="188"/>
      <c r="F100" s="188"/>
      <c r="G100" s="188"/>
      <c r="H100" s="188"/>
      <c r="I100" s="188"/>
      <c r="J100" s="189">
        <f>J159</f>
        <v>0</v>
      </c>
      <c r="K100" s="186"/>
      <c r="L100" s="190"/>
      <c r="S100" s="10"/>
      <c r="T100" s="10"/>
      <c r="U100" s="10"/>
      <c r="V100" s="10"/>
      <c r="W100" s="10"/>
      <c r="X100" s="10"/>
      <c r="Y100" s="10"/>
      <c r="Z100" s="10"/>
      <c r="AA100" s="10"/>
      <c r="AB100" s="10"/>
      <c r="AC100" s="10"/>
      <c r="AD100" s="10"/>
      <c r="AE100" s="10"/>
    </row>
    <row r="101" hidden="1" s="9" customFormat="1" ht="24.96" customHeight="1">
      <c r="A101" s="9"/>
      <c r="B101" s="179"/>
      <c r="C101" s="180"/>
      <c r="D101" s="181" t="s">
        <v>2070</v>
      </c>
      <c r="E101" s="182"/>
      <c r="F101" s="182"/>
      <c r="G101" s="182"/>
      <c r="H101" s="182"/>
      <c r="I101" s="182"/>
      <c r="J101" s="183">
        <f>J191</f>
        <v>0</v>
      </c>
      <c r="K101" s="180"/>
      <c r="L101" s="184"/>
      <c r="S101" s="9"/>
      <c r="T101" s="9"/>
      <c r="U101" s="9"/>
      <c r="V101" s="9"/>
      <c r="W101" s="9"/>
      <c r="X101" s="9"/>
      <c r="Y101" s="9"/>
      <c r="Z101" s="9"/>
      <c r="AA101" s="9"/>
      <c r="AB101" s="9"/>
      <c r="AC101" s="9"/>
      <c r="AD101" s="9"/>
      <c r="AE101" s="9"/>
    </row>
    <row r="102" hidden="1" s="10" customFormat="1" ht="19.92" customHeight="1">
      <c r="A102" s="10"/>
      <c r="B102" s="185"/>
      <c r="C102" s="186"/>
      <c r="D102" s="187" t="s">
        <v>2068</v>
      </c>
      <c r="E102" s="188"/>
      <c r="F102" s="188"/>
      <c r="G102" s="188"/>
      <c r="H102" s="188"/>
      <c r="I102" s="188"/>
      <c r="J102" s="189">
        <f>J192</f>
        <v>0</v>
      </c>
      <c r="K102" s="186"/>
      <c r="L102" s="190"/>
      <c r="S102" s="10"/>
      <c r="T102" s="10"/>
      <c r="U102" s="10"/>
      <c r="V102" s="10"/>
      <c r="W102" s="10"/>
      <c r="X102" s="10"/>
      <c r="Y102" s="10"/>
      <c r="Z102" s="10"/>
      <c r="AA102" s="10"/>
      <c r="AB102" s="10"/>
      <c r="AC102" s="10"/>
      <c r="AD102" s="10"/>
      <c r="AE102" s="10"/>
    </row>
    <row r="103" hidden="1" s="9" customFormat="1" ht="24.96" customHeight="1">
      <c r="A103" s="9"/>
      <c r="B103" s="179"/>
      <c r="C103" s="180"/>
      <c r="D103" s="181" t="s">
        <v>2071</v>
      </c>
      <c r="E103" s="182"/>
      <c r="F103" s="182"/>
      <c r="G103" s="182"/>
      <c r="H103" s="182"/>
      <c r="I103" s="182"/>
      <c r="J103" s="183">
        <f>J208</f>
        <v>0</v>
      </c>
      <c r="K103" s="180"/>
      <c r="L103" s="184"/>
      <c r="S103" s="9"/>
      <c r="T103" s="9"/>
      <c r="U103" s="9"/>
      <c r="V103" s="9"/>
      <c r="W103" s="9"/>
      <c r="X103" s="9"/>
      <c r="Y103" s="9"/>
      <c r="Z103" s="9"/>
      <c r="AA103" s="9"/>
      <c r="AB103" s="9"/>
      <c r="AC103" s="9"/>
      <c r="AD103" s="9"/>
      <c r="AE103" s="9"/>
    </row>
    <row r="104" hidden="1" s="10" customFormat="1" ht="19.92" customHeight="1">
      <c r="A104" s="10"/>
      <c r="B104" s="185"/>
      <c r="C104" s="186"/>
      <c r="D104" s="187" t="s">
        <v>2068</v>
      </c>
      <c r="E104" s="188"/>
      <c r="F104" s="188"/>
      <c r="G104" s="188"/>
      <c r="H104" s="188"/>
      <c r="I104" s="188"/>
      <c r="J104" s="189">
        <f>J209</f>
        <v>0</v>
      </c>
      <c r="K104" s="186"/>
      <c r="L104" s="190"/>
      <c r="S104" s="10"/>
      <c r="T104" s="10"/>
      <c r="U104" s="10"/>
      <c r="V104" s="10"/>
      <c r="W104" s="10"/>
      <c r="X104" s="10"/>
      <c r="Y104" s="10"/>
      <c r="Z104" s="10"/>
      <c r="AA104" s="10"/>
      <c r="AB104" s="10"/>
      <c r="AC104" s="10"/>
      <c r="AD104" s="10"/>
      <c r="AE104" s="10"/>
    </row>
    <row r="105" hidden="1" s="9" customFormat="1" ht="24.96" customHeight="1">
      <c r="A105" s="9"/>
      <c r="B105" s="179"/>
      <c r="C105" s="180"/>
      <c r="D105" s="181" t="s">
        <v>2072</v>
      </c>
      <c r="E105" s="182"/>
      <c r="F105" s="182"/>
      <c r="G105" s="182"/>
      <c r="H105" s="182"/>
      <c r="I105" s="182"/>
      <c r="J105" s="183">
        <f>J222</f>
        <v>0</v>
      </c>
      <c r="K105" s="180"/>
      <c r="L105" s="184"/>
      <c r="S105" s="9"/>
      <c r="T105" s="9"/>
      <c r="U105" s="9"/>
      <c r="V105" s="9"/>
      <c r="W105" s="9"/>
      <c r="X105" s="9"/>
      <c r="Y105" s="9"/>
      <c r="Z105" s="9"/>
      <c r="AA105" s="9"/>
      <c r="AB105" s="9"/>
      <c r="AC105" s="9"/>
      <c r="AD105" s="9"/>
      <c r="AE105" s="9"/>
    </row>
    <row r="106" hidden="1" s="10" customFormat="1" ht="19.92" customHeight="1">
      <c r="A106" s="10"/>
      <c r="B106" s="185"/>
      <c r="C106" s="186"/>
      <c r="D106" s="187" t="s">
        <v>2068</v>
      </c>
      <c r="E106" s="188"/>
      <c r="F106" s="188"/>
      <c r="G106" s="188"/>
      <c r="H106" s="188"/>
      <c r="I106" s="188"/>
      <c r="J106" s="189">
        <f>J223</f>
        <v>0</v>
      </c>
      <c r="K106" s="186"/>
      <c r="L106" s="190"/>
      <c r="S106" s="10"/>
      <c r="T106" s="10"/>
      <c r="U106" s="10"/>
      <c r="V106" s="10"/>
      <c r="W106" s="10"/>
      <c r="X106" s="10"/>
      <c r="Y106" s="10"/>
      <c r="Z106" s="10"/>
      <c r="AA106" s="10"/>
      <c r="AB106" s="10"/>
      <c r="AC106" s="10"/>
      <c r="AD106" s="10"/>
      <c r="AE106" s="10"/>
    </row>
    <row r="107" hidden="1" s="2" customFormat="1" ht="21.84" customHeight="1">
      <c r="A107" s="38"/>
      <c r="B107" s="39"/>
      <c r="C107" s="40"/>
      <c r="D107" s="40"/>
      <c r="E107" s="40"/>
      <c r="F107" s="40"/>
      <c r="G107" s="40"/>
      <c r="H107" s="40"/>
      <c r="I107" s="40"/>
      <c r="J107" s="40"/>
      <c r="K107" s="40"/>
      <c r="L107" s="63"/>
      <c r="S107" s="38"/>
      <c r="T107" s="38"/>
      <c r="U107" s="38"/>
      <c r="V107" s="38"/>
      <c r="W107" s="38"/>
      <c r="X107" s="38"/>
      <c r="Y107" s="38"/>
      <c r="Z107" s="38"/>
      <c r="AA107" s="38"/>
      <c r="AB107" s="38"/>
      <c r="AC107" s="38"/>
      <c r="AD107" s="38"/>
      <c r="AE107" s="38"/>
    </row>
    <row r="108" hidden="1" s="2" customFormat="1" ht="6.96" customHeight="1">
      <c r="A108" s="38"/>
      <c r="B108" s="66"/>
      <c r="C108" s="67"/>
      <c r="D108" s="67"/>
      <c r="E108" s="67"/>
      <c r="F108" s="67"/>
      <c r="G108" s="67"/>
      <c r="H108" s="67"/>
      <c r="I108" s="67"/>
      <c r="J108" s="67"/>
      <c r="K108" s="67"/>
      <c r="L108" s="63"/>
      <c r="S108" s="38"/>
      <c r="T108" s="38"/>
      <c r="U108" s="38"/>
      <c r="V108" s="38"/>
      <c r="W108" s="38"/>
      <c r="X108" s="38"/>
      <c r="Y108" s="38"/>
      <c r="Z108" s="38"/>
      <c r="AA108" s="38"/>
      <c r="AB108" s="38"/>
      <c r="AC108" s="38"/>
      <c r="AD108" s="38"/>
      <c r="AE108" s="38"/>
    </row>
    <row r="109" hidden="1"/>
    <row r="110" hidden="1"/>
    <row r="111" hidden="1"/>
    <row r="112" s="2" customFormat="1" ht="6.96" customHeight="1">
      <c r="A112" s="38"/>
      <c r="B112" s="68"/>
      <c r="C112" s="69"/>
      <c r="D112" s="69"/>
      <c r="E112" s="69"/>
      <c r="F112" s="69"/>
      <c r="G112" s="69"/>
      <c r="H112" s="69"/>
      <c r="I112" s="69"/>
      <c r="J112" s="69"/>
      <c r="K112" s="69"/>
      <c r="L112" s="63"/>
      <c r="S112" s="38"/>
      <c r="T112" s="38"/>
      <c r="U112" s="38"/>
      <c r="V112" s="38"/>
      <c r="W112" s="38"/>
      <c r="X112" s="38"/>
      <c r="Y112" s="38"/>
      <c r="Z112" s="38"/>
      <c r="AA112" s="38"/>
      <c r="AB112" s="38"/>
      <c r="AC112" s="38"/>
      <c r="AD112" s="38"/>
      <c r="AE112" s="38"/>
    </row>
    <row r="113" s="2" customFormat="1" ht="24.96" customHeight="1">
      <c r="A113" s="38"/>
      <c r="B113" s="39"/>
      <c r="C113" s="23" t="s">
        <v>147</v>
      </c>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6.96" customHeight="1">
      <c r="A114" s="38"/>
      <c r="B114" s="39"/>
      <c r="C114" s="40"/>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2" customHeight="1">
      <c r="A115" s="38"/>
      <c r="B115" s="39"/>
      <c r="C115" s="32" t="s">
        <v>16</v>
      </c>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26.25" customHeight="1">
      <c r="A116" s="38"/>
      <c r="B116" s="39"/>
      <c r="C116" s="40"/>
      <c r="D116" s="40"/>
      <c r="E116" s="174" t="str">
        <f>E7</f>
        <v>STAVEBNÍ ÚPRAVY HASIČSKÉ ZBROJNICE HEŘMANICE - SLEZSKÁ OSTRAVA</v>
      </c>
      <c r="F116" s="32"/>
      <c r="G116" s="32"/>
      <c r="H116" s="32"/>
      <c r="I116" s="40"/>
      <c r="J116" s="40"/>
      <c r="K116" s="40"/>
      <c r="L116" s="63"/>
      <c r="S116" s="38"/>
      <c r="T116" s="38"/>
      <c r="U116" s="38"/>
      <c r="V116" s="38"/>
      <c r="W116" s="38"/>
      <c r="X116" s="38"/>
      <c r="Y116" s="38"/>
      <c r="Z116" s="38"/>
      <c r="AA116" s="38"/>
      <c r="AB116" s="38"/>
      <c r="AC116" s="38"/>
      <c r="AD116" s="38"/>
      <c r="AE116" s="38"/>
    </row>
    <row r="117" s="2" customFormat="1" ht="12" customHeight="1">
      <c r="A117" s="38"/>
      <c r="B117" s="39"/>
      <c r="C117" s="32" t="s">
        <v>129</v>
      </c>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16.5" customHeight="1">
      <c r="A118" s="38"/>
      <c r="B118" s="39"/>
      <c r="C118" s="40"/>
      <c r="D118" s="40"/>
      <c r="E118" s="76" t="str">
        <f>E9</f>
        <v>SO 01 - 3-OBJEKT HZ - ZDRAVOTECHNIKA</v>
      </c>
      <c r="F118" s="40"/>
      <c r="G118" s="40"/>
      <c r="H118" s="40"/>
      <c r="I118" s="40"/>
      <c r="J118" s="40"/>
      <c r="K118" s="40"/>
      <c r="L118" s="63"/>
      <c r="S118" s="38"/>
      <c r="T118" s="38"/>
      <c r="U118" s="38"/>
      <c r="V118" s="38"/>
      <c r="W118" s="38"/>
      <c r="X118" s="38"/>
      <c r="Y118" s="38"/>
      <c r="Z118" s="38"/>
      <c r="AA118" s="38"/>
      <c r="AB118" s="38"/>
      <c r="AC118" s="38"/>
      <c r="AD118" s="38"/>
      <c r="AE118" s="38"/>
    </row>
    <row r="119" s="2" customFormat="1" ht="6.96" customHeight="1">
      <c r="A119" s="38"/>
      <c r="B119" s="39"/>
      <c r="C119" s="40"/>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2" customFormat="1" ht="12" customHeight="1">
      <c r="A120" s="38"/>
      <c r="B120" s="39"/>
      <c r="C120" s="32" t="s">
        <v>20</v>
      </c>
      <c r="D120" s="40"/>
      <c r="E120" s="40"/>
      <c r="F120" s="27" t="str">
        <f>F12</f>
        <v>SLEZSKÁ OSTRAVA</v>
      </c>
      <c r="G120" s="40"/>
      <c r="H120" s="40"/>
      <c r="I120" s="32" t="s">
        <v>22</v>
      </c>
      <c r="J120" s="79" t="str">
        <f>IF(J12="","",J12)</f>
        <v>10. 8. 2023</v>
      </c>
      <c r="K120" s="40"/>
      <c r="L120" s="63"/>
      <c r="S120" s="38"/>
      <c r="T120" s="38"/>
      <c r="U120" s="38"/>
      <c r="V120" s="38"/>
      <c r="W120" s="38"/>
      <c r="X120" s="38"/>
      <c r="Y120" s="38"/>
      <c r="Z120" s="38"/>
      <c r="AA120" s="38"/>
      <c r="AB120" s="38"/>
      <c r="AC120" s="38"/>
      <c r="AD120" s="38"/>
      <c r="AE120" s="38"/>
    </row>
    <row r="121" s="2" customFormat="1" ht="6.96" customHeight="1">
      <c r="A121" s="38"/>
      <c r="B121" s="39"/>
      <c r="C121" s="40"/>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2" customFormat="1" ht="15.15" customHeight="1">
      <c r="A122" s="38"/>
      <c r="B122" s="39"/>
      <c r="C122" s="32" t="s">
        <v>24</v>
      </c>
      <c r="D122" s="40"/>
      <c r="E122" s="40"/>
      <c r="F122" s="27" t="str">
        <f>E15</f>
        <v>SMO - SLEZSKÁ OSTRAVA</v>
      </c>
      <c r="G122" s="40"/>
      <c r="H122" s="40"/>
      <c r="I122" s="32" t="s">
        <v>30</v>
      </c>
      <c r="J122" s="36" t="str">
        <f>E21</f>
        <v>SPAN s.r.o.</v>
      </c>
      <c r="K122" s="40"/>
      <c r="L122" s="63"/>
      <c r="S122" s="38"/>
      <c r="T122" s="38"/>
      <c r="U122" s="38"/>
      <c r="V122" s="38"/>
      <c r="W122" s="38"/>
      <c r="X122" s="38"/>
      <c r="Y122" s="38"/>
      <c r="Z122" s="38"/>
      <c r="AA122" s="38"/>
      <c r="AB122" s="38"/>
      <c r="AC122" s="38"/>
      <c r="AD122" s="38"/>
      <c r="AE122" s="38"/>
    </row>
    <row r="123" s="2" customFormat="1" ht="15.15" customHeight="1">
      <c r="A123" s="38"/>
      <c r="B123" s="39"/>
      <c r="C123" s="32" t="s">
        <v>28</v>
      </c>
      <c r="D123" s="40"/>
      <c r="E123" s="40"/>
      <c r="F123" s="27" t="str">
        <f>IF(E18="","",E18)</f>
        <v>Vyplň údaj</v>
      </c>
      <c r="G123" s="40"/>
      <c r="H123" s="40"/>
      <c r="I123" s="32" t="s">
        <v>35</v>
      </c>
      <c r="J123" s="36" t="str">
        <f>E24</f>
        <v>SPAN S.R.O.</v>
      </c>
      <c r="K123" s="40"/>
      <c r="L123" s="63"/>
      <c r="S123" s="38"/>
      <c r="T123" s="38"/>
      <c r="U123" s="38"/>
      <c r="V123" s="38"/>
      <c r="W123" s="38"/>
      <c r="X123" s="38"/>
      <c r="Y123" s="38"/>
      <c r="Z123" s="38"/>
      <c r="AA123" s="38"/>
      <c r="AB123" s="38"/>
      <c r="AC123" s="38"/>
      <c r="AD123" s="38"/>
      <c r="AE123" s="38"/>
    </row>
    <row r="124" s="2" customFormat="1" ht="10.32" customHeight="1">
      <c r="A124" s="38"/>
      <c r="B124" s="39"/>
      <c r="C124" s="40"/>
      <c r="D124" s="40"/>
      <c r="E124" s="40"/>
      <c r="F124" s="40"/>
      <c r="G124" s="40"/>
      <c r="H124" s="40"/>
      <c r="I124" s="40"/>
      <c r="J124" s="40"/>
      <c r="K124" s="40"/>
      <c r="L124" s="63"/>
      <c r="S124" s="38"/>
      <c r="T124" s="38"/>
      <c r="U124" s="38"/>
      <c r="V124" s="38"/>
      <c r="W124" s="38"/>
      <c r="X124" s="38"/>
      <c r="Y124" s="38"/>
      <c r="Z124" s="38"/>
      <c r="AA124" s="38"/>
      <c r="AB124" s="38"/>
      <c r="AC124" s="38"/>
      <c r="AD124" s="38"/>
      <c r="AE124" s="38"/>
    </row>
    <row r="125" s="11" customFormat="1" ht="29.28" customHeight="1">
      <c r="A125" s="191"/>
      <c r="B125" s="192"/>
      <c r="C125" s="193" t="s">
        <v>148</v>
      </c>
      <c r="D125" s="194" t="s">
        <v>63</v>
      </c>
      <c r="E125" s="194" t="s">
        <v>59</v>
      </c>
      <c r="F125" s="194" t="s">
        <v>60</v>
      </c>
      <c r="G125" s="194" t="s">
        <v>149</v>
      </c>
      <c r="H125" s="194" t="s">
        <v>150</v>
      </c>
      <c r="I125" s="194" t="s">
        <v>151</v>
      </c>
      <c r="J125" s="194" t="s">
        <v>133</v>
      </c>
      <c r="K125" s="195" t="s">
        <v>152</v>
      </c>
      <c r="L125" s="196"/>
      <c r="M125" s="100" t="s">
        <v>1</v>
      </c>
      <c r="N125" s="101" t="s">
        <v>42</v>
      </c>
      <c r="O125" s="101" t="s">
        <v>153</v>
      </c>
      <c r="P125" s="101" t="s">
        <v>154</v>
      </c>
      <c r="Q125" s="101" t="s">
        <v>155</v>
      </c>
      <c r="R125" s="101" t="s">
        <v>156</v>
      </c>
      <c r="S125" s="101" t="s">
        <v>157</v>
      </c>
      <c r="T125" s="102" t="s">
        <v>158</v>
      </c>
      <c r="U125" s="191"/>
      <c r="V125" s="191"/>
      <c r="W125" s="191"/>
      <c r="X125" s="191"/>
      <c r="Y125" s="191"/>
      <c r="Z125" s="191"/>
      <c r="AA125" s="191"/>
      <c r="AB125" s="191"/>
      <c r="AC125" s="191"/>
      <c r="AD125" s="191"/>
      <c r="AE125" s="191"/>
    </row>
    <row r="126" s="2" customFormat="1" ht="22.8" customHeight="1">
      <c r="A126" s="38"/>
      <c r="B126" s="39"/>
      <c r="C126" s="107" t="s">
        <v>159</v>
      </c>
      <c r="D126" s="40"/>
      <c r="E126" s="40"/>
      <c r="F126" s="40"/>
      <c r="G126" s="40"/>
      <c r="H126" s="40"/>
      <c r="I126" s="40"/>
      <c r="J126" s="197">
        <f>BK126</f>
        <v>0</v>
      </c>
      <c r="K126" s="40"/>
      <c r="L126" s="44"/>
      <c r="M126" s="103"/>
      <c r="N126" s="198"/>
      <c r="O126" s="104"/>
      <c r="P126" s="199">
        <f>P127+P158+P191+P208+P222</f>
        <v>0</v>
      </c>
      <c r="Q126" s="104"/>
      <c r="R126" s="199">
        <f>R127+R158+R191+R208+R222</f>
        <v>8.4218899999999994</v>
      </c>
      <c r="S126" s="104"/>
      <c r="T126" s="200">
        <f>T127+T158+T191+T208+T222</f>
        <v>0</v>
      </c>
      <c r="U126" s="38"/>
      <c r="V126" s="38"/>
      <c r="W126" s="38"/>
      <c r="X126" s="38"/>
      <c r="Y126" s="38"/>
      <c r="Z126" s="38"/>
      <c r="AA126" s="38"/>
      <c r="AB126" s="38"/>
      <c r="AC126" s="38"/>
      <c r="AD126" s="38"/>
      <c r="AE126" s="38"/>
      <c r="AT126" s="17" t="s">
        <v>77</v>
      </c>
      <c r="AU126" s="17" t="s">
        <v>135</v>
      </c>
      <c r="BK126" s="201">
        <f>BK127+BK158+BK191+BK208+BK222</f>
        <v>0</v>
      </c>
    </row>
    <row r="127" s="12" customFormat="1" ht="25.92" customHeight="1">
      <c r="A127" s="12"/>
      <c r="B127" s="202"/>
      <c r="C127" s="203"/>
      <c r="D127" s="204" t="s">
        <v>77</v>
      </c>
      <c r="E127" s="205" t="s">
        <v>368</v>
      </c>
      <c r="F127" s="205" t="s">
        <v>2073</v>
      </c>
      <c r="G127" s="203"/>
      <c r="H127" s="203"/>
      <c r="I127" s="206"/>
      <c r="J127" s="207">
        <f>BK127</f>
        <v>0</v>
      </c>
      <c r="K127" s="203"/>
      <c r="L127" s="208"/>
      <c r="M127" s="209"/>
      <c r="N127" s="210"/>
      <c r="O127" s="210"/>
      <c r="P127" s="211">
        <f>P128</f>
        <v>0</v>
      </c>
      <c r="Q127" s="210"/>
      <c r="R127" s="211">
        <f>R128</f>
        <v>6.1723699999999999</v>
      </c>
      <c r="S127" s="210"/>
      <c r="T127" s="212">
        <f>T128</f>
        <v>0</v>
      </c>
      <c r="U127" s="12"/>
      <c r="V127" s="12"/>
      <c r="W127" s="12"/>
      <c r="X127" s="12"/>
      <c r="Y127" s="12"/>
      <c r="Z127" s="12"/>
      <c r="AA127" s="12"/>
      <c r="AB127" s="12"/>
      <c r="AC127" s="12"/>
      <c r="AD127" s="12"/>
      <c r="AE127" s="12"/>
      <c r="AR127" s="213" t="s">
        <v>88</v>
      </c>
      <c r="AT127" s="214" t="s">
        <v>77</v>
      </c>
      <c r="AU127" s="214" t="s">
        <v>78</v>
      </c>
      <c r="AY127" s="213" t="s">
        <v>162</v>
      </c>
      <c r="BK127" s="215">
        <f>BK128</f>
        <v>0</v>
      </c>
    </row>
    <row r="128" s="12" customFormat="1" ht="22.8" customHeight="1">
      <c r="A128" s="12"/>
      <c r="B128" s="202"/>
      <c r="C128" s="203"/>
      <c r="D128" s="204" t="s">
        <v>77</v>
      </c>
      <c r="E128" s="216" t="s">
        <v>2074</v>
      </c>
      <c r="F128" s="216" t="s">
        <v>1</v>
      </c>
      <c r="G128" s="203"/>
      <c r="H128" s="203"/>
      <c r="I128" s="206"/>
      <c r="J128" s="217">
        <f>BK128</f>
        <v>0</v>
      </c>
      <c r="K128" s="203"/>
      <c r="L128" s="208"/>
      <c r="M128" s="209"/>
      <c r="N128" s="210"/>
      <c r="O128" s="210"/>
      <c r="P128" s="211">
        <f>SUM(P129:P157)</f>
        <v>0</v>
      </c>
      <c r="Q128" s="210"/>
      <c r="R128" s="211">
        <f>SUM(R129:R157)</f>
        <v>6.1723699999999999</v>
      </c>
      <c r="S128" s="210"/>
      <c r="T128" s="212">
        <f>SUM(T129:T157)</f>
        <v>0</v>
      </c>
      <c r="U128" s="12"/>
      <c r="V128" s="12"/>
      <c r="W128" s="12"/>
      <c r="X128" s="12"/>
      <c r="Y128" s="12"/>
      <c r="Z128" s="12"/>
      <c r="AA128" s="12"/>
      <c r="AB128" s="12"/>
      <c r="AC128" s="12"/>
      <c r="AD128" s="12"/>
      <c r="AE128" s="12"/>
      <c r="AR128" s="213" t="s">
        <v>88</v>
      </c>
      <c r="AT128" s="214" t="s">
        <v>77</v>
      </c>
      <c r="AU128" s="214" t="s">
        <v>86</v>
      </c>
      <c r="AY128" s="213" t="s">
        <v>162</v>
      </c>
      <c r="BK128" s="215">
        <f>SUM(BK129:BK157)</f>
        <v>0</v>
      </c>
    </row>
    <row r="129" s="2" customFormat="1" ht="16.5" customHeight="1">
      <c r="A129" s="38"/>
      <c r="B129" s="39"/>
      <c r="C129" s="218" t="s">
        <v>86</v>
      </c>
      <c r="D129" s="218" t="s">
        <v>165</v>
      </c>
      <c r="E129" s="219" t="s">
        <v>2075</v>
      </c>
      <c r="F129" s="220" t="s">
        <v>2076</v>
      </c>
      <c r="G129" s="221" t="s">
        <v>208</v>
      </c>
      <c r="H129" s="222">
        <v>7</v>
      </c>
      <c r="I129" s="223"/>
      <c r="J129" s="224">
        <f>ROUND(I129*H129,2)</f>
        <v>0</v>
      </c>
      <c r="K129" s="220" t="s">
        <v>1</v>
      </c>
      <c r="L129" s="44"/>
      <c r="M129" s="225" t="s">
        <v>1</v>
      </c>
      <c r="N129" s="226" t="s">
        <v>43</v>
      </c>
      <c r="O129" s="91"/>
      <c r="P129" s="227">
        <f>O129*H129</f>
        <v>0</v>
      </c>
      <c r="Q129" s="227">
        <v>0.018960000000000001</v>
      </c>
      <c r="R129" s="227">
        <f>Q129*H129</f>
        <v>0.13272000000000001</v>
      </c>
      <c r="S129" s="227">
        <v>0</v>
      </c>
      <c r="T129" s="228">
        <f>S129*H129</f>
        <v>0</v>
      </c>
      <c r="U129" s="38"/>
      <c r="V129" s="38"/>
      <c r="W129" s="38"/>
      <c r="X129" s="38"/>
      <c r="Y129" s="38"/>
      <c r="Z129" s="38"/>
      <c r="AA129" s="38"/>
      <c r="AB129" s="38"/>
      <c r="AC129" s="38"/>
      <c r="AD129" s="38"/>
      <c r="AE129" s="38"/>
      <c r="AR129" s="229" t="s">
        <v>170</v>
      </c>
      <c r="AT129" s="229" t="s">
        <v>165</v>
      </c>
      <c r="AU129" s="229" t="s">
        <v>88</v>
      </c>
      <c r="AY129" s="17" t="s">
        <v>162</v>
      </c>
      <c r="BE129" s="230">
        <f>IF(N129="základní",J129,0)</f>
        <v>0</v>
      </c>
      <c r="BF129" s="230">
        <f>IF(N129="snížená",J129,0)</f>
        <v>0</v>
      </c>
      <c r="BG129" s="230">
        <f>IF(N129="zákl. přenesená",J129,0)</f>
        <v>0</v>
      </c>
      <c r="BH129" s="230">
        <f>IF(N129="sníž. přenesená",J129,0)</f>
        <v>0</v>
      </c>
      <c r="BI129" s="230">
        <f>IF(N129="nulová",J129,0)</f>
        <v>0</v>
      </c>
      <c r="BJ129" s="17" t="s">
        <v>86</v>
      </c>
      <c r="BK129" s="230">
        <f>ROUND(I129*H129,2)</f>
        <v>0</v>
      </c>
      <c r="BL129" s="17" t="s">
        <v>170</v>
      </c>
      <c r="BM129" s="229" t="s">
        <v>88</v>
      </c>
    </row>
    <row r="130" s="2" customFormat="1" ht="16.5" customHeight="1">
      <c r="A130" s="38"/>
      <c r="B130" s="39"/>
      <c r="C130" s="218" t="s">
        <v>88</v>
      </c>
      <c r="D130" s="218" t="s">
        <v>165</v>
      </c>
      <c r="E130" s="219" t="s">
        <v>2077</v>
      </c>
      <c r="F130" s="220" t="s">
        <v>2078</v>
      </c>
      <c r="G130" s="221" t="s">
        <v>208</v>
      </c>
      <c r="H130" s="222">
        <v>8</v>
      </c>
      <c r="I130" s="223"/>
      <c r="J130" s="224">
        <f>ROUND(I130*H130,2)</f>
        <v>0</v>
      </c>
      <c r="K130" s="220" t="s">
        <v>1</v>
      </c>
      <c r="L130" s="44"/>
      <c r="M130" s="225" t="s">
        <v>1</v>
      </c>
      <c r="N130" s="226" t="s">
        <v>43</v>
      </c>
      <c r="O130" s="91"/>
      <c r="P130" s="227">
        <f>O130*H130</f>
        <v>0</v>
      </c>
      <c r="Q130" s="227">
        <v>0.023910000000000001</v>
      </c>
      <c r="R130" s="227">
        <f>Q130*H130</f>
        <v>0.19128000000000001</v>
      </c>
      <c r="S130" s="227">
        <v>0</v>
      </c>
      <c r="T130" s="228">
        <f>S130*H130</f>
        <v>0</v>
      </c>
      <c r="U130" s="38"/>
      <c r="V130" s="38"/>
      <c r="W130" s="38"/>
      <c r="X130" s="38"/>
      <c r="Y130" s="38"/>
      <c r="Z130" s="38"/>
      <c r="AA130" s="38"/>
      <c r="AB130" s="38"/>
      <c r="AC130" s="38"/>
      <c r="AD130" s="38"/>
      <c r="AE130" s="38"/>
      <c r="AR130" s="229" t="s">
        <v>170</v>
      </c>
      <c r="AT130" s="229" t="s">
        <v>165</v>
      </c>
      <c r="AU130" s="229" t="s">
        <v>88</v>
      </c>
      <c r="AY130" s="17" t="s">
        <v>162</v>
      </c>
      <c r="BE130" s="230">
        <f>IF(N130="základní",J130,0)</f>
        <v>0</v>
      </c>
      <c r="BF130" s="230">
        <f>IF(N130="snížená",J130,0)</f>
        <v>0</v>
      </c>
      <c r="BG130" s="230">
        <f>IF(N130="zákl. přenesená",J130,0)</f>
        <v>0</v>
      </c>
      <c r="BH130" s="230">
        <f>IF(N130="sníž. přenesená",J130,0)</f>
        <v>0</v>
      </c>
      <c r="BI130" s="230">
        <f>IF(N130="nulová",J130,0)</f>
        <v>0</v>
      </c>
      <c r="BJ130" s="17" t="s">
        <v>86</v>
      </c>
      <c r="BK130" s="230">
        <f>ROUND(I130*H130,2)</f>
        <v>0</v>
      </c>
      <c r="BL130" s="17" t="s">
        <v>170</v>
      </c>
      <c r="BM130" s="229" t="s">
        <v>170</v>
      </c>
    </row>
    <row r="131" s="2" customFormat="1" ht="16.5" customHeight="1">
      <c r="A131" s="38"/>
      <c r="B131" s="39"/>
      <c r="C131" s="218" t="s">
        <v>182</v>
      </c>
      <c r="D131" s="218" t="s">
        <v>165</v>
      </c>
      <c r="E131" s="219" t="s">
        <v>2079</v>
      </c>
      <c r="F131" s="220" t="s">
        <v>2080</v>
      </c>
      <c r="G131" s="221" t="s">
        <v>208</v>
      </c>
      <c r="H131" s="222">
        <v>244</v>
      </c>
      <c r="I131" s="223"/>
      <c r="J131" s="224">
        <f>ROUND(I131*H131,2)</f>
        <v>0</v>
      </c>
      <c r="K131" s="220" t="s">
        <v>1</v>
      </c>
      <c r="L131" s="44"/>
      <c r="M131" s="225" t="s">
        <v>1</v>
      </c>
      <c r="N131" s="226" t="s">
        <v>43</v>
      </c>
      <c r="O131" s="91"/>
      <c r="P131" s="227">
        <f>O131*H131</f>
        <v>0</v>
      </c>
      <c r="Q131" s="227">
        <v>0.014579999999999999</v>
      </c>
      <c r="R131" s="227">
        <f>Q131*H131</f>
        <v>3.5575199999999998</v>
      </c>
      <c r="S131" s="227">
        <v>0</v>
      </c>
      <c r="T131" s="228">
        <f>S131*H131</f>
        <v>0</v>
      </c>
      <c r="U131" s="38"/>
      <c r="V131" s="38"/>
      <c r="W131" s="38"/>
      <c r="X131" s="38"/>
      <c r="Y131" s="38"/>
      <c r="Z131" s="38"/>
      <c r="AA131" s="38"/>
      <c r="AB131" s="38"/>
      <c r="AC131" s="38"/>
      <c r="AD131" s="38"/>
      <c r="AE131" s="38"/>
      <c r="AR131" s="229" t="s">
        <v>170</v>
      </c>
      <c r="AT131" s="229" t="s">
        <v>165</v>
      </c>
      <c r="AU131" s="229" t="s">
        <v>88</v>
      </c>
      <c r="AY131" s="17" t="s">
        <v>162</v>
      </c>
      <c r="BE131" s="230">
        <f>IF(N131="základní",J131,0)</f>
        <v>0</v>
      </c>
      <c r="BF131" s="230">
        <f>IF(N131="snížená",J131,0)</f>
        <v>0</v>
      </c>
      <c r="BG131" s="230">
        <f>IF(N131="zákl. přenesená",J131,0)</f>
        <v>0</v>
      </c>
      <c r="BH131" s="230">
        <f>IF(N131="sníž. přenesená",J131,0)</f>
        <v>0</v>
      </c>
      <c r="BI131" s="230">
        <f>IF(N131="nulová",J131,0)</f>
        <v>0</v>
      </c>
      <c r="BJ131" s="17" t="s">
        <v>86</v>
      </c>
      <c r="BK131" s="230">
        <f>ROUND(I131*H131,2)</f>
        <v>0</v>
      </c>
      <c r="BL131" s="17" t="s">
        <v>170</v>
      </c>
      <c r="BM131" s="229" t="s">
        <v>196</v>
      </c>
    </row>
    <row r="132" s="2" customFormat="1" ht="16.5" customHeight="1">
      <c r="A132" s="38"/>
      <c r="B132" s="39"/>
      <c r="C132" s="218" t="s">
        <v>170</v>
      </c>
      <c r="D132" s="218" t="s">
        <v>165</v>
      </c>
      <c r="E132" s="219" t="s">
        <v>2081</v>
      </c>
      <c r="F132" s="220" t="s">
        <v>2082</v>
      </c>
      <c r="G132" s="221" t="s">
        <v>268</v>
      </c>
      <c r="H132" s="222">
        <v>4</v>
      </c>
      <c r="I132" s="223"/>
      <c r="J132" s="224">
        <f>ROUND(I132*H132,2)</f>
        <v>0</v>
      </c>
      <c r="K132" s="220" t="s">
        <v>1</v>
      </c>
      <c r="L132" s="44"/>
      <c r="M132" s="225" t="s">
        <v>1</v>
      </c>
      <c r="N132" s="226" t="s">
        <v>43</v>
      </c>
      <c r="O132" s="91"/>
      <c r="P132" s="227">
        <f>O132*H132</f>
        <v>0</v>
      </c>
      <c r="Q132" s="227">
        <v>0.00066</v>
      </c>
      <c r="R132" s="227">
        <f>Q132*H132</f>
        <v>0.00264</v>
      </c>
      <c r="S132" s="227">
        <v>0</v>
      </c>
      <c r="T132" s="228">
        <f>S132*H132</f>
        <v>0</v>
      </c>
      <c r="U132" s="38"/>
      <c r="V132" s="38"/>
      <c r="W132" s="38"/>
      <c r="X132" s="38"/>
      <c r="Y132" s="38"/>
      <c r="Z132" s="38"/>
      <c r="AA132" s="38"/>
      <c r="AB132" s="38"/>
      <c r="AC132" s="38"/>
      <c r="AD132" s="38"/>
      <c r="AE132" s="38"/>
      <c r="AR132" s="229" t="s">
        <v>245</v>
      </c>
      <c r="AT132" s="229" t="s">
        <v>165</v>
      </c>
      <c r="AU132" s="229" t="s">
        <v>88</v>
      </c>
      <c r="AY132" s="17" t="s">
        <v>162</v>
      </c>
      <c r="BE132" s="230">
        <f>IF(N132="základní",J132,0)</f>
        <v>0</v>
      </c>
      <c r="BF132" s="230">
        <f>IF(N132="snížená",J132,0)</f>
        <v>0</v>
      </c>
      <c r="BG132" s="230">
        <f>IF(N132="zákl. přenesená",J132,0)</f>
        <v>0</v>
      </c>
      <c r="BH132" s="230">
        <f>IF(N132="sníž. přenesená",J132,0)</f>
        <v>0</v>
      </c>
      <c r="BI132" s="230">
        <f>IF(N132="nulová",J132,0)</f>
        <v>0</v>
      </c>
      <c r="BJ132" s="17" t="s">
        <v>86</v>
      </c>
      <c r="BK132" s="230">
        <f>ROUND(I132*H132,2)</f>
        <v>0</v>
      </c>
      <c r="BL132" s="17" t="s">
        <v>245</v>
      </c>
      <c r="BM132" s="229" t="s">
        <v>205</v>
      </c>
    </row>
    <row r="133" s="2" customFormat="1" ht="16.5" customHeight="1">
      <c r="A133" s="38"/>
      <c r="B133" s="39"/>
      <c r="C133" s="218" t="s">
        <v>191</v>
      </c>
      <c r="D133" s="218" t="s">
        <v>165</v>
      </c>
      <c r="E133" s="219" t="s">
        <v>2083</v>
      </c>
      <c r="F133" s="220" t="s">
        <v>2084</v>
      </c>
      <c r="G133" s="221" t="s">
        <v>268</v>
      </c>
      <c r="H133" s="222">
        <v>4</v>
      </c>
      <c r="I133" s="223"/>
      <c r="J133" s="224">
        <f>ROUND(I133*H133,2)</f>
        <v>0</v>
      </c>
      <c r="K133" s="220" t="s">
        <v>1</v>
      </c>
      <c r="L133" s="44"/>
      <c r="M133" s="225" t="s">
        <v>1</v>
      </c>
      <c r="N133" s="226" t="s">
        <v>43</v>
      </c>
      <c r="O133" s="91"/>
      <c r="P133" s="227">
        <f>O133*H133</f>
        <v>0</v>
      </c>
      <c r="Q133" s="227">
        <v>0.00066</v>
      </c>
      <c r="R133" s="227">
        <f>Q133*H133</f>
        <v>0.00264</v>
      </c>
      <c r="S133" s="227">
        <v>0</v>
      </c>
      <c r="T133" s="228">
        <f>S133*H133</f>
        <v>0</v>
      </c>
      <c r="U133" s="38"/>
      <c r="V133" s="38"/>
      <c r="W133" s="38"/>
      <c r="X133" s="38"/>
      <c r="Y133" s="38"/>
      <c r="Z133" s="38"/>
      <c r="AA133" s="38"/>
      <c r="AB133" s="38"/>
      <c r="AC133" s="38"/>
      <c r="AD133" s="38"/>
      <c r="AE133" s="38"/>
      <c r="AR133" s="229" t="s">
        <v>245</v>
      </c>
      <c r="AT133" s="229" t="s">
        <v>165</v>
      </c>
      <c r="AU133" s="229" t="s">
        <v>88</v>
      </c>
      <c r="AY133" s="17" t="s">
        <v>162</v>
      </c>
      <c r="BE133" s="230">
        <f>IF(N133="základní",J133,0)</f>
        <v>0</v>
      </c>
      <c r="BF133" s="230">
        <f>IF(N133="snížená",J133,0)</f>
        <v>0</v>
      </c>
      <c r="BG133" s="230">
        <f>IF(N133="zákl. přenesená",J133,0)</f>
        <v>0</v>
      </c>
      <c r="BH133" s="230">
        <f>IF(N133="sníž. přenesená",J133,0)</f>
        <v>0</v>
      </c>
      <c r="BI133" s="230">
        <f>IF(N133="nulová",J133,0)</f>
        <v>0</v>
      </c>
      <c r="BJ133" s="17" t="s">
        <v>86</v>
      </c>
      <c r="BK133" s="230">
        <f>ROUND(I133*H133,2)</f>
        <v>0</v>
      </c>
      <c r="BL133" s="17" t="s">
        <v>245</v>
      </c>
      <c r="BM133" s="229" t="s">
        <v>214</v>
      </c>
    </row>
    <row r="134" s="2" customFormat="1" ht="16.5" customHeight="1">
      <c r="A134" s="38"/>
      <c r="B134" s="39"/>
      <c r="C134" s="218" t="s">
        <v>196</v>
      </c>
      <c r="D134" s="218" t="s">
        <v>165</v>
      </c>
      <c r="E134" s="219" t="s">
        <v>2085</v>
      </c>
      <c r="F134" s="220" t="s">
        <v>2086</v>
      </c>
      <c r="G134" s="221" t="s">
        <v>208</v>
      </c>
      <c r="H134" s="222">
        <v>50</v>
      </c>
      <c r="I134" s="223"/>
      <c r="J134" s="224">
        <f>ROUND(I134*H134,2)</f>
        <v>0</v>
      </c>
      <c r="K134" s="220" t="s">
        <v>1</v>
      </c>
      <c r="L134" s="44"/>
      <c r="M134" s="225" t="s">
        <v>1</v>
      </c>
      <c r="N134" s="226" t="s">
        <v>43</v>
      </c>
      <c r="O134" s="91"/>
      <c r="P134" s="227">
        <f>O134*H134</f>
        <v>0</v>
      </c>
      <c r="Q134" s="227">
        <v>0.0012600000000000001</v>
      </c>
      <c r="R134" s="227">
        <f>Q134*H134</f>
        <v>0.063</v>
      </c>
      <c r="S134" s="227">
        <v>0</v>
      </c>
      <c r="T134" s="228">
        <f>S134*H134</f>
        <v>0</v>
      </c>
      <c r="U134" s="38"/>
      <c r="V134" s="38"/>
      <c r="W134" s="38"/>
      <c r="X134" s="38"/>
      <c r="Y134" s="38"/>
      <c r="Z134" s="38"/>
      <c r="AA134" s="38"/>
      <c r="AB134" s="38"/>
      <c r="AC134" s="38"/>
      <c r="AD134" s="38"/>
      <c r="AE134" s="38"/>
      <c r="AR134" s="229" t="s">
        <v>245</v>
      </c>
      <c r="AT134" s="229" t="s">
        <v>165</v>
      </c>
      <c r="AU134" s="229" t="s">
        <v>88</v>
      </c>
      <c r="AY134" s="17" t="s">
        <v>162</v>
      </c>
      <c r="BE134" s="230">
        <f>IF(N134="základní",J134,0)</f>
        <v>0</v>
      </c>
      <c r="BF134" s="230">
        <f>IF(N134="snížená",J134,0)</f>
        <v>0</v>
      </c>
      <c r="BG134" s="230">
        <f>IF(N134="zákl. přenesená",J134,0)</f>
        <v>0</v>
      </c>
      <c r="BH134" s="230">
        <f>IF(N134="sníž. přenesená",J134,0)</f>
        <v>0</v>
      </c>
      <c r="BI134" s="230">
        <f>IF(N134="nulová",J134,0)</f>
        <v>0</v>
      </c>
      <c r="BJ134" s="17" t="s">
        <v>86</v>
      </c>
      <c r="BK134" s="230">
        <f>ROUND(I134*H134,2)</f>
        <v>0</v>
      </c>
      <c r="BL134" s="17" t="s">
        <v>245</v>
      </c>
      <c r="BM134" s="229" t="s">
        <v>226</v>
      </c>
    </row>
    <row r="135" s="2" customFormat="1" ht="16.5" customHeight="1">
      <c r="A135" s="38"/>
      <c r="B135" s="39"/>
      <c r="C135" s="218" t="s">
        <v>201</v>
      </c>
      <c r="D135" s="218" t="s">
        <v>165</v>
      </c>
      <c r="E135" s="219" t="s">
        <v>2087</v>
      </c>
      <c r="F135" s="220" t="s">
        <v>2088</v>
      </c>
      <c r="G135" s="221" t="s">
        <v>208</v>
      </c>
      <c r="H135" s="222">
        <v>91</v>
      </c>
      <c r="I135" s="223"/>
      <c r="J135" s="224">
        <f>ROUND(I135*H135,2)</f>
        <v>0</v>
      </c>
      <c r="K135" s="220" t="s">
        <v>1</v>
      </c>
      <c r="L135" s="44"/>
      <c r="M135" s="225" t="s">
        <v>1</v>
      </c>
      <c r="N135" s="226" t="s">
        <v>43</v>
      </c>
      <c r="O135" s="91"/>
      <c r="P135" s="227">
        <f>O135*H135</f>
        <v>0</v>
      </c>
      <c r="Q135" s="227">
        <v>0.0017700000000000001</v>
      </c>
      <c r="R135" s="227">
        <f>Q135*H135</f>
        <v>0.16107000000000002</v>
      </c>
      <c r="S135" s="227">
        <v>0</v>
      </c>
      <c r="T135" s="228">
        <f>S135*H135</f>
        <v>0</v>
      </c>
      <c r="U135" s="38"/>
      <c r="V135" s="38"/>
      <c r="W135" s="38"/>
      <c r="X135" s="38"/>
      <c r="Y135" s="38"/>
      <c r="Z135" s="38"/>
      <c r="AA135" s="38"/>
      <c r="AB135" s="38"/>
      <c r="AC135" s="38"/>
      <c r="AD135" s="38"/>
      <c r="AE135" s="38"/>
      <c r="AR135" s="229" t="s">
        <v>245</v>
      </c>
      <c r="AT135" s="229" t="s">
        <v>165</v>
      </c>
      <c r="AU135" s="229" t="s">
        <v>88</v>
      </c>
      <c r="AY135" s="17" t="s">
        <v>162</v>
      </c>
      <c r="BE135" s="230">
        <f>IF(N135="základní",J135,0)</f>
        <v>0</v>
      </c>
      <c r="BF135" s="230">
        <f>IF(N135="snížená",J135,0)</f>
        <v>0</v>
      </c>
      <c r="BG135" s="230">
        <f>IF(N135="zákl. přenesená",J135,0)</f>
        <v>0</v>
      </c>
      <c r="BH135" s="230">
        <f>IF(N135="sníž. přenesená",J135,0)</f>
        <v>0</v>
      </c>
      <c r="BI135" s="230">
        <f>IF(N135="nulová",J135,0)</f>
        <v>0</v>
      </c>
      <c r="BJ135" s="17" t="s">
        <v>86</v>
      </c>
      <c r="BK135" s="230">
        <f>ROUND(I135*H135,2)</f>
        <v>0</v>
      </c>
      <c r="BL135" s="17" t="s">
        <v>245</v>
      </c>
      <c r="BM135" s="229" t="s">
        <v>235</v>
      </c>
    </row>
    <row r="136" s="2" customFormat="1" ht="16.5" customHeight="1">
      <c r="A136" s="38"/>
      <c r="B136" s="39"/>
      <c r="C136" s="218" t="s">
        <v>205</v>
      </c>
      <c r="D136" s="218" t="s">
        <v>165</v>
      </c>
      <c r="E136" s="219" t="s">
        <v>2089</v>
      </c>
      <c r="F136" s="220" t="s">
        <v>2090</v>
      </c>
      <c r="G136" s="221" t="s">
        <v>208</v>
      </c>
      <c r="H136" s="222">
        <v>103</v>
      </c>
      <c r="I136" s="223"/>
      <c r="J136" s="224">
        <f>ROUND(I136*H136,2)</f>
        <v>0</v>
      </c>
      <c r="K136" s="220" t="s">
        <v>1</v>
      </c>
      <c r="L136" s="44"/>
      <c r="M136" s="225" t="s">
        <v>1</v>
      </c>
      <c r="N136" s="226" t="s">
        <v>43</v>
      </c>
      <c r="O136" s="91"/>
      <c r="P136" s="227">
        <f>O136*H136</f>
        <v>0</v>
      </c>
      <c r="Q136" s="227">
        <v>0.0027499999999999998</v>
      </c>
      <c r="R136" s="227">
        <f>Q136*H136</f>
        <v>0.28325</v>
      </c>
      <c r="S136" s="227">
        <v>0</v>
      </c>
      <c r="T136" s="228">
        <f>S136*H136</f>
        <v>0</v>
      </c>
      <c r="U136" s="38"/>
      <c r="V136" s="38"/>
      <c r="W136" s="38"/>
      <c r="X136" s="38"/>
      <c r="Y136" s="38"/>
      <c r="Z136" s="38"/>
      <c r="AA136" s="38"/>
      <c r="AB136" s="38"/>
      <c r="AC136" s="38"/>
      <c r="AD136" s="38"/>
      <c r="AE136" s="38"/>
      <c r="AR136" s="229" t="s">
        <v>245</v>
      </c>
      <c r="AT136" s="229" t="s">
        <v>165</v>
      </c>
      <c r="AU136" s="229" t="s">
        <v>88</v>
      </c>
      <c r="AY136" s="17" t="s">
        <v>162</v>
      </c>
      <c r="BE136" s="230">
        <f>IF(N136="základní",J136,0)</f>
        <v>0</v>
      </c>
      <c r="BF136" s="230">
        <f>IF(N136="snížená",J136,0)</f>
        <v>0</v>
      </c>
      <c r="BG136" s="230">
        <f>IF(N136="zákl. přenesená",J136,0)</f>
        <v>0</v>
      </c>
      <c r="BH136" s="230">
        <f>IF(N136="sníž. přenesená",J136,0)</f>
        <v>0</v>
      </c>
      <c r="BI136" s="230">
        <f>IF(N136="nulová",J136,0)</f>
        <v>0</v>
      </c>
      <c r="BJ136" s="17" t="s">
        <v>86</v>
      </c>
      <c r="BK136" s="230">
        <f>ROUND(I136*H136,2)</f>
        <v>0</v>
      </c>
      <c r="BL136" s="17" t="s">
        <v>245</v>
      </c>
      <c r="BM136" s="229" t="s">
        <v>245</v>
      </c>
    </row>
    <row r="137" s="2" customFormat="1" ht="16.5" customHeight="1">
      <c r="A137" s="38"/>
      <c r="B137" s="39"/>
      <c r="C137" s="218" t="s">
        <v>163</v>
      </c>
      <c r="D137" s="218" t="s">
        <v>165</v>
      </c>
      <c r="E137" s="219" t="s">
        <v>2091</v>
      </c>
      <c r="F137" s="220" t="s">
        <v>2092</v>
      </c>
      <c r="G137" s="221" t="s">
        <v>208</v>
      </c>
      <c r="H137" s="222">
        <v>5</v>
      </c>
      <c r="I137" s="223"/>
      <c r="J137" s="224">
        <f>ROUND(I137*H137,2)</f>
        <v>0</v>
      </c>
      <c r="K137" s="220" t="s">
        <v>1</v>
      </c>
      <c r="L137" s="44"/>
      <c r="M137" s="225" t="s">
        <v>1</v>
      </c>
      <c r="N137" s="226" t="s">
        <v>43</v>
      </c>
      <c r="O137" s="91"/>
      <c r="P137" s="227">
        <f>O137*H137</f>
        <v>0</v>
      </c>
      <c r="Q137" s="227">
        <v>0.0065799999999999999</v>
      </c>
      <c r="R137" s="227">
        <f>Q137*H137</f>
        <v>0.032899999999999999</v>
      </c>
      <c r="S137" s="227">
        <v>0</v>
      </c>
      <c r="T137" s="228">
        <f>S137*H137</f>
        <v>0</v>
      </c>
      <c r="U137" s="38"/>
      <c r="V137" s="38"/>
      <c r="W137" s="38"/>
      <c r="X137" s="38"/>
      <c r="Y137" s="38"/>
      <c r="Z137" s="38"/>
      <c r="AA137" s="38"/>
      <c r="AB137" s="38"/>
      <c r="AC137" s="38"/>
      <c r="AD137" s="38"/>
      <c r="AE137" s="38"/>
      <c r="AR137" s="229" t="s">
        <v>245</v>
      </c>
      <c r="AT137" s="229" t="s">
        <v>165</v>
      </c>
      <c r="AU137" s="229" t="s">
        <v>88</v>
      </c>
      <c r="AY137" s="17" t="s">
        <v>162</v>
      </c>
      <c r="BE137" s="230">
        <f>IF(N137="základní",J137,0)</f>
        <v>0</v>
      </c>
      <c r="BF137" s="230">
        <f>IF(N137="snížená",J137,0)</f>
        <v>0</v>
      </c>
      <c r="BG137" s="230">
        <f>IF(N137="zákl. přenesená",J137,0)</f>
        <v>0</v>
      </c>
      <c r="BH137" s="230">
        <f>IF(N137="sníž. přenesená",J137,0)</f>
        <v>0</v>
      </c>
      <c r="BI137" s="230">
        <f>IF(N137="nulová",J137,0)</f>
        <v>0</v>
      </c>
      <c r="BJ137" s="17" t="s">
        <v>86</v>
      </c>
      <c r="BK137" s="230">
        <f>ROUND(I137*H137,2)</f>
        <v>0</v>
      </c>
      <c r="BL137" s="17" t="s">
        <v>245</v>
      </c>
      <c r="BM137" s="229" t="s">
        <v>256</v>
      </c>
    </row>
    <row r="138" s="2" customFormat="1" ht="16.5" customHeight="1">
      <c r="A138" s="38"/>
      <c r="B138" s="39"/>
      <c r="C138" s="218" t="s">
        <v>214</v>
      </c>
      <c r="D138" s="218" t="s">
        <v>165</v>
      </c>
      <c r="E138" s="219" t="s">
        <v>2093</v>
      </c>
      <c r="F138" s="220" t="s">
        <v>2094</v>
      </c>
      <c r="G138" s="221" t="s">
        <v>208</v>
      </c>
      <c r="H138" s="222">
        <v>25</v>
      </c>
      <c r="I138" s="223"/>
      <c r="J138" s="224">
        <f>ROUND(I138*H138,2)</f>
        <v>0</v>
      </c>
      <c r="K138" s="220" t="s">
        <v>1</v>
      </c>
      <c r="L138" s="44"/>
      <c r="M138" s="225" t="s">
        <v>1</v>
      </c>
      <c r="N138" s="226" t="s">
        <v>43</v>
      </c>
      <c r="O138" s="91"/>
      <c r="P138" s="227">
        <f>O138*H138</f>
        <v>0</v>
      </c>
      <c r="Q138" s="227">
        <v>0.0072899999999999996</v>
      </c>
      <c r="R138" s="227">
        <f>Q138*H138</f>
        <v>0.18225</v>
      </c>
      <c r="S138" s="227">
        <v>0</v>
      </c>
      <c r="T138" s="228">
        <f>S138*H138</f>
        <v>0</v>
      </c>
      <c r="U138" s="38"/>
      <c r="V138" s="38"/>
      <c r="W138" s="38"/>
      <c r="X138" s="38"/>
      <c r="Y138" s="38"/>
      <c r="Z138" s="38"/>
      <c r="AA138" s="38"/>
      <c r="AB138" s="38"/>
      <c r="AC138" s="38"/>
      <c r="AD138" s="38"/>
      <c r="AE138" s="38"/>
      <c r="AR138" s="229" t="s">
        <v>245</v>
      </c>
      <c r="AT138" s="229" t="s">
        <v>165</v>
      </c>
      <c r="AU138" s="229" t="s">
        <v>88</v>
      </c>
      <c r="AY138" s="17" t="s">
        <v>162</v>
      </c>
      <c r="BE138" s="230">
        <f>IF(N138="základní",J138,0)</f>
        <v>0</v>
      </c>
      <c r="BF138" s="230">
        <f>IF(N138="snížená",J138,0)</f>
        <v>0</v>
      </c>
      <c r="BG138" s="230">
        <f>IF(N138="zákl. přenesená",J138,0)</f>
        <v>0</v>
      </c>
      <c r="BH138" s="230">
        <f>IF(N138="sníž. přenesená",J138,0)</f>
        <v>0</v>
      </c>
      <c r="BI138" s="230">
        <f>IF(N138="nulová",J138,0)</f>
        <v>0</v>
      </c>
      <c r="BJ138" s="17" t="s">
        <v>86</v>
      </c>
      <c r="BK138" s="230">
        <f>ROUND(I138*H138,2)</f>
        <v>0</v>
      </c>
      <c r="BL138" s="17" t="s">
        <v>245</v>
      </c>
      <c r="BM138" s="229" t="s">
        <v>265</v>
      </c>
    </row>
    <row r="139" s="2" customFormat="1" ht="16.5" customHeight="1">
      <c r="A139" s="38"/>
      <c r="B139" s="39"/>
      <c r="C139" s="218" t="s">
        <v>221</v>
      </c>
      <c r="D139" s="218" t="s">
        <v>165</v>
      </c>
      <c r="E139" s="219" t="s">
        <v>2095</v>
      </c>
      <c r="F139" s="220" t="s">
        <v>2096</v>
      </c>
      <c r="G139" s="221" t="s">
        <v>208</v>
      </c>
      <c r="H139" s="222">
        <v>45</v>
      </c>
      <c r="I139" s="223"/>
      <c r="J139" s="224">
        <f>ROUND(I139*H139,2)</f>
        <v>0</v>
      </c>
      <c r="K139" s="220" t="s">
        <v>1</v>
      </c>
      <c r="L139" s="44"/>
      <c r="M139" s="225" t="s">
        <v>1</v>
      </c>
      <c r="N139" s="226" t="s">
        <v>43</v>
      </c>
      <c r="O139" s="91"/>
      <c r="P139" s="227">
        <f>O139*H139</f>
        <v>0</v>
      </c>
      <c r="Q139" s="227">
        <v>0.0091000000000000004</v>
      </c>
      <c r="R139" s="227">
        <f>Q139*H139</f>
        <v>0.40950000000000003</v>
      </c>
      <c r="S139" s="227">
        <v>0</v>
      </c>
      <c r="T139" s="228">
        <f>S139*H139</f>
        <v>0</v>
      </c>
      <c r="U139" s="38"/>
      <c r="V139" s="38"/>
      <c r="W139" s="38"/>
      <c r="X139" s="38"/>
      <c r="Y139" s="38"/>
      <c r="Z139" s="38"/>
      <c r="AA139" s="38"/>
      <c r="AB139" s="38"/>
      <c r="AC139" s="38"/>
      <c r="AD139" s="38"/>
      <c r="AE139" s="38"/>
      <c r="AR139" s="229" t="s">
        <v>245</v>
      </c>
      <c r="AT139" s="229" t="s">
        <v>165</v>
      </c>
      <c r="AU139" s="229" t="s">
        <v>88</v>
      </c>
      <c r="AY139" s="17" t="s">
        <v>162</v>
      </c>
      <c r="BE139" s="230">
        <f>IF(N139="základní",J139,0)</f>
        <v>0</v>
      </c>
      <c r="BF139" s="230">
        <f>IF(N139="snížená",J139,0)</f>
        <v>0</v>
      </c>
      <c r="BG139" s="230">
        <f>IF(N139="zákl. přenesená",J139,0)</f>
        <v>0</v>
      </c>
      <c r="BH139" s="230">
        <f>IF(N139="sníž. přenesená",J139,0)</f>
        <v>0</v>
      </c>
      <c r="BI139" s="230">
        <f>IF(N139="nulová",J139,0)</f>
        <v>0</v>
      </c>
      <c r="BJ139" s="17" t="s">
        <v>86</v>
      </c>
      <c r="BK139" s="230">
        <f>ROUND(I139*H139,2)</f>
        <v>0</v>
      </c>
      <c r="BL139" s="17" t="s">
        <v>245</v>
      </c>
      <c r="BM139" s="229" t="s">
        <v>275</v>
      </c>
    </row>
    <row r="140" s="2" customFormat="1" ht="16.5" customHeight="1">
      <c r="A140" s="38"/>
      <c r="B140" s="39"/>
      <c r="C140" s="218" t="s">
        <v>226</v>
      </c>
      <c r="D140" s="218" t="s">
        <v>165</v>
      </c>
      <c r="E140" s="219" t="s">
        <v>2097</v>
      </c>
      <c r="F140" s="220" t="s">
        <v>2098</v>
      </c>
      <c r="G140" s="221" t="s">
        <v>208</v>
      </c>
      <c r="H140" s="222">
        <v>5</v>
      </c>
      <c r="I140" s="223"/>
      <c r="J140" s="224">
        <f>ROUND(I140*H140,2)</f>
        <v>0</v>
      </c>
      <c r="K140" s="220" t="s">
        <v>1</v>
      </c>
      <c r="L140" s="44"/>
      <c r="M140" s="225" t="s">
        <v>1</v>
      </c>
      <c r="N140" s="226" t="s">
        <v>43</v>
      </c>
      <c r="O140" s="91"/>
      <c r="P140" s="227">
        <f>O140*H140</f>
        <v>0</v>
      </c>
      <c r="Q140" s="227">
        <v>0.01106</v>
      </c>
      <c r="R140" s="227">
        <f>Q140*H140</f>
        <v>0.055300000000000002</v>
      </c>
      <c r="S140" s="227">
        <v>0</v>
      </c>
      <c r="T140" s="228">
        <f>S140*H140</f>
        <v>0</v>
      </c>
      <c r="U140" s="38"/>
      <c r="V140" s="38"/>
      <c r="W140" s="38"/>
      <c r="X140" s="38"/>
      <c r="Y140" s="38"/>
      <c r="Z140" s="38"/>
      <c r="AA140" s="38"/>
      <c r="AB140" s="38"/>
      <c r="AC140" s="38"/>
      <c r="AD140" s="38"/>
      <c r="AE140" s="38"/>
      <c r="AR140" s="229" t="s">
        <v>245</v>
      </c>
      <c r="AT140" s="229" t="s">
        <v>165</v>
      </c>
      <c r="AU140" s="229" t="s">
        <v>88</v>
      </c>
      <c r="AY140" s="17" t="s">
        <v>162</v>
      </c>
      <c r="BE140" s="230">
        <f>IF(N140="základní",J140,0)</f>
        <v>0</v>
      </c>
      <c r="BF140" s="230">
        <f>IF(N140="snížená",J140,0)</f>
        <v>0</v>
      </c>
      <c r="BG140" s="230">
        <f>IF(N140="zákl. přenesená",J140,0)</f>
        <v>0</v>
      </c>
      <c r="BH140" s="230">
        <f>IF(N140="sníž. přenesená",J140,0)</f>
        <v>0</v>
      </c>
      <c r="BI140" s="230">
        <f>IF(N140="nulová",J140,0)</f>
        <v>0</v>
      </c>
      <c r="BJ140" s="17" t="s">
        <v>86</v>
      </c>
      <c r="BK140" s="230">
        <f>ROUND(I140*H140,2)</f>
        <v>0</v>
      </c>
      <c r="BL140" s="17" t="s">
        <v>245</v>
      </c>
      <c r="BM140" s="229" t="s">
        <v>283</v>
      </c>
    </row>
    <row r="141" s="2" customFormat="1" ht="16.5" customHeight="1">
      <c r="A141" s="38"/>
      <c r="B141" s="39"/>
      <c r="C141" s="218" t="s">
        <v>230</v>
      </c>
      <c r="D141" s="218" t="s">
        <v>165</v>
      </c>
      <c r="E141" s="219" t="s">
        <v>2099</v>
      </c>
      <c r="F141" s="220" t="s">
        <v>2100</v>
      </c>
      <c r="G141" s="221" t="s">
        <v>208</v>
      </c>
      <c r="H141" s="222">
        <v>37</v>
      </c>
      <c r="I141" s="223"/>
      <c r="J141" s="224">
        <f>ROUND(I141*H141,2)</f>
        <v>0</v>
      </c>
      <c r="K141" s="220" t="s">
        <v>1</v>
      </c>
      <c r="L141" s="44"/>
      <c r="M141" s="225" t="s">
        <v>1</v>
      </c>
      <c r="N141" s="226" t="s">
        <v>43</v>
      </c>
      <c r="O141" s="91"/>
      <c r="P141" s="227">
        <f>O141*H141</f>
        <v>0</v>
      </c>
      <c r="Q141" s="227">
        <v>0.01281</v>
      </c>
      <c r="R141" s="227">
        <f>Q141*H141</f>
        <v>0.47397</v>
      </c>
      <c r="S141" s="227">
        <v>0</v>
      </c>
      <c r="T141" s="228">
        <f>S141*H141</f>
        <v>0</v>
      </c>
      <c r="U141" s="38"/>
      <c r="V141" s="38"/>
      <c r="W141" s="38"/>
      <c r="X141" s="38"/>
      <c r="Y141" s="38"/>
      <c r="Z141" s="38"/>
      <c r="AA141" s="38"/>
      <c r="AB141" s="38"/>
      <c r="AC141" s="38"/>
      <c r="AD141" s="38"/>
      <c r="AE141" s="38"/>
      <c r="AR141" s="229" t="s">
        <v>245</v>
      </c>
      <c r="AT141" s="229" t="s">
        <v>165</v>
      </c>
      <c r="AU141" s="229" t="s">
        <v>88</v>
      </c>
      <c r="AY141" s="17" t="s">
        <v>162</v>
      </c>
      <c r="BE141" s="230">
        <f>IF(N141="základní",J141,0)</f>
        <v>0</v>
      </c>
      <c r="BF141" s="230">
        <f>IF(N141="snížená",J141,0)</f>
        <v>0</v>
      </c>
      <c r="BG141" s="230">
        <f>IF(N141="zákl. přenesená",J141,0)</f>
        <v>0</v>
      </c>
      <c r="BH141" s="230">
        <f>IF(N141="sníž. přenesená",J141,0)</f>
        <v>0</v>
      </c>
      <c r="BI141" s="230">
        <f>IF(N141="nulová",J141,0)</f>
        <v>0</v>
      </c>
      <c r="BJ141" s="17" t="s">
        <v>86</v>
      </c>
      <c r="BK141" s="230">
        <f>ROUND(I141*H141,2)</f>
        <v>0</v>
      </c>
      <c r="BL141" s="17" t="s">
        <v>245</v>
      </c>
      <c r="BM141" s="229" t="s">
        <v>291</v>
      </c>
    </row>
    <row r="142" s="2" customFormat="1" ht="16.5" customHeight="1">
      <c r="A142" s="38"/>
      <c r="B142" s="39"/>
      <c r="C142" s="218" t="s">
        <v>235</v>
      </c>
      <c r="D142" s="218" t="s">
        <v>165</v>
      </c>
      <c r="E142" s="219" t="s">
        <v>2101</v>
      </c>
      <c r="F142" s="220" t="s">
        <v>2102</v>
      </c>
      <c r="G142" s="221" t="s">
        <v>208</v>
      </c>
      <c r="H142" s="222">
        <v>30</v>
      </c>
      <c r="I142" s="223"/>
      <c r="J142" s="224">
        <f>ROUND(I142*H142,2)</f>
        <v>0</v>
      </c>
      <c r="K142" s="220" t="s">
        <v>1</v>
      </c>
      <c r="L142" s="44"/>
      <c r="M142" s="225" t="s">
        <v>1</v>
      </c>
      <c r="N142" s="226" t="s">
        <v>43</v>
      </c>
      <c r="O142" s="91"/>
      <c r="P142" s="227">
        <f>O142*H142</f>
        <v>0</v>
      </c>
      <c r="Q142" s="227">
        <v>0.0044799999999999996</v>
      </c>
      <c r="R142" s="227">
        <f>Q142*H142</f>
        <v>0.13439999999999999</v>
      </c>
      <c r="S142" s="227">
        <v>0</v>
      </c>
      <c r="T142" s="228">
        <f>S142*H142</f>
        <v>0</v>
      </c>
      <c r="U142" s="38"/>
      <c r="V142" s="38"/>
      <c r="W142" s="38"/>
      <c r="X142" s="38"/>
      <c r="Y142" s="38"/>
      <c r="Z142" s="38"/>
      <c r="AA142" s="38"/>
      <c r="AB142" s="38"/>
      <c r="AC142" s="38"/>
      <c r="AD142" s="38"/>
      <c r="AE142" s="38"/>
      <c r="AR142" s="229" t="s">
        <v>245</v>
      </c>
      <c r="AT142" s="229" t="s">
        <v>165</v>
      </c>
      <c r="AU142" s="229" t="s">
        <v>88</v>
      </c>
      <c r="AY142" s="17" t="s">
        <v>162</v>
      </c>
      <c r="BE142" s="230">
        <f>IF(N142="základní",J142,0)</f>
        <v>0</v>
      </c>
      <c r="BF142" s="230">
        <f>IF(N142="snížená",J142,0)</f>
        <v>0</v>
      </c>
      <c r="BG142" s="230">
        <f>IF(N142="zákl. přenesená",J142,0)</f>
        <v>0</v>
      </c>
      <c r="BH142" s="230">
        <f>IF(N142="sníž. přenesená",J142,0)</f>
        <v>0</v>
      </c>
      <c r="BI142" s="230">
        <f>IF(N142="nulová",J142,0)</f>
        <v>0</v>
      </c>
      <c r="BJ142" s="17" t="s">
        <v>86</v>
      </c>
      <c r="BK142" s="230">
        <f>ROUND(I142*H142,2)</f>
        <v>0</v>
      </c>
      <c r="BL142" s="17" t="s">
        <v>245</v>
      </c>
      <c r="BM142" s="229" t="s">
        <v>299</v>
      </c>
    </row>
    <row r="143" s="2" customFormat="1" ht="16.5" customHeight="1">
      <c r="A143" s="38"/>
      <c r="B143" s="39"/>
      <c r="C143" s="218" t="s">
        <v>8</v>
      </c>
      <c r="D143" s="218" t="s">
        <v>165</v>
      </c>
      <c r="E143" s="219" t="s">
        <v>2103</v>
      </c>
      <c r="F143" s="220" t="s">
        <v>2104</v>
      </c>
      <c r="G143" s="221" t="s">
        <v>208</v>
      </c>
      <c r="H143" s="222">
        <v>45</v>
      </c>
      <c r="I143" s="223"/>
      <c r="J143" s="224">
        <f>ROUND(I143*H143,2)</f>
        <v>0</v>
      </c>
      <c r="K143" s="220" t="s">
        <v>1</v>
      </c>
      <c r="L143" s="44"/>
      <c r="M143" s="225" t="s">
        <v>1</v>
      </c>
      <c r="N143" s="226" t="s">
        <v>43</v>
      </c>
      <c r="O143" s="91"/>
      <c r="P143" s="227">
        <f>O143*H143</f>
        <v>0</v>
      </c>
      <c r="Q143" s="227">
        <v>0.0044799999999999996</v>
      </c>
      <c r="R143" s="227">
        <f>Q143*H143</f>
        <v>0.20159999999999997</v>
      </c>
      <c r="S143" s="227">
        <v>0</v>
      </c>
      <c r="T143" s="228">
        <f>S143*H143</f>
        <v>0</v>
      </c>
      <c r="U143" s="38"/>
      <c r="V143" s="38"/>
      <c r="W143" s="38"/>
      <c r="X143" s="38"/>
      <c r="Y143" s="38"/>
      <c r="Z143" s="38"/>
      <c r="AA143" s="38"/>
      <c r="AB143" s="38"/>
      <c r="AC143" s="38"/>
      <c r="AD143" s="38"/>
      <c r="AE143" s="38"/>
      <c r="AR143" s="229" t="s">
        <v>245</v>
      </c>
      <c r="AT143" s="229" t="s">
        <v>165</v>
      </c>
      <c r="AU143" s="229" t="s">
        <v>88</v>
      </c>
      <c r="AY143" s="17" t="s">
        <v>162</v>
      </c>
      <c r="BE143" s="230">
        <f>IF(N143="základní",J143,0)</f>
        <v>0</v>
      </c>
      <c r="BF143" s="230">
        <f>IF(N143="snížená",J143,0)</f>
        <v>0</v>
      </c>
      <c r="BG143" s="230">
        <f>IF(N143="zákl. přenesená",J143,0)</f>
        <v>0</v>
      </c>
      <c r="BH143" s="230">
        <f>IF(N143="sníž. přenesená",J143,0)</f>
        <v>0</v>
      </c>
      <c r="BI143" s="230">
        <f>IF(N143="nulová",J143,0)</f>
        <v>0</v>
      </c>
      <c r="BJ143" s="17" t="s">
        <v>86</v>
      </c>
      <c r="BK143" s="230">
        <f>ROUND(I143*H143,2)</f>
        <v>0</v>
      </c>
      <c r="BL143" s="17" t="s">
        <v>245</v>
      </c>
      <c r="BM143" s="229" t="s">
        <v>308</v>
      </c>
    </row>
    <row r="144" s="2" customFormat="1" ht="16.5" customHeight="1">
      <c r="A144" s="38"/>
      <c r="B144" s="39"/>
      <c r="C144" s="218" t="s">
        <v>245</v>
      </c>
      <c r="D144" s="218" t="s">
        <v>165</v>
      </c>
      <c r="E144" s="219" t="s">
        <v>2105</v>
      </c>
      <c r="F144" s="220" t="s">
        <v>2106</v>
      </c>
      <c r="G144" s="221" t="s">
        <v>208</v>
      </c>
      <c r="H144" s="222">
        <v>5</v>
      </c>
      <c r="I144" s="223"/>
      <c r="J144" s="224">
        <f>ROUND(I144*H144,2)</f>
        <v>0</v>
      </c>
      <c r="K144" s="220" t="s">
        <v>1</v>
      </c>
      <c r="L144" s="44"/>
      <c r="M144" s="225" t="s">
        <v>1</v>
      </c>
      <c r="N144" s="226" t="s">
        <v>43</v>
      </c>
      <c r="O144" s="91"/>
      <c r="P144" s="227">
        <f>O144*H144</f>
        <v>0</v>
      </c>
      <c r="Q144" s="227">
        <v>0.0044799999999999996</v>
      </c>
      <c r="R144" s="227">
        <f>Q144*H144</f>
        <v>0.022399999999999996</v>
      </c>
      <c r="S144" s="227">
        <v>0</v>
      </c>
      <c r="T144" s="228">
        <f>S144*H144</f>
        <v>0</v>
      </c>
      <c r="U144" s="38"/>
      <c r="V144" s="38"/>
      <c r="W144" s="38"/>
      <c r="X144" s="38"/>
      <c r="Y144" s="38"/>
      <c r="Z144" s="38"/>
      <c r="AA144" s="38"/>
      <c r="AB144" s="38"/>
      <c r="AC144" s="38"/>
      <c r="AD144" s="38"/>
      <c r="AE144" s="38"/>
      <c r="AR144" s="229" t="s">
        <v>245</v>
      </c>
      <c r="AT144" s="229" t="s">
        <v>165</v>
      </c>
      <c r="AU144" s="229" t="s">
        <v>88</v>
      </c>
      <c r="AY144" s="17" t="s">
        <v>162</v>
      </c>
      <c r="BE144" s="230">
        <f>IF(N144="základní",J144,0)</f>
        <v>0</v>
      </c>
      <c r="BF144" s="230">
        <f>IF(N144="snížená",J144,0)</f>
        <v>0</v>
      </c>
      <c r="BG144" s="230">
        <f>IF(N144="zákl. přenesená",J144,0)</f>
        <v>0</v>
      </c>
      <c r="BH144" s="230">
        <f>IF(N144="sníž. přenesená",J144,0)</f>
        <v>0</v>
      </c>
      <c r="BI144" s="230">
        <f>IF(N144="nulová",J144,0)</f>
        <v>0</v>
      </c>
      <c r="BJ144" s="17" t="s">
        <v>86</v>
      </c>
      <c r="BK144" s="230">
        <f>ROUND(I144*H144,2)</f>
        <v>0</v>
      </c>
      <c r="BL144" s="17" t="s">
        <v>245</v>
      </c>
      <c r="BM144" s="229" t="s">
        <v>318</v>
      </c>
    </row>
    <row r="145" s="2" customFormat="1" ht="16.5" customHeight="1">
      <c r="A145" s="38"/>
      <c r="B145" s="39"/>
      <c r="C145" s="218" t="s">
        <v>250</v>
      </c>
      <c r="D145" s="218" t="s">
        <v>165</v>
      </c>
      <c r="E145" s="219" t="s">
        <v>2107</v>
      </c>
      <c r="F145" s="220" t="s">
        <v>2108</v>
      </c>
      <c r="G145" s="221" t="s">
        <v>208</v>
      </c>
      <c r="H145" s="222">
        <v>37</v>
      </c>
      <c r="I145" s="223"/>
      <c r="J145" s="224">
        <f>ROUND(I145*H145,2)</f>
        <v>0</v>
      </c>
      <c r="K145" s="220" t="s">
        <v>1</v>
      </c>
      <c r="L145" s="44"/>
      <c r="M145" s="225" t="s">
        <v>1</v>
      </c>
      <c r="N145" s="226" t="s">
        <v>43</v>
      </c>
      <c r="O145" s="91"/>
      <c r="P145" s="227">
        <f>O145*H145</f>
        <v>0</v>
      </c>
      <c r="Q145" s="227">
        <v>0.0044799999999999996</v>
      </c>
      <c r="R145" s="227">
        <f>Q145*H145</f>
        <v>0.16575999999999999</v>
      </c>
      <c r="S145" s="227">
        <v>0</v>
      </c>
      <c r="T145" s="228">
        <f>S145*H145</f>
        <v>0</v>
      </c>
      <c r="U145" s="38"/>
      <c r="V145" s="38"/>
      <c r="W145" s="38"/>
      <c r="X145" s="38"/>
      <c r="Y145" s="38"/>
      <c r="Z145" s="38"/>
      <c r="AA145" s="38"/>
      <c r="AB145" s="38"/>
      <c r="AC145" s="38"/>
      <c r="AD145" s="38"/>
      <c r="AE145" s="38"/>
      <c r="AR145" s="229" t="s">
        <v>245</v>
      </c>
      <c r="AT145" s="229" t="s">
        <v>165</v>
      </c>
      <c r="AU145" s="229" t="s">
        <v>88</v>
      </c>
      <c r="AY145" s="17" t="s">
        <v>162</v>
      </c>
      <c r="BE145" s="230">
        <f>IF(N145="základní",J145,0)</f>
        <v>0</v>
      </c>
      <c r="BF145" s="230">
        <f>IF(N145="snížená",J145,0)</f>
        <v>0</v>
      </c>
      <c r="BG145" s="230">
        <f>IF(N145="zákl. přenesená",J145,0)</f>
        <v>0</v>
      </c>
      <c r="BH145" s="230">
        <f>IF(N145="sníž. přenesená",J145,0)</f>
        <v>0</v>
      </c>
      <c r="BI145" s="230">
        <f>IF(N145="nulová",J145,0)</f>
        <v>0</v>
      </c>
      <c r="BJ145" s="17" t="s">
        <v>86</v>
      </c>
      <c r="BK145" s="230">
        <f>ROUND(I145*H145,2)</f>
        <v>0</v>
      </c>
      <c r="BL145" s="17" t="s">
        <v>245</v>
      </c>
      <c r="BM145" s="229" t="s">
        <v>330</v>
      </c>
    </row>
    <row r="146" s="2" customFormat="1" ht="16.5" customHeight="1">
      <c r="A146" s="38"/>
      <c r="B146" s="39"/>
      <c r="C146" s="218" t="s">
        <v>256</v>
      </c>
      <c r="D146" s="218" t="s">
        <v>165</v>
      </c>
      <c r="E146" s="219" t="s">
        <v>2109</v>
      </c>
      <c r="F146" s="220" t="s">
        <v>2110</v>
      </c>
      <c r="G146" s="221" t="s">
        <v>268</v>
      </c>
      <c r="H146" s="222">
        <v>15</v>
      </c>
      <c r="I146" s="223"/>
      <c r="J146" s="224">
        <f>ROUND(I146*H146,2)</f>
        <v>0</v>
      </c>
      <c r="K146" s="220" t="s">
        <v>1</v>
      </c>
      <c r="L146" s="44"/>
      <c r="M146" s="225" t="s">
        <v>1</v>
      </c>
      <c r="N146" s="226" t="s">
        <v>43</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245</v>
      </c>
      <c r="AT146" s="229" t="s">
        <v>165</v>
      </c>
      <c r="AU146" s="229" t="s">
        <v>88</v>
      </c>
      <c r="AY146" s="17" t="s">
        <v>162</v>
      </c>
      <c r="BE146" s="230">
        <f>IF(N146="základní",J146,0)</f>
        <v>0</v>
      </c>
      <c r="BF146" s="230">
        <f>IF(N146="snížená",J146,0)</f>
        <v>0</v>
      </c>
      <c r="BG146" s="230">
        <f>IF(N146="zákl. přenesená",J146,0)</f>
        <v>0</v>
      </c>
      <c r="BH146" s="230">
        <f>IF(N146="sníž. přenesená",J146,0)</f>
        <v>0</v>
      </c>
      <c r="BI146" s="230">
        <f>IF(N146="nulová",J146,0)</f>
        <v>0</v>
      </c>
      <c r="BJ146" s="17" t="s">
        <v>86</v>
      </c>
      <c r="BK146" s="230">
        <f>ROUND(I146*H146,2)</f>
        <v>0</v>
      </c>
      <c r="BL146" s="17" t="s">
        <v>245</v>
      </c>
      <c r="BM146" s="229" t="s">
        <v>344</v>
      </c>
    </row>
    <row r="147" s="2" customFormat="1" ht="16.5" customHeight="1">
      <c r="A147" s="38"/>
      <c r="B147" s="39"/>
      <c r="C147" s="218" t="s">
        <v>261</v>
      </c>
      <c r="D147" s="218" t="s">
        <v>165</v>
      </c>
      <c r="E147" s="219" t="s">
        <v>2111</v>
      </c>
      <c r="F147" s="220" t="s">
        <v>2112</v>
      </c>
      <c r="G147" s="221" t="s">
        <v>268</v>
      </c>
      <c r="H147" s="222">
        <v>38</v>
      </c>
      <c r="I147" s="223"/>
      <c r="J147" s="224">
        <f>ROUND(I147*H147,2)</f>
        <v>0</v>
      </c>
      <c r="K147" s="220" t="s">
        <v>1</v>
      </c>
      <c r="L147" s="44"/>
      <c r="M147" s="225" t="s">
        <v>1</v>
      </c>
      <c r="N147" s="226" t="s">
        <v>43</v>
      </c>
      <c r="O147" s="91"/>
      <c r="P147" s="227">
        <f>O147*H147</f>
        <v>0</v>
      </c>
      <c r="Q147" s="227">
        <v>0</v>
      </c>
      <c r="R147" s="227">
        <f>Q147*H147</f>
        <v>0</v>
      </c>
      <c r="S147" s="227">
        <v>0</v>
      </c>
      <c r="T147" s="228">
        <f>S147*H147</f>
        <v>0</v>
      </c>
      <c r="U147" s="38"/>
      <c r="V147" s="38"/>
      <c r="W147" s="38"/>
      <c r="X147" s="38"/>
      <c r="Y147" s="38"/>
      <c r="Z147" s="38"/>
      <c r="AA147" s="38"/>
      <c r="AB147" s="38"/>
      <c r="AC147" s="38"/>
      <c r="AD147" s="38"/>
      <c r="AE147" s="38"/>
      <c r="AR147" s="229" t="s">
        <v>245</v>
      </c>
      <c r="AT147" s="229" t="s">
        <v>165</v>
      </c>
      <c r="AU147" s="229" t="s">
        <v>88</v>
      </c>
      <c r="AY147" s="17" t="s">
        <v>162</v>
      </c>
      <c r="BE147" s="230">
        <f>IF(N147="základní",J147,0)</f>
        <v>0</v>
      </c>
      <c r="BF147" s="230">
        <f>IF(N147="snížená",J147,0)</f>
        <v>0</v>
      </c>
      <c r="BG147" s="230">
        <f>IF(N147="zákl. přenesená",J147,0)</f>
        <v>0</v>
      </c>
      <c r="BH147" s="230">
        <f>IF(N147="sníž. přenesená",J147,0)</f>
        <v>0</v>
      </c>
      <c r="BI147" s="230">
        <f>IF(N147="nulová",J147,0)</f>
        <v>0</v>
      </c>
      <c r="BJ147" s="17" t="s">
        <v>86</v>
      </c>
      <c r="BK147" s="230">
        <f>ROUND(I147*H147,2)</f>
        <v>0</v>
      </c>
      <c r="BL147" s="17" t="s">
        <v>245</v>
      </c>
      <c r="BM147" s="229" t="s">
        <v>355</v>
      </c>
    </row>
    <row r="148" s="2" customFormat="1" ht="16.5" customHeight="1">
      <c r="A148" s="38"/>
      <c r="B148" s="39"/>
      <c r="C148" s="218" t="s">
        <v>265</v>
      </c>
      <c r="D148" s="218" t="s">
        <v>165</v>
      </c>
      <c r="E148" s="219" t="s">
        <v>2113</v>
      </c>
      <c r="F148" s="220" t="s">
        <v>2114</v>
      </c>
      <c r="G148" s="221" t="s">
        <v>268</v>
      </c>
      <c r="H148" s="222">
        <v>50</v>
      </c>
      <c r="I148" s="223"/>
      <c r="J148" s="224">
        <f>ROUND(I148*H148,2)</f>
        <v>0</v>
      </c>
      <c r="K148" s="220" t="s">
        <v>1</v>
      </c>
      <c r="L148" s="44"/>
      <c r="M148" s="225" t="s">
        <v>1</v>
      </c>
      <c r="N148" s="226" t="s">
        <v>43</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245</v>
      </c>
      <c r="AT148" s="229" t="s">
        <v>165</v>
      </c>
      <c r="AU148" s="229" t="s">
        <v>88</v>
      </c>
      <c r="AY148" s="17" t="s">
        <v>162</v>
      </c>
      <c r="BE148" s="230">
        <f>IF(N148="základní",J148,0)</f>
        <v>0</v>
      </c>
      <c r="BF148" s="230">
        <f>IF(N148="snížená",J148,0)</f>
        <v>0</v>
      </c>
      <c r="BG148" s="230">
        <f>IF(N148="zákl. přenesená",J148,0)</f>
        <v>0</v>
      </c>
      <c r="BH148" s="230">
        <f>IF(N148="sníž. přenesená",J148,0)</f>
        <v>0</v>
      </c>
      <c r="BI148" s="230">
        <f>IF(N148="nulová",J148,0)</f>
        <v>0</v>
      </c>
      <c r="BJ148" s="17" t="s">
        <v>86</v>
      </c>
      <c r="BK148" s="230">
        <f>ROUND(I148*H148,2)</f>
        <v>0</v>
      </c>
      <c r="BL148" s="17" t="s">
        <v>245</v>
      </c>
      <c r="BM148" s="229" t="s">
        <v>364</v>
      </c>
    </row>
    <row r="149" s="2" customFormat="1" ht="16.5" customHeight="1">
      <c r="A149" s="38"/>
      <c r="B149" s="39"/>
      <c r="C149" s="218" t="s">
        <v>7</v>
      </c>
      <c r="D149" s="218" t="s">
        <v>165</v>
      </c>
      <c r="E149" s="219" t="s">
        <v>2115</v>
      </c>
      <c r="F149" s="220" t="s">
        <v>2116</v>
      </c>
      <c r="G149" s="221" t="s">
        <v>268</v>
      </c>
      <c r="H149" s="222">
        <v>14</v>
      </c>
      <c r="I149" s="223"/>
      <c r="J149" s="224">
        <f>ROUND(I149*H149,2)</f>
        <v>0</v>
      </c>
      <c r="K149" s="220" t="s">
        <v>1</v>
      </c>
      <c r="L149" s="44"/>
      <c r="M149" s="225" t="s">
        <v>1</v>
      </c>
      <c r="N149" s="226" t="s">
        <v>43</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245</v>
      </c>
      <c r="AT149" s="229" t="s">
        <v>165</v>
      </c>
      <c r="AU149" s="229" t="s">
        <v>88</v>
      </c>
      <c r="AY149" s="17" t="s">
        <v>162</v>
      </c>
      <c r="BE149" s="230">
        <f>IF(N149="základní",J149,0)</f>
        <v>0</v>
      </c>
      <c r="BF149" s="230">
        <f>IF(N149="snížená",J149,0)</f>
        <v>0</v>
      </c>
      <c r="BG149" s="230">
        <f>IF(N149="zákl. přenesená",J149,0)</f>
        <v>0</v>
      </c>
      <c r="BH149" s="230">
        <f>IF(N149="sníž. přenesená",J149,0)</f>
        <v>0</v>
      </c>
      <c r="BI149" s="230">
        <f>IF(N149="nulová",J149,0)</f>
        <v>0</v>
      </c>
      <c r="BJ149" s="17" t="s">
        <v>86</v>
      </c>
      <c r="BK149" s="230">
        <f>ROUND(I149*H149,2)</f>
        <v>0</v>
      </c>
      <c r="BL149" s="17" t="s">
        <v>245</v>
      </c>
      <c r="BM149" s="229" t="s">
        <v>379</v>
      </c>
    </row>
    <row r="150" s="2" customFormat="1" ht="16.5" customHeight="1">
      <c r="A150" s="38"/>
      <c r="B150" s="39"/>
      <c r="C150" s="218" t="s">
        <v>275</v>
      </c>
      <c r="D150" s="218" t="s">
        <v>165</v>
      </c>
      <c r="E150" s="219" t="s">
        <v>2117</v>
      </c>
      <c r="F150" s="220" t="s">
        <v>2118</v>
      </c>
      <c r="G150" s="221" t="s">
        <v>268</v>
      </c>
      <c r="H150" s="222">
        <v>38</v>
      </c>
      <c r="I150" s="223"/>
      <c r="J150" s="224">
        <f>ROUND(I150*H150,2)</f>
        <v>0</v>
      </c>
      <c r="K150" s="220" t="s">
        <v>1</v>
      </c>
      <c r="L150" s="44"/>
      <c r="M150" s="225" t="s">
        <v>1</v>
      </c>
      <c r="N150" s="226" t="s">
        <v>43</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245</v>
      </c>
      <c r="AT150" s="229" t="s">
        <v>165</v>
      </c>
      <c r="AU150" s="229" t="s">
        <v>88</v>
      </c>
      <c r="AY150" s="17" t="s">
        <v>162</v>
      </c>
      <c r="BE150" s="230">
        <f>IF(N150="základní",J150,0)</f>
        <v>0</v>
      </c>
      <c r="BF150" s="230">
        <f>IF(N150="snížená",J150,0)</f>
        <v>0</v>
      </c>
      <c r="BG150" s="230">
        <f>IF(N150="zákl. přenesená",J150,0)</f>
        <v>0</v>
      </c>
      <c r="BH150" s="230">
        <f>IF(N150="sníž. přenesená",J150,0)</f>
        <v>0</v>
      </c>
      <c r="BI150" s="230">
        <f>IF(N150="nulová",J150,0)</f>
        <v>0</v>
      </c>
      <c r="BJ150" s="17" t="s">
        <v>86</v>
      </c>
      <c r="BK150" s="230">
        <f>ROUND(I150*H150,2)</f>
        <v>0</v>
      </c>
      <c r="BL150" s="17" t="s">
        <v>245</v>
      </c>
      <c r="BM150" s="229" t="s">
        <v>392</v>
      </c>
    </row>
    <row r="151" s="2" customFormat="1" ht="16.5" customHeight="1">
      <c r="A151" s="38"/>
      <c r="B151" s="39"/>
      <c r="C151" s="218" t="s">
        <v>279</v>
      </c>
      <c r="D151" s="218" t="s">
        <v>165</v>
      </c>
      <c r="E151" s="219" t="s">
        <v>2119</v>
      </c>
      <c r="F151" s="220" t="s">
        <v>2120</v>
      </c>
      <c r="G151" s="221" t="s">
        <v>268</v>
      </c>
      <c r="H151" s="222">
        <v>6</v>
      </c>
      <c r="I151" s="223"/>
      <c r="J151" s="224">
        <f>ROUND(I151*H151,2)</f>
        <v>0</v>
      </c>
      <c r="K151" s="220" t="s">
        <v>1</v>
      </c>
      <c r="L151" s="44"/>
      <c r="M151" s="225" t="s">
        <v>1</v>
      </c>
      <c r="N151" s="226" t="s">
        <v>43</v>
      </c>
      <c r="O151" s="91"/>
      <c r="P151" s="227">
        <f>O151*H151</f>
        <v>0</v>
      </c>
      <c r="Q151" s="227">
        <v>0.0029099999999999998</v>
      </c>
      <c r="R151" s="227">
        <f>Q151*H151</f>
        <v>0.01746</v>
      </c>
      <c r="S151" s="227">
        <v>0</v>
      </c>
      <c r="T151" s="228">
        <f>S151*H151</f>
        <v>0</v>
      </c>
      <c r="U151" s="38"/>
      <c r="V151" s="38"/>
      <c r="W151" s="38"/>
      <c r="X151" s="38"/>
      <c r="Y151" s="38"/>
      <c r="Z151" s="38"/>
      <c r="AA151" s="38"/>
      <c r="AB151" s="38"/>
      <c r="AC151" s="38"/>
      <c r="AD151" s="38"/>
      <c r="AE151" s="38"/>
      <c r="AR151" s="229" t="s">
        <v>245</v>
      </c>
      <c r="AT151" s="229" t="s">
        <v>165</v>
      </c>
      <c r="AU151" s="229" t="s">
        <v>88</v>
      </c>
      <c r="AY151" s="17" t="s">
        <v>162</v>
      </c>
      <c r="BE151" s="230">
        <f>IF(N151="základní",J151,0)</f>
        <v>0</v>
      </c>
      <c r="BF151" s="230">
        <f>IF(N151="snížená",J151,0)</f>
        <v>0</v>
      </c>
      <c r="BG151" s="230">
        <f>IF(N151="zákl. přenesená",J151,0)</f>
        <v>0</v>
      </c>
      <c r="BH151" s="230">
        <f>IF(N151="sníž. přenesená",J151,0)</f>
        <v>0</v>
      </c>
      <c r="BI151" s="230">
        <f>IF(N151="nulová",J151,0)</f>
        <v>0</v>
      </c>
      <c r="BJ151" s="17" t="s">
        <v>86</v>
      </c>
      <c r="BK151" s="230">
        <f>ROUND(I151*H151,2)</f>
        <v>0</v>
      </c>
      <c r="BL151" s="17" t="s">
        <v>245</v>
      </c>
      <c r="BM151" s="229" t="s">
        <v>404</v>
      </c>
    </row>
    <row r="152" s="2" customFormat="1" ht="21.75" customHeight="1">
      <c r="A152" s="38"/>
      <c r="B152" s="39"/>
      <c r="C152" s="218" t="s">
        <v>283</v>
      </c>
      <c r="D152" s="218" t="s">
        <v>165</v>
      </c>
      <c r="E152" s="219" t="s">
        <v>2121</v>
      </c>
      <c r="F152" s="220" t="s">
        <v>2122</v>
      </c>
      <c r="G152" s="221" t="s">
        <v>713</v>
      </c>
      <c r="H152" s="222">
        <v>1</v>
      </c>
      <c r="I152" s="223"/>
      <c r="J152" s="224">
        <f>ROUND(I152*H152,2)</f>
        <v>0</v>
      </c>
      <c r="K152" s="220" t="s">
        <v>1</v>
      </c>
      <c r="L152" s="44"/>
      <c r="M152" s="225" t="s">
        <v>1</v>
      </c>
      <c r="N152" s="226" t="s">
        <v>43</v>
      </c>
      <c r="O152" s="91"/>
      <c r="P152" s="227">
        <f>O152*H152</f>
        <v>0</v>
      </c>
      <c r="Q152" s="227">
        <v>0.0090200000000000002</v>
      </c>
      <c r="R152" s="227">
        <f>Q152*H152</f>
        <v>0.0090200000000000002</v>
      </c>
      <c r="S152" s="227">
        <v>0</v>
      </c>
      <c r="T152" s="228">
        <f>S152*H152</f>
        <v>0</v>
      </c>
      <c r="U152" s="38"/>
      <c r="V152" s="38"/>
      <c r="W152" s="38"/>
      <c r="X152" s="38"/>
      <c r="Y152" s="38"/>
      <c r="Z152" s="38"/>
      <c r="AA152" s="38"/>
      <c r="AB152" s="38"/>
      <c r="AC152" s="38"/>
      <c r="AD152" s="38"/>
      <c r="AE152" s="38"/>
      <c r="AR152" s="229" t="s">
        <v>245</v>
      </c>
      <c r="AT152" s="229" t="s">
        <v>165</v>
      </c>
      <c r="AU152" s="229" t="s">
        <v>88</v>
      </c>
      <c r="AY152" s="17" t="s">
        <v>162</v>
      </c>
      <c r="BE152" s="230">
        <f>IF(N152="základní",J152,0)</f>
        <v>0</v>
      </c>
      <c r="BF152" s="230">
        <f>IF(N152="snížená",J152,0)</f>
        <v>0</v>
      </c>
      <c r="BG152" s="230">
        <f>IF(N152="zákl. přenesená",J152,0)</f>
        <v>0</v>
      </c>
      <c r="BH152" s="230">
        <f>IF(N152="sníž. přenesená",J152,0)</f>
        <v>0</v>
      </c>
      <c r="BI152" s="230">
        <f>IF(N152="nulová",J152,0)</f>
        <v>0</v>
      </c>
      <c r="BJ152" s="17" t="s">
        <v>86</v>
      </c>
      <c r="BK152" s="230">
        <f>ROUND(I152*H152,2)</f>
        <v>0</v>
      </c>
      <c r="BL152" s="17" t="s">
        <v>245</v>
      </c>
      <c r="BM152" s="229" t="s">
        <v>415</v>
      </c>
    </row>
    <row r="153" s="2" customFormat="1" ht="16.5" customHeight="1">
      <c r="A153" s="38"/>
      <c r="B153" s="39"/>
      <c r="C153" s="218" t="s">
        <v>287</v>
      </c>
      <c r="D153" s="218" t="s">
        <v>165</v>
      </c>
      <c r="E153" s="219" t="s">
        <v>2123</v>
      </c>
      <c r="F153" s="220" t="s">
        <v>2124</v>
      </c>
      <c r="G153" s="221" t="s">
        <v>268</v>
      </c>
      <c r="H153" s="222">
        <v>8</v>
      </c>
      <c r="I153" s="223"/>
      <c r="J153" s="224">
        <f>ROUND(I153*H153,2)</f>
        <v>0</v>
      </c>
      <c r="K153" s="220" t="s">
        <v>1</v>
      </c>
      <c r="L153" s="44"/>
      <c r="M153" s="225" t="s">
        <v>1</v>
      </c>
      <c r="N153" s="226" t="s">
        <v>43</v>
      </c>
      <c r="O153" s="91"/>
      <c r="P153" s="227">
        <f>O153*H153</f>
        <v>0</v>
      </c>
      <c r="Q153" s="227">
        <v>0.0056499999999999996</v>
      </c>
      <c r="R153" s="227">
        <f>Q153*H153</f>
        <v>0.045199999999999997</v>
      </c>
      <c r="S153" s="227">
        <v>0</v>
      </c>
      <c r="T153" s="228">
        <f>S153*H153</f>
        <v>0</v>
      </c>
      <c r="U153" s="38"/>
      <c r="V153" s="38"/>
      <c r="W153" s="38"/>
      <c r="X153" s="38"/>
      <c r="Y153" s="38"/>
      <c r="Z153" s="38"/>
      <c r="AA153" s="38"/>
      <c r="AB153" s="38"/>
      <c r="AC153" s="38"/>
      <c r="AD153" s="38"/>
      <c r="AE153" s="38"/>
      <c r="AR153" s="229" t="s">
        <v>245</v>
      </c>
      <c r="AT153" s="229" t="s">
        <v>165</v>
      </c>
      <c r="AU153" s="229" t="s">
        <v>88</v>
      </c>
      <c r="AY153" s="17" t="s">
        <v>162</v>
      </c>
      <c r="BE153" s="230">
        <f>IF(N153="základní",J153,0)</f>
        <v>0</v>
      </c>
      <c r="BF153" s="230">
        <f>IF(N153="snížená",J153,0)</f>
        <v>0</v>
      </c>
      <c r="BG153" s="230">
        <f>IF(N153="zákl. přenesená",J153,0)</f>
        <v>0</v>
      </c>
      <c r="BH153" s="230">
        <f>IF(N153="sníž. přenesená",J153,0)</f>
        <v>0</v>
      </c>
      <c r="BI153" s="230">
        <f>IF(N153="nulová",J153,0)</f>
        <v>0</v>
      </c>
      <c r="BJ153" s="17" t="s">
        <v>86</v>
      </c>
      <c r="BK153" s="230">
        <f>ROUND(I153*H153,2)</f>
        <v>0</v>
      </c>
      <c r="BL153" s="17" t="s">
        <v>245</v>
      </c>
      <c r="BM153" s="229" t="s">
        <v>425</v>
      </c>
    </row>
    <row r="154" s="2" customFormat="1" ht="16.5" customHeight="1">
      <c r="A154" s="38"/>
      <c r="B154" s="39"/>
      <c r="C154" s="218" t="s">
        <v>291</v>
      </c>
      <c r="D154" s="218" t="s">
        <v>165</v>
      </c>
      <c r="E154" s="219" t="s">
        <v>2125</v>
      </c>
      <c r="F154" s="220" t="s">
        <v>2126</v>
      </c>
      <c r="G154" s="221" t="s">
        <v>268</v>
      </c>
      <c r="H154" s="222">
        <v>2</v>
      </c>
      <c r="I154" s="223"/>
      <c r="J154" s="224">
        <f>ROUND(I154*H154,2)</f>
        <v>0</v>
      </c>
      <c r="K154" s="220" t="s">
        <v>1</v>
      </c>
      <c r="L154" s="44"/>
      <c r="M154" s="225" t="s">
        <v>1</v>
      </c>
      <c r="N154" s="226" t="s">
        <v>43</v>
      </c>
      <c r="O154" s="91"/>
      <c r="P154" s="227">
        <f>O154*H154</f>
        <v>0</v>
      </c>
      <c r="Q154" s="227">
        <v>0.0056499999999999996</v>
      </c>
      <c r="R154" s="227">
        <f>Q154*H154</f>
        <v>0.011299999999999999</v>
      </c>
      <c r="S154" s="227">
        <v>0</v>
      </c>
      <c r="T154" s="228">
        <f>S154*H154</f>
        <v>0</v>
      </c>
      <c r="U154" s="38"/>
      <c r="V154" s="38"/>
      <c r="W154" s="38"/>
      <c r="X154" s="38"/>
      <c r="Y154" s="38"/>
      <c r="Z154" s="38"/>
      <c r="AA154" s="38"/>
      <c r="AB154" s="38"/>
      <c r="AC154" s="38"/>
      <c r="AD154" s="38"/>
      <c r="AE154" s="38"/>
      <c r="AR154" s="229" t="s">
        <v>245</v>
      </c>
      <c r="AT154" s="229" t="s">
        <v>165</v>
      </c>
      <c r="AU154" s="229" t="s">
        <v>88</v>
      </c>
      <c r="AY154" s="17" t="s">
        <v>162</v>
      </c>
      <c r="BE154" s="230">
        <f>IF(N154="základní",J154,0)</f>
        <v>0</v>
      </c>
      <c r="BF154" s="230">
        <f>IF(N154="snížená",J154,0)</f>
        <v>0</v>
      </c>
      <c r="BG154" s="230">
        <f>IF(N154="zákl. přenesená",J154,0)</f>
        <v>0</v>
      </c>
      <c r="BH154" s="230">
        <f>IF(N154="sníž. přenesená",J154,0)</f>
        <v>0</v>
      </c>
      <c r="BI154" s="230">
        <f>IF(N154="nulová",J154,0)</f>
        <v>0</v>
      </c>
      <c r="BJ154" s="17" t="s">
        <v>86</v>
      </c>
      <c r="BK154" s="230">
        <f>ROUND(I154*H154,2)</f>
        <v>0</v>
      </c>
      <c r="BL154" s="17" t="s">
        <v>245</v>
      </c>
      <c r="BM154" s="229" t="s">
        <v>435</v>
      </c>
    </row>
    <row r="155" s="2" customFormat="1" ht="16.5" customHeight="1">
      <c r="A155" s="38"/>
      <c r="B155" s="39"/>
      <c r="C155" s="218" t="s">
        <v>295</v>
      </c>
      <c r="D155" s="218" t="s">
        <v>165</v>
      </c>
      <c r="E155" s="219" t="s">
        <v>2127</v>
      </c>
      <c r="F155" s="220" t="s">
        <v>2128</v>
      </c>
      <c r="G155" s="221" t="s">
        <v>268</v>
      </c>
      <c r="H155" s="222">
        <v>9</v>
      </c>
      <c r="I155" s="223"/>
      <c r="J155" s="224">
        <f>ROUND(I155*H155,2)</f>
        <v>0</v>
      </c>
      <c r="K155" s="220" t="s">
        <v>1</v>
      </c>
      <c r="L155" s="44"/>
      <c r="M155" s="225" t="s">
        <v>1</v>
      </c>
      <c r="N155" s="226" t="s">
        <v>43</v>
      </c>
      <c r="O155" s="91"/>
      <c r="P155" s="227">
        <f>O155*H155</f>
        <v>0</v>
      </c>
      <c r="Q155" s="227">
        <v>0.00191</v>
      </c>
      <c r="R155" s="227">
        <f>Q155*H155</f>
        <v>0.01719</v>
      </c>
      <c r="S155" s="227">
        <v>0</v>
      </c>
      <c r="T155" s="228">
        <f>S155*H155</f>
        <v>0</v>
      </c>
      <c r="U155" s="38"/>
      <c r="V155" s="38"/>
      <c r="W155" s="38"/>
      <c r="X155" s="38"/>
      <c r="Y155" s="38"/>
      <c r="Z155" s="38"/>
      <c r="AA155" s="38"/>
      <c r="AB155" s="38"/>
      <c r="AC155" s="38"/>
      <c r="AD155" s="38"/>
      <c r="AE155" s="38"/>
      <c r="AR155" s="229" t="s">
        <v>245</v>
      </c>
      <c r="AT155" s="229" t="s">
        <v>165</v>
      </c>
      <c r="AU155" s="229" t="s">
        <v>88</v>
      </c>
      <c r="AY155" s="17" t="s">
        <v>162</v>
      </c>
      <c r="BE155" s="230">
        <f>IF(N155="základní",J155,0)</f>
        <v>0</v>
      </c>
      <c r="BF155" s="230">
        <f>IF(N155="snížená",J155,0)</f>
        <v>0</v>
      </c>
      <c r="BG155" s="230">
        <f>IF(N155="zákl. přenesená",J155,0)</f>
        <v>0</v>
      </c>
      <c r="BH155" s="230">
        <f>IF(N155="sníž. přenesená",J155,0)</f>
        <v>0</v>
      </c>
      <c r="BI155" s="230">
        <f>IF(N155="nulová",J155,0)</f>
        <v>0</v>
      </c>
      <c r="BJ155" s="17" t="s">
        <v>86</v>
      </c>
      <c r="BK155" s="230">
        <f>ROUND(I155*H155,2)</f>
        <v>0</v>
      </c>
      <c r="BL155" s="17" t="s">
        <v>245</v>
      </c>
      <c r="BM155" s="229" t="s">
        <v>445</v>
      </c>
    </row>
    <row r="156" s="2" customFormat="1" ht="16.5" customHeight="1">
      <c r="A156" s="38"/>
      <c r="B156" s="39"/>
      <c r="C156" s="218" t="s">
        <v>299</v>
      </c>
      <c r="D156" s="218" t="s">
        <v>165</v>
      </c>
      <c r="E156" s="219" t="s">
        <v>2129</v>
      </c>
      <c r="F156" s="220" t="s">
        <v>2130</v>
      </c>
      <c r="G156" s="221" t="s">
        <v>208</v>
      </c>
      <c r="H156" s="222">
        <v>529</v>
      </c>
      <c r="I156" s="223"/>
      <c r="J156" s="224">
        <f>ROUND(I156*H156,2)</f>
        <v>0</v>
      </c>
      <c r="K156" s="220" t="s">
        <v>1</v>
      </c>
      <c r="L156" s="44"/>
      <c r="M156" s="225" t="s">
        <v>1</v>
      </c>
      <c r="N156" s="226" t="s">
        <v>43</v>
      </c>
      <c r="O156" s="91"/>
      <c r="P156" s="227">
        <f>O156*H156</f>
        <v>0</v>
      </c>
      <c r="Q156" s="227">
        <v>0</v>
      </c>
      <c r="R156" s="227">
        <f>Q156*H156</f>
        <v>0</v>
      </c>
      <c r="S156" s="227">
        <v>0</v>
      </c>
      <c r="T156" s="228">
        <f>S156*H156</f>
        <v>0</v>
      </c>
      <c r="U156" s="38"/>
      <c r="V156" s="38"/>
      <c r="W156" s="38"/>
      <c r="X156" s="38"/>
      <c r="Y156" s="38"/>
      <c r="Z156" s="38"/>
      <c r="AA156" s="38"/>
      <c r="AB156" s="38"/>
      <c r="AC156" s="38"/>
      <c r="AD156" s="38"/>
      <c r="AE156" s="38"/>
      <c r="AR156" s="229" t="s">
        <v>245</v>
      </c>
      <c r="AT156" s="229" t="s">
        <v>165</v>
      </c>
      <c r="AU156" s="229" t="s">
        <v>88</v>
      </c>
      <c r="AY156" s="17" t="s">
        <v>162</v>
      </c>
      <c r="BE156" s="230">
        <f>IF(N156="základní",J156,0)</f>
        <v>0</v>
      </c>
      <c r="BF156" s="230">
        <f>IF(N156="snížená",J156,0)</f>
        <v>0</v>
      </c>
      <c r="BG156" s="230">
        <f>IF(N156="zákl. přenesená",J156,0)</f>
        <v>0</v>
      </c>
      <c r="BH156" s="230">
        <f>IF(N156="sníž. přenesená",J156,0)</f>
        <v>0</v>
      </c>
      <c r="BI156" s="230">
        <f>IF(N156="nulová",J156,0)</f>
        <v>0</v>
      </c>
      <c r="BJ156" s="17" t="s">
        <v>86</v>
      </c>
      <c r="BK156" s="230">
        <f>ROUND(I156*H156,2)</f>
        <v>0</v>
      </c>
      <c r="BL156" s="17" t="s">
        <v>245</v>
      </c>
      <c r="BM156" s="229" t="s">
        <v>456</v>
      </c>
    </row>
    <row r="157" s="2" customFormat="1" ht="16.5" customHeight="1">
      <c r="A157" s="38"/>
      <c r="B157" s="39"/>
      <c r="C157" s="218" t="s">
        <v>304</v>
      </c>
      <c r="D157" s="218" t="s">
        <v>165</v>
      </c>
      <c r="E157" s="219" t="s">
        <v>2131</v>
      </c>
      <c r="F157" s="220" t="s">
        <v>2132</v>
      </c>
      <c r="G157" s="221" t="s">
        <v>353</v>
      </c>
      <c r="H157" s="222">
        <v>6.1719999999999997</v>
      </c>
      <c r="I157" s="223"/>
      <c r="J157" s="224">
        <f>ROUND(I157*H157,2)</f>
        <v>0</v>
      </c>
      <c r="K157" s="220" t="s">
        <v>1</v>
      </c>
      <c r="L157" s="44"/>
      <c r="M157" s="225" t="s">
        <v>1</v>
      </c>
      <c r="N157" s="226" t="s">
        <v>43</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245</v>
      </c>
      <c r="AT157" s="229" t="s">
        <v>165</v>
      </c>
      <c r="AU157" s="229" t="s">
        <v>88</v>
      </c>
      <c r="AY157" s="17" t="s">
        <v>162</v>
      </c>
      <c r="BE157" s="230">
        <f>IF(N157="základní",J157,0)</f>
        <v>0</v>
      </c>
      <c r="BF157" s="230">
        <f>IF(N157="snížená",J157,0)</f>
        <v>0</v>
      </c>
      <c r="BG157" s="230">
        <f>IF(N157="zákl. přenesená",J157,0)</f>
        <v>0</v>
      </c>
      <c r="BH157" s="230">
        <f>IF(N157="sníž. přenesená",J157,0)</f>
        <v>0</v>
      </c>
      <c r="BI157" s="230">
        <f>IF(N157="nulová",J157,0)</f>
        <v>0</v>
      </c>
      <c r="BJ157" s="17" t="s">
        <v>86</v>
      </c>
      <c r="BK157" s="230">
        <f>ROUND(I157*H157,2)</f>
        <v>0</v>
      </c>
      <c r="BL157" s="17" t="s">
        <v>245</v>
      </c>
      <c r="BM157" s="229" t="s">
        <v>467</v>
      </c>
    </row>
    <row r="158" s="12" customFormat="1" ht="25.92" customHeight="1">
      <c r="A158" s="12"/>
      <c r="B158" s="202"/>
      <c r="C158" s="203"/>
      <c r="D158" s="204" t="s">
        <v>77</v>
      </c>
      <c r="E158" s="205" t="s">
        <v>2133</v>
      </c>
      <c r="F158" s="205" t="s">
        <v>2134</v>
      </c>
      <c r="G158" s="203"/>
      <c r="H158" s="203"/>
      <c r="I158" s="206"/>
      <c r="J158" s="207">
        <f>BK158</f>
        <v>0</v>
      </c>
      <c r="K158" s="203"/>
      <c r="L158" s="208"/>
      <c r="M158" s="209"/>
      <c r="N158" s="210"/>
      <c r="O158" s="210"/>
      <c r="P158" s="211">
        <f>P159</f>
        <v>0</v>
      </c>
      <c r="Q158" s="210"/>
      <c r="R158" s="211">
        <f>R159</f>
        <v>1.0741399999999999</v>
      </c>
      <c r="S158" s="210"/>
      <c r="T158" s="212">
        <f>T159</f>
        <v>0</v>
      </c>
      <c r="U158" s="12"/>
      <c r="V158" s="12"/>
      <c r="W158" s="12"/>
      <c r="X158" s="12"/>
      <c r="Y158" s="12"/>
      <c r="Z158" s="12"/>
      <c r="AA158" s="12"/>
      <c r="AB158" s="12"/>
      <c r="AC158" s="12"/>
      <c r="AD158" s="12"/>
      <c r="AE158" s="12"/>
      <c r="AR158" s="213" t="s">
        <v>88</v>
      </c>
      <c r="AT158" s="214" t="s">
        <v>77</v>
      </c>
      <c r="AU158" s="214" t="s">
        <v>78</v>
      </c>
      <c r="AY158" s="213" t="s">
        <v>162</v>
      </c>
      <c r="BK158" s="215">
        <f>BK159</f>
        <v>0</v>
      </c>
    </row>
    <row r="159" s="12" customFormat="1" ht="22.8" customHeight="1">
      <c r="A159" s="12"/>
      <c r="B159" s="202"/>
      <c r="C159" s="203"/>
      <c r="D159" s="204" t="s">
        <v>77</v>
      </c>
      <c r="E159" s="216" t="s">
        <v>2074</v>
      </c>
      <c r="F159" s="216" t="s">
        <v>1</v>
      </c>
      <c r="G159" s="203"/>
      <c r="H159" s="203"/>
      <c r="I159" s="206"/>
      <c r="J159" s="217">
        <f>BK159</f>
        <v>0</v>
      </c>
      <c r="K159" s="203"/>
      <c r="L159" s="208"/>
      <c r="M159" s="209"/>
      <c r="N159" s="210"/>
      <c r="O159" s="210"/>
      <c r="P159" s="211">
        <f>SUM(P160:P190)</f>
        <v>0</v>
      </c>
      <c r="Q159" s="210"/>
      <c r="R159" s="211">
        <f>SUM(R160:R190)</f>
        <v>1.0741399999999999</v>
      </c>
      <c r="S159" s="210"/>
      <c r="T159" s="212">
        <f>SUM(T160:T190)</f>
        <v>0</v>
      </c>
      <c r="U159" s="12"/>
      <c r="V159" s="12"/>
      <c r="W159" s="12"/>
      <c r="X159" s="12"/>
      <c r="Y159" s="12"/>
      <c r="Z159" s="12"/>
      <c r="AA159" s="12"/>
      <c r="AB159" s="12"/>
      <c r="AC159" s="12"/>
      <c r="AD159" s="12"/>
      <c r="AE159" s="12"/>
      <c r="AR159" s="213" t="s">
        <v>88</v>
      </c>
      <c r="AT159" s="214" t="s">
        <v>77</v>
      </c>
      <c r="AU159" s="214" t="s">
        <v>86</v>
      </c>
      <c r="AY159" s="213" t="s">
        <v>162</v>
      </c>
      <c r="BK159" s="215">
        <f>SUM(BK160:BK190)</f>
        <v>0</v>
      </c>
    </row>
    <row r="160" s="2" customFormat="1" ht="16.5" customHeight="1">
      <c r="A160" s="38"/>
      <c r="B160" s="39"/>
      <c r="C160" s="218" t="s">
        <v>308</v>
      </c>
      <c r="D160" s="218" t="s">
        <v>165</v>
      </c>
      <c r="E160" s="219" t="s">
        <v>2135</v>
      </c>
      <c r="F160" s="220" t="s">
        <v>2136</v>
      </c>
      <c r="G160" s="221" t="s">
        <v>208</v>
      </c>
      <c r="H160" s="222">
        <v>12</v>
      </c>
      <c r="I160" s="223"/>
      <c r="J160" s="224">
        <f>ROUND(I160*H160,2)</f>
        <v>0</v>
      </c>
      <c r="K160" s="220" t="s">
        <v>1</v>
      </c>
      <c r="L160" s="44"/>
      <c r="M160" s="225" t="s">
        <v>1</v>
      </c>
      <c r="N160" s="226" t="s">
        <v>43</v>
      </c>
      <c r="O160" s="91"/>
      <c r="P160" s="227">
        <f>O160*H160</f>
        <v>0</v>
      </c>
      <c r="Q160" s="227">
        <v>0.014579999999999999</v>
      </c>
      <c r="R160" s="227">
        <f>Q160*H160</f>
        <v>0.17496</v>
      </c>
      <c r="S160" s="227">
        <v>0</v>
      </c>
      <c r="T160" s="228">
        <f>S160*H160</f>
        <v>0</v>
      </c>
      <c r="U160" s="38"/>
      <c r="V160" s="38"/>
      <c r="W160" s="38"/>
      <c r="X160" s="38"/>
      <c r="Y160" s="38"/>
      <c r="Z160" s="38"/>
      <c r="AA160" s="38"/>
      <c r="AB160" s="38"/>
      <c r="AC160" s="38"/>
      <c r="AD160" s="38"/>
      <c r="AE160" s="38"/>
      <c r="AR160" s="229" t="s">
        <v>245</v>
      </c>
      <c r="AT160" s="229" t="s">
        <v>165</v>
      </c>
      <c r="AU160" s="229" t="s">
        <v>88</v>
      </c>
      <c r="AY160" s="17" t="s">
        <v>162</v>
      </c>
      <c r="BE160" s="230">
        <f>IF(N160="základní",J160,0)</f>
        <v>0</v>
      </c>
      <c r="BF160" s="230">
        <f>IF(N160="snížená",J160,0)</f>
        <v>0</v>
      </c>
      <c r="BG160" s="230">
        <f>IF(N160="zákl. přenesená",J160,0)</f>
        <v>0</v>
      </c>
      <c r="BH160" s="230">
        <f>IF(N160="sníž. přenesená",J160,0)</f>
        <v>0</v>
      </c>
      <c r="BI160" s="230">
        <f>IF(N160="nulová",J160,0)</f>
        <v>0</v>
      </c>
      <c r="BJ160" s="17" t="s">
        <v>86</v>
      </c>
      <c r="BK160" s="230">
        <f>ROUND(I160*H160,2)</f>
        <v>0</v>
      </c>
      <c r="BL160" s="17" t="s">
        <v>245</v>
      </c>
      <c r="BM160" s="229" t="s">
        <v>477</v>
      </c>
    </row>
    <row r="161" s="2" customFormat="1" ht="16.5" customHeight="1">
      <c r="A161" s="38"/>
      <c r="B161" s="39"/>
      <c r="C161" s="218" t="s">
        <v>313</v>
      </c>
      <c r="D161" s="218" t="s">
        <v>165</v>
      </c>
      <c r="E161" s="219" t="s">
        <v>2137</v>
      </c>
      <c r="F161" s="220" t="s">
        <v>2138</v>
      </c>
      <c r="G161" s="221" t="s">
        <v>208</v>
      </c>
      <c r="H161" s="222">
        <v>14</v>
      </c>
      <c r="I161" s="223"/>
      <c r="J161" s="224">
        <f>ROUND(I161*H161,2)</f>
        <v>0</v>
      </c>
      <c r="K161" s="220" t="s">
        <v>1</v>
      </c>
      <c r="L161" s="44"/>
      <c r="M161" s="225" t="s">
        <v>1</v>
      </c>
      <c r="N161" s="226" t="s">
        <v>43</v>
      </c>
      <c r="O161" s="91"/>
      <c r="P161" s="227">
        <f>O161*H161</f>
        <v>0</v>
      </c>
      <c r="Q161" s="227">
        <v>0.014579999999999999</v>
      </c>
      <c r="R161" s="227">
        <f>Q161*H161</f>
        <v>0.20412</v>
      </c>
      <c r="S161" s="227">
        <v>0</v>
      </c>
      <c r="T161" s="228">
        <f>S161*H161</f>
        <v>0</v>
      </c>
      <c r="U161" s="38"/>
      <c r="V161" s="38"/>
      <c r="W161" s="38"/>
      <c r="X161" s="38"/>
      <c r="Y161" s="38"/>
      <c r="Z161" s="38"/>
      <c r="AA161" s="38"/>
      <c r="AB161" s="38"/>
      <c r="AC161" s="38"/>
      <c r="AD161" s="38"/>
      <c r="AE161" s="38"/>
      <c r="AR161" s="229" t="s">
        <v>245</v>
      </c>
      <c r="AT161" s="229" t="s">
        <v>165</v>
      </c>
      <c r="AU161" s="229" t="s">
        <v>88</v>
      </c>
      <c r="AY161" s="17" t="s">
        <v>162</v>
      </c>
      <c r="BE161" s="230">
        <f>IF(N161="základní",J161,0)</f>
        <v>0</v>
      </c>
      <c r="BF161" s="230">
        <f>IF(N161="snížená",J161,0)</f>
        <v>0</v>
      </c>
      <c r="BG161" s="230">
        <f>IF(N161="zákl. přenesená",J161,0)</f>
        <v>0</v>
      </c>
      <c r="BH161" s="230">
        <f>IF(N161="sníž. přenesená",J161,0)</f>
        <v>0</v>
      </c>
      <c r="BI161" s="230">
        <f>IF(N161="nulová",J161,0)</f>
        <v>0</v>
      </c>
      <c r="BJ161" s="17" t="s">
        <v>86</v>
      </c>
      <c r="BK161" s="230">
        <f>ROUND(I161*H161,2)</f>
        <v>0</v>
      </c>
      <c r="BL161" s="17" t="s">
        <v>245</v>
      </c>
      <c r="BM161" s="229" t="s">
        <v>487</v>
      </c>
    </row>
    <row r="162" s="2" customFormat="1" ht="16.5" customHeight="1">
      <c r="A162" s="38"/>
      <c r="B162" s="39"/>
      <c r="C162" s="218" t="s">
        <v>318</v>
      </c>
      <c r="D162" s="218" t="s">
        <v>165</v>
      </c>
      <c r="E162" s="219" t="s">
        <v>2139</v>
      </c>
      <c r="F162" s="220" t="s">
        <v>2140</v>
      </c>
      <c r="G162" s="221" t="s">
        <v>208</v>
      </c>
      <c r="H162" s="222">
        <v>14</v>
      </c>
      <c r="I162" s="223"/>
      <c r="J162" s="224">
        <f>ROUND(I162*H162,2)</f>
        <v>0</v>
      </c>
      <c r="K162" s="220" t="s">
        <v>1</v>
      </c>
      <c r="L162" s="44"/>
      <c r="M162" s="225" t="s">
        <v>1</v>
      </c>
      <c r="N162" s="226" t="s">
        <v>43</v>
      </c>
      <c r="O162" s="91"/>
      <c r="P162" s="227">
        <f>O162*H162</f>
        <v>0</v>
      </c>
      <c r="Q162" s="227">
        <v>0.014579999999999999</v>
      </c>
      <c r="R162" s="227">
        <f>Q162*H162</f>
        <v>0.20412</v>
      </c>
      <c r="S162" s="227">
        <v>0</v>
      </c>
      <c r="T162" s="228">
        <f>S162*H162</f>
        <v>0</v>
      </c>
      <c r="U162" s="38"/>
      <c r="V162" s="38"/>
      <c r="W162" s="38"/>
      <c r="X162" s="38"/>
      <c r="Y162" s="38"/>
      <c r="Z162" s="38"/>
      <c r="AA162" s="38"/>
      <c r="AB162" s="38"/>
      <c r="AC162" s="38"/>
      <c r="AD162" s="38"/>
      <c r="AE162" s="38"/>
      <c r="AR162" s="229" t="s">
        <v>245</v>
      </c>
      <c r="AT162" s="229" t="s">
        <v>165</v>
      </c>
      <c r="AU162" s="229" t="s">
        <v>88</v>
      </c>
      <c r="AY162" s="17" t="s">
        <v>162</v>
      </c>
      <c r="BE162" s="230">
        <f>IF(N162="základní",J162,0)</f>
        <v>0</v>
      </c>
      <c r="BF162" s="230">
        <f>IF(N162="snížená",J162,0)</f>
        <v>0</v>
      </c>
      <c r="BG162" s="230">
        <f>IF(N162="zákl. přenesená",J162,0)</f>
        <v>0</v>
      </c>
      <c r="BH162" s="230">
        <f>IF(N162="sníž. přenesená",J162,0)</f>
        <v>0</v>
      </c>
      <c r="BI162" s="230">
        <f>IF(N162="nulová",J162,0)</f>
        <v>0</v>
      </c>
      <c r="BJ162" s="17" t="s">
        <v>86</v>
      </c>
      <c r="BK162" s="230">
        <f>ROUND(I162*H162,2)</f>
        <v>0</v>
      </c>
      <c r="BL162" s="17" t="s">
        <v>245</v>
      </c>
      <c r="BM162" s="229" t="s">
        <v>767</v>
      </c>
    </row>
    <row r="163" s="2" customFormat="1" ht="16.5" customHeight="1">
      <c r="A163" s="38"/>
      <c r="B163" s="39"/>
      <c r="C163" s="218" t="s">
        <v>324</v>
      </c>
      <c r="D163" s="218" t="s">
        <v>165</v>
      </c>
      <c r="E163" s="219" t="s">
        <v>2141</v>
      </c>
      <c r="F163" s="220" t="s">
        <v>2142</v>
      </c>
      <c r="G163" s="221" t="s">
        <v>208</v>
      </c>
      <c r="H163" s="222">
        <v>227</v>
      </c>
      <c r="I163" s="223"/>
      <c r="J163" s="224">
        <f>ROUND(I163*H163,2)</f>
        <v>0</v>
      </c>
      <c r="K163" s="220" t="s">
        <v>1</v>
      </c>
      <c r="L163" s="44"/>
      <c r="M163" s="225" t="s">
        <v>1</v>
      </c>
      <c r="N163" s="226" t="s">
        <v>43</v>
      </c>
      <c r="O163" s="91"/>
      <c r="P163" s="227">
        <f>O163*H163</f>
        <v>0</v>
      </c>
      <c r="Q163" s="227">
        <v>0.00048999999999999998</v>
      </c>
      <c r="R163" s="227">
        <f>Q163*H163</f>
        <v>0.11123</v>
      </c>
      <c r="S163" s="227">
        <v>0</v>
      </c>
      <c r="T163" s="228">
        <f>S163*H163</f>
        <v>0</v>
      </c>
      <c r="U163" s="38"/>
      <c r="V163" s="38"/>
      <c r="W163" s="38"/>
      <c r="X163" s="38"/>
      <c r="Y163" s="38"/>
      <c r="Z163" s="38"/>
      <c r="AA163" s="38"/>
      <c r="AB163" s="38"/>
      <c r="AC163" s="38"/>
      <c r="AD163" s="38"/>
      <c r="AE163" s="38"/>
      <c r="AR163" s="229" t="s">
        <v>245</v>
      </c>
      <c r="AT163" s="229" t="s">
        <v>165</v>
      </c>
      <c r="AU163" s="229" t="s">
        <v>88</v>
      </c>
      <c r="AY163" s="17" t="s">
        <v>162</v>
      </c>
      <c r="BE163" s="230">
        <f>IF(N163="základní",J163,0)</f>
        <v>0</v>
      </c>
      <c r="BF163" s="230">
        <f>IF(N163="snížená",J163,0)</f>
        <v>0</v>
      </c>
      <c r="BG163" s="230">
        <f>IF(N163="zákl. přenesená",J163,0)</f>
        <v>0</v>
      </c>
      <c r="BH163" s="230">
        <f>IF(N163="sníž. přenesená",J163,0)</f>
        <v>0</v>
      </c>
      <c r="BI163" s="230">
        <f>IF(N163="nulová",J163,0)</f>
        <v>0</v>
      </c>
      <c r="BJ163" s="17" t="s">
        <v>86</v>
      </c>
      <c r="BK163" s="230">
        <f>ROUND(I163*H163,2)</f>
        <v>0</v>
      </c>
      <c r="BL163" s="17" t="s">
        <v>245</v>
      </c>
      <c r="BM163" s="229" t="s">
        <v>777</v>
      </c>
    </row>
    <row r="164" s="2" customFormat="1" ht="16.5" customHeight="1">
      <c r="A164" s="38"/>
      <c r="B164" s="39"/>
      <c r="C164" s="218" t="s">
        <v>330</v>
      </c>
      <c r="D164" s="218" t="s">
        <v>165</v>
      </c>
      <c r="E164" s="219" t="s">
        <v>2143</v>
      </c>
      <c r="F164" s="220" t="s">
        <v>2144</v>
      </c>
      <c r="G164" s="221" t="s">
        <v>208</v>
      </c>
      <c r="H164" s="222">
        <v>97</v>
      </c>
      <c r="I164" s="223"/>
      <c r="J164" s="224">
        <f>ROUND(I164*H164,2)</f>
        <v>0</v>
      </c>
      <c r="K164" s="220" t="s">
        <v>1</v>
      </c>
      <c r="L164" s="44"/>
      <c r="M164" s="225" t="s">
        <v>1</v>
      </c>
      <c r="N164" s="226" t="s">
        <v>43</v>
      </c>
      <c r="O164" s="91"/>
      <c r="P164" s="227">
        <f>O164*H164</f>
        <v>0</v>
      </c>
      <c r="Q164" s="227">
        <v>0.00059999999999999995</v>
      </c>
      <c r="R164" s="227">
        <f>Q164*H164</f>
        <v>0.058199999999999995</v>
      </c>
      <c r="S164" s="227">
        <v>0</v>
      </c>
      <c r="T164" s="228">
        <f>S164*H164</f>
        <v>0</v>
      </c>
      <c r="U164" s="38"/>
      <c r="V164" s="38"/>
      <c r="W164" s="38"/>
      <c r="X164" s="38"/>
      <c r="Y164" s="38"/>
      <c r="Z164" s="38"/>
      <c r="AA164" s="38"/>
      <c r="AB164" s="38"/>
      <c r="AC164" s="38"/>
      <c r="AD164" s="38"/>
      <c r="AE164" s="38"/>
      <c r="AR164" s="229" t="s">
        <v>245</v>
      </c>
      <c r="AT164" s="229" t="s">
        <v>165</v>
      </c>
      <c r="AU164" s="229" t="s">
        <v>88</v>
      </c>
      <c r="AY164" s="17" t="s">
        <v>162</v>
      </c>
      <c r="BE164" s="230">
        <f>IF(N164="základní",J164,0)</f>
        <v>0</v>
      </c>
      <c r="BF164" s="230">
        <f>IF(N164="snížená",J164,0)</f>
        <v>0</v>
      </c>
      <c r="BG164" s="230">
        <f>IF(N164="zákl. přenesená",J164,0)</f>
        <v>0</v>
      </c>
      <c r="BH164" s="230">
        <f>IF(N164="sníž. přenesená",J164,0)</f>
        <v>0</v>
      </c>
      <c r="BI164" s="230">
        <f>IF(N164="nulová",J164,0)</f>
        <v>0</v>
      </c>
      <c r="BJ164" s="17" t="s">
        <v>86</v>
      </c>
      <c r="BK164" s="230">
        <f>ROUND(I164*H164,2)</f>
        <v>0</v>
      </c>
      <c r="BL164" s="17" t="s">
        <v>245</v>
      </c>
      <c r="BM164" s="229" t="s">
        <v>786</v>
      </c>
    </row>
    <row r="165" s="2" customFormat="1" ht="16.5" customHeight="1">
      <c r="A165" s="38"/>
      <c r="B165" s="39"/>
      <c r="C165" s="218" t="s">
        <v>338</v>
      </c>
      <c r="D165" s="218" t="s">
        <v>165</v>
      </c>
      <c r="E165" s="219" t="s">
        <v>2145</v>
      </c>
      <c r="F165" s="220" t="s">
        <v>2146</v>
      </c>
      <c r="G165" s="221" t="s">
        <v>208</v>
      </c>
      <c r="H165" s="222">
        <v>37</v>
      </c>
      <c r="I165" s="223"/>
      <c r="J165" s="224">
        <f>ROUND(I165*H165,2)</f>
        <v>0</v>
      </c>
      <c r="K165" s="220" t="s">
        <v>1</v>
      </c>
      <c r="L165" s="44"/>
      <c r="M165" s="225" t="s">
        <v>1</v>
      </c>
      <c r="N165" s="226" t="s">
        <v>43</v>
      </c>
      <c r="O165" s="91"/>
      <c r="P165" s="227">
        <f>O165*H165</f>
        <v>0</v>
      </c>
      <c r="Q165" s="227">
        <v>0.00079000000000000001</v>
      </c>
      <c r="R165" s="227">
        <f>Q165*H165</f>
        <v>0.029229999999999999</v>
      </c>
      <c r="S165" s="227">
        <v>0</v>
      </c>
      <c r="T165" s="228">
        <f>S165*H165</f>
        <v>0</v>
      </c>
      <c r="U165" s="38"/>
      <c r="V165" s="38"/>
      <c r="W165" s="38"/>
      <c r="X165" s="38"/>
      <c r="Y165" s="38"/>
      <c r="Z165" s="38"/>
      <c r="AA165" s="38"/>
      <c r="AB165" s="38"/>
      <c r="AC165" s="38"/>
      <c r="AD165" s="38"/>
      <c r="AE165" s="38"/>
      <c r="AR165" s="229" t="s">
        <v>245</v>
      </c>
      <c r="AT165" s="229" t="s">
        <v>165</v>
      </c>
      <c r="AU165" s="229" t="s">
        <v>88</v>
      </c>
      <c r="AY165" s="17" t="s">
        <v>162</v>
      </c>
      <c r="BE165" s="230">
        <f>IF(N165="základní",J165,0)</f>
        <v>0</v>
      </c>
      <c r="BF165" s="230">
        <f>IF(N165="snížená",J165,0)</f>
        <v>0</v>
      </c>
      <c r="BG165" s="230">
        <f>IF(N165="zákl. přenesená",J165,0)</f>
        <v>0</v>
      </c>
      <c r="BH165" s="230">
        <f>IF(N165="sníž. přenesená",J165,0)</f>
        <v>0</v>
      </c>
      <c r="BI165" s="230">
        <f>IF(N165="nulová",J165,0)</f>
        <v>0</v>
      </c>
      <c r="BJ165" s="17" t="s">
        <v>86</v>
      </c>
      <c r="BK165" s="230">
        <f>ROUND(I165*H165,2)</f>
        <v>0</v>
      </c>
      <c r="BL165" s="17" t="s">
        <v>245</v>
      </c>
      <c r="BM165" s="229" t="s">
        <v>797</v>
      </c>
    </row>
    <row r="166" s="2" customFormat="1" ht="16.5" customHeight="1">
      <c r="A166" s="38"/>
      <c r="B166" s="39"/>
      <c r="C166" s="218" t="s">
        <v>344</v>
      </c>
      <c r="D166" s="218" t="s">
        <v>165</v>
      </c>
      <c r="E166" s="219" t="s">
        <v>2147</v>
      </c>
      <c r="F166" s="220" t="s">
        <v>2148</v>
      </c>
      <c r="G166" s="221" t="s">
        <v>208</v>
      </c>
      <c r="H166" s="222">
        <v>102</v>
      </c>
      <c r="I166" s="223"/>
      <c r="J166" s="224">
        <f>ROUND(I166*H166,2)</f>
        <v>0</v>
      </c>
      <c r="K166" s="220" t="s">
        <v>1</v>
      </c>
      <c r="L166" s="44"/>
      <c r="M166" s="225" t="s">
        <v>1</v>
      </c>
      <c r="N166" s="226" t="s">
        <v>43</v>
      </c>
      <c r="O166" s="91"/>
      <c r="P166" s="227">
        <f>O166*H166</f>
        <v>0</v>
      </c>
      <c r="Q166" s="227">
        <v>0.0011000000000000001</v>
      </c>
      <c r="R166" s="227">
        <f>Q166*H166</f>
        <v>0.11220000000000001</v>
      </c>
      <c r="S166" s="227">
        <v>0</v>
      </c>
      <c r="T166" s="228">
        <f>S166*H166</f>
        <v>0</v>
      </c>
      <c r="U166" s="38"/>
      <c r="V166" s="38"/>
      <c r="W166" s="38"/>
      <c r="X166" s="38"/>
      <c r="Y166" s="38"/>
      <c r="Z166" s="38"/>
      <c r="AA166" s="38"/>
      <c r="AB166" s="38"/>
      <c r="AC166" s="38"/>
      <c r="AD166" s="38"/>
      <c r="AE166" s="38"/>
      <c r="AR166" s="229" t="s">
        <v>245</v>
      </c>
      <c r="AT166" s="229" t="s">
        <v>165</v>
      </c>
      <c r="AU166" s="229" t="s">
        <v>88</v>
      </c>
      <c r="AY166" s="17" t="s">
        <v>162</v>
      </c>
      <c r="BE166" s="230">
        <f>IF(N166="základní",J166,0)</f>
        <v>0</v>
      </c>
      <c r="BF166" s="230">
        <f>IF(N166="snížená",J166,0)</f>
        <v>0</v>
      </c>
      <c r="BG166" s="230">
        <f>IF(N166="zákl. přenesená",J166,0)</f>
        <v>0</v>
      </c>
      <c r="BH166" s="230">
        <f>IF(N166="sníž. přenesená",J166,0)</f>
        <v>0</v>
      </c>
      <c r="BI166" s="230">
        <f>IF(N166="nulová",J166,0)</f>
        <v>0</v>
      </c>
      <c r="BJ166" s="17" t="s">
        <v>86</v>
      </c>
      <c r="BK166" s="230">
        <f>ROUND(I166*H166,2)</f>
        <v>0</v>
      </c>
      <c r="BL166" s="17" t="s">
        <v>245</v>
      </c>
      <c r="BM166" s="229" t="s">
        <v>807</v>
      </c>
    </row>
    <row r="167" s="2" customFormat="1" ht="16.5" customHeight="1">
      <c r="A167" s="38"/>
      <c r="B167" s="39"/>
      <c r="C167" s="218" t="s">
        <v>350</v>
      </c>
      <c r="D167" s="218" t="s">
        <v>165</v>
      </c>
      <c r="E167" s="219" t="s">
        <v>2149</v>
      </c>
      <c r="F167" s="220" t="s">
        <v>2150</v>
      </c>
      <c r="G167" s="221" t="s">
        <v>208</v>
      </c>
      <c r="H167" s="222">
        <v>12</v>
      </c>
      <c r="I167" s="223"/>
      <c r="J167" s="224">
        <f>ROUND(I167*H167,2)</f>
        <v>0</v>
      </c>
      <c r="K167" s="220" t="s">
        <v>1</v>
      </c>
      <c r="L167" s="44"/>
      <c r="M167" s="225" t="s">
        <v>1</v>
      </c>
      <c r="N167" s="226" t="s">
        <v>43</v>
      </c>
      <c r="O167" s="91"/>
      <c r="P167" s="227">
        <f>O167*H167</f>
        <v>0</v>
      </c>
      <c r="Q167" s="227">
        <v>0.0019300000000000001</v>
      </c>
      <c r="R167" s="227">
        <f>Q167*H167</f>
        <v>0.02316</v>
      </c>
      <c r="S167" s="227">
        <v>0</v>
      </c>
      <c r="T167" s="228">
        <f>S167*H167</f>
        <v>0</v>
      </c>
      <c r="U167" s="38"/>
      <c r="V167" s="38"/>
      <c r="W167" s="38"/>
      <c r="X167" s="38"/>
      <c r="Y167" s="38"/>
      <c r="Z167" s="38"/>
      <c r="AA167" s="38"/>
      <c r="AB167" s="38"/>
      <c r="AC167" s="38"/>
      <c r="AD167" s="38"/>
      <c r="AE167" s="38"/>
      <c r="AR167" s="229" t="s">
        <v>245</v>
      </c>
      <c r="AT167" s="229" t="s">
        <v>165</v>
      </c>
      <c r="AU167" s="229" t="s">
        <v>88</v>
      </c>
      <c r="AY167" s="17" t="s">
        <v>162</v>
      </c>
      <c r="BE167" s="230">
        <f>IF(N167="základní",J167,0)</f>
        <v>0</v>
      </c>
      <c r="BF167" s="230">
        <f>IF(N167="snížená",J167,0)</f>
        <v>0</v>
      </c>
      <c r="BG167" s="230">
        <f>IF(N167="zákl. přenesená",J167,0)</f>
        <v>0</v>
      </c>
      <c r="BH167" s="230">
        <f>IF(N167="sníž. přenesená",J167,0)</f>
        <v>0</v>
      </c>
      <c r="BI167" s="230">
        <f>IF(N167="nulová",J167,0)</f>
        <v>0</v>
      </c>
      <c r="BJ167" s="17" t="s">
        <v>86</v>
      </c>
      <c r="BK167" s="230">
        <f>ROUND(I167*H167,2)</f>
        <v>0</v>
      </c>
      <c r="BL167" s="17" t="s">
        <v>245</v>
      </c>
      <c r="BM167" s="229" t="s">
        <v>815</v>
      </c>
    </row>
    <row r="168" s="2" customFormat="1" ht="16.5" customHeight="1">
      <c r="A168" s="38"/>
      <c r="B168" s="39"/>
      <c r="C168" s="218" t="s">
        <v>355</v>
      </c>
      <c r="D168" s="218" t="s">
        <v>165</v>
      </c>
      <c r="E168" s="219" t="s">
        <v>2151</v>
      </c>
      <c r="F168" s="220" t="s">
        <v>2152</v>
      </c>
      <c r="G168" s="221" t="s">
        <v>208</v>
      </c>
      <c r="H168" s="222">
        <v>12</v>
      </c>
      <c r="I168" s="223"/>
      <c r="J168" s="224">
        <f>ROUND(I168*H168,2)</f>
        <v>0</v>
      </c>
      <c r="K168" s="220" t="s">
        <v>1</v>
      </c>
      <c r="L168" s="44"/>
      <c r="M168" s="225" t="s">
        <v>1</v>
      </c>
      <c r="N168" s="226" t="s">
        <v>43</v>
      </c>
      <c r="O168" s="91"/>
      <c r="P168" s="227">
        <f>O168*H168</f>
        <v>0</v>
      </c>
      <c r="Q168" s="227">
        <v>0.0019300000000000001</v>
      </c>
      <c r="R168" s="227">
        <f>Q168*H168</f>
        <v>0.02316</v>
      </c>
      <c r="S168" s="227">
        <v>0</v>
      </c>
      <c r="T168" s="228">
        <f>S168*H168</f>
        <v>0</v>
      </c>
      <c r="U168" s="38"/>
      <c r="V168" s="38"/>
      <c r="W168" s="38"/>
      <c r="X168" s="38"/>
      <c r="Y168" s="38"/>
      <c r="Z168" s="38"/>
      <c r="AA168" s="38"/>
      <c r="AB168" s="38"/>
      <c r="AC168" s="38"/>
      <c r="AD168" s="38"/>
      <c r="AE168" s="38"/>
      <c r="AR168" s="229" t="s">
        <v>245</v>
      </c>
      <c r="AT168" s="229" t="s">
        <v>165</v>
      </c>
      <c r="AU168" s="229" t="s">
        <v>88</v>
      </c>
      <c r="AY168" s="17" t="s">
        <v>162</v>
      </c>
      <c r="BE168" s="230">
        <f>IF(N168="základní",J168,0)</f>
        <v>0</v>
      </c>
      <c r="BF168" s="230">
        <f>IF(N168="snížená",J168,0)</f>
        <v>0</v>
      </c>
      <c r="BG168" s="230">
        <f>IF(N168="zákl. přenesená",J168,0)</f>
        <v>0</v>
      </c>
      <c r="BH168" s="230">
        <f>IF(N168="sníž. přenesená",J168,0)</f>
        <v>0</v>
      </c>
      <c r="BI168" s="230">
        <f>IF(N168="nulová",J168,0)</f>
        <v>0</v>
      </c>
      <c r="BJ168" s="17" t="s">
        <v>86</v>
      </c>
      <c r="BK168" s="230">
        <f>ROUND(I168*H168,2)</f>
        <v>0</v>
      </c>
      <c r="BL168" s="17" t="s">
        <v>245</v>
      </c>
      <c r="BM168" s="229" t="s">
        <v>825</v>
      </c>
    </row>
    <row r="169" s="2" customFormat="1" ht="16.5" customHeight="1">
      <c r="A169" s="38"/>
      <c r="B169" s="39"/>
      <c r="C169" s="218" t="s">
        <v>359</v>
      </c>
      <c r="D169" s="218" t="s">
        <v>165</v>
      </c>
      <c r="E169" s="219" t="s">
        <v>2153</v>
      </c>
      <c r="F169" s="220" t="s">
        <v>2154</v>
      </c>
      <c r="G169" s="221" t="s">
        <v>208</v>
      </c>
      <c r="H169" s="222">
        <v>227</v>
      </c>
      <c r="I169" s="223"/>
      <c r="J169" s="224">
        <f>ROUND(I169*H169,2)</f>
        <v>0</v>
      </c>
      <c r="K169" s="220" t="s">
        <v>1</v>
      </c>
      <c r="L169" s="44"/>
      <c r="M169" s="225" t="s">
        <v>1</v>
      </c>
      <c r="N169" s="226" t="s">
        <v>43</v>
      </c>
      <c r="O169" s="91"/>
      <c r="P169" s="227">
        <f>O169*H169</f>
        <v>0</v>
      </c>
      <c r="Q169" s="227">
        <v>4.0000000000000003E-05</v>
      </c>
      <c r="R169" s="227">
        <f>Q169*H169</f>
        <v>0.0090800000000000013</v>
      </c>
      <c r="S169" s="227">
        <v>0</v>
      </c>
      <c r="T169" s="228">
        <f>S169*H169</f>
        <v>0</v>
      </c>
      <c r="U169" s="38"/>
      <c r="V169" s="38"/>
      <c r="W169" s="38"/>
      <c r="X169" s="38"/>
      <c r="Y169" s="38"/>
      <c r="Z169" s="38"/>
      <c r="AA169" s="38"/>
      <c r="AB169" s="38"/>
      <c r="AC169" s="38"/>
      <c r="AD169" s="38"/>
      <c r="AE169" s="38"/>
      <c r="AR169" s="229" t="s">
        <v>245</v>
      </c>
      <c r="AT169" s="229" t="s">
        <v>165</v>
      </c>
      <c r="AU169" s="229" t="s">
        <v>88</v>
      </c>
      <c r="AY169" s="17" t="s">
        <v>162</v>
      </c>
      <c r="BE169" s="230">
        <f>IF(N169="základní",J169,0)</f>
        <v>0</v>
      </c>
      <c r="BF169" s="230">
        <f>IF(N169="snížená",J169,0)</f>
        <v>0</v>
      </c>
      <c r="BG169" s="230">
        <f>IF(N169="zákl. přenesená",J169,0)</f>
        <v>0</v>
      </c>
      <c r="BH169" s="230">
        <f>IF(N169="sníž. přenesená",J169,0)</f>
        <v>0</v>
      </c>
      <c r="BI169" s="230">
        <f>IF(N169="nulová",J169,0)</f>
        <v>0</v>
      </c>
      <c r="BJ169" s="17" t="s">
        <v>86</v>
      </c>
      <c r="BK169" s="230">
        <f>ROUND(I169*H169,2)</f>
        <v>0</v>
      </c>
      <c r="BL169" s="17" t="s">
        <v>245</v>
      </c>
      <c r="BM169" s="229" t="s">
        <v>835</v>
      </c>
    </row>
    <row r="170" s="2" customFormat="1" ht="16.5" customHeight="1">
      <c r="A170" s="38"/>
      <c r="B170" s="39"/>
      <c r="C170" s="218" t="s">
        <v>364</v>
      </c>
      <c r="D170" s="218" t="s">
        <v>165</v>
      </c>
      <c r="E170" s="219" t="s">
        <v>2155</v>
      </c>
      <c r="F170" s="220" t="s">
        <v>2156</v>
      </c>
      <c r="G170" s="221" t="s">
        <v>208</v>
      </c>
      <c r="H170" s="222">
        <v>97</v>
      </c>
      <c r="I170" s="223"/>
      <c r="J170" s="224">
        <f>ROUND(I170*H170,2)</f>
        <v>0</v>
      </c>
      <c r="K170" s="220" t="s">
        <v>1</v>
      </c>
      <c r="L170" s="44"/>
      <c r="M170" s="225" t="s">
        <v>1</v>
      </c>
      <c r="N170" s="226" t="s">
        <v>43</v>
      </c>
      <c r="O170" s="91"/>
      <c r="P170" s="227">
        <f>O170*H170</f>
        <v>0</v>
      </c>
      <c r="Q170" s="227">
        <v>5.0000000000000002E-05</v>
      </c>
      <c r="R170" s="227">
        <f>Q170*H170</f>
        <v>0.0048500000000000001</v>
      </c>
      <c r="S170" s="227">
        <v>0</v>
      </c>
      <c r="T170" s="228">
        <f>S170*H170</f>
        <v>0</v>
      </c>
      <c r="U170" s="38"/>
      <c r="V170" s="38"/>
      <c r="W170" s="38"/>
      <c r="X170" s="38"/>
      <c r="Y170" s="38"/>
      <c r="Z170" s="38"/>
      <c r="AA170" s="38"/>
      <c r="AB170" s="38"/>
      <c r="AC170" s="38"/>
      <c r="AD170" s="38"/>
      <c r="AE170" s="38"/>
      <c r="AR170" s="229" t="s">
        <v>245</v>
      </c>
      <c r="AT170" s="229" t="s">
        <v>165</v>
      </c>
      <c r="AU170" s="229" t="s">
        <v>88</v>
      </c>
      <c r="AY170" s="17" t="s">
        <v>162</v>
      </c>
      <c r="BE170" s="230">
        <f>IF(N170="základní",J170,0)</f>
        <v>0</v>
      </c>
      <c r="BF170" s="230">
        <f>IF(N170="snížená",J170,0)</f>
        <v>0</v>
      </c>
      <c r="BG170" s="230">
        <f>IF(N170="zákl. přenesená",J170,0)</f>
        <v>0</v>
      </c>
      <c r="BH170" s="230">
        <f>IF(N170="sníž. přenesená",J170,0)</f>
        <v>0</v>
      </c>
      <c r="BI170" s="230">
        <f>IF(N170="nulová",J170,0)</f>
        <v>0</v>
      </c>
      <c r="BJ170" s="17" t="s">
        <v>86</v>
      </c>
      <c r="BK170" s="230">
        <f>ROUND(I170*H170,2)</f>
        <v>0</v>
      </c>
      <c r="BL170" s="17" t="s">
        <v>245</v>
      </c>
      <c r="BM170" s="229" t="s">
        <v>849</v>
      </c>
    </row>
    <row r="171" s="2" customFormat="1" ht="16.5" customHeight="1">
      <c r="A171" s="38"/>
      <c r="B171" s="39"/>
      <c r="C171" s="218" t="s">
        <v>372</v>
      </c>
      <c r="D171" s="218" t="s">
        <v>165</v>
      </c>
      <c r="E171" s="219" t="s">
        <v>2157</v>
      </c>
      <c r="F171" s="220" t="s">
        <v>2158</v>
      </c>
      <c r="G171" s="221" t="s">
        <v>208</v>
      </c>
      <c r="H171" s="222">
        <v>37</v>
      </c>
      <c r="I171" s="223"/>
      <c r="J171" s="224">
        <f>ROUND(I171*H171,2)</f>
        <v>0</v>
      </c>
      <c r="K171" s="220" t="s">
        <v>1</v>
      </c>
      <c r="L171" s="44"/>
      <c r="M171" s="225" t="s">
        <v>1</v>
      </c>
      <c r="N171" s="226" t="s">
        <v>43</v>
      </c>
      <c r="O171" s="91"/>
      <c r="P171" s="227">
        <f>O171*H171</f>
        <v>0</v>
      </c>
      <c r="Q171" s="227">
        <v>5.0000000000000002E-05</v>
      </c>
      <c r="R171" s="227">
        <f>Q171*H171</f>
        <v>0.0018500000000000001</v>
      </c>
      <c r="S171" s="227">
        <v>0</v>
      </c>
      <c r="T171" s="228">
        <f>S171*H171</f>
        <v>0</v>
      </c>
      <c r="U171" s="38"/>
      <c r="V171" s="38"/>
      <c r="W171" s="38"/>
      <c r="X171" s="38"/>
      <c r="Y171" s="38"/>
      <c r="Z171" s="38"/>
      <c r="AA171" s="38"/>
      <c r="AB171" s="38"/>
      <c r="AC171" s="38"/>
      <c r="AD171" s="38"/>
      <c r="AE171" s="38"/>
      <c r="AR171" s="229" t="s">
        <v>245</v>
      </c>
      <c r="AT171" s="229" t="s">
        <v>165</v>
      </c>
      <c r="AU171" s="229" t="s">
        <v>88</v>
      </c>
      <c r="AY171" s="17" t="s">
        <v>162</v>
      </c>
      <c r="BE171" s="230">
        <f>IF(N171="základní",J171,0)</f>
        <v>0</v>
      </c>
      <c r="BF171" s="230">
        <f>IF(N171="snížená",J171,0)</f>
        <v>0</v>
      </c>
      <c r="BG171" s="230">
        <f>IF(N171="zákl. přenesená",J171,0)</f>
        <v>0</v>
      </c>
      <c r="BH171" s="230">
        <f>IF(N171="sníž. přenesená",J171,0)</f>
        <v>0</v>
      </c>
      <c r="BI171" s="230">
        <f>IF(N171="nulová",J171,0)</f>
        <v>0</v>
      </c>
      <c r="BJ171" s="17" t="s">
        <v>86</v>
      </c>
      <c r="BK171" s="230">
        <f>ROUND(I171*H171,2)</f>
        <v>0</v>
      </c>
      <c r="BL171" s="17" t="s">
        <v>245</v>
      </c>
      <c r="BM171" s="229" t="s">
        <v>862</v>
      </c>
    </row>
    <row r="172" s="2" customFormat="1" ht="16.5" customHeight="1">
      <c r="A172" s="38"/>
      <c r="B172" s="39"/>
      <c r="C172" s="218" t="s">
        <v>379</v>
      </c>
      <c r="D172" s="218" t="s">
        <v>165</v>
      </c>
      <c r="E172" s="219" t="s">
        <v>2159</v>
      </c>
      <c r="F172" s="220" t="s">
        <v>2160</v>
      </c>
      <c r="G172" s="221" t="s">
        <v>208</v>
      </c>
      <c r="H172" s="222">
        <v>102</v>
      </c>
      <c r="I172" s="223"/>
      <c r="J172" s="224">
        <f>ROUND(I172*H172,2)</f>
        <v>0</v>
      </c>
      <c r="K172" s="220" t="s">
        <v>1</v>
      </c>
      <c r="L172" s="44"/>
      <c r="M172" s="225" t="s">
        <v>1</v>
      </c>
      <c r="N172" s="226" t="s">
        <v>43</v>
      </c>
      <c r="O172" s="91"/>
      <c r="P172" s="227">
        <f>O172*H172</f>
        <v>0</v>
      </c>
      <c r="Q172" s="227">
        <v>9.0000000000000006E-05</v>
      </c>
      <c r="R172" s="227">
        <f>Q172*H172</f>
        <v>0.0091800000000000007</v>
      </c>
      <c r="S172" s="227">
        <v>0</v>
      </c>
      <c r="T172" s="228">
        <f>S172*H172</f>
        <v>0</v>
      </c>
      <c r="U172" s="38"/>
      <c r="V172" s="38"/>
      <c r="W172" s="38"/>
      <c r="X172" s="38"/>
      <c r="Y172" s="38"/>
      <c r="Z172" s="38"/>
      <c r="AA172" s="38"/>
      <c r="AB172" s="38"/>
      <c r="AC172" s="38"/>
      <c r="AD172" s="38"/>
      <c r="AE172" s="38"/>
      <c r="AR172" s="229" t="s">
        <v>245</v>
      </c>
      <c r="AT172" s="229" t="s">
        <v>165</v>
      </c>
      <c r="AU172" s="229" t="s">
        <v>88</v>
      </c>
      <c r="AY172" s="17" t="s">
        <v>162</v>
      </c>
      <c r="BE172" s="230">
        <f>IF(N172="základní",J172,0)</f>
        <v>0</v>
      </c>
      <c r="BF172" s="230">
        <f>IF(N172="snížená",J172,0)</f>
        <v>0</v>
      </c>
      <c r="BG172" s="230">
        <f>IF(N172="zákl. přenesená",J172,0)</f>
        <v>0</v>
      </c>
      <c r="BH172" s="230">
        <f>IF(N172="sníž. přenesená",J172,0)</f>
        <v>0</v>
      </c>
      <c r="BI172" s="230">
        <f>IF(N172="nulová",J172,0)</f>
        <v>0</v>
      </c>
      <c r="BJ172" s="17" t="s">
        <v>86</v>
      </c>
      <c r="BK172" s="230">
        <f>ROUND(I172*H172,2)</f>
        <v>0</v>
      </c>
      <c r="BL172" s="17" t="s">
        <v>245</v>
      </c>
      <c r="BM172" s="229" t="s">
        <v>876</v>
      </c>
    </row>
    <row r="173" s="2" customFormat="1" ht="16.5" customHeight="1">
      <c r="A173" s="38"/>
      <c r="B173" s="39"/>
      <c r="C173" s="218" t="s">
        <v>386</v>
      </c>
      <c r="D173" s="218" t="s">
        <v>165</v>
      </c>
      <c r="E173" s="219" t="s">
        <v>2161</v>
      </c>
      <c r="F173" s="220" t="s">
        <v>2162</v>
      </c>
      <c r="G173" s="221" t="s">
        <v>268</v>
      </c>
      <c r="H173" s="222">
        <v>55</v>
      </c>
      <c r="I173" s="223"/>
      <c r="J173" s="224">
        <f>ROUND(I173*H173,2)</f>
        <v>0</v>
      </c>
      <c r="K173" s="220" t="s">
        <v>1</v>
      </c>
      <c r="L173" s="44"/>
      <c r="M173" s="225" t="s">
        <v>1</v>
      </c>
      <c r="N173" s="226" t="s">
        <v>43</v>
      </c>
      <c r="O173" s="91"/>
      <c r="P173" s="227">
        <f>O173*H173</f>
        <v>0</v>
      </c>
      <c r="Q173" s="227">
        <v>0</v>
      </c>
      <c r="R173" s="227">
        <f>Q173*H173</f>
        <v>0</v>
      </c>
      <c r="S173" s="227">
        <v>0</v>
      </c>
      <c r="T173" s="228">
        <f>S173*H173</f>
        <v>0</v>
      </c>
      <c r="U173" s="38"/>
      <c r="V173" s="38"/>
      <c r="W173" s="38"/>
      <c r="X173" s="38"/>
      <c r="Y173" s="38"/>
      <c r="Z173" s="38"/>
      <c r="AA173" s="38"/>
      <c r="AB173" s="38"/>
      <c r="AC173" s="38"/>
      <c r="AD173" s="38"/>
      <c r="AE173" s="38"/>
      <c r="AR173" s="229" t="s">
        <v>245</v>
      </c>
      <c r="AT173" s="229" t="s">
        <v>165</v>
      </c>
      <c r="AU173" s="229" t="s">
        <v>88</v>
      </c>
      <c r="AY173" s="17" t="s">
        <v>162</v>
      </c>
      <c r="BE173" s="230">
        <f>IF(N173="základní",J173,0)</f>
        <v>0</v>
      </c>
      <c r="BF173" s="230">
        <f>IF(N173="snížená",J173,0)</f>
        <v>0</v>
      </c>
      <c r="BG173" s="230">
        <f>IF(N173="zákl. přenesená",J173,0)</f>
        <v>0</v>
      </c>
      <c r="BH173" s="230">
        <f>IF(N173="sníž. přenesená",J173,0)</f>
        <v>0</v>
      </c>
      <c r="BI173" s="230">
        <f>IF(N173="nulová",J173,0)</f>
        <v>0</v>
      </c>
      <c r="BJ173" s="17" t="s">
        <v>86</v>
      </c>
      <c r="BK173" s="230">
        <f>ROUND(I173*H173,2)</f>
        <v>0</v>
      </c>
      <c r="BL173" s="17" t="s">
        <v>245</v>
      </c>
      <c r="BM173" s="229" t="s">
        <v>887</v>
      </c>
    </row>
    <row r="174" s="2" customFormat="1" ht="16.5" customHeight="1">
      <c r="A174" s="38"/>
      <c r="B174" s="39"/>
      <c r="C174" s="218" t="s">
        <v>392</v>
      </c>
      <c r="D174" s="218" t="s">
        <v>165</v>
      </c>
      <c r="E174" s="219" t="s">
        <v>2163</v>
      </c>
      <c r="F174" s="220" t="s">
        <v>2164</v>
      </c>
      <c r="G174" s="221" t="s">
        <v>268</v>
      </c>
      <c r="H174" s="222">
        <v>55</v>
      </c>
      <c r="I174" s="223"/>
      <c r="J174" s="224">
        <f>ROUND(I174*H174,2)</f>
        <v>0</v>
      </c>
      <c r="K174" s="220" t="s">
        <v>1</v>
      </c>
      <c r="L174" s="44"/>
      <c r="M174" s="225" t="s">
        <v>1</v>
      </c>
      <c r="N174" s="226" t="s">
        <v>43</v>
      </c>
      <c r="O174" s="91"/>
      <c r="P174" s="227">
        <f>O174*H174</f>
        <v>0</v>
      </c>
      <c r="Q174" s="227">
        <v>0.00023000000000000001</v>
      </c>
      <c r="R174" s="227">
        <f>Q174*H174</f>
        <v>0.01265</v>
      </c>
      <c r="S174" s="227">
        <v>0</v>
      </c>
      <c r="T174" s="228">
        <f>S174*H174</f>
        <v>0</v>
      </c>
      <c r="U174" s="38"/>
      <c r="V174" s="38"/>
      <c r="W174" s="38"/>
      <c r="X174" s="38"/>
      <c r="Y174" s="38"/>
      <c r="Z174" s="38"/>
      <c r="AA174" s="38"/>
      <c r="AB174" s="38"/>
      <c r="AC174" s="38"/>
      <c r="AD174" s="38"/>
      <c r="AE174" s="38"/>
      <c r="AR174" s="229" t="s">
        <v>245</v>
      </c>
      <c r="AT174" s="229" t="s">
        <v>165</v>
      </c>
      <c r="AU174" s="229" t="s">
        <v>88</v>
      </c>
      <c r="AY174" s="17" t="s">
        <v>162</v>
      </c>
      <c r="BE174" s="230">
        <f>IF(N174="základní",J174,0)</f>
        <v>0</v>
      </c>
      <c r="BF174" s="230">
        <f>IF(N174="snížená",J174,0)</f>
        <v>0</v>
      </c>
      <c r="BG174" s="230">
        <f>IF(N174="zákl. přenesená",J174,0)</f>
        <v>0</v>
      </c>
      <c r="BH174" s="230">
        <f>IF(N174="sníž. přenesená",J174,0)</f>
        <v>0</v>
      </c>
      <c r="BI174" s="230">
        <f>IF(N174="nulová",J174,0)</f>
        <v>0</v>
      </c>
      <c r="BJ174" s="17" t="s">
        <v>86</v>
      </c>
      <c r="BK174" s="230">
        <f>ROUND(I174*H174,2)</f>
        <v>0</v>
      </c>
      <c r="BL174" s="17" t="s">
        <v>245</v>
      </c>
      <c r="BM174" s="229" t="s">
        <v>897</v>
      </c>
    </row>
    <row r="175" s="2" customFormat="1" ht="16.5" customHeight="1">
      <c r="A175" s="38"/>
      <c r="B175" s="39"/>
      <c r="C175" s="218" t="s">
        <v>398</v>
      </c>
      <c r="D175" s="218" t="s">
        <v>165</v>
      </c>
      <c r="E175" s="219" t="s">
        <v>2165</v>
      </c>
      <c r="F175" s="220" t="s">
        <v>2166</v>
      </c>
      <c r="G175" s="221" t="s">
        <v>268</v>
      </c>
      <c r="H175" s="222">
        <v>1</v>
      </c>
      <c r="I175" s="223"/>
      <c r="J175" s="224">
        <f>ROUND(I175*H175,2)</f>
        <v>0</v>
      </c>
      <c r="K175" s="220" t="s">
        <v>1</v>
      </c>
      <c r="L175" s="44"/>
      <c r="M175" s="225" t="s">
        <v>1</v>
      </c>
      <c r="N175" s="226" t="s">
        <v>43</v>
      </c>
      <c r="O175" s="91"/>
      <c r="P175" s="227">
        <f>O175*H175</f>
        <v>0</v>
      </c>
      <c r="Q175" s="227">
        <v>0.00040999999999999999</v>
      </c>
      <c r="R175" s="227">
        <f>Q175*H175</f>
        <v>0.00040999999999999999</v>
      </c>
      <c r="S175" s="227">
        <v>0</v>
      </c>
      <c r="T175" s="228">
        <f>S175*H175</f>
        <v>0</v>
      </c>
      <c r="U175" s="38"/>
      <c r="V175" s="38"/>
      <c r="W175" s="38"/>
      <c r="X175" s="38"/>
      <c r="Y175" s="38"/>
      <c r="Z175" s="38"/>
      <c r="AA175" s="38"/>
      <c r="AB175" s="38"/>
      <c r="AC175" s="38"/>
      <c r="AD175" s="38"/>
      <c r="AE175" s="38"/>
      <c r="AR175" s="229" t="s">
        <v>245</v>
      </c>
      <c r="AT175" s="229" t="s">
        <v>165</v>
      </c>
      <c r="AU175" s="229" t="s">
        <v>88</v>
      </c>
      <c r="AY175" s="17" t="s">
        <v>162</v>
      </c>
      <c r="BE175" s="230">
        <f>IF(N175="základní",J175,0)</f>
        <v>0</v>
      </c>
      <c r="BF175" s="230">
        <f>IF(N175="snížená",J175,0)</f>
        <v>0</v>
      </c>
      <c r="BG175" s="230">
        <f>IF(N175="zákl. přenesená",J175,0)</f>
        <v>0</v>
      </c>
      <c r="BH175" s="230">
        <f>IF(N175="sníž. přenesená",J175,0)</f>
        <v>0</v>
      </c>
      <c r="BI175" s="230">
        <f>IF(N175="nulová",J175,0)</f>
        <v>0</v>
      </c>
      <c r="BJ175" s="17" t="s">
        <v>86</v>
      </c>
      <c r="BK175" s="230">
        <f>ROUND(I175*H175,2)</f>
        <v>0</v>
      </c>
      <c r="BL175" s="17" t="s">
        <v>245</v>
      </c>
      <c r="BM175" s="229" t="s">
        <v>906</v>
      </c>
    </row>
    <row r="176" s="2" customFormat="1" ht="16.5" customHeight="1">
      <c r="A176" s="38"/>
      <c r="B176" s="39"/>
      <c r="C176" s="218" t="s">
        <v>404</v>
      </c>
      <c r="D176" s="218" t="s">
        <v>165</v>
      </c>
      <c r="E176" s="219" t="s">
        <v>2167</v>
      </c>
      <c r="F176" s="220" t="s">
        <v>2168</v>
      </c>
      <c r="G176" s="221" t="s">
        <v>268</v>
      </c>
      <c r="H176" s="222">
        <v>1</v>
      </c>
      <c r="I176" s="223"/>
      <c r="J176" s="224">
        <f>ROUND(I176*H176,2)</f>
        <v>0</v>
      </c>
      <c r="K176" s="220" t="s">
        <v>1</v>
      </c>
      <c r="L176" s="44"/>
      <c r="M176" s="225" t="s">
        <v>1</v>
      </c>
      <c r="N176" s="226" t="s">
        <v>43</v>
      </c>
      <c r="O176" s="91"/>
      <c r="P176" s="227">
        <f>O176*H176</f>
        <v>0</v>
      </c>
      <c r="Q176" s="227">
        <v>0.00027</v>
      </c>
      <c r="R176" s="227">
        <f>Q176*H176</f>
        <v>0.00027</v>
      </c>
      <c r="S176" s="227">
        <v>0</v>
      </c>
      <c r="T176" s="228">
        <f>S176*H176</f>
        <v>0</v>
      </c>
      <c r="U176" s="38"/>
      <c r="V176" s="38"/>
      <c r="W176" s="38"/>
      <c r="X176" s="38"/>
      <c r="Y176" s="38"/>
      <c r="Z176" s="38"/>
      <c r="AA176" s="38"/>
      <c r="AB176" s="38"/>
      <c r="AC176" s="38"/>
      <c r="AD176" s="38"/>
      <c r="AE176" s="38"/>
      <c r="AR176" s="229" t="s">
        <v>245</v>
      </c>
      <c r="AT176" s="229" t="s">
        <v>165</v>
      </c>
      <c r="AU176" s="229" t="s">
        <v>88</v>
      </c>
      <c r="AY176" s="17" t="s">
        <v>162</v>
      </c>
      <c r="BE176" s="230">
        <f>IF(N176="základní",J176,0)</f>
        <v>0</v>
      </c>
      <c r="BF176" s="230">
        <f>IF(N176="snížená",J176,0)</f>
        <v>0</v>
      </c>
      <c r="BG176" s="230">
        <f>IF(N176="zákl. přenesená",J176,0)</f>
        <v>0</v>
      </c>
      <c r="BH176" s="230">
        <f>IF(N176="sníž. přenesená",J176,0)</f>
        <v>0</v>
      </c>
      <c r="BI176" s="230">
        <f>IF(N176="nulová",J176,0)</f>
        <v>0</v>
      </c>
      <c r="BJ176" s="17" t="s">
        <v>86</v>
      </c>
      <c r="BK176" s="230">
        <f>ROUND(I176*H176,2)</f>
        <v>0</v>
      </c>
      <c r="BL176" s="17" t="s">
        <v>245</v>
      </c>
      <c r="BM176" s="229" t="s">
        <v>917</v>
      </c>
    </row>
    <row r="177" s="2" customFormat="1" ht="16.5" customHeight="1">
      <c r="A177" s="38"/>
      <c r="B177" s="39"/>
      <c r="C177" s="218" t="s">
        <v>411</v>
      </c>
      <c r="D177" s="218" t="s">
        <v>165</v>
      </c>
      <c r="E177" s="219" t="s">
        <v>2169</v>
      </c>
      <c r="F177" s="220" t="s">
        <v>2170</v>
      </c>
      <c r="G177" s="221" t="s">
        <v>268</v>
      </c>
      <c r="H177" s="222">
        <v>1</v>
      </c>
      <c r="I177" s="223"/>
      <c r="J177" s="224">
        <f>ROUND(I177*H177,2)</f>
        <v>0</v>
      </c>
      <c r="K177" s="220" t="s">
        <v>1</v>
      </c>
      <c r="L177" s="44"/>
      <c r="M177" s="225" t="s">
        <v>1</v>
      </c>
      <c r="N177" s="226" t="s">
        <v>43</v>
      </c>
      <c r="O177" s="91"/>
      <c r="P177" s="227">
        <f>O177*H177</f>
        <v>0</v>
      </c>
      <c r="Q177" s="227">
        <v>0.001</v>
      </c>
      <c r="R177" s="227">
        <f>Q177*H177</f>
        <v>0.001</v>
      </c>
      <c r="S177" s="227">
        <v>0</v>
      </c>
      <c r="T177" s="228">
        <f>S177*H177</f>
        <v>0</v>
      </c>
      <c r="U177" s="38"/>
      <c r="V177" s="38"/>
      <c r="W177" s="38"/>
      <c r="X177" s="38"/>
      <c r="Y177" s="38"/>
      <c r="Z177" s="38"/>
      <c r="AA177" s="38"/>
      <c r="AB177" s="38"/>
      <c r="AC177" s="38"/>
      <c r="AD177" s="38"/>
      <c r="AE177" s="38"/>
      <c r="AR177" s="229" t="s">
        <v>245</v>
      </c>
      <c r="AT177" s="229" t="s">
        <v>165</v>
      </c>
      <c r="AU177" s="229" t="s">
        <v>88</v>
      </c>
      <c r="AY177" s="17" t="s">
        <v>162</v>
      </c>
      <c r="BE177" s="230">
        <f>IF(N177="základní",J177,0)</f>
        <v>0</v>
      </c>
      <c r="BF177" s="230">
        <f>IF(N177="snížená",J177,0)</f>
        <v>0</v>
      </c>
      <c r="BG177" s="230">
        <f>IF(N177="zákl. přenesená",J177,0)</f>
        <v>0</v>
      </c>
      <c r="BH177" s="230">
        <f>IF(N177="sníž. přenesená",J177,0)</f>
        <v>0</v>
      </c>
      <c r="BI177" s="230">
        <f>IF(N177="nulová",J177,0)</f>
        <v>0</v>
      </c>
      <c r="BJ177" s="17" t="s">
        <v>86</v>
      </c>
      <c r="BK177" s="230">
        <f>ROUND(I177*H177,2)</f>
        <v>0</v>
      </c>
      <c r="BL177" s="17" t="s">
        <v>245</v>
      </c>
      <c r="BM177" s="229" t="s">
        <v>927</v>
      </c>
    </row>
    <row r="178" s="2" customFormat="1" ht="16.5" customHeight="1">
      <c r="A178" s="38"/>
      <c r="B178" s="39"/>
      <c r="C178" s="218" t="s">
        <v>415</v>
      </c>
      <c r="D178" s="218" t="s">
        <v>165</v>
      </c>
      <c r="E178" s="219" t="s">
        <v>2171</v>
      </c>
      <c r="F178" s="220" t="s">
        <v>2172</v>
      </c>
      <c r="G178" s="221" t="s">
        <v>268</v>
      </c>
      <c r="H178" s="222">
        <v>3</v>
      </c>
      <c r="I178" s="223"/>
      <c r="J178" s="224">
        <f>ROUND(I178*H178,2)</f>
        <v>0</v>
      </c>
      <c r="K178" s="220" t="s">
        <v>1</v>
      </c>
      <c r="L178" s="44"/>
      <c r="M178" s="225" t="s">
        <v>1</v>
      </c>
      <c r="N178" s="226" t="s">
        <v>43</v>
      </c>
      <c r="O178" s="91"/>
      <c r="P178" s="227">
        <f>O178*H178</f>
        <v>0</v>
      </c>
      <c r="Q178" s="227">
        <v>0.00027</v>
      </c>
      <c r="R178" s="227">
        <f>Q178*H178</f>
        <v>0.00080999999999999996</v>
      </c>
      <c r="S178" s="227">
        <v>0</v>
      </c>
      <c r="T178" s="228">
        <f>S178*H178</f>
        <v>0</v>
      </c>
      <c r="U178" s="38"/>
      <c r="V178" s="38"/>
      <c r="W178" s="38"/>
      <c r="X178" s="38"/>
      <c r="Y178" s="38"/>
      <c r="Z178" s="38"/>
      <c r="AA178" s="38"/>
      <c r="AB178" s="38"/>
      <c r="AC178" s="38"/>
      <c r="AD178" s="38"/>
      <c r="AE178" s="38"/>
      <c r="AR178" s="229" t="s">
        <v>245</v>
      </c>
      <c r="AT178" s="229" t="s">
        <v>165</v>
      </c>
      <c r="AU178" s="229" t="s">
        <v>88</v>
      </c>
      <c r="AY178" s="17" t="s">
        <v>162</v>
      </c>
      <c r="BE178" s="230">
        <f>IF(N178="základní",J178,0)</f>
        <v>0</v>
      </c>
      <c r="BF178" s="230">
        <f>IF(N178="snížená",J178,0)</f>
        <v>0</v>
      </c>
      <c r="BG178" s="230">
        <f>IF(N178="zákl. přenesená",J178,0)</f>
        <v>0</v>
      </c>
      <c r="BH178" s="230">
        <f>IF(N178="sníž. přenesená",J178,0)</f>
        <v>0</v>
      </c>
      <c r="BI178" s="230">
        <f>IF(N178="nulová",J178,0)</f>
        <v>0</v>
      </c>
      <c r="BJ178" s="17" t="s">
        <v>86</v>
      </c>
      <c r="BK178" s="230">
        <f>ROUND(I178*H178,2)</f>
        <v>0</v>
      </c>
      <c r="BL178" s="17" t="s">
        <v>245</v>
      </c>
      <c r="BM178" s="229" t="s">
        <v>938</v>
      </c>
    </row>
    <row r="179" s="2" customFormat="1" ht="16.5" customHeight="1">
      <c r="A179" s="38"/>
      <c r="B179" s="39"/>
      <c r="C179" s="218" t="s">
        <v>420</v>
      </c>
      <c r="D179" s="218" t="s">
        <v>165</v>
      </c>
      <c r="E179" s="219" t="s">
        <v>2173</v>
      </c>
      <c r="F179" s="220" t="s">
        <v>2174</v>
      </c>
      <c r="G179" s="221" t="s">
        <v>268</v>
      </c>
      <c r="H179" s="222">
        <v>1</v>
      </c>
      <c r="I179" s="223"/>
      <c r="J179" s="224">
        <f>ROUND(I179*H179,2)</f>
        <v>0</v>
      </c>
      <c r="K179" s="220" t="s">
        <v>1</v>
      </c>
      <c r="L179" s="44"/>
      <c r="M179" s="225" t="s">
        <v>1</v>
      </c>
      <c r="N179" s="226" t="s">
        <v>43</v>
      </c>
      <c r="O179" s="91"/>
      <c r="P179" s="227">
        <f>O179*H179</f>
        <v>0</v>
      </c>
      <c r="Q179" s="227">
        <v>0.00040000000000000002</v>
      </c>
      <c r="R179" s="227">
        <f>Q179*H179</f>
        <v>0.00040000000000000002</v>
      </c>
      <c r="S179" s="227">
        <v>0</v>
      </c>
      <c r="T179" s="228">
        <f>S179*H179</f>
        <v>0</v>
      </c>
      <c r="U179" s="38"/>
      <c r="V179" s="38"/>
      <c r="W179" s="38"/>
      <c r="X179" s="38"/>
      <c r="Y179" s="38"/>
      <c r="Z179" s="38"/>
      <c r="AA179" s="38"/>
      <c r="AB179" s="38"/>
      <c r="AC179" s="38"/>
      <c r="AD179" s="38"/>
      <c r="AE179" s="38"/>
      <c r="AR179" s="229" t="s">
        <v>245</v>
      </c>
      <c r="AT179" s="229" t="s">
        <v>165</v>
      </c>
      <c r="AU179" s="229" t="s">
        <v>88</v>
      </c>
      <c r="AY179" s="17" t="s">
        <v>162</v>
      </c>
      <c r="BE179" s="230">
        <f>IF(N179="základní",J179,0)</f>
        <v>0</v>
      </c>
      <c r="BF179" s="230">
        <f>IF(N179="snížená",J179,0)</f>
        <v>0</v>
      </c>
      <c r="BG179" s="230">
        <f>IF(N179="zákl. přenesená",J179,0)</f>
        <v>0</v>
      </c>
      <c r="BH179" s="230">
        <f>IF(N179="sníž. přenesená",J179,0)</f>
        <v>0</v>
      </c>
      <c r="BI179" s="230">
        <f>IF(N179="nulová",J179,0)</f>
        <v>0</v>
      </c>
      <c r="BJ179" s="17" t="s">
        <v>86</v>
      </c>
      <c r="BK179" s="230">
        <f>ROUND(I179*H179,2)</f>
        <v>0</v>
      </c>
      <c r="BL179" s="17" t="s">
        <v>245</v>
      </c>
      <c r="BM179" s="229" t="s">
        <v>950</v>
      </c>
    </row>
    <row r="180" s="2" customFormat="1" ht="16.5" customHeight="1">
      <c r="A180" s="38"/>
      <c r="B180" s="39"/>
      <c r="C180" s="218" t="s">
        <v>425</v>
      </c>
      <c r="D180" s="218" t="s">
        <v>165</v>
      </c>
      <c r="E180" s="219" t="s">
        <v>2175</v>
      </c>
      <c r="F180" s="220" t="s">
        <v>2176</v>
      </c>
      <c r="G180" s="221" t="s">
        <v>268</v>
      </c>
      <c r="H180" s="222">
        <v>3</v>
      </c>
      <c r="I180" s="223"/>
      <c r="J180" s="224">
        <f>ROUND(I180*H180,2)</f>
        <v>0</v>
      </c>
      <c r="K180" s="220" t="s">
        <v>1</v>
      </c>
      <c r="L180" s="44"/>
      <c r="M180" s="225" t="s">
        <v>1</v>
      </c>
      <c r="N180" s="226" t="s">
        <v>43</v>
      </c>
      <c r="O180" s="91"/>
      <c r="P180" s="227">
        <f>O180*H180</f>
        <v>0</v>
      </c>
      <c r="Q180" s="227">
        <v>0.00080000000000000004</v>
      </c>
      <c r="R180" s="227">
        <f>Q180*H180</f>
        <v>0.0024000000000000002</v>
      </c>
      <c r="S180" s="227">
        <v>0</v>
      </c>
      <c r="T180" s="228">
        <f>S180*H180</f>
        <v>0</v>
      </c>
      <c r="U180" s="38"/>
      <c r="V180" s="38"/>
      <c r="W180" s="38"/>
      <c r="X180" s="38"/>
      <c r="Y180" s="38"/>
      <c r="Z180" s="38"/>
      <c r="AA180" s="38"/>
      <c r="AB180" s="38"/>
      <c r="AC180" s="38"/>
      <c r="AD180" s="38"/>
      <c r="AE180" s="38"/>
      <c r="AR180" s="229" t="s">
        <v>245</v>
      </c>
      <c r="AT180" s="229" t="s">
        <v>165</v>
      </c>
      <c r="AU180" s="229" t="s">
        <v>88</v>
      </c>
      <c r="AY180" s="17" t="s">
        <v>162</v>
      </c>
      <c r="BE180" s="230">
        <f>IF(N180="základní",J180,0)</f>
        <v>0</v>
      </c>
      <c r="BF180" s="230">
        <f>IF(N180="snížená",J180,0)</f>
        <v>0</v>
      </c>
      <c r="BG180" s="230">
        <f>IF(N180="zákl. přenesená",J180,0)</f>
        <v>0</v>
      </c>
      <c r="BH180" s="230">
        <f>IF(N180="sníž. přenesená",J180,0)</f>
        <v>0</v>
      </c>
      <c r="BI180" s="230">
        <f>IF(N180="nulová",J180,0)</f>
        <v>0</v>
      </c>
      <c r="BJ180" s="17" t="s">
        <v>86</v>
      </c>
      <c r="BK180" s="230">
        <f>ROUND(I180*H180,2)</f>
        <v>0</v>
      </c>
      <c r="BL180" s="17" t="s">
        <v>245</v>
      </c>
      <c r="BM180" s="229" t="s">
        <v>959</v>
      </c>
    </row>
    <row r="181" s="2" customFormat="1" ht="16.5" customHeight="1">
      <c r="A181" s="38"/>
      <c r="B181" s="39"/>
      <c r="C181" s="218" t="s">
        <v>430</v>
      </c>
      <c r="D181" s="218" t="s">
        <v>165</v>
      </c>
      <c r="E181" s="219" t="s">
        <v>2177</v>
      </c>
      <c r="F181" s="220" t="s">
        <v>2178</v>
      </c>
      <c r="G181" s="221" t="s">
        <v>268</v>
      </c>
      <c r="H181" s="222">
        <v>1</v>
      </c>
      <c r="I181" s="223"/>
      <c r="J181" s="224">
        <f>ROUND(I181*H181,2)</f>
        <v>0</v>
      </c>
      <c r="K181" s="220" t="s">
        <v>1</v>
      </c>
      <c r="L181" s="44"/>
      <c r="M181" s="225" t="s">
        <v>1</v>
      </c>
      <c r="N181" s="226" t="s">
        <v>43</v>
      </c>
      <c r="O181" s="91"/>
      <c r="P181" s="227">
        <f>O181*H181</f>
        <v>0</v>
      </c>
      <c r="Q181" s="227">
        <v>0.00197</v>
      </c>
      <c r="R181" s="227">
        <f>Q181*H181</f>
        <v>0.00197</v>
      </c>
      <c r="S181" s="227">
        <v>0</v>
      </c>
      <c r="T181" s="228">
        <f>S181*H181</f>
        <v>0</v>
      </c>
      <c r="U181" s="38"/>
      <c r="V181" s="38"/>
      <c r="W181" s="38"/>
      <c r="X181" s="38"/>
      <c r="Y181" s="38"/>
      <c r="Z181" s="38"/>
      <c r="AA181" s="38"/>
      <c r="AB181" s="38"/>
      <c r="AC181" s="38"/>
      <c r="AD181" s="38"/>
      <c r="AE181" s="38"/>
      <c r="AR181" s="229" t="s">
        <v>245</v>
      </c>
      <c r="AT181" s="229" t="s">
        <v>165</v>
      </c>
      <c r="AU181" s="229" t="s">
        <v>88</v>
      </c>
      <c r="AY181" s="17" t="s">
        <v>162</v>
      </c>
      <c r="BE181" s="230">
        <f>IF(N181="základní",J181,0)</f>
        <v>0</v>
      </c>
      <c r="BF181" s="230">
        <f>IF(N181="snížená",J181,0)</f>
        <v>0</v>
      </c>
      <c r="BG181" s="230">
        <f>IF(N181="zákl. přenesená",J181,0)</f>
        <v>0</v>
      </c>
      <c r="BH181" s="230">
        <f>IF(N181="sníž. přenesená",J181,0)</f>
        <v>0</v>
      </c>
      <c r="BI181" s="230">
        <f>IF(N181="nulová",J181,0)</f>
        <v>0</v>
      </c>
      <c r="BJ181" s="17" t="s">
        <v>86</v>
      </c>
      <c r="BK181" s="230">
        <f>ROUND(I181*H181,2)</f>
        <v>0</v>
      </c>
      <c r="BL181" s="17" t="s">
        <v>245</v>
      </c>
      <c r="BM181" s="229" t="s">
        <v>967</v>
      </c>
    </row>
    <row r="182" s="2" customFormat="1" ht="16.5" customHeight="1">
      <c r="A182" s="38"/>
      <c r="B182" s="39"/>
      <c r="C182" s="218" t="s">
        <v>435</v>
      </c>
      <c r="D182" s="218" t="s">
        <v>165</v>
      </c>
      <c r="E182" s="219" t="s">
        <v>2179</v>
      </c>
      <c r="F182" s="220" t="s">
        <v>2180</v>
      </c>
      <c r="G182" s="221" t="s">
        <v>268</v>
      </c>
      <c r="H182" s="222">
        <v>4</v>
      </c>
      <c r="I182" s="223"/>
      <c r="J182" s="224">
        <f>ROUND(I182*H182,2)</f>
        <v>0</v>
      </c>
      <c r="K182" s="220" t="s">
        <v>1</v>
      </c>
      <c r="L182" s="44"/>
      <c r="M182" s="225" t="s">
        <v>1</v>
      </c>
      <c r="N182" s="226" t="s">
        <v>43</v>
      </c>
      <c r="O182" s="91"/>
      <c r="P182" s="227">
        <f>O182*H182</f>
        <v>0</v>
      </c>
      <c r="Q182" s="227">
        <v>2.0000000000000002E-05</v>
      </c>
      <c r="R182" s="227">
        <f>Q182*H182</f>
        <v>8.0000000000000007E-05</v>
      </c>
      <c r="S182" s="227">
        <v>0</v>
      </c>
      <c r="T182" s="228">
        <f>S182*H182</f>
        <v>0</v>
      </c>
      <c r="U182" s="38"/>
      <c r="V182" s="38"/>
      <c r="W182" s="38"/>
      <c r="X182" s="38"/>
      <c r="Y182" s="38"/>
      <c r="Z182" s="38"/>
      <c r="AA182" s="38"/>
      <c r="AB182" s="38"/>
      <c r="AC182" s="38"/>
      <c r="AD182" s="38"/>
      <c r="AE182" s="38"/>
      <c r="AR182" s="229" t="s">
        <v>245</v>
      </c>
      <c r="AT182" s="229" t="s">
        <v>165</v>
      </c>
      <c r="AU182" s="229" t="s">
        <v>88</v>
      </c>
      <c r="AY182" s="17" t="s">
        <v>162</v>
      </c>
      <c r="BE182" s="230">
        <f>IF(N182="základní",J182,0)</f>
        <v>0</v>
      </c>
      <c r="BF182" s="230">
        <f>IF(N182="snížená",J182,0)</f>
        <v>0</v>
      </c>
      <c r="BG182" s="230">
        <f>IF(N182="zákl. přenesená",J182,0)</f>
        <v>0</v>
      </c>
      <c r="BH182" s="230">
        <f>IF(N182="sníž. přenesená",J182,0)</f>
        <v>0</v>
      </c>
      <c r="BI182" s="230">
        <f>IF(N182="nulová",J182,0)</f>
        <v>0</v>
      </c>
      <c r="BJ182" s="17" t="s">
        <v>86</v>
      </c>
      <c r="BK182" s="230">
        <f>ROUND(I182*H182,2)</f>
        <v>0</v>
      </c>
      <c r="BL182" s="17" t="s">
        <v>245</v>
      </c>
      <c r="BM182" s="229" t="s">
        <v>977</v>
      </c>
    </row>
    <row r="183" s="2" customFormat="1" ht="16.5" customHeight="1">
      <c r="A183" s="38"/>
      <c r="B183" s="39"/>
      <c r="C183" s="218" t="s">
        <v>439</v>
      </c>
      <c r="D183" s="218" t="s">
        <v>165</v>
      </c>
      <c r="E183" s="219" t="s">
        <v>2181</v>
      </c>
      <c r="F183" s="220" t="s">
        <v>2182</v>
      </c>
      <c r="G183" s="221" t="s">
        <v>268</v>
      </c>
      <c r="H183" s="222">
        <v>1</v>
      </c>
      <c r="I183" s="223"/>
      <c r="J183" s="224">
        <f>ROUND(I183*H183,2)</f>
        <v>0</v>
      </c>
      <c r="K183" s="220" t="s">
        <v>1</v>
      </c>
      <c r="L183" s="44"/>
      <c r="M183" s="225" t="s">
        <v>1</v>
      </c>
      <c r="N183" s="226" t="s">
        <v>43</v>
      </c>
      <c r="O183" s="91"/>
      <c r="P183" s="227">
        <f>O183*H183</f>
        <v>0</v>
      </c>
      <c r="Q183" s="227">
        <v>2.0000000000000002E-05</v>
      </c>
      <c r="R183" s="227">
        <f>Q183*H183</f>
        <v>2.0000000000000002E-05</v>
      </c>
      <c r="S183" s="227">
        <v>0</v>
      </c>
      <c r="T183" s="228">
        <f>S183*H183</f>
        <v>0</v>
      </c>
      <c r="U183" s="38"/>
      <c r="V183" s="38"/>
      <c r="W183" s="38"/>
      <c r="X183" s="38"/>
      <c r="Y183" s="38"/>
      <c r="Z183" s="38"/>
      <c r="AA183" s="38"/>
      <c r="AB183" s="38"/>
      <c r="AC183" s="38"/>
      <c r="AD183" s="38"/>
      <c r="AE183" s="38"/>
      <c r="AR183" s="229" t="s">
        <v>245</v>
      </c>
      <c r="AT183" s="229" t="s">
        <v>165</v>
      </c>
      <c r="AU183" s="229" t="s">
        <v>88</v>
      </c>
      <c r="AY183" s="17" t="s">
        <v>162</v>
      </c>
      <c r="BE183" s="230">
        <f>IF(N183="základní",J183,0)</f>
        <v>0</v>
      </c>
      <c r="BF183" s="230">
        <f>IF(N183="snížená",J183,0)</f>
        <v>0</v>
      </c>
      <c r="BG183" s="230">
        <f>IF(N183="zákl. přenesená",J183,0)</f>
        <v>0</v>
      </c>
      <c r="BH183" s="230">
        <f>IF(N183="sníž. přenesená",J183,0)</f>
        <v>0</v>
      </c>
      <c r="BI183" s="230">
        <f>IF(N183="nulová",J183,0)</f>
        <v>0</v>
      </c>
      <c r="BJ183" s="17" t="s">
        <v>86</v>
      </c>
      <c r="BK183" s="230">
        <f>ROUND(I183*H183,2)</f>
        <v>0</v>
      </c>
      <c r="BL183" s="17" t="s">
        <v>245</v>
      </c>
      <c r="BM183" s="229" t="s">
        <v>987</v>
      </c>
    </row>
    <row r="184" s="2" customFormat="1" ht="16.5" customHeight="1">
      <c r="A184" s="38"/>
      <c r="B184" s="39"/>
      <c r="C184" s="218" t="s">
        <v>445</v>
      </c>
      <c r="D184" s="218" t="s">
        <v>165</v>
      </c>
      <c r="E184" s="219" t="s">
        <v>2183</v>
      </c>
      <c r="F184" s="220" t="s">
        <v>2184</v>
      </c>
      <c r="G184" s="221" t="s">
        <v>268</v>
      </c>
      <c r="H184" s="222">
        <v>2</v>
      </c>
      <c r="I184" s="223"/>
      <c r="J184" s="224">
        <f>ROUND(I184*H184,2)</f>
        <v>0</v>
      </c>
      <c r="K184" s="220" t="s">
        <v>1</v>
      </c>
      <c r="L184" s="44"/>
      <c r="M184" s="225" t="s">
        <v>1</v>
      </c>
      <c r="N184" s="226" t="s">
        <v>43</v>
      </c>
      <c r="O184" s="91"/>
      <c r="P184" s="227">
        <f>O184*H184</f>
        <v>0</v>
      </c>
      <c r="Q184" s="227">
        <v>2.0000000000000002E-05</v>
      </c>
      <c r="R184" s="227">
        <f>Q184*H184</f>
        <v>4.0000000000000003E-05</v>
      </c>
      <c r="S184" s="227">
        <v>0</v>
      </c>
      <c r="T184" s="228">
        <f>S184*H184</f>
        <v>0</v>
      </c>
      <c r="U184" s="38"/>
      <c r="V184" s="38"/>
      <c r="W184" s="38"/>
      <c r="X184" s="38"/>
      <c r="Y184" s="38"/>
      <c r="Z184" s="38"/>
      <c r="AA184" s="38"/>
      <c r="AB184" s="38"/>
      <c r="AC184" s="38"/>
      <c r="AD184" s="38"/>
      <c r="AE184" s="38"/>
      <c r="AR184" s="229" t="s">
        <v>245</v>
      </c>
      <c r="AT184" s="229" t="s">
        <v>165</v>
      </c>
      <c r="AU184" s="229" t="s">
        <v>88</v>
      </c>
      <c r="AY184" s="17" t="s">
        <v>162</v>
      </c>
      <c r="BE184" s="230">
        <f>IF(N184="základní",J184,0)</f>
        <v>0</v>
      </c>
      <c r="BF184" s="230">
        <f>IF(N184="snížená",J184,0)</f>
        <v>0</v>
      </c>
      <c r="BG184" s="230">
        <f>IF(N184="zákl. přenesená",J184,0)</f>
        <v>0</v>
      </c>
      <c r="BH184" s="230">
        <f>IF(N184="sníž. přenesená",J184,0)</f>
        <v>0</v>
      </c>
      <c r="BI184" s="230">
        <f>IF(N184="nulová",J184,0)</f>
        <v>0</v>
      </c>
      <c r="BJ184" s="17" t="s">
        <v>86</v>
      </c>
      <c r="BK184" s="230">
        <f>ROUND(I184*H184,2)</f>
        <v>0</v>
      </c>
      <c r="BL184" s="17" t="s">
        <v>245</v>
      </c>
      <c r="BM184" s="229" t="s">
        <v>996</v>
      </c>
    </row>
    <row r="185" s="2" customFormat="1" ht="16.5" customHeight="1">
      <c r="A185" s="38"/>
      <c r="B185" s="39"/>
      <c r="C185" s="218" t="s">
        <v>451</v>
      </c>
      <c r="D185" s="218" t="s">
        <v>165</v>
      </c>
      <c r="E185" s="219" t="s">
        <v>2185</v>
      </c>
      <c r="F185" s="220" t="s">
        <v>2186</v>
      </c>
      <c r="G185" s="221" t="s">
        <v>268</v>
      </c>
      <c r="H185" s="222">
        <v>1</v>
      </c>
      <c r="I185" s="223"/>
      <c r="J185" s="224">
        <f>ROUND(I185*H185,2)</f>
        <v>0</v>
      </c>
      <c r="K185" s="220" t="s">
        <v>1</v>
      </c>
      <c r="L185" s="44"/>
      <c r="M185" s="225" t="s">
        <v>1</v>
      </c>
      <c r="N185" s="226" t="s">
        <v>43</v>
      </c>
      <c r="O185" s="91"/>
      <c r="P185" s="227">
        <f>O185*H185</f>
        <v>0</v>
      </c>
      <c r="Q185" s="227">
        <v>0.0019</v>
      </c>
      <c r="R185" s="227">
        <f>Q185*H185</f>
        <v>0.0019</v>
      </c>
      <c r="S185" s="227">
        <v>0</v>
      </c>
      <c r="T185" s="228">
        <f>S185*H185</f>
        <v>0</v>
      </c>
      <c r="U185" s="38"/>
      <c r="V185" s="38"/>
      <c r="W185" s="38"/>
      <c r="X185" s="38"/>
      <c r="Y185" s="38"/>
      <c r="Z185" s="38"/>
      <c r="AA185" s="38"/>
      <c r="AB185" s="38"/>
      <c r="AC185" s="38"/>
      <c r="AD185" s="38"/>
      <c r="AE185" s="38"/>
      <c r="AR185" s="229" t="s">
        <v>245</v>
      </c>
      <c r="AT185" s="229" t="s">
        <v>165</v>
      </c>
      <c r="AU185" s="229" t="s">
        <v>88</v>
      </c>
      <c r="AY185" s="17" t="s">
        <v>162</v>
      </c>
      <c r="BE185" s="230">
        <f>IF(N185="základní",J185,0)</f>
        <v>0</v>
      </c>
      <c r="BF185" s="230">
        <f>IF(N185="snížená",J185,0)</f>
        <v>0</v>
      </c>
      <c r="BG185" s="230">
        <f>IF(N185="zákl. přenesená",J185,0)</f>
        <v>0</v>
      </c>
      <c r="BH185" s="230">
        <f>IF(N185="sníž. přenesená",J185,0)</f>
        <v>0</v>
      </c>
      <c r="BI185" s="230">
        <f>IF(N185="nulová",J185,0)</f>
        <v>0</v>
      </c>
      <c r="BJ185" s="17" t="s">
        <v>86</v>
      </c>
      <c r="BK185" s="230">
        <f>ROUND(I185*H185,2)</f>
        <v>0</v>
      </c>
      <c r="BL185" s="17" t="s">
        <v>245</v>
      </c>
      <c r="BM185" s="229" t="s">
        <v>1008</v>
      </c>
    </row>
    <row r="186" s="2" customFormat="1" ht="16.5" customHeight="1">
      <c r="A186" s="38"/>
      <c r="B186" s="39"/>
      <c r="C186" s="218" t="s">
        <v>456</v>
      </c>
      <c r="D186" s="218" t="s">
        <v>165</v>
      </c>
      <c r="E186" s="219" t="s">
        <v>2187</v>
      </c>
      <c r="F186" s="220" t="s">
        <v>2188</v>
      </c>
      <c r="G186" s="221" t="s">
        <v>268</v>
      </c>
      <c r="H186" s="222">
        <v>1</v>
      </c>
      <c r="I186" s="223"/>
      <c r="J186" s="224">
        <f>ROUND(I186*H186,2)</f>
        <v>0</v>
      </c>
      <c r="K186" s="220" t="s">
        <v>1</v>
      </c>
      <c r="L186" s="44"/>
      <c r="M186" s="225" t="s">
        <v>1</v>
      </c>
      <c r="N186" s="226" t="s">
        <v>43</v>
      </c>
      <c r="O186" s="91"/>
      <c r="P186" s="227">
        <f>O186*H186</f>
        <v>0</v>
      </c>
      <c r="Q186" s="227">
        <v>0.0030000000000000001</v>
      </c>
      <c r="R186" s="227">
        <f>Q186*H186</f>
        <v>0.0030000000000000001</v>
      </c>
      <c r="S186" s="227">
        <v>0</v>
      </c>
      <c r="T186" s="228">
        <f>S186*H186</f>
        <v>0</v>
      </c>
      <c r="U186" s="38"/>
      <c r="V186" s="38"/>
      <c r="W186" s="38"/>
      <c r="X186" s="38"/>
      <c r="Y186" s="38"/>
      <c r="Z186" s="38"/>
      <c r="AA186" s="38"/>
      <c r="AB186" s="38"/>
      <c r="AC186" s="38"/>
      <c r="AD186" s="38"/>
      <c r="AE186" s="38"/>
      <c r="AR186" s="229" t="s">
        <v>245</v>
      </c>
      <c r="AT186" s="229" t="s">
        <v>165</v>
      </c>
      <c r="AU186" s="229" t="s">
        <v>88</v>
      </c>
      <c r="AY186" s="17" t="s">
        <v>162</v>
      </c>
      <c r="BE186" s="230">
        <f>IF(N186="základní",J186,0)</f>
        <v>0</v>
      </c>
      <c r="BF186" s="230">
        <f>IF(N186="snížená",J186,0)</f>
        <v>0</v>
      </c>
      <c r="BG186" s="230">
        <f>IF(N186="zákl. přenesená",J186,0)</f>
        <v>0</v>
      </c>
      <c r="BH186" s="230">
        <f>IF(N186="sníž. přenesená",J186,0)</f>
        <v>0</v>
      </c>
      <c r="BI186" s="230">
        <f>IF(N186="nulová",J186,0)</f>
        <v>0</v>
      </c>
      <c r="BJ186" s="17" t="s">
        <v>86</v>
      </c>
      <c r="BK186" s="230">
        <f>ROUND(I186*H186,2)</f>
        <v>0</v>
      </c>
      <c r="BL186" s="17" t="s">
        <v>245</v>
      </c>
      <c r="BM186" s="229" t="s">
        <v>1019</v>
      </c>
    </row>
    <row r="187" s="2" customFormat="1" ht="16.5" customHeight="1">
      <c r="A187" s="38"/>
      <c r="B187" s="39"/>
      <c r="C187" s="218" t="s">
        <v>463</v>
      </c>
      <c r="D187" s="218" t="s">
        <v>165</v>
      </c>
      <c r="E187" s="219" t="s">
        <v>2189</v>
      </c>
      <c r="F187" s="220" t="s">
        <v>2190</v>
      </c>
      <c r="G187" s="221" t="s">
        <v>268</v>
      </c>
      <c r="H187" s="222">
        <v>1</v>
      </c>
      <c r="I187" s="223"/>
      <c r="J187" s="224">
        <f>ROUND(I187*H187,2)</f>
        <v>0</v>
      </c>
      <c r="K187" s="220" t="s">
        <v>1</v>
      </c>
      <c r="L187" s="44"/>
      <c r="M187" s="225" t="s">
        <v>1</v>
      </c>
      <c r="N187" s="226" t="s">
        <v>43</v>
      </c>
      <c r="O187" s="91"/>
      <c r="P187" s="227">
        <f>O187*H187</f>
        <v>0</v>
      </c>
      <c r="Q187" s="227">
        <v>0.00050000000000000001</v>
      </c>
      <c r="R187" s="227">
        <f>Q187*H187</f>
        <v>0.00050000000000000001</v>
      </c>
      <c r="S187" s="227">
        <v>0</v>
      </c>
      <c r="T187" s="228">
        <f>S187*H187</f>
        <v>0</v>
      </c>
      <c r="U187" s="38"/>
      <c r="V187" s="38"/>
      <c r="W187" s="38"/>
      <c r="X187" s="38"/>
      <c r="Y187" s="38"/>
      <c r="Z187" s="38"/>
      <c r="AA187" s="38"/>
      <c r="AB187" s="38"/>
      <c r="AC187" s="38"/>
      <c r="AD187" s="38"/>
      <c r="AE187" s="38"/>
      <c r="AR187" s="229" t="s">
        <v>245</v>
      </c>
      <c r="AT187" s="229" t="s">
        <v>165</v>
      </c>
      <c r="AU187" s="229" t="s">
        <v>88</v>
      </c>
      <c r="AY187" s="17" t="s">
        <v>162</v>
      </c>
      <c r="BE187" s="230">
        <f>IF(N187="základní",J187,0)</f>
        <v>0</v>
      </c>
      <c r="BF187" s="230">
        <f>IF(N187="snížená",J187,0)</f>
        <v>0</v>
      </c>
      <c r="BG187" s="230">
        <f>IF(N187="zákl. přenesená",J187,0)</f>
        <v>0</v>
      </c>
      <c r="BH187" s="230">
        <f>IF(N187="sníž. přenesená",J187,0)</f>
        <v>0</v>
      </c>
      <c r="BI187" s="230">
        <f>IF(N187="nulová",J187,0)</f>
        <v>0</v>
      </c>
      <c r="BJ187" s="17" t="s">
        <v>86</v>
      </c>
      <c r="BK187" s="230">
        <f>ROUND(I187*H187,2)</f>
        <v>0</v>
      </c>
      <c r="BL187" s="17" t="s">
        <v>245</v>
      </c>
      <c r="BM187" s="229" t="s">
        <v>1028</v>
      </c>
    </row>
    <row r="188" s="2" customFormat="1" ht="16.5" customHeight="1">
      <c r="A188" s="38"/>
      <c r="B188" s="39"/>
      <c r="C188" s="218" t="s">
        <v>467</v>
      </c>
      <c r="D188" s="218" t="s">
        <v>165</v>
      </c>
      <c r="E188" s="219" t="s">
        <v>2191</v>
      </c>
      <c r="F188" s="220" t="s">
        <v>2192</v>
      </c>
      <c r="G188" s="221" t="s">
        <v>208</v>
      </c>
      <c r="H188" s="222">
        <v>463</v>
      </c>
      <c r="I188" s="223"/>
      <c r="J188" s="224">
        <f>ROUND(I188*H188,2)</f>
        <v>0</v>
      </c>
      <c r="K188" s="220" t="s">
        <v>1</v>
      </c>
      <c r="L188" s="44"/>
      <c r="M188" s="225" t="s">
        <v>1</v>
      </c>
      <c r="N188" s="226" t="s">
        <v>43</v>
      </c>
      <c r="O188" s="91"/>
      <c r="P188" s="227">
        <f>O188*H188</f>
        <v>0</v>
      </c>
      <c r="Q188" s="227">
        <v>0.00018000000000000001</v>
      </c>
      <c r="R188" s="227">
        <f>Q188*H188</f>
        <v>0.083340000000000011</v>
      </c>
      <c r="S188" s="227">
        <v>0</v>
      </c>
      <c r="T188" s="228">
        <f>S188*H188</f>
        <v>0</v>
      </c>
      <c r="U188" s="38"/>
      <c r="V188" s="38"/>
      <c r="W188" s="38"/>
      <c r="X188" s="38"/>
      <c r="Y188" s="38"/>
      <c r="Z188" s="38"/>
      <c r="AA188" s="38"/>
      <c r="AB188" s="38"/>
      <c r="AC188" s="38"/>
      <c r="AD188" s="38"/>
      <c r="AE188" s="38"/>
      <c r="AR188" s="229" t="s">
        <v>245</v>
      </c>
      <c r="AT188" s="229" t="s">
        <v>165</v>
      </c>
      <c r="AU188" s="229" t="s">
        <v>88</v>
      </c>
      <c r="AY188" s="17" t="s">
        <v>162</v>
      </c>
      <c r="BE188" s="230">
        <f>IF(N188="základní",J188,0)</f>
        <v>0</v>
      </c>
      <c r="BF188" s="230">
        <f>IF(N188="snížená",J188,0)</f>
        <v>0</v>
      </c>
      <c r="BG188" s="230">
        <f>IF(N188="zákl. přenesená",J188,0)</f>
        <v>0</v>
      </c>
      <c r="BH188" s="230">
        <f>IF(N188="sníž. přenesená",J188,0)</f>
        <v>0</v>
      </c>
      <c r="BI188" s="230">
        <f>IF(N188="nulová",J188,0)</f>
        <v>0</v>
      </c>
      <c r="BJ188" s="17" t="s">
        <v>86</v>
      </c>
      <c r="BK188" s="230">
        <f>ROUND(I188*H188,2)</f>
        <v>0</v>
      </c>
      <c r="BL188" s="17" t="s">
        <v>245</v>
      </c>
      <c r="BM188" s="229" t="s">
        <v>1036</v>
      </c>
    </row>
    <row r="189" s="2" customFormat="1" ht="16.5" customHeight="1">
      <c r="A189" s="38"/>
      <c r="B189" s="39"/>
      <c r="C189" s="218" t="s">
        <v>471</v>
      </c>
      <c r="D189" s="218" t="s">
        <v>165</v>
      </c>
      <c r="E189" s="219" t="s">
        <v>2193</v>
      </c>
      <c r="F189" s="220" t="s">
        <v>2194</v>
      </c>
      <c r="G189" s="221" t="s">
        <v>2195</v>
      </c>
      <c r="H189" s="222">
        <v>1</v>
      </c>
      <c r="I189" s="223"/>
      <c r="J189" s="224">
        <f>ROUND(I189*H189,2)</f>
        <v>0</v>
      </c>
      <c r="K189" s="220" t="s">
        <v>1</v>
      </c>
      <c r="L189" s="44"/>
      <c r="M189" s="225" t="s">
        <v>1</v>
      </c>
      <c r="N189" s="226" t="s">
        <v>43</v>
      </c>
      <c r="O189" s="91"/>
      <c r="P189" s="227">
        <f>O189*H189</f>
        <v>0</v>
      </c>
      <c r="Q189" s="227">
        <v>1.0000000000000001E-05</v>
      </c>
      <c r="R189" s="227">
        <f>Q189*H189</f>
        <v>1.0000000000000001E-05</v>
      </c>
      <c r="S189" s="227">
        <v>0</v>
      </c>
      <c r="T189" s="228">
        <f>S189*H189</f>
        <v>0</v>
      </c>
      <c r="U189" s="38"/>
      <c r="V189" s="38"/>
      <c r="W189" s="38"/>
      <c r="X189" s="38"/>
      <c r="Y189" s="38"/>
      <c r="Z189" s="38"/>
      <c r="AA189" s="38"/>
      <c r="AB189" s="38"/>
      <c r="AC189" s="38"/>
      <c r="AD189" s="38"/>
      <c r="AE189" s="38"/>
      <c r="AR189" s="229" t="s">
        <v>245</v>
      </c>
      <c r="AT189" s="229" t="s">
        <v>165</v>
      </c>
      <c r="AU189" s="229" t="s">
        <v>88</v>
      </c>
      <c r="AY189" s="17" t="s">
        <v>162</v>
      </c>
      <c r="BE189" s="230">
        <f>IF(N189="základní",J189,0)</f>
        <v>0</v>
      </c>
      <c r="BF189" s="230">
        <f>IF(N189="snížená",J189,0)</f>
        <v>0</v>
      </c>
      <c r="BG189" s="230">
        <f>IF(N189="zákl. přenesená",J189,0)</f>
        <v>0</v>
      </c>
      <c r="BH189" s="230">
        <f>IF(N189="sníž. přenesená",J189,0)</f>
        <v>0</v>
      </c>
      <c r="BI189" s="230">
        <f>IF(N189="nulová",J189,0)</f>
        <v>0</v>
      </c>
      <c r="BJ189" s="17" t="s">
        <v>86</v>
      </c>
      <c r="BK189" s="230">
        <f>ROUND(I189*H189,2)</f>
        <v>0</v>
      </c>
      <c r="BL189" s="17" t="s">
        <v>245</v>
      </c>
      <c r="BM189" s="229" t="s">
        <v>1045</v>
      </c>
    </row>
    <row r="190" s="2" customFormat="1" ht="16.5" customHeight="1">
      <c r="A190" s="38"/>
      <c r="B190" s="39"/>
      <c r="C190" s="218" t="s">
        <v>477</v>
      </c>
      <c r="D190" s="218" t="s">
        <v>165</v>
      </c>
      <c r="E190" s="219" t="s">
        <v>2196</v>
      </c>
      <c r="F190" s="220" t="s">
        <v>2197</v>
      </c>
      <c r="G190" s="221" t="s">
        <v>353</v>
      </c>
      <c r="H190" s="222">
        <v>1.0740000000000001</v>
      </c>
      <c r="I190" s="223"/>
      <c r="J190" s="224">
        <f>ROUND(I190*H190,2)</f>
        <v>0</v>
      </c>
      <c r="K190" s="220" t="s">
        <v>1</v>
      </c>
      <c r="L190" s="44"/>
      <c r="M190" s="225" t="s">
        <v>1</v>
      </c>
      <c r="N190" s="226" t="s">
        <v>43</v>
      </c>
      <c r="O190" s="91"/>
      <c r="P190" s="227">
        <f>O190*H190</f>
        <v>0</v>
      </c>
      <c r="Q190" s="227">
        <v>0</v>
      </c>
      <c r="R190" s="227">
        <f>Q190*H190</f>
        <v>0</v>
      </c>
      <c r="S190" s="227">
        <v>0</v>
      </c>
      <c r="T190" s="228">
        <f>S190*H190</f>
        <v>0</v>
      </c>
      <c r="U190" s="38"/>
      <c r="V190" s="38"/>
      <c r="W190" s="38"/>
      <c r="X190" s="38"/>
      <c r="Y190" s="38"/>
      <c r="Z190" s="38"/>
      <c r="AA190" s="38"/>
      <c r="AB190" s="38"/>
      <c r="AC190" s="38"/>
      <c r="AD190" s="38"/>
      <c r="AE190" s="38"/>
      <c r="AR190" s="229" t="s">
        <v>245</v>
      </c>
      <c r="AT190" s="229" t="s">
        <v>165</v>
      </c>
      <c r="AU190" s="229" t="s">
        <v>88</v>
      </c>
      <c r="AY190" s="17" t="s">
        <v>162</v>
      </c>
      <c r="BE190" s="230">
        <f>IF(N190="základní",J190,0)</f>
        <v>0</v>
      </c>
      <c r="BF190" s="230">
        <f>IF(N190="snížená",J190,0)</f>
        <v>0</v>
      </c>
      <c r="BG190" s="230">
        <f>IF(N190="zákl. přenesená",J190,0)</f>
        <v>0</v>
      </c>
      <c r="BH190" s="230">
        <f>IF(N190="sníž. přenesená",J190,0)</f>
        <v>0</v>
      </c>
      <c r="BI190" s="230">
        <f>IF(N190="nulová",J190,0)</f>
        <v>0</v>
      </c>
      <c r="BJ190" s="17" t="s">
        <v>86</v>
      </c>
      <c r="BK190" s="230">
        <f>ROUND(I190*H190,2)</f>
        <v>0</v>
      </c>
      <c r="BL190" s="17" t="s">
        <v>245</v>
      </c>
      <c r="BM190" s="229" t="s">
        <v>1055</v>
      </c>
    </row>
    <row r="191" s="12" customFormat="1" ht="25.92" customHeight="1">
      <c r="A191" s="12"/>
      <c r="B191" s="202"/>
      <c r="C191" s="203"/>
      <c r="D191" s="204" t="s">
        <v>77</v>
      </c>
      <c r="E191" s="205" t="s">
        <v>2198</v>
      </c>
      <c r="F191" s="205" t="s">
        <v>2199</v>
      </c>
      <c r="G191" s="203"/>
      <c r="H191" s="203"/>
      <c r="I191" s="206"/>
      <c r="J191" s="207">
        <f>BK191</f>
        <v>0</v>
      </c>
      <c r="K191" s="203"/>
      <c r="L191" s="208"/>
      <c r="M191" s="209"/>
      <c r="N191" s="210"/>
      <c r="O191" s="210"/>
      <c r="P191" s="211">
        <f>P192</f>
        <v>0</v>
      </c>
      <c r="Q191" s="210"/>
      <c r="R191" s="211">
        <f>R192</f>
        <v>0.097500000000000017</v>
      </c>
      <c r="S191" s="210"/>
      <c r="T191" s="212">
        <f>T192</f>
        <v>0</v>
      </c>
      <c r="U191" s="12"/>
      <c r="V191" s="12"/>
      <c r="W191" s="12"/>
      <c r="X191" s="12"/>
      <c r="Y191" s="12"/>
      <c r="Z191" s="12"/>
      <c r="AA191" s="12"/>
      <c r="AB191" s="12"/>
      <c r="AC191" s="12"/>
      <c r="AD191" s="12"/>
      <c r="AE191" s="12"/>
      <c r="AR191" s="213" t="s">
        <v>88</v>
      </c>
      <c r="AT191" s="214" t="s">
        <v>77</v>
      </c>
      <c r="AU191" s="214" t="s">
        <v>78</v>
      </c>
      <c r="AY191" s="213" t="s">
        <v>162</v>
      </c>
      <c r="BK191" s="215">
        <f>BK192</f>
        <v>0</v>
      </c>
    </row>
    <row r="192" s="12" customFormat="1" ht="22.8" customHeight="1">
      <c r="A192" s="12"/>
      <c r="B192" s="202"/>
      <c r="C192" s="203"/>
      <c r="D192" s="204" t="s">
        <v>77</v>
      </c>
      <c r="E192" s="216" t="s">
        <v>2074</v>
      </c>
      <c r="F192" s="216" t="s">
        <v>1</v>
      </c>
      <c r="G192" s="203"/>
      <c r="H192" s="203"/>
      <c r="I192" s="206"/>
      <c r="J192" s="217">
        <f>BK192</f>
        <v>0</v>
      </c>
      <c r="K192" s="203"/>
      <c r="L192" s="208"/>
      <c r="M192" s="209"/>
      <c r="N192" s="210"/>
      <c r="O192" s="210"/>
      <c r="P192" s="211">
        <f>SUM(P193:P207)</f>
        <v>0</v>
      </c>
      <c r="Q192" s="210"/>
      <c r="R192" s="211">
        <f>SUM(R193:R207)</f>
        <v>0.097500000000000017</v>
      </c>
      <c r="S192" s="210"/>
      <c r="T192" s="212">
        <f>SUM(T193:T207)</f>
        <v>0</v>
      </c>
      <c r="U192" s="12"/>
      <c r="V192" s="12"/>
      <c r="W192" s="12"/>
      <c r="X192" s="12"/>
      <c r="Y192" s="12"/>
      <c r="Z192" s="12"/>
      <c r="AA192" s="12"/>
      <c r="AB192" s="12"/>
      <c r="AC192" s="12"/>
      <c r="AD192" s="12"/>
      <c r="AE192" s="12"/>
      <c r="AR192" s="213" t="s">
        <v>88</v>
      </c>
      <c r="AT192" s="214" t="s">
        <v>77</v>
      </c>
      <c r="AU192" s="214" t="s">
        <v>86</v>
      </c>
      <c r="AY192" s="213" t="s">
        <v>162</v>
      </c>
      <c r="BK192" s="215">
        <f>SUM(BK193:BK207)</f>
        <v>0</v>
      </c>
    </row>
    <row r="193" s="2" customFormat="1" ht="16.5" customHeight="1">
      <c r="A193" s="38"/>
      <c r="B193" s="39"/>
      <c r="C193" s="218" t="s">
        <v>481</v>
      </c>
      <c r="D193" s="218" t="s">
        <v>165</v>
      </c>
      <c r="E193" s="219" t="s">
        <v>2200</v>
      </c>
      <c r="F193" s="220" t="s">
        <v>2201</v>
      </c>
      <c r="G193" s="221" t="s">
        <v>208</v>
      </c>
      <c r="H193" s="222">
        <v>1</v>
      </c>
      <c r="I193" s="223"/>
      <c r="J193" s="224">
        <f>ROUND(I193*H193,2)</f>
        <v>0</v>
      </c>
      <c r="K193" s="220" t="s">
        <v>1</v>
      </c>
      <c r="L193" s="44"/>
      <c r="M193" s="225" t="s">
        <v>1</v>
      </c>
      <c r="N193" s="226" t="s">
        <v>43</v>
      </c>
      <c r="O193" s="91"/>
      <c r="P193" s="227">
        <f>O193*H193</f>
        <v>0</v>
      </c>
      <c r="Q193" s="227">
        <v>0.0112</v>
      </c>
      <c r="R193" s="227">
        <f>Q193*H193</f>
        <v>0.0112</v>
      </c>
      <c r="S193" s="227">
        <v>0</v>
      </c>
      <c r="T193" s="228">
        <f>S193*H193</f>
        <v>0</v>
      </c>
      <c r="U193" s="38"/>
      <c r="V193" s="38"/>
      <c r="W193" s="38"/>
      <c r="X193" s="38"/>
      <c r="Y193" s="38"/>
      <c r="Z193" s="38"/>
      <c r="AA193" s="38"/>
      <c r="AB193" s="38"/>
      <c r="AC193" s="38"/>
      <c r="AD193" s="38"/>
      <c r="AE193" s="38"/>
      <c r="AR193" s="229" t="s">
        <v>245</v>
      </c>
      <c r="AT193" s="229" t="s">
        <v>165</v>
      </c>
      <c r="AU193" s="229" t="s">
        <v>88</v>
      </c>
      <c r="AY193" s="17" t="s">
        <v>162</v>
      </c>
      <c r="BE193" s="230">
        <f>IF(N193="základní",J193,0)</f>
        <v>0</v>
      </c>
      <c r="BF193" s="230">
        <f>IF(N193="snížená",J193,0)</f>
        <v>0</v>
      </c>
      <c r="BG193" s="230">
        <f>IF(N193="zákl. přenesená",J193,0)</f>
        <v>0</v>
      </c>
      <c r="BH193" s="230">
        <f>IF(N193="sníž. přenesená",J193,0)</f>
        <v>0</v>
      </c>
      <c r="BI193" s="230">
        <f>IF(N193="nulová",J193,0)</f>
        <v>0</v>
      </c>
      <c r="BJ193" s="17" t="s">
        <v>86</v>
      </c>
      <c r="BK193" s="230">
        <f>ROUND(I193*H193,2)</f>
        <v>0</v>
      </c>
      <c r="BL193" s="17" t="s">
        <v>245</v>
      </c>
      <c r="BM193" s="229" t="s">
        <v>1070</v>
      </c>
    </row>
    <row r="194" s="2" customFormat="1" ht="16.5" customHeight="1">
      <c r="A194" s="38"/>
      <c r="B194" s="39"/>
      <c r="C194" s="218" t="s">
        <v>487</v>
      </c>
      <c r="D194" s="218" t="s">
        <v>165</v>
      </c>
      <c r="E194" s="219" t="s">
        <v>2202</v>
      </c>
      <c r="F194" s="220" t="s">
        <v>2203</v>
      </c>
      <c r="G194" s="221" t="s">
        <v>208</v>
      </c>
      <c r="H194" s="222">
        <v>5</v>
      </c>
      <c r="I194" s="223"/>
      <c r="J194" s="224">
        <f>ROUND(I194*H194,2)</f>
        <v>0</v>
      </c>
      <c r="K194" s="220" t="s">
        <v>1</v>
      </c>
      <c r="L194" s="44"/>
      <c r="M194" s="225" t="s">
        <v>1</v>
      </c>
      <c r="N194" s="226" t="s">
        <v>43</v>
      </c>
      <c r="O194" s="91"/>
      <c r="P194" s="227">
        <f>O194*H194</f>
        <v>0</v>
      </c>
      <c r="Q194" s="227">
        <v>0.0033700000000000002</v>
      </c>
      <c r="R194" s="227">
        <f>Q194*H194</f>
        <v>0.01685</v>
      </c>
      <c r="S194" s="227">
        <v>0</v>
      </c>
      <c r="T194" s="228">
        <f>S194*H194</f>
        <v>0</v>
      </c>
      <c r="U194" s="38"/>
      <c r="V194" s="38"/>
      <c r="W194" s="38"/>
      <c r="X194" s="38"/>
      <c r="Y194" s="38"/>
      <c r="Z194" s="38"/>
      <c r="AA194" s="38"/>
      <c r="AB194" s="38"/>
      <c r="AC194" s="38"/>
      <c r="AD194" s="38"/>
      <c r="AE194" s="38"/>
      <c r="AR194" s="229" t="s">
        <v>245</v>
      </c>
      <c r="AT194" s="229" t="s">
        <v>165</v>
      </c>
      <c r="AU194" s="229" t="s">
        <v>88</v>
      </c>
      <c r="AY194" s="17" t="s">
        <v>162</v>
      </c>
      <c r="BE194" s="230">
        <f>IF(N194="základní",J194,0)</f>
        <v>0</v>
      </c>
      <c r="BF194" s="230">
        <f>IF(N194="snížená",J194,0)</f>
        <v>0</v>
      </c>
      <c r="BG194" s="230">
        <f>IF(N194="zákl. přenesená",J194,0)</f>
        <v>0</v>
      </c>
      <c r="BH194" s="230">
        <f>IF(N194="sníž. přenesená",J194,0)</f>
        <v>0</v>
      </c>
      <c r="BI194" s="230">
        <f>IF(N194="nulová",J194,0)</f>
        <v>0</v>
      </c>
      <c r="BJ194" s="17" t="s">
        <v>86</v>
      </c>
      <c r="BK194" s="230">
        <f>ROUND(I194*H194,2)</f>
        <v>0</v>
      </c>
      <c r="BL194" s="17" t="s">
        <v>245</v>
      </c>
      <c r="BM194" s="229" t="s">
        <v>1082</v>
      </c>
    </row>
    <row r="195" s="2" customFormat="1" ht="16.5" customHeight="1">
      <c r="A195" s="38"/>
      <c r="B195" s="39"/>
      <c r="C195" s="218" t="s">
        <v>493</v>
      </c>
      <c r="D195" s="218" t="s">
        <v>165</v>
      </c>
      <c r="E195" s="219" t="s">
        <v>2204</v>
      </c>
      <c r="F195" s="220" t="s">
        <v>2205</v>
      </c>
      <c r="G195" s="221" t="s">
        <v>208</v>
      </c>
      <c r="H195" s="222">
        <v>13</v>
      </c>
      <c r="I195" s="223"/>
      <c r="J195" s="224">
        <f>ROUND(I195*H195,2)</f>
        <v>0</v>
      </c>
      <c r="K195" s="220" t="s">
        <v>1</v>
      </c>
      <c r="L195" s="44"/>
      <c r="M195" s="225" t="s">
        <v>1</v>
      </c>
      <c r="N195" s="226" t="s">
        <v>43</v>
      </c>
      <c r="O195" s="91"/>
      <c r="P195" s="227">
        <f>O195*H195</f>
        <v>0</v>
      </c>
      <c r="Q195" s="227">
        <v>0.0010100000000000001</v>
      </c>
      <c r="R195" s="227">
        <f>Q195*H195</f>
        <v>0.013130000000000001</v>
      </c>
      <c r="S195" s="227">
        <v>0</v>
      </c>
      <c r="T195" s="228">
        <f>S195*H195</f>
        <v>0</v>
      </c>
      <c r="U195" s="38"/>
      <c r="V195" s="38"/>
      <c r="W195" s="38"/>
      <c r="X195" s="38"/>
      <c r="Y195" s="38"/>
      <c r="Z195" s="38"/>
      <c r="AA195" s="38"/>
      <c r="AB195" s="38"/>
      <c r="AC195" s="38"/>
      <c r="AD195" s="38"/>
      <c r="AE195" s="38"/>
      <c r="AR195" s="229" t="s">
        <v>245</v>
      </c>
      <c r="AT195" s="229" t="s">
        <v>165</v>
      </c>
      <c r="AU195" s="229" t="s">
        <v>88</v>
      </c>
      <c r="AY195" s="17" t="s">
        <v>162</v>
      </c>
      <c r="BE195" s="230">
        <f>IF(N195="základní",J195,0)</f>
        <v>0</v>
      </c>
      <c r="BF195" s="230">
        <f>IF(N195="snížená",J195,0)</f>
        <v>0</v>
      </c>
      <c r="BG195" s="230">
        <f>IF(N195="zákl. přenesená",J195,0)</f>
        <v>0</v>
      </c>
      <c r="BH195" s="230">
        <f>IF(N195="sníž. přenesená",J195,0)</f>
        <v>0</v>
      </c>
      <c r="BI195" s="230">
        <f>IF(N195="nulová",J195,0)</f>
        <v>0</v>
      </c>
      <c r="BJ195" s="17" t="s">
        <v>86</v>
      </c>
      <c r="BK195" s="230">
        <f>ROUND(I195*H195,2)</f>
        <v>0</v>
      </c>
      <c r="BL195" s="17" t="s">
        <v>245</v>
      </c>
      <c r="BM195" s="229" t="s">
        <v>1091</v>
      </c>
    </row>
    <row r="196" s="2" customFormat="1" ht="16.5" customHeight="1">
      <c r="A196" s="38"/>
      <c r="B196" s="39"/>
      <c r="C196" s="218" t="s">
        <v>767</v>
      </c>
      <c r="D196" s="218" t="s">
        <v>165</v>
      </c>
      <c r="E196" s="219" t="s">
        <v>2206</v>
      </c>
      <c r="F196" s="220" t="s">
        <v>2207</v>
      </c>
      <c r="G196" s="221" t="s">
        <v>713</v>
      </c>
      <c r="H196" s="222">
        <v>1</v>
      </c>
      <c r="I196" s="223"/>
      <c r="J196" s="224">
        <f>ROUND(I196*H196,2)</f>
        <v>0</v>
      </c>
      <c r="K196" s="220" t="s">
        <v>1</v>
      </c>
      <c r="L196" s="44"/>
      <c r="M196" s="225" t="s">
        <v>1</v>
      </c>
      <c r="N196" s="226" t="s">
        <v>43</v>
      </c>
      <c r="O196" s="91"/>
      <c r="P196" s="227">
        <f>O196*H196</f>
        <v>0</v>
      </c>
      <c r="Q196" s="227">
        <v>0.0068100000000000001</v>
      </c>
      <c r="R196" s="227">
        <f>Q196*H196</f>
        <v>0.0068100000000000001</v>
      </c>
      <c r="S196" s="227">
        <v>0</v>
      </c>
      <c r="T196" s="228">
        <f>S196*H196</f>
        <v>0</v>
      </c>
      <c r="U196" s="38"/>
      <c r="V196" s="38"/>
      <c r="W196" s="38"/>
      <c r="X196" s="38"/>
      <c r="Y196" s="38"/>
      <c r="Z196" s="38"/>
      <c r="AA196" s="38"/>
      <c r="AB196" s="38"/>
      <c r="AC196" s="38"/>
      <c r="AD196" s="38"/>
      <c r="AE196" s="38"/>
      <c r="AR196" s="229" t="s">
        <v>245</v>
      </c>
      <c r="AT196" s="229" t="s">
        <v>165</v>
      </c>
      <c r="AU196" s="229" t="s">
        <v>88</v>
      </c>
      <c r="AY196" s="17" t="s">
        <v>162</v>
      </c>
      <c r="BE196" s="230">
        <f>IF(N196="základní",J196,0)</f>
        <v>0</v>
      </c>
      <c r="BF196" s="230">
        <f>IF(N196="snížená",J196,0)</f>
        <v>0</v>
      </c>
      <c r="BG196" s="230">
        <f>IF(N196="zákl. přenesená",J196,0)</f>
        <v>0</v>
      </c>
      <c r="BH196" s="230">
        <f>IF(N196="sníž. přenesená",J196,0)</f>
        <v>0</v>
      </c>
      <c r="BI196" s="230">
        <f>IF(N196="nulová",J196,0)</f>
        <v>0</v>
      </c>
      <c r="BJ196" s="17" t="s">
        <v>86</v>
      </c>
      <c r="BK196" s="230">
        <f>ROUND(I196*H196,2)</f>
        <v>0</v>
      </c>
      <c r="BL196" s="17" t="s">
        <v>245</v>
      </c>
      <c r="BM196" s="229" t="s">
        <v>1102</v>
      </c>
    </row>
    <row r="197" s="2" customFormat="1" ht="16.5" customHeight="1">
      <c r="A197" s="38"/>
      <c r="B197" s="39"/>
      <c r="C197" s="218" t="s">
        <v>771</v>
      </c>
      <c r="D197" s="218" t="s">
        <v>165</v>
      </c>
      <c r="E197" s="219" t="s">
        <v>2208</v>
      </c>
      <c r="F197" s="220" t="s">
        <v>2209</v>
      </c>
      <c r="G197" s="221" t="s">
        <v>268</v>
      </c>
      <c r="H197" s="222">
        <v>1</v>
      </c>
      <c r="I197" s="223"/>
      <c r="J197" s="224">
        <f>ROUND(I197*H197,2)</f>
        <v>0</v>
      </c>
      <c r="K197" s="220" t="s">
        <v>1</v>
      </c>
      <c r="L197" s="44"/>
      <c r="M197" s="225" t="s">
        <v>1</v>
      </c>
      <c r="N197" s="226" t="s">
        <v>43</v>
      </c>
      <c r="O197" s="91"/>
      <c r="P197" s="227">
        <f>O197*H197</f>
        <v>0</v>
      </c>
      <c r="Q197" s="227">
        <v>0</v>
      </c>
      <c r="R197" s="227">
        <f>Q197*H197</f>
        <v>0</v>
      </c>
      <c r="S197" s="227">
        <v>0</v>
      </c>
      <c r="T197" s="228">
        <f>S197*H197</f>
        <v>0</v>
      </c>
      <c r="U197" s="38"/>
      <c r="V197" s="38"/>
      <c r="W197" s="38"/>
      <c r="X197" s="38"/>
      <c r="Y197" s="38"/>
      <c r="Z197" s="38"/>
      <c r="AA197" s="38"/>
      <c r="AB197" s="38"/>
      <c r="AC197" s="38"/>
      <c r="AD197" s="38"/>
      <c r="AE197" s="38"/>
      <c r="AR197" s="229" t="s">
        <v>245</v>
      </c>
      <c r="AT197" s="229" t="s">
        <v>165</v>
      </c>
      <c r="AU197" s="229" t="s">
        <v>88</v>
      </c>
      <c r="AY197" s="17" t="s">
        <v>162</v>
      </c>
      <c r="BE197" s="230">
        <f>IF(N197="základní",J197,0)</f>
        <v>0</v>
      </c>
      <c r="BF197" s="230">
        <f>IF(N197="snížená",J197,0)</f>
        <v>0</v>
      </c>
      <c r="BG197" s="230">
        <f>IF(N197="zákl. přenesená",J197,0)</f>
        <v>0</v>
      </c>
      <c r="BH197" s="230">
        <f>IF(N197="sníž. přenesená",J197,0)</f>
        <v>0</v>
      </c>
      <c r="BI197" s="230">
        <f>IF(N197="nulová",J197,0)</f>
        <v>0</v>
      </c>
      <c r="BJ197" s="17" t="s">
        <v>86</v>
      </c>
      <c r="BK197" s="230">
        <f>ROUND(I197*H197,2)</f>
        <v>0</v>
      </c>
      <c r="BL197" s="17" t="s">
        <v>245</v>
      </c>
      <c r="BM197" s="229" t="s">
        <v>1110</v>
      </c>
    </row>
    <row r="198" s="2" customFormat="1" ht="16.5" customHeight="1">
      <c r="A198" s="38"/>
      <c r="B198" s="39"/>
      <c r="C198" s="218" t="s">
        <v>777</v>
      </c>
      <c r="D198" s="218" t="s">
        <v>165</v>
      </c>
      <c r="E198" s="219" t="s">
        <v>2210</v>
      </c>
      <c r="F198" s="220" t="s">
        <v>2211</v>
      </c>
      <c r="G198" s="221" t="s">
        <v>268</v>
      </c>
      <c r="H198" s="222">
        <v>1</v>
      </c>
      <c r="I198" s="223"/>
      <c r="J198" s="224">
        <f>ROUND(I198*H198,2)</f>
        <v>0</v>
      </c>
      <c r="K198" s="220" t="s">
        <v>1</v>
      </c>
      <c r="L198" s="44"/>
      <c r="M198" s="225" t="s">
        <v>1</v>
      </c>
      <c r="N198" s="226" t="s">
        <v>43</v>
      </c>
      <c r="O198" s="91"/>
      <c r="P198" s="227">
        <f>O198*H198</f>
        <v>0</v>
      </c>
      <c r="Q198" s="227">
        <v>0</v>
      </c>
      <c r="R198" s="227">
        <f>Q198*H198</f>
        <v>0</v>
      </c>
      <c r="S198" s="227">
        <v>0</v>
      </c>
      <c r="T198" s="228">
        <f>S198*H198</f>
        <v>0</v>
      </c>
      <c r="U198" s="38"/>
      <c r="V198" s="38"/>
      <c r="W198" s="38"/>
      <c r="X198" s="38"/>
      <c r="Y198" s="38"/>
      <c r="Z198" s="38"/>
      <c r="AA198" s="38"/>
      <c r="AB198" s="38"/>
      <c r="AC198" s="38"/>
      <c r="AD198" s="38"/>
      <c r="AE198" s="38"/>
      <c r="AR198" s="229" t="s">
        <v>245</v>
      </c>
      <c r="AT198" s="229" t="s">
        <v>165</v>
      </c>
      <c r="AU198" s="229" t="s">
        <v>88</v>
      </c>
      <c r="AY198" s="17" t="s">
        <v>162</v>
      </c>
      <c r="BE198" s="230">
        <f>IF(N198="základní",J198,0)</f>
        <v>0</v>
      </c>
      <c r="BF198" s="230">
        <f>IF(N198="snížená",J198,0)</f>
        <v>0</v>
      </c>
      <c r="BG198" s="230">
        <f>IF(N198="zákl. přenesená",J198,0)</f>
        <v>0</v>
      </c>
      <c r="BH198" s="230">
        <f>IF(N198="sníž. přenesená",J198,0)</f>
        <v>0</v>
      </c>
      <c r="BI198" s="230">
        <f>IF(N198="nulová",J198,0)</f>
        <v>0</v>
      </c>
      <c r="BJ198" s="17" t="s">
        <v>86</v>
      </c>
      <c r="BK198" s="230">
        <f>ROUND(I198*H198,2)</f>
        <v>0</v>
      </c>
      <c r="BL198" s="17" t="s">
        <v>245</v>
      </c>
      <c r="BM198" s="229" t="s">
        <v>1122</v>
      </c>
    </row>
    <row r="199" s="2" customFormat="1" ht="16.5" customHeight="1">
      <c r="A199" s="38"/>
      <c r="B199" s="39"/>
      <c r="C199" s="218" t="s">
        <v>782</v>
      </c>
      <c r="D199" s="218" t="s">
        <v>165</v>
      </c>
      <c r="E199" s="219" t="s">
        <v>2212</v>
      </c>
      <c r="F199" s="220" t="s">
        <v>2213</v>
      </c>
      <c r="G199" s="221" t="s">
        <v>268</v>
      </c>
      <c r="H199" s="222">
        <v>1</v>
      </c>
      <c r="I199" s="223"/>
      <c r="J199" s="224">
        <f>ROUND(I199*H199,2)</f>
        <v>0</v>
      </c>
      <c r="K199" s="220" t="s">
        <v>1</v>
      </c>
      <c r="L199" s="44"/>
      <c r="M199" s="225" t="s">
        <v>1</v>
      </c>
      <c r="N199" s="226" t="s">
        <v>43</v>
      </c>
      <c r="O199" s="91"/>
      <c r="P199" s="227">
        <f>O199*H199</f>
        <v>0</v>
      </c>
      <c r="Q199" s="227">
        <v>0.00051000000000000004</v>
      </c>
      <c r="R199" s="227">
        <f>Q199*H199</f>
        <v>0.00051000000000000004</v>
      </c>
      <c r="S199" s="227">
        <v>0</v>
      </c>
      <c r="T199" s="228">
        <f>S199*H199</f>
        <v>0</v>
      </c>
      <c r="U199" s="38"/>
      <c r="V199" s="38"/>
      <c r="W199" s="38"/>
      <c r="X199" s="38"/>
      <c r="Y199" s="38"/>
      <c r="Z199" s="38"/>
      <c r="AA199" s="38"/>
      <c r="AB199" s="38"/>
      <c r="AC199" s="38"/>
      <c r="AD199" s="38"/>
      <c r="AE199" s="38"/>
      <c r="AR199" s="229" t="s">
        <v>245</v>
      </c>
      <c r="AT199" s="229" t="s">
        <v>165</v>
      </c>
      <c r="AU199" s="229" t="s">
        <v>88</v>
      </c>
      <c r="AY199" s="17" t="s">
        <v>162</v>
      </c>
      <c r="BE199" s="230">
        <f>IF(N199="základní",J199,0)</f>
        <v>0</v>
      </c>
      <c r="BF199" s="230">
        <f>IF(N199="snížená",J199,0)</f>
        <v>0</v>
      </c>
      <c r="BG199" s="230">
        <f>IF(N199="zákl. přenesená",J199,0)</f>
        <v>0</v>
      </c>
      <c r="BH199" s="230">
        <f>IF(N199="sníž. přenesená",J199,0)</f>
        <v>0</v>
      </c>
      <c r="BI199" s="230">
        <f>IF(N199="nulová",J199,0)</f>
        <v>0</v>
      </c>
      <c r="BJ199" s="17" t="s">
        <v>86</v>
      </c>
      <c r="BK199" s="230">
        <f>ROUND(I199*H199,2)</f>
        <v>0</v>
      </c>
      <c r="BL199" s="17" t="s">
        <v>245</v>
      </c>
      <c r="BM199" s="229" t="s">
        <v>1131</v>
      </c>
    </row>
    <row r="200" s="2" customFormat="1" ht="16.5" customHeight="1">
      <c r="A200" s="38"/>
      <c r="B200" s="39"/>
      <c r="C200" s="218" t="s">
        <v>786</v>
      </c>
      <c r="D200" s="218" t="s">
        <v>165</v>
      </c>
      <c r="E200" s="219" t="s">
        <v>2214</v>
      </c>
      <c r="F200" s="220" t="s">
        <v>2215</v>
      </c>
      <c r="G200" s="221" t="s">
        <v>268</v>
      </c>
      <c r="H200" s="222">
        <v>2</v>
      </c>
      <c r="I200" s="223"/>
      <c r="J200" s="224">
        <f>ROUND(I200*H200,2)</f>
        <v>0</v>
      </c>
      <c r="K200" s="220" t="s">
        <v>1</v>
      </c>
      <c r="L200" s="44"/>
      <c r="M200" s="225" t="s">
        <v>1</v>
      </c>
      <c r="N200" s="226" t="s">
        <v>43</v>
      </c>
      <c r="O200" s="91"/>
      <c r="P200" s="227">
        <f>O200*H200</f>
        <v>0</v>
      </c>
      <c r="Q200" s="227">
        <v>0.00055000000000000003</v>
      </c>
      <c r="R200" s="227">
        <f>Q200*H200</f>
        <v>0.0011000000000000001</v>
      </c>
      <c r="S200" s="227">
        <v>0</v>
      </c>
      <c r="T200" s="228">
        <f>S200*H200</f>
        <v>0</v>
      </c>
      <c r="U200" s="38"/>
      <c r="V200" s="38"/>
      <c r="W200" s="38"/>
      <c r="X200" s="38"/>
      <c r="Y200" s="38"/>
      <c r="Z200" s="38"/>
      <c r="AA200" s="38"/>
      <c r="AB200" s="38"/>
      <c r="AC200" s="38"/>
      <c r="AD200" s="38"/>
      <c r="AE200" s="38"/>
      <c r="AR200" s="229" t="s">
        <v>245</v>
      </c>
      <c r="AT200" s="229" t="s">
        <v>165</v>
      </c>
      <c r="AU200" s="229" t="s">
        <v>88</v>
      </c>
      <c r="AY200" s="17" t="s">
        <v>162</v>
      </c>
      <c r="BE200" s="230">
        <f>IF(N200="základní",J200,0)</f>
        <v>0</v>
      </c>
      <c r="BF200" s="230">
        <f>IF(N200="snížená",J200,0)</f>
        <v>0</v>
      </c>
      <c r="BG200" s="230">
        <f>IF(N200="zákl. přenesená",J200,0)</f>
        <v>0</v>
      </c>
      <c r="BH200" s="230">
        <f>IF(N200="sníž. přenesená",J200,0)</f>
        <v>0</v>
      </c>
      <c r="BI200" s="230">
        <f>IF(N200="nulová",J200,0)</f>
        <v>0</v>
      </c>
      <c r="BJ200" s="17" t="s">
        <v>86</v>
      </c>
      <c r="BK200" s="230">
        <f>ROUND(I200*H200,2)</f>
        <v>0</v>
      </c>
      <c r="BL200" s="17" t="s">
        <v>245</v>
      </c>
      <c r="BM200" s="229" t="s">
        <v>1137</v>
      </c>
    </row>
    <row r="201" s="2" customFormat="1" ht="16.5" customHeight="1">
      <c r="A201" s="38"/>
      <c r="B201" s="39"/>
      <c r="C201" s="218" t="s">
        <v>793</v>
      </c>
      <c r="D201" s="218" t="s">
        <v>165</v>
      </c>
      <c r="E201" s="219" t="s">
        <v>2216</v>
      </c>
      <c r="F201" s="220" t="s">
        <v>2217</v>
      </c>
      <c r="G201" s="221" t="s">
        <v>713</v>
      </c>
      <c r="H201" s="222">
        <v>1</v>
      </c>
      <c r="I201" s="223"/>
      <c r="J201" s="224">
        <f>ROUND(I201*H201,2)</f>
        <v>0</v>
      </c>
      <c r="K201" s="220" t="s">
        <v>1</v>
      </c>
      <c r="L201" s="44"/>
      <c r="M201" s="225" t="s">
        <v>1</v>
      </c>
      <c r="N201" s="226" t="s">
        <v>43</v>
      </c>
      <c r="O201" s="91"/>
      <c r="P201" s="227">
        <f>O201*H201</f>
        <v>0</v>
      </c>
      <c r="Q201" s="227">
        <v>0.00034000000000000002</v>
      </c>
      <c r="R201" s="227">
        <f>Q201*H201</f>
        <v>0.00034000000000000002</v>
      </c>
      <c r="S201" s="227">
        <v>0</v>
      </c>
      <c r="T201" s="228">
        <f>S201*H201</f>
        <v>0</v>
      </c>
      <c r="U201" s="38"/>
      <c r="V201" s="38"/>
      <c r="W201" s="38"/>
      <c r="X201" s="38"/>
      <c r="Y201" s="38"/>
      <c r="Z201" s="38"/>
      <c r="AA201" s="38"/>
      <c r="AB201" s="38"/>
      <c r="AC201" s="38"/>
      <c r="AD201" s="38"/>
      <c r="AE201" s="38"/>
      <c r="AR201" s="229" t="s">
        <v>245</v>
      </c>
      <c r="AT201" s="229" t="s">
        <v>165</v>
      </c>
      <c r="AU201" s="229" t="s">
        <v>88</v>
      </c>
      <c r="AY201" s="17" t="s">
        <v>162</v>
      </c>
      <c r="BE201" s="230">
        <f>IF(N201="základní",J201,0)</f>
        <v>0</v>
      </c>
      <c r="BF201" s="230">
        <f>IF(N201="snížená",J201,0)</f>
        <v>0</v>
      </c>
      <c r="BG201" s="230">
        <f>IF(N201="zákl. přenesená",J201,0)</f>
        <v>0</v>
      </c>
      <c r="BH201" s="230">
        <f>IF(N201="sníž. přenesená",J201,0)</f>
        <v>0</v>
      </c>
      <c r="BI201" s="230">
        <f>IF(N201="nulová",J201,0)</f>
        <v>0</v>
      </c>
      <c r="BJ201" s="17" t="s">
        <v>86</v>
      </c>
      <c r="BK201" s="230">
        <f>ROUND(I201*H201,2)</f>
        <v>0</v>
      </c>
      <c r="BL201" s="17" t="s">
        <v>245</v>
      </c>
      <c r="BM201" s="229" t="s">
        <v>1145</v>
      </c>
    </row>
    <row r="202" s="2" customFormat="1" ht="16.5" customHeight="1">
      <c r="A202" s="38"/>
      <c r="B202" s="39"/>
      <c r="C202" s="218" t="s">
        <v>797</v>
      </c>
      <c r="D202" s="218" t="s">
        <v>165</v>
      </c>
      <c r="E202" s="219" t="s">
        <v>2218</v>
      </c>
      <c r="F202" s="220" t="s">
        <v>2219</v>
      </c>
      <c r="G202" s="221" t="s">
        <v>713</v>
      </c>
      <c r="H202" s="222">
        <v>1</v>
      </c>
      <c r="I202" s="223"/>
      <c r="J202" s="224">
        <f>ROUND(I202*H202,2)</f>
        <v>0</v>
      </c>
      <c r="K202" s="220" t="s">
        <v>1</v>
      </c>
      <c r="L202" s="44"/>
      <c r="M202" s="225" t="s">
        <v>1</v>
      </c>
      <c r="N202" s="226" t="s">
        <v>43</v>
      </c>
      <c r="O202" s="91"/>
      <c r="P202" s="227">
        <f>O202*H202</f>
        <v>0</v>
      </c>
      <c r="Q202" s="227">
        <v>0.00016000000000000001</v>
      </c>
      <c r="R202" s="227">
        <f>Q202*H202</f>
        <v>0.00016000000000000001</v>
      </c>
      <c r="S202" s="227">
        <v>0</v>
      </c>
      <c r="T202" s="228">
        <f>S202*H202</f>
        <v>0</v>
      </c>
      <c r="U202" s="38"/>
      <c r="V202" s="38"/>
      <c r="W202" s="38"/>
      <c r="X202" s="38"/>
      <c r="Y202" s="38"/>
      <c r="Z202" s="38"/>
      <c r="AA202" s="38"/>
      <c r="AB202" s="38"/>
      <c r="AC202" s="38"/>
      <c r="AD202" s="38"/>
      <c r="AE202" s="38"/>
      <c r="AR202" s="229" t="s">
        <v>245</v>
      </c>
      <c r="AT202" s="229" t="s">
        <v>165</v>
      </c>
      <c r="AU202" s="229" t="s">
        <v>88</v>
      </c>
      <c r="AY202" s="17" t="s">
        <v>162</v>
      </c>
      <c r="BE202" s="230">
        <f>IF(N202="základní",J202,0)</f>
        <v>0</v>
      </c>
      <c r="BF202" s="230">
        <f>IF(N202="snížená",J202,0)</f>
        <v>0</v>
      </c>
      <c r="BG202" s="230">
        <f>IF(N202="zákl. přenesená",J202,0)</f>
        <v>0</v>
      </c>
      <c r="BH202" s="230">
        <f>IF(N202="sníž. přenesená",J202,0)</f>
        <v>0</v>
      </c>
      <c r="BI202" s="230">
        <f>IF(N202="nulová",J202,0)</f>
        <v>0</v>
      </c>
      <c r="BJ202" s="17" t="s">
        <v>86</v>
      </c>
      <c r="BK202" s="230">
        <f>ROUND(I202*H202,2)</f>
        <v>0</v>
      </c>
      <c r="BL202" s="17" t="s">
        <v>245</v>
      </c>
      <c r="BM202" s="229" t="s">
        <v>1156</v>
      </c>
    </row>
    <row r="203" s="2" customFormat="1" ht="16.5" customHeight="1">
      <c r="A203" s="38"/>
      <c r="B203" s="39"/>
      <c r="C203" s="218" t="s">
        <v>802</v>
      </c>
      <c r="D203" s="218" t="s">
        <v>165</v>
      </c>
      <c r="E203" s="219" t="s">
        <v>2220</v>
      </c>
      <c r="F203" s="220" t="s">
        <v>2221</v>
      </c>
      <c r="G203" s="221" t="s">
        <v>713</v>
      </c>
      <c r="H203" s="222">
        <v>1</v>
      </c>
      <c r="I203" s="223"/>
      <c r="J203" s="224">
        <f>ROUND(I203*H203,2)</f>
        <v>0</v>
      </c>
      <c r="K203" s="220" t="s">
        <v>1</v>
      </c>
      <c r="L203" s="44"/>
      <c r="M203" s="225" t="s">
        <v>1</v>
      </c>
      <c r="N203" s="226" t="s">
        <v>43</v>
      </c>
      <c r="O203" s="91"/>
      <c r="P203" s="227">
        <f>O203*H203</f>
        <v>0</v>
      </c>
      <c r="Q203" s="227">
        <v>0.035610000000000003</v>
      </c>
      <c r="R203" s="227">
        <f>Q203*H203</f>
        <v>0.035610000000000003</v>
      </c>
      <c r="S203" s="227">
        <v>0</v>
      </c>
      <c r="T203" s="228">
        <f>S203*H203</f>
        <v>0</v>
      </c>
      <c r="U203" s="38"/>
      <c r="V203" s="38"/>
      <c r="W203" s="38"/>
      <c r="X203" s="38"/>
      <c r="Y203" s="38"/>
      <c r="Z203" s="38"/>
      <c r="AA203" s="38"/>
      <c r="AB203" s="38"/>
      <c r="AC203" s="38"/>
      <c r="AD203" s="38"/>
      <c r="AE203" s="38"/>
      <c r="AR203" s="229" t="s">
        <v>245</v>
      </c>
      <c r="AT203" s="229" t="s">
        <v>165</v>
      </c>
      <c r="AU203" s="229" t="s">
        <v>88</v>
      </c>
      <c r="AY203" s="17" t="s">
        <v>162</v>
      </c>
      <c r="BE203" s="230">
        <f>IF(N203="základní",J203,0)</f>
        <v>0</v>
      </c>
      <c r="BF203" s="230">
        <f>IF(N203="snížená",J203,0)</f>
        <v>0</v>
      </c>
      <c r="BG203" s="230">
        <f>IF(N203="zákl. přenesená",J203,0)</f>
        <v>0</v>
      </c>
      <c r="BH203" s="230">
        <f>IF(N203="sníž. přenesená",J203,0)</f>
        <v>0</v>
      </c>
      <c r="BI203" s="230">
        <f>IF(N203="nulová",J203,0)</f>
        <v>0</v>
      </c>
      <c r="BJ203" s="17" t="s">
        <v>86</v>
      </c>
      <c r="BK203" s="230">
        <f>ROUND(I203*H203,2)</f>
        <v>0</v>
      </c>
      <c r="BL203" s="17" t="s">
        <v>245</v>
      </c>
      <c r="BM203" s="229" t="s">
        <v>1166</v>
      </c>
    </row>
    <row r="204" s="2" customFormat="1" ht="16.5" customHeight="1">
      <c r="A204" s="38"/>
      <c r="B204" s="39"/>
      <c r="C204" s="218" t="s">
        <v>807</v>
      </c>
      <c r="D204" s="218" t="s">
        <v>165</v>
      </c>
      <c r="E204" s="219" t="s">
        <v>2222</v>
      </c>
      <c r="F204" s="220" t="s">
        <v>2223</v>
      </c>
      <c r="G204" s="221" t="s">
        <v>713</v>
      </c>
      <c r="H204" s="222">
        <v>1</v>
      </c>
      <c r="I204" s="223"/>
      <c r="J204" s="224">
        <f>ROUND(I204*H204,2)</f>
        <v>0</v>
      </c>
      <c r="K204" s="220" t="s">
        <v>1</v>
      </c>
      <c r="L204" s="44"/>
      <c r="M204" s="225" t="s">
        <v>1</v>
      </c>
      <c r="N204" s="226" t="s">
        <v>43</v>
      </c>
      <c r="O204" s="91"/>
      <c r="P204" s="227">
        <f>O204*H204</f>
        <v>0</v>
      </c>
      <c r="Q204" s="227">
        <v>0.011610000000000001</v>
      </c>
      <c r="R204" s="227">
        <f>Q204*H204</f>
        <v>0.011610000000000001</v>
      </c>
      <c r="S204" s="227">
        <v>0</v>
      </c>
      <c r="T204" s="228">
        <f>S204*H204</f>
        <v>0</v>
      </c>
      <c r="U204" s="38"/>
      <c r="V204" s="38"/>
      <c r="W204" s="38"/>
      <c r="X204" s="38"/>
      <c r="Y204" s="38"/>
      <c r="Z204" s="38"/>
      <c r="AA204" s="38"/>
      <c r="AB204" s="38"/>
      <c r="AC204" s="38"/>
      <c r="AD204" s="38"/>
      <c r="AE204" s="38"/>
      <c r="AR204" s="229" t="s">
        <v>245</v>
      </c>
      <c r="AT204" s="229" t="s">
        <v>165</v>
      </c>
      <c r="AU204" s="229" t="s">
        <v>88</v>
      </c>
      <c r="AY204" s="17" t="s">
        <v>162</v>
      </c>
      <c r="BE204" s="230">
        <f>IF(N204="základní",J204,0)</f>
        <v>0</v>
      </c>
      <c r="BF204" s="230">
        <f>IF(N204="snížená",J204,0)</f>
        <v>0</v>
      </c>
      <c r="BG204" s="230">
        <f>IF(N204="zákl. přenesená",J204,0)</f>
        <v>0</v>
      </c>
      <c r="BH204" s="230">
        <f>IF(N204="sníž. přenesená",J204,0)</f>
        <v>0</v>
      </c>
      <c r="BI204" s="230">
        <f>IF(N204="nulová",J204,0)</f>
        <v>0</v>
      </c>
      <c r="BJ204" s="17" t="s">
        <v>86</v>
      </c>
      <c r="BK204" s="230">
        <f>ROUND(I204*H204,2)</f>
        <v>0</v>
      </c>
      <c r="BL204" s="17" t="s">
        <v>245</v>
      </c>
      <c r="BM204" s="229" t="s">
        <v>1175</v>
      </c>
    </row>
    <row r="205" s="2" customFormat="1" ht="16.5" customHeight="1">
      <c r="A205" s="38"/>
      <c r="B205" s="39"/>
      <c r="C205" s="218" t="s">
        <v>811</v>
      </c>
      <c r="D205" s="218" t="s">
        <v>165</v>
      </c>
      <c r="E205" s="219" t="s">
        <v>2224</v>
      </c>
      <c r="F205" s="220" t="s">
        <v>2225</v>
      </c>
      <c r="G205" s="221" t="s">
        <v>268</v>
      </c>
      <c r="H205" s="222">
        <v>3</v>
      </c>
      <c r="I205" s="223"/>
      <c r="J205" s="224">
        <f>ROUND(I205*H205,2)</f>
        <v>0</v>
      </c>
      <c r="K205" s="220" t="s">
        <v>1</v>
      </c>
      <c r="L205" s="44"/>
      <c r="M205" s="225" t="s">
        <v>1</v>
      </c>
      <c r="N205" s="226" t="s">
        <v>43</v>
      </c>
      <c r="O205" s="91"/>
      <c r="P205" s="227">
        <f>O205*H205</f>
        <v>0</v>
      </c>
      <c r="Q205" s="227">
        <v>3.0000000000000001E-05</v>
      </c>
      <c r="R205" s="227">
        <f>Q205*H205</f>
        <v>9.0000000000000006E-05</v>
      </c>
      <c r="S205" s="227">
        <v>0</v>
      </c>
      <c r="T205" s="228">
        <f>S205*H205</f>
        <v>0</v>
      </c>
      <c r="U205" s="38"/>
      <c r="V205" s="38"/>
      <c r="W205" s="38"/>
      <c r="X205" s="38"/>
      <c r="Y205" s="38"/>
      <c r="Z205" s="38"/>
      <c r="AA205" s="38"/>
      <c r="AB205" s="38"/>
      <c r="AC205" s="38"/>
      <c r="AD205" s="38"/>
      <c r="AE205" s="38"/>
      <c r="AR205" s="229" t="s">
        <v>245</v>
      </c>
      <c r="AT205" s="229" t="s">
        <v>165</v>
      </c>
      <c r="AU205" s="229" t="s">
        <v>88</v>
      </c>
      <c r="AY205" s="17" t="s">
        <v>162</v>
      </c>
      <c r="BE205" s="230">
        <f>IF(N205="základní",J205,0)</f>
        <v>0</v>
      </c>
      <c r="BF205" s="230">
        <f>IF(N205="snížená",J205,0)</f>
        <v>0</v>
      </c>
      <c r="BG205" s="230">
        <f>IF(N205="zákl. přenesená",J205,0)</f>
        <v>0</v>
      </c>
      <c r="BH205" s="230">
        <f>IF(N205="sníž. přenesená",J205,0)</f>
        <v>0</v>
      </c>
      <c r="BI205" s="230">
        <f>IF(N205="nulová",J205,0)</f>
        <v>0</v>
      </c>
      <c r="BJ205" s="17" t="s">
        <v>86</v>
      </c>
      <c r="BK205" s="230">
        <f>ROUND(I205*H205,2)</f>
        <v>0</v>
      </c>
      <c r="BL205" s="17" t="s">
        <v>245</v>
      </c>
      <c r="BM205" s="229" t="s">
        <v>1185</v>
      </c>
    </row>
    <row r="206" s="2" customFormat="1" ht="16.5" customHeight="1">
      <c r="A206" s="38"/>
      <c r="B206" s="39"/>
      <c r="C206" s="218" t="s">
        <v>815</v>
      </c>
      <c r="D206" s="218" t="s">
        <v>165</v>
      </c>
      <c r="E206" s="219" t="s">
        <v>2226</v>
      </c>
      <c r="F206" s="220" t="s">
        <v>2227</v>
      </c>
      <c r="G206" s="221" t="s">
        <v>268</v>
      </c>
      <c r="H206" s="222">
        <v>3</v>
      </c>
      <c r="I206" s="223"/>
      <c r="J206" s="224">
        <f>ROUND(I206*H206,2)</f>
        <v>0</v>
      </c>
      <c r="K206" s="220" t="s">
        <v>1</v>
      </c>
      <c r="L206" s="44"/>
      <c r="M206" s="225" t="s">
        <v>1</v>
      </c>
      <c r="N206" s="226" t="s">
        <v>43</v>
      </c>
      <c r="O206" s="91"/>
      <c r="P206" s="227">
        <f>O206*H206</f>
        <v>0</v>
      </c>
      <c r="Q206" s="227">
        <v>3.0000000000000001E-05</v>
      </c>
      <c r="R206" s="227">
        <f>Q206*H206</f>
        <v>9.0000000000000006E-05</v>
      </c>
      <c r="S206" s="227">
        <v>0</v>
      </c>
      <c r="T206" s="228">
        <f>S206*H206</f>
        <v>0</v>
      </c>
      <c r="U206" s="38"/>
      <c r="V206" s="38"/>
      <c r="W206" s="38"/>
      <c r="X206" s="38"/>
      <c r="Y206" s="38"/>
      <c r="Z206" s="38"/>
      <c r="AA206" s="38"/>
      <c r="AB206" s="38"/>
      <c r="AC206" s="38"/>
      <c r="AD206" s="38"/>
      <c r="AE206" s="38"/>
      <c r="AR206" s="229" t="s">
        <v>245</v>
      </c>
      <c r="AT206" s="229" t="s">
        <v>165</v>
      </c>
      <c r="AU206" s="229" t="s">
        <v>88</v>
      </c>
      <c r="AY206" s="17" t="s">
        <v>162</v>
      </c>
      <c r="BE206" s="230">
        <f>IF(N206="základní",J206,0)</f>
        <v>0</v>
      </c>
      <c r="BF206" s="230">
        <f>IF(N206="snížená",J206,0)</f>
        <v>0</v>
      </c>
      <c r="BG206" s="230">
        <f>IF(N206="zákl. přenesená",J206,0)</f>
        <v>0</v>
      </c>
      <c r="BH206" s="230">
        <f>IF(N206="sníž. přenesená",J206,0)</f>
        <v>0</v>
      </c>
      <c r="BI206" s="230">
        <f>IF(N206="nulová",J206,0)</f>
        <v>0</v>
      </c>
      <c r="BJ206" s="17" t="s">
        <v>86</v>
      </c>
      <c r="BK206" s="230">
        <f>ROUND(I206*H206,2)</f>
        <v>0</v>
      </c>
      <c r="BL206" s="17" t="s">
        <v>245</v>
      </c>
      <c r="BM206" s="229" t="s">
        <v>1194</v>
      </c>
    </row>
    <row r="207" s="2" customFormat="1" ht="16.5" customHeight="1">
      <c r="A207" s="38"/>
      <c r="B207" s="39"/>
      <c r="C207" s="218" t="s">
        <v>820</v>
      </c>
      <c r="D207" s="218" t="s">
        <v>165</v>
      </c>
      <c r="E207" s="219" t="s">
        <v>2228</v>
      </c>
      <c r="F207" s="220" t="s">
        <v>2229</v>
      </c>
      <c r="G207" s="221" t="s">
        <v>353</v>
      </c>
      <c r="H207" s="222">
        <v>0.94999999999999996</v>
      </c>
      <c r="I207" s="223"/>
      <c r="J207" s="224">
        <f>ROUND(I207*H207,2)</f>
        <v>0</v>
      </c>
      <c r="K207" s="220" t="s">
        <v>1</v>
      </c>
      <c r="L207" s="44"/>
      <c r="M207" s="225" t="s">
        <v>1</v>
      </c>
      <c r="N207" s="226" t="s">
        <v>43</v>
      </c>
      <c r="O207" s="91"/>
      <c r="P207" s="227">
        <f>O207*H207</f>
        <v>0</v>
      </c>
      <c r="Q207" s="227">
        <v>0</v>
      </c>
      <c r="R207" s="227">
        <f>Q207*H207</f>
        <v>0</v>
      </c>
      <c r="S207" s="227">
        <v>0</v>
      </c>
      <c r="T207" s="228">
        <f>S207*H207</f>
        <v>0</v>
      </c>
      <c r="U207" s="38"/>
      <c r="V207" s="38"/>
      <c r="W207" s="38"/>
      <c r="X207" s="38"/>
      <c r="Y207" s="38"/>
      <c r="Z207" s="38"/>
      <c r="AA207" s="38"/>
      <c r="AB207" s="38"/>
      <c r="AC207" s="38"/>
      <c r="AD207" s="38"/>
      <c r="AE207" s="38"/>
      <c r="AR207" s="229" t="s">
        <v>245</v>
      </c>
      <c r="AT207" s="229" t="s">
        <v>165</v>
      </c>
      <c r="AU207" s="229" t="s">
        <v>88</v>
      </c>
      <c r="AY207" s="17" t="s">
        <v>162</v>
      </c>
      <c r="BE207" s="230">
        <f>IF(N207="základní",J207,0)</f>
        <v>0</v>
      </c>
      <c r="BF207" s="230">
        <f>IF(N207="snížená",J207,0)</f>
        <v>0</v>
      </c>
      <c r="BG207" s="230">
        <f>IF(N207="zákl. přenesená",J207,0)</f>
        <v>0</v>
      </c>
      <c r="BH207" s="230">
        <f>IF(N207="sníž. přenesená",J207,0)</f>
        <v>0</v>
      </c>
      <c r="BI207" s="230">
        <f>IF(N207="nulová",J207,0)</f>
        <v>0</v>
      </c>
      <c r="BJ207" s="17" t="s">
        <v>86</v>
      </c>
      <c r="BK207" s="230">
        <f>ROUND(I207*H207,2)</f>
        <v>0</v>
      </c>
      <c r="BL207" s="17" t="s">
        <v>245</v>
      </c>
      <c r="BM207" s="229" t="s">
        <v>1202</v>
      </c>
    </row>
    <row r="208" s="12" customFormat="1" ht="25.92" customHeight="1">
      <c r="A208" s="12"/>
      <c r="B208" s="202"/>
      <c r="C208" s="203"/>
      <c r="D208" s="204" t="s">
        <v>77</v>
      </c>
      <c r="E208" s="205" t="s">
        <v>2230</v>
      </c>
      <c r="F208" s="205" t="s">
        <v>2231</v>
      </c>
      <c r="G208" s="203"/>
      <c r="H208" s="203"/>
      <c r="I208" s="206"/>
      <c r="J208" s="207">
        <f>BK208</f>
        <v>0</v>
      </c>
      <c r="K208" s="203"/>
      <c r="L208" s="208"/>
      <c r="M208" s="209"/>
      <c r="N208" s="210"/>
      <c r="O208" s="210"/>
      <c r="P208" s="211">
        <f>P209</f>
        <v>0</v>
      </c>
      <c r="Q208" s="210"/>
      <c r="R208" s="211">
        <f>R209</f>
        <v>0.17016999999999999</v>
      </c>
      <c r="S208" s="210"/>
      <c r="T208" s="212">
        <f>T209</f>
        <v>0</v>
      </c>
      <c r="U208" s="12"/>
      <c r="V208" s="12"/>
      <c r="W208" s="12"/>
      <c r="X208" s="12"/>
      <c r="Y208" s="12"/>
      <c r="Z208" s="12"/>
      <c r="AA208" s="12"/>
      <c r="AB208" s="12"/>
      <c r="AC208" s="12"/>
      <c r="AD208" s="12"/>
      <c r="AE208" s="12"/>
      <c r="AR208" s="213" t="s">
        <v>88</v>
      </c>
      <c r="AT208" s="214" t="s">
        <v>77</v>
      </c>
      <c r="AU208" s="214" t="s">
        <v>78</v>
      </c>
      <c r="AY208" s="213" t="s">
        <v>162</v>
      </c>
      <c r="BK208" s="215">
        <f>BK209</f>
        <v>0</v>
      </c>
    </row>
    <row r="209" s="12" customFormat="1" ht="22.8" customHeight="1">
      <c r="A209" s="12"/>
      <c r="B209" s="202"/>
      <c r="C209" s="203"/>
      <c r="D209" s="204" t="s">
        <v>77</v>
      </c>
      <c r="E209" s="216" t="s">
        <v>2074</v>
      </c>
      <c r="F209" s="216" t="s">
        <v>1</v>
      </c>
      <c r="G209" s="203"/>
      <c r="H209" s="203"/>
      <c r="I209" s="206"/>
      <c r="J209" s="217">
        <f>BK209</f>
        <v>0</v>
      </c>
      <c r="K209" s="203"/>
      <c r="L209" s="208"/>
      <c r="M209" s="209"/>
      <c r="N209" s="210"/>
      <c r="O209" s="210"/>
      <c r="P209" s="211">
        <f>SUM(P210:P221)</f>
        <v>0</v>
      </c>
      <c r="Q209" s="210"/>
      <c r="R209" s="211">
        <f>SUM(R210:R221)</f>
        <v>0.17016999999999999</v>
      </c>
      <c r="S209" s="210"/>
      <c r="T209" s="212">
        <f>SUM(T210:T221)</f>
        <v>0</v>
      </c>
      <c r="U209" s="12"/>
      <c r="V209" s="12"/>
      <c r="W209" s="12"/>
      <c r="X209" s="12"/>
      <c r="Y209" s="12"/>
      <c r="Z209" s="12"/>
      <c r="AA209" s="12"/>
      <c r="AB209" s="12"/>
      <c r="AC209" s="12"/>
      <c r="AD209" s="12"/>
      <c r="AE209" s="12"/>
      <c r="AR209" s="213" t="s">
        <v>88</v>
      </c>
      <c r="AT209" s="214" t="s">
        <v>77</v>
      </c>
      <c r="AU209" s="214" t="s">
        <v>86</v>
      </c>
      <c r="AY209" s="213" t="s">
        <v>162</v>
      </c>
      <c r="BK209" s="215">
        <f>SUM(BK210:BK221)</f>
        <v>0</v>
      </c>
    </row>
    <row r="210" s="2" customFormat="1" ht="16.5" customHeight="1">
      <c r="A210" s="38"/>
      <c r="B210" s="39"/>
      <c r="C210" s="218" t="s">
        <v>825</v>
      </c>
      <c r="D210" s="218" t="s">
        <v>165</v>
      </c>
      <c r="E210" s="219" t="s">
        <v>2153</v>
      </c>
      <c r="F210" s="220" t="s">
        <v>2154</v>
      </c>
      <c r="G210" s="221" t="s">
        <v>208</v>
      </c>
      <c r="H210" s="222">
        <v>50</v>
      </c>
      <c r="I210" s="223"/>
      <c r="J210" s="224">
        <f>ROUND(I210*H210,2)</f>
        <v>0</v>
      </c>
      <c r="K210" s="220" t="s">
        <v>1</v>
      </c>
      <c r="L210" s="44"/>
      <c r="M210" s="225" t="s">
        <v>1</v>
      </c>
      <c r="N210" s="226" t="s">
        <v>43</v>
      </c>
      <c r="O210" s="91"/>
      <c r="P210" s="227">
        <f>O210*H210</f>
        <v>0</v>
      </c>
      <c r="Q210" s="227">
        <v>4.0000000000000003E-05</v>
      </c>
      <c r="R210" s="227">
        <f>Q210*H210</f>
        <v>0.002</v>
      </c>
      <c r="S210" s="227">
        <v>0</v>
      </c>
      <c r="T210" s="228">
        <f>S210*H210</f>
        <v>0</v>
      </c>
      <c r="U210" s="38"/>
      <c r="V210" s="38"/>
      <c r="W210" s="38"/>
      <c r="X210" s="38"/>
      <c r="Y210" s="38"/>
      <c r="Z210" s="38"/>
      <c r="AA210" s="38"/>
      <c r="AB210" s="38"/>
      <c r="AC210" s="38"/>
      <c r="AD210" s="38"/>
      <c r="AE210" s="38"/>
      <c r="AR210" s="229" t="s">
        <v>245</v>
      </c>
      <c r="AT210" s="229" t="s">
        <v>165</v>
      </c>
      <c r="AU210" s="229" t="s">
        <v>88</v>
      </c>
      <c r="AY210" s="17" t="s">
        <v>162</v>
      </c>
      <c r="BE210" s="230">
        <f>IF(N210="základní",J210,0)</f>
        <v>0</v>
      </c>
      <c r="BF210" s="230">
        <f>IF(N210="snížená",J210,0)</f>
        <v>0</v>
      </c>
      <c r="BG210" s="230">
        <f>IF(N210="zákl. přenesená",J210,0)</f>
        <v>0</v>
      </c>
      <c r="BH210" s="230">
        <f>IF(N210="sníž. přenesená",J210,0)</f>
        <v>0</v>
      </c>
      <c r="BI210" s="230">
        <f>IF(N210="nulová",J210,0)</f>
        <v>0</v>
      </c>
      <c r="BJ210" s="17" t="s">
        <v>86</v>
      </c>
      <c r="BK210" s="230">
        <f>ROUND(I210*H210,2)</f>
        <v>0</v>
      </c>
      <c r="BL210" s="17" t="s">
        <v>245</v>
      </c>
      <c r="BM210" s="229" t="s">
        <v>1210</v>
      </c>
    </row>
    <row r="211" s="2" customFormat="1" ht="16.5" customHeight="1">
      <c r="A211" s="38"/>
      <c r="B211" s="39"/>
      <c r="C211" s="218" t="s">
        <v>830</v>
      </c>
      <c r="D211" s="218" t="s">
        <v>165</v>
      </c>
      <c r="E211" s="219" t="s">
        <v>2155</v>
      </c>
      <c r="F211" s="220" t="s">
        <v>2156</v>
      </c>
      <c r="G211" s="221" t="s">
        <v>208</v>
      </c>
      <c r="H211" s="222">
        <v>8</v>
      </c>
      <c r="I211" s="223"/>
      <c r="J211" s="224">
        <f>ROUND(I211*H211,2)</f>
        <v>0</v>
      </c>
      <c r="K211" s="220" t="s">
        <v>1</v>
      </c>
      <c r="L211" s="44"/>
      <c r="M211" s="225" t="s">
        <v>1</v>
      </c>
      <c r="N211" s="226" t="s">
        <v>43</v>
      </c>
      <c r="O211" s="91"/>
      <c r="P211" s="227">
        <f>O211*H211</f>
        <v>0</v>
      </c>
      <c r="Q211" s="227">
        <v>5.0000000000000002E-05</v>
      </c>
      <c r="R211" s="227">
        <f>Q211*H211</f>
        <v>0.00040000000000000002</v>
      </c>
      <c r="S211" s="227">
        <v>0</v>
      </c>
      <c r="T211" s="228">
        <f>S211*H211</f>
        <v>0</v>
      </c>
      <c r="U211" s="38"/>
      <c r="V211" s="38"/>
      <c r="W211" s="38"/>
      <c r="X211" s="38"/>
      <c r="Y211" s="38"/>
      <c r="Z211" s="38"/>
      <c r="AA211" s="38"/>
      <c r="AB211" s="38"/>
      <c r="AC211" s="38"/>
      <c r="AD211" s="38"/>
      <c r="AE211" s="38"/>
      <c r="AR211" s="229" t="s">
        <v>245</v>
      </c>
      <c r="AT211" s="229" t="s">
        <v>165</v>
      </c>
      <c r="AU211" s="229" t="s">
        <v>88</v>
      </c>
      <c r="AY211" s="17" t="s">
        <v>162</v>
      </c>
      <c r="BE211" s="230">
        <f>IF(N211="základní",J211,0)</f>
        <v>0</v>
      </c>
      <c r="BF211" s="230">
        <f>IF(N211="snížená",J211,0)</f>
        <v>0</v>
      </c>
      <c r="BG211" s="230">
        <f>IF(N211="zákl. přenesená",J211,0)</f>
        <v>0</v>
      </c>
      <c r="BH211" s="230">
        <f>IF(N211="sníž. přenesená",J211,0)</f>
        <v>0</v>
      </c>
      <c r="BI211" s="230">
        <f>IF(N211="nulová",J211,0)</f>
        <v>0</v>
      </c>
      <c r="BJ211" s="17" t="s">
        <v>86</v>
      </c>
      <c r="BK211" s="230">
        <f>ROUND(I211*H211,2)</f>
        <v>0</v>
      </c>
      <c r="BL211" s="17" t="s">
        <v>245</v>
      </c>
      <c r="BM211" s="229" t="s">
        <v>1218</v>
      </c>
    </row>
    <row r="212" s="2" customFormat="1" ht="16.5" customHeight="1">
      <c r="A212" s="38"/>
      <c r="B212" s="39"/>
      <c r="C212" s="218" t="s">
        <v>835</v>
      </c>
      <c r="D212" s="218" t="s">
        <v>165</v>
      </c>
      <c r="E212" s="219" t="s">
        <v>2157</v>
      </c>
      <c r="F212" s="220" t="s">
        <v>2158</v>
      </c>
      <c r="G212" s="221" t="s">
        <v>208</v>
      </c>
      <c r="H212" s="222">
        <v>8</v>
      </c>
      <c r="I212" s="223"/>
      <c r="J212" s="224">
        <f>ROUND(I212*H212,2)</f>
        <v>0</v>
      </c>
      <c r="K212" s="220" t="s">
        <v>1</v>
      </c>
      <c r="L212" s="44"/>
      <c r="M212" s="225" t="s">
        <v>1</v>
      </c>
      <c r="N212" s="226" t="s">
        <v>43</v>
      </c>
      <c r="O212" s="91"/>
      <c r="P212" s="227">
        <f>O212*H212</f>
        <v>0</v>
      </c>
      <c r="Q212" s="227">
        <v>5.0000000000000002E-05</v>
      </c>
      <c r="R212" s="227">
        <f>Q212*H212</f>
        <v>0.00040000000000000002</v>
      </c>
      <c r="S212" s="227">
        <v>0</v>
      </c>
      <c r="T212" s="228">
        <f>S212*H212</f>
        <v>0</v>
      </c>
      <c r="U212" s="38"/>
      <c r="V212" s="38"/>
      <c r="W212" s="38"/>
      <c r="X212" s="38"/>
      <c r="Y212" s="38"/>
      <c r="Z212" s="38"/>
      <c r="AA212" s="38"/>
      <c r="AB212" s="38"/>
      <c r="AC212" s="38"/>
      <c r="AD212" s="38"/>
      <c r="AE212" s="38"/>
      <c r="AR212" s="229" t="s">
        <v>245</v>
      </c>
      <c r="AT212" s="229" t="s">
        <v>165</v>
      </c>
      <c r="AU212" s="229" t="s">
        <v>88</v>
      </c>
      <c r="AY212" s="17" t="s">
        <v>162</v>
      </c>
      <c r="BE212" s="230">
        <f>IF(N212="základní",J212,0)</f>
        <v>0</v>
      </c>
      <c r="BF212" s="230">
        <f>IF(N212="snížená",J212,0)</f>
        <v>0</v>
      </c>
      <c r="BG212" s="230">
        <f>IF(N212="zákl. přenesená",J212,0)</f>
        <v>0</v>
      </c>
      <c r="BH212" s="230">
        <f>IF(N212="sníž. přenesená",J212,0)</f>
        <v>0</v>
      </c>
      <c r="BI212" s="230">
        <f>IF(N212="nulová",J212,0)</f>
        <v>0</v>
      </c>
      <c r="BJ212" s="17" t="s">
        <v>86</v>
      </c>
      <c r="BK212" s="230">
        <f>ROUND(I212*H212,2)</f>
        <v>0</v>
      </c>
      <c r="BL212" s="17" t="s">
        <v>245</v>
      </c>
      <c r="BM212" s="229" t="s">
        <v>1227</v>
      </c>
    </row>
    <row r="213" s="2" customFormat="1" ht="16.5" customHeight="1">
      <c r="A213" s="38"/>
      <c r="B213" s="39"/>
      <c r="C213" s="218" t="s">
        <v>842</v>
      </c>
      <c r="D213" s="218" t="s">
        <v>165</v>
      </c>
      <c r="E213" s="219" t="s">
        <v>2141</v>
      </c>
      <c r="F213" s="220" t="s">
        <v>2142</v>
      </c>
      <c r="G213" s="221" t="s">
        <v>208</v>
      </c>
      <c r="H213" s="222">
        <v>50</v>
      </c>
      <c r="I213" s="223"/>
      <c r="J213" s="224">
        <f>ROUND(I213*H213,2)</f>
        <v>0</v>
      </c>
      <c r="K213" s="220" t="s">
        <v>1</v>
      </c>
      <c r="L213" s="44"/>
      <c r="M213" s="225" t="s">
        <v>1</v>
      </c>
      <c r="N213" s="226" t="s">
        <v>43</v>
      </c>
      <c r="O213" s="91"/>
      <c r="P213" s="227">
        <f>O213*H213</f>
        <v>0</v>
      </c>
      <c r="Q213" s="227">
        <v>0.00048999999999999998</v>
      </c>
      <c r="R213" s="227">
        <f>Q213*H213</f>
        <v>0.024500000000000001</v>
      </c>
      <c r="S213" s="227">
        <v>0</v>
      </c>
      <c r="T213" s="228">
        <f>S213*H213</f>
        <v>0</v>
      </c>
      <c r="U213" s="38"/>
      <c r="V213" s="38"/>
      <c r="W213" s="38"/>
      <c r="X213" s="38"/>
      <c r="Y213" s="38"/>
      <c r="Z213" s="38"/>
      <c r="AA213" s="38"/>
      <c r="AB213" s="38"/>
      <c r="AC213" s="38"/>
      <c r="AD213" s="38"/>
      <c r="AE213" s="38"/>
      <c r="AR213" s="229" t="s">
        <v>245</v>
      </c>
      <c r="AT213" s="229" t="s">
        <v>165</v>
      </c>
      <c r="AU213" s="229" t="s">
        <v>88</v>
      </c>
      <c r="AY213" s="17" t="s">
        <v>162</v>
      </c>
      <c r="BE213" s="230">
        <f>IF(N213="základní",J213,0)</f>
        <v>0</v>
      </c>
      <c r="BF213" s="230">
        <f>IF(N213="snížená",J213,0)</f>
        <v>0</v>
      </c>
      <c r="BG213" s="230">
        <f>IF(N213="zákl. přenesená",J213,0)</f>
        <v>0</v>
      </c>
      <c r="BH213" s="230">
        <f>IF(N213="sníž. přenesená",J213,0)</f>
        <v>0</v>
      </c>
      <c r="BI213" s="230">
        <f>IF(N213="nulová",J213,0)</f>
        <v>0</v>
      </c>
      <c r="BJ213" s="17" t="s">
        <v>86</v>
      </c>
      <c r="BK213" s="230">
        <f>ROUND(I213*H213,2)</f>
        <v>0</v>
      </c>
      <c r="BL213" s="17" t="s">
        <v>245</v>
      </c>
      <c r="BM213" s="229" t="s">
        <v>1236</v>
      </c>
    </row>
    <row r="214" s="2" customFormat="1" ht="16.5" customHeight="1">
      <c r="A214" s="38"/>
      <c r="B214" s="39"/>
      <c r="C214" s="218" t="s">
        <v>849</v>
      </c>
      <c r="D214" s="218" t="s">
        <v>165</v>
      </c>
      <c r="E214" s="219" t="s">
        <v>2143</v>
      </c>
      <c r="F214" s="220" t="s">
        <v>2144</v>
      </c>
      <c r="G214" s="221" t="s">
        <v>208</v>
      </c>
      <c r="H214" s="222">
        <v>8</v>
      </c>
      <c r="I214" s="223"/>
      <c r="J214" s="224">
        <f>ROUND(I214*H214,2)</f>
        <v>0</v>
      </c>
      <c r="K214" s="220" t="s">
        <v>1</v>
      </c>
      <c r="L214" s="44"/>
      <c r="M214" s="225" t="s">
        <v>1</v>
      </c>
      <c r="N214" s="226" t="s">
        <v>43</v>
      </c>
      <c r="O214" s="91"/>
      <c r="P214" s="227">
        <f>O214*H214</f>
        <v>0</v>
      </c>
      <c r="Q214" s="227">
        <v>0.00059999999999999995</v>
      </c>
      <c r="R214" s="227">
        <f>Q214*H214</f>
        <v>0.0047999999999999996</v>
      </c>
      <c r="S214" s="227">
        <v>0</v>
      </c>
      <c r="T214" s="228">
        <f>S214*H214</f>
        <v>0</v>
      </c>
      <c r="U214" s="38"/>
      <c r="V214" s="38"/>
      <c r="W214" s="38"/>
      <c r="X214" s="38"/>
      <c r="Y214" s="38"/>
      <c r="Z214" s="38"/>
      <c r="AA214" s="38"/>
      <c r="AB214" s="38"/>
      <c r="AC214" s="38"/>
      <c r="AD214" s="38"/>
      <c r="AE214" s="38"/>
      <c r="AR214" s="229" t="s">
        <v>245</v>
      </c>
      <c r="AT214" s="229" t="s">
        <v>165</v>
      </c>
      <c r="AU214" s="229" t="s">
        <v>88</v>
      </c>
      <c r="AY214" s="17" t="s">
        <v>162</v>
      </c>
      <c r="BE214" s="230">
        <f>IF(N214="základní",J214,0)</f>
        <v>0</v>
      </c>
      <c r="BF214" s="230">
        <f>IF(N214="snížená",J214,0)</f>
        <v>0</v>
      </c>
      <c r="BG214" s="230">
        <f>IF(N214="zákl. přenesená",J214,0)</f>
        <v>0</v>
      </c>
      <c r="BH214" s="230">
        <f>IF(N214="sníž. přenesená",J214,0)</f>
        <v>0</v>
      </c>
      <c r="BI214" s="230">
        <f>IF(N214="nulová",J214,0)</f>
        <v>0</v>
      </c>
      <c r="BJ214" s="17" t="s">
        <v>86</v>
      </c>
      <c r="BK214" s="230">
        <f>ROUND(I214*H214,2)</f>
        <v>0</v>
      </c>
      <c r="BL214" s="17" t="s">
        <v>245</v>
      </c>
      <c r="BM214" s="229" t="s">
        <v>1244</v>
      </c>
    </row>
    <row r="215" s="2" customFormat="1" ht="16.5" customHeight="1">
      <c r="A215" s="38"/>
      <c r="B215" s="39"/>
      <c r="C215" s="218" t="s">
        <v>857</v>
      </c>
      <c r="D215" s="218" t="s">
        <v>165</v>
      </c>
      <c r="E215" s="219" t="s">
        <v>2145</v>
      </c>
      <c r="F215" s="220" t="s">
        <v>2146</v>
      </c>
      <c r="G215" s="221" t="s">
        <v>208</v>
      </c>
      <c r="H215" s="222">
        <v>8</v>
      </c>
      <c r="I215" s="223"/>
      <c r="J215" s="224">
        <f>ROUND(I215*H215,2)</f>
        <v>0</v>
      </c>
      <c r="K215" s="220" t="s">
        <v>1</v>
      </c>
      <c r="L215" s="44"/>
      <c r="M215" s="225" t="s">
        <v>1</v>
      </c>
      <c r="N215" s="226" t="s">
        <v>43</v>
      </c>
      <c r="O215" s="91"/>
      <c r="P215" s="227">
        <f>O215*H215</f>
        <v>0</v>
      </c>
      <c r="Q215" s="227">
        <v>0.00079000000000000001</v>
      </c>
      <c r="R215" s="227">
        <f>Q215*H215</f>
        <v>0.0063200000000000001</v>
      </c>
      <c r="S215" s="227">
        <v>0</v>
      </c>
      <c r="T215" s="228">
        <f>S215*H215</f>
        <v>0</v>
      </c>
      <c r="U215" s="38"/>
      <c r="V215" s="38"/>
      <c r="W215" s="38"/>
      <c r="X215" s="38"/>
      <c r="Y215" s="38"/>
      <c r="Z215" s="38"/>
      <c r="AA215" s="38"/>
      <c r="AB215" s="38"/>
      <c r="AC215" s="38"/>
      <c r="AD215" s="38"/>
      <c r="AE215" s="38"/>
      <c r="AR215" s="229" t="s">
        <v>245</v>
      </c>
      <c r="AT215" s="229" t="s">
        <v>165</v>
      </c>
      <c r="AU215" s="229" t="s">
        <v>88</v>
      </c>
      <c r="AY215" s="17" t="s">
        <v>162</v>
      </c>
      <c r="BE215" s="230">
        <f>IF(N215="základní",J215,0)</f>
        <v>0</v>
      </c>
      <c r="BF215" s="230">
        <f>IF(N215="snížená",J215,0)</f>
        <v>0</v>
      </c>
      <c r="BG215" s="230">
        <f>IF(N215="zákl. přenesená",J215,0)</f>
        <v>0</v>
      </c>
      <c r="BH215" s="230">
        <f>IF(N215="sníž. přenesená",J215,0)</f>
        <v>0</v>
      </c>
      <c r="BI215" s="230">
        <f>IF(N215="nulová",J215,0)</f>
        <v>0</v>
      </c>
      <c r="BJ215" s="17" t="s">
        <v>86</v>
      </c>
      <c r="BK215" s="230">
        <f>ROUND(I215*H215,2)</f>
        <v>0</v>
      </c>
      <c r="BL215" s="17" t="s">
        <v>245</v>
      </c>
      <c r="BM215" s="229" t="s">
        <v>1253</v>
      </c>
    </row>
    <row r="216" s="2" customFormat="1" ht="16.5" customHeight="1">
      <c r="A216" s="38"/>
      <c r="B216" s="39"/>
      <c r="C216" s="218" t="s">
        <v>862</v>
      </c>
      <c r="D216" s="218" t="s">
        <v>165</v>
      </c>
      <c r="E216" s="219" t="s">
        <v>2149</v>
      </c>
      <c r="F216" s="220" t="s">
        <v>2150</v>
      </c>
      <c r="G216" s="221" t="s">
        <v>208</v>
      </c>
      <c r="H216" s="222">
        <v>32</v>
      </c>
      <c r="I216" s="223"/>
      <c r="J216" s="224">
        <f>ROUND(I216*H216,2)</f>
        <v>0</v>
      </c>
      <c r="K216" s="220" t="s">
        <v>1</v>
      </c>
      <c r="L216" s="44"/>
      <c r="M216" s="225" t="s">
        <v>1</v>
      </c>
      <c r="N216" s="226" t="s">
        <v>43</v>
      </c>
      <c r="O216" s="91"/>
      <c r="P216" s="227">
        <f>O216*H216</f>
        <v>0</v>
      </c>
      <c r="Q216" s="227">
        <v>0.0019300000000000001</v>
      </c>
      <c r="R216" s="227">
        <f>Q216*H216</f>
        <v>0.061760000000000002</v>
      </c>
      <c r="S216" s="227">
        <v>0</v>
      </c>
      <c r="T216" s="228">
        <f>S216*H216</f>
        <v>0</v>
      </c>
      <c r="U216" s="38"/>
      <c r="V216" s="38"/>
      <c r="W216" s="38"/>
      <c r="X216" s="38"/>
      <c r="Y216" s="38"/>
      <c r="Z216" s="38"/>
      <c r="AA216" s="38"/>
      <c r="AB216" s="38"/>
      <c r="AC216" s="38"/>
      <c r="AD216" s="38"/>
      <c r="AE216" s="38"/>
      <c r="AR216" s="229" t="s">
        <v>245</v>
      </c>
      <c r="AT216" s="229" t="s">
        <v>165</v>
      </c>
      <c r="AU216" s="229" t="s">
        <v>88</v>
      </c>
      <c r="AY216" s="17" t="s">
        <v>162</v>
      </c>
      <c r="BE216" s="230">
        <f>IF(N216="základní",J216,0)</f>
        <v>0</v>
      </c>
      <c r="BF216" s="230">
        <f>IF(N216="snížená",J216,0)</f>
        <v>0</v>
      </c>
      <c r="BG216" s="230">
        <f>IF(N216="zákl. přenesená",J216,0)</f>
        <v>0</v>
      </c>
      <c r="BH216" s="230">
        <f>IF(N216="sníž. přenesená",J216,0)</f>
        <v>0</v>
      </c>
      <c r="BI216" s="230">
        <f>IF(N216="nulová",J216,0)</f>
        <v>0</v>
      </c>
      <c r="BJ216" s="17" t="s">
        <v>86</v>
      </c>
      <c r="BK216" s="230">
        <f>ROUND(I216*H216,2)</f>
        <v>0</v>
      </c>
      <c r="BL216" s="17" t="s">
        <v>245</v>
      </c>
      <c r="BM216" s="229" t="s">
        <v>1262</v>
      </c>
    </row>
    <row r="217" s="2" customFormat="1" ht="16.5" customHeight="1">
      <c r="A217" s="38"/>
      <c r="B217" s="39"/>
      <c r="C217" s="218" t="s">
        <v>871</v>
      </c>
      <c r="D217" s="218" t="s">
        <v>165</v>
      </c>
      <c r="E217" s="219" t="s">
        <v>2232</v>
      </c>
      <c r="F217" s="220" t="s">
        <v>2233</v>
      </c>
      <c r="G217" s="221" t="s">
        <v>208</v>
      </c>
      <c r="H217" s="222">
        <v>8</v>
      </c>
      <c r="I217" s="223"/>
      <c r="J217" s="224">
        <f>ROUND(I217*H217,2)</f>
        <v>0</v>
      </c>
      <c r="K217" s="220" t="s">
        <v>1</v>
      </c>
      <c r="L217" s="44"/>
      <c r="M217" s="225" t="s">
        <v>1</v>
      </c>
      <c r="N217" s="226" t="s">
        <v>43</v>
      </c>
      <c r="O217" s="91"/>
      <c r="P217" s="227">
        <f>O217*H217</f>
        <v>0</v>
      </c>
      <c r="Q217" s="227">
        <v>0.0019300000000000001</v>
      </c>
      <c r="R217" s="227">
        <f>Q217*H217</f>
        <v>0.015440000000000001</v>
      </c>
      <c r="S217" s="227">
        <v>0</v>
      </c>
      <c r="T217" s="228">
        <f>S217*H217</f>
        <v>0</v>
      </c>
      <c r="U217" s="38"/>
      <c r="V217" s="38"/>
      <c r="W217" s="38"/>
      <c r="X217" s="38"/>
      <c r="Y217" s="38"/>
      <c r="Z217" s="38"/>
      <c r="AA217" s="38"/>
      <c r="AB217" s="38"/>
      <c r="AC217" s="38"/>
      <c r="AD217" s="38"/>
      <c r="AE217" s="38"/>
      <c r="AR217" s="229" t="s">
        <v>245</v>
      </c>
      <c r="AT217" s="229" t="s">
        <v>165</v>
      </c>
      <c r="AU217" s="229" t="s">
        <v>88</v>
      </c>
      <c r="AY217" s="17" t="s">
        <v>162</v>
      </c>
      <c r="BE217" s="230">
        <f>IF(N217="základní",J217,0)</f>
        <v>0</v>
      </c>
      <c r="BF217" s="230">
        <f>IF(N217="snížená",J217,0)</f>
        <v>0</v>
      </c>
      <c r="BG217" s="230">
        <f>IF(N217="zákl. přenesená",J217,0)</f>
        <v>0</v>
      </c>
      <c r="BH217" s="230">
        <f>IF(N217="sníž. přenesená",J217,0)</f>
        <v>0</v>
      </c>
      <c r="BI217" s="230">
        <f>IF(N217="nulová",J217,0)</f>
        <v>0</v>
      </c>
      <c r="BJ217" s="17" t="s">
        <v>86</v>
      </c>
      <c r="BK217" s="230">
        <f>ROUND(I217*H217,2)</f>
        <v>0</v>
      </c>
      <c r="BL217" s="17" t="s">
        <v>245</v>
      </c>
      <c r="BM217" s="229" t="s">
        <v>1270</v>
      </c>
    </row>
    <row r="218" s="2" customFormat="1" ht="16.5" customHeight="1">
      <c r="A218" s="38"/>
      <c r="B218" s="39"/>
      <c r="C218" s="218" t="s">
        <v>876</v>
      </c>
      <c r="D218" s="218" t="s">
        <v>165</v>
      </c>
      <c r="E218" s="219" t="s">
        <v>2161</v>
      </c>
      <c r="F218" s="220" t="s">
        <v>2162</v>
      </c>
      <c r="G218" s="221" t="s">
        <v>268</v>
      </c>
      <c r="H218" s="222">
        <v>6</v>
      </c>
      <c r="I218" s="223"/>
      <c r="J218" s="224">
        <f>ROUND(I218*H218,2)</f>
        <v>0</v>
      </c>
      <c r="K218" s="220" t="s">
        <v>1</v>
      </c>
      <c r="L218" s="44"/>
      <c r="M218" s="225" t="s">
        <v>1</v>
      </c>
      <c r="N218" s="226" t="s">
        <v>43</v>
      </c>
      <c r="O218" s="91"/>
      <c r="P218" s="227">
        <f>O218*H218</f>
        <v>0</v>
      </c>
      <c r="Q218" s="227">
        <v>0</v>
      </c>
      <c r="R218" s="227">
        <f>Q218*H218</f>
        <v>0</v>
      </c>
      <c r="S218" s="227">
        <v>0</v>
      </c>
      <c r="T218" s="228">
        <f>S218*H218</f>
        <v>0</v>
      </c>
      <c r="U218" s="38"/>
      <c r="V218" s="38"/>
      <c r="W218" s="38"/>
      <c r="X218" s="38"/>
      <c r="Y218" s="38"/>
      <c r="Z218" s="38"/>
      <c r="AA218" s="38"/>
      <c r="AB218" s="38"/>
      <c r="AC218" s="38"/>
      <c r="AD218" s="38"/>
      <c r="AE218" s="38"/>
      <c r="AR218" s="229" t="s">
        <v>245</v>
      </c>
      <c r="AT218" s="229" t="s">
        <v>165</v>
      </c>
      <c r="AU218" s="229" t="s">
        <v>88</v>
      </c>
      <c r="AY218" s="17" t="s">
        <v>162</v>
      </c>
      <c r="BE218" s="230">
        <f>IF(N218="základní",J218,0)</f>
        <v>0</v>
      </c>
      <c r="BF218" s="230">
        <f>IF(N218="snížená",J218,0)</f>
        <v>0</v>
      </c>
      <c r="BG218" s="230">
        <f>IF(N218="zákl. přenesená",J218,0)</f>
        <v>0</v>
      </c>
      <c r="BH218" s="230">
        <f>IF(N218="sníž. přenesená",J218,0)</f>
        <v>0</v>
      </c>
      <c r="BI218" s="230">
        <f>IF(N218="nulová",J218,0)</f>
        <v>0</v>
      </c>
      <c r="BJ218" s="17" t="s">
        <v>86</v>
      </c>
      <c r="BK218" s="230">
        <f>ROUND(I218*H218,2)</f>
        <v>0</v>
      </c>
      <c r="BL218" s="17" t="s">
        <v>245</v>
      </c>
      <c r="BM218" s="229" t="s">
        <v>1278</v>
      </c>
    </row>
    <row r="219" s="2" customFormat="1" ht="16.5" customHeight="1">
      <c r="A219" s="38"/>
      <c r="B219" s="39"/>
      <c r="C219" s="218" t="s">
        <v>881</v>
      </c>
      <c r="D219" s="218" t="s">
        <v>165</v>
      </c>
      <c r="E219" s="219" t="s">
        <v>2234</v>
      </c>
      <c r="F219" s="220" t="s">
        <v>2235</v>
      </c>
      <c r="G219" s="221" t="s">
        <v>713</v>
      </c>
      <c r="H219" s="222">
        <v>6</v>
      </c>
      <c r="I219" s="223"/>
      <c r="J219" s="224">
        <f>ROUND(I219*H219,2)</f>
        <v>0</v>
      </c>
      <c r="K219" s="220" t="s">
        <v>1</v>
      </c>
      <c r="L219" s="44"/>
      <c r="M219" s="225" t="s">
        <v>1</v>
      </c>
      <c r="N219" s="226" t="s">
        <v>43</v>
      </c>
      <c r="O219" s="91"/>
      <c r="P219" s="227">
        <f>O219*H219</f>
        <v>0</v>
      </c>
      <c r="Q219" s="227">
        <v>0.0087799999999999996</v>
      </c>
      <c r="R219" s="227">
        <f>Q219*H219</f>
        <v>0.052679999999999998</v>
      </c>
      <c r="S219" s="227">
        <v>0</v>
      </c>
      <c r="T219" s="228">
        <f>S219*H219</f>
        <v>0</v>
      </c>
      <c r="U219" s="38"/>
      <c r="V219" s="38"/>
      <c r="W219" s="38"/>
      <c r="X219" s="38"/>
      <c r="Y219" s="38"/>
      <c r="Z219" s="38"/>
      <c r="AA219" s="38"/>
      <c r="AB219" s="38"/>
      <c r="AC219" s="38"/>
      <c r="AD219" s="38"/>
      <c r="AE219" s="38"/>
      <c r="AR219" s="229" t="s">
        <v>245</v>
      </c>
      <c r="AT219" s="229" t="s">
        <v>165</v>
      </c>
      <c r="AU219" s="229" t="s">
        <v>88</v>
      </c>
      <c r="AY219" s="17" t="s">
        <v>162</v>
      </c>
      <c r="BE219" s="230">
        <f>IF(N219="základní",J219,0)</f>
        <v>0</v>
      </c>
      <c r="BF219" s="230">
        <f>IF(N219="snížená",J219,0)</f>
        <v>0</v>
      </c>
      <c r="BG219" s="230">
        <f>IF(N219="zákl. přenesená",J219,0)</f>
        <v>0</v>
      </c>
      <c r="BH219" s="230">
        <f>IF(N219="sníž. přenesená",J219,0)</f>
        <v>0</v>
      </c>
      <c r="BI219" s="230">
        <f>IF(N219="nulová",J219,0)</f>
        <v>0</v>
      </c>
      <c r="BJ219" s="17" t="s">
        <v>86</v>
      </c>
      <c r="BK219" s="230">
        <f>ROUND(I219*H219,2)</f>
        <v>0</v>
      </c>
      <c r="BL219" s="17" t="s">
        <v>245</v>
      </c>
      <c r="BM219" s="229" t="s">
        <v>1287</v>
      </c>
    </row>
    <row r="220" s="2" customFormat="1" ht="16.5" customHeight="1">
      <c r="A220" s="38"/>
      <c r="B220" s="39"/>
      <c r="C220" s="218" t="s">
        <v>887</v>
      </c>
      <c r="D220" s="218" t="s">
        <v>165</v>
      </c>
      <c r="E220" s="219" t="s">
        <v>2163</v>
      </c>
      <c r="F220" s="220" t="s">
        <v>2164</v>
      </c>
      <c r="G220" s="221" t="s">
        <v>268</v>
      </c>
      <c r="H220" s="222">
        <v>6</v>
      </c>
      <c r="I220" s="223"/>
      <c r="J220" s="224">
        <f>ROUND(I220*H220,2)</f>
        <v>0</v>
      </c>
      <c r="K220" s="220" t="s">
        <v>1</v>
      </c>
      <c r="L220" s="44"/>
      <c r="M220" s="225" t="s">
        <v>1</v>
      </c>
      <c r="N220" s="226" t="s">
        <v>43</v>
      </c>
      <c r="O220" s="91"/>
      <c r="P220" s="227">
        <f>O220*H220</f>
        <v>0</v>
      </c>
      <c r="Q220" s="227">
        <v>0.00023000000000000001</v>
      </c>
      <c r="R220" s="227">
        <f>Q220*H220</f>
        <v>0.0013800000000000002</v>
      </c>
      <c r="S220" s="227">
        <v>0</v>
      </c>
      <c r="T220" s="228">
        <f>S220*H220</f>
        <v>0</v>
      </c>
      <c r="U220" s="38"/>
      <c r="V220" s="38"/>
      <c r="W220" s="38"/>
      <c r="X220" s="38"/>
      <c r="Y220" s="38"/>
      <c r="Z220" s="38"/>
      <c r="AA220" s="38"/>
      <c r="AB220" s="38"/>
      <c r="AC220" s="38"/>
      <c r="AD220" s="38"/>
      <c r="AE220" s="38"/>
      <c r="AR220" s="229" t="s">
        <v>245</v>
      </c>
      <c r="AT220" s="229" t="s">
        <v>165</v>
      </c>
      <c r="AU220" s="229" t="s">
        <v>88</v>
      </c>
      <c r="AY220" s="17" t="s">
        <v>162</v>
      </c>
      <c r="BE220" s="230">
        <f>IF(N220="základní",J220,0)</f>
        <v>0</v>
      </c>
      <c r="BF220" s="230">
        <f>IF(N220="snížená",J220,0)</f>
        <v>0</v>
      </c>
      <c r="BG220" s="230">
        <f>IF(N220="zákl. přenesená",J220,0)</f>
        <v>0</v>
      </c>
      <c r="BH220" s="230">
        <f>IF(N220="sníž. přenesená",J220,0)</f>
        <v>0</v>
      </c>
      <c r="BI220" s="230">
        <f>IF(N220="nulová",J220,0)</f>
        <v>0</v>
      </c>
      <c r="BJ220" s="17" t="s">
        <v>86</v>
      </c>
      <c r="BK220" s="230">
        <f>ROUND(I220*H220,2)</f>
        <v>0</v>
      </c>
      <c r="BL220" s="17" t="s">
        <v>245</v>
      </c>
      <c r="BM220" s="229" t="s">
        <v>1295</v>
      </c>
    </row>
    <row r="221" s="2" customFormat="1" ht="16.5" customHeight="1">
      <c r="A221" s="38"/>
      <c r="B221" s="39"/>
      <c r="C221" s="218" t="s">
        <v>893</v>
      </c>
      <c r="D221" s="218" t="s">
        <v>165</v>
      </c>
      <c r="E221" s="219" t="s">
        <v>2236</v>
      </c>
      <c r="F221" s="220" t="s">
        <v>2237</v>
      </c>
      <c r="G221" s="221" t="s">
        <v>713</v>
      </c>
      <c r="H221" s="222">
        <v>1</v>
      </c>
      <c r="I221" s="223"/>
      <c r="J221" s="224">
        <f>ROUND(I221*H221,2)</f>
        <v>0</v>
      </c>
      <c r="K221" s="220" t="s">
        <v>1</v>
      </c>
      <c r="L221" s="44"/>
      <c r="M221" s="225" t="s">
        <v>1</v>
      </c>
      <c r="N221" s="226" t="s">
        <v>43</v>
      </c>
      <c r="O221" s="91"/>
      <c r="P221" s="227">
        <f>O221*H221</f>
        <v>0</v>
      </c>
      <c r="Q221" s="227">
        <v>0.00048999999999999998</v>
      </c>
      <c r="R221" s="227">
        <f>Q221*H221</f>
        <v>0.00048999999999999998</v>
      </c>
      <c r="S221" s="227">
        <v>0</v>
      </c>
      <c r="T221" s="228">
        <f>S221*H221</f>
        <v>0</v>
      </c>
      <c r="U221" s="38"/>
      <c r="V221" s="38"/>
      <c r="W221" s="38"/>
      <c r="X221" s="38"/>
      <c r="Y221" s="38"/>
      <c r="Z221" s="38"/>
      <c r="AA221" s="38"/>
      <c r="AB221" s="38"/>
      <c r="AC221" s="38"/>
      <c r="AD221" s="38"/>
      <c r="AE221" s="38"/>
      <c r="AR221" s="229" t="s">
        <v>245</v>
      </c>
      <c r="AT221" s="229" t="s">
        <v>165</v>
      </c>
      <c r="AU221" s="229" t="s">
        <v>88</v>
      </c>
      <c r="AY221" s="17" t="s">
        <v>162</v>
      </c>
      <c r="BE221" s="230">
        <f>IF(N221="základní",J221,0)</f>
        <v>0</v>
      </c>
      <c r="BF221" s="230">
        <f>IF(N221="snížená",J221,0)</f>
        <v>0</v>
      </c>
      <c r="BG221" s="230">
        <f>IF(N221="zákl. přenesená",J221,0)</f>
        <v>0</v>
      </c>
      <c r="BH221" s="230">
        <f>IF(N221="sníž. přenesená",J221,0)</f>
        <v>0</v>
      </c>
      <c r="BI221" s="230">
        <f>IF(N221="nulová",J221,0)</f>
        <v>0</v>
      </c>
      <c r="BJ221" s="17" t="s">
        <v>86</v>
      </c>
      <c r="BK221" s="230">
        <f>ROUND(I221*H221,2)</f>
        <v>0</v>
      </c>
      <c r="BL221" s="17" t="s">
        <v>245</v>
      </c>
      <c r="BM221" s="229" t="s">
        <v>1304</v>
      </c>
    </row>
    <row r="222" s="12" customFormat="1" ht="25.92" customHeight="1">
      <c r="A222" s="12"/>
      <c r="B222" s="202"/>
      <c r="C222" s="203"/>
      <c r="D222" s="204" t="s">
        <v>77</v>
      </c>
      <c r="E222" s="205" t="s">
        <v>2238</v>
      </c>
      <c r="F222" s="205" t="s">
        <v>2239</v>
      </c>
      <c r="G222" s="203"/>
      <c r="H222" s="203"/>
      <c r="I222" s="206"/>
      <c r="J222" s="207">
        <f>BK222</f>
        <v>0</v>
      </c>
      <c r="K222" s="203"/>
      <c r="L222" s="208"/>
      <c r="M222" s="209"/>
      <c r="N222" s="210"/>
      <c r="O222" s="210"/>
      <c r="P222" s="211">
        <f>P223</f>
        <v>0</v>
      </c>
      <c r="Q222" s="210"/>
      <c r="R222" s="211">
        <f>R223</f>
        <v>0.90771000000000024</v>
      </c>
      <c r="S222" s="210"/>
      <c r="T222" s="212">
        <f>T223</f>
        <v>0</v>
      </c>
      <c r="U222" s="12"/>
      <c r="V222" s="12"/>
      <c r="W222" s="12"/>
      <c r="X222" s="12"/>
      <c r="Y222" s="12"/>
      <c r="Z222" s="12"/>
      <c r="AA222" s="12"/>
      <c r="AB222" s="12"/>
      <c r="AC222" s="12"/>
      <c r="AD222" s="12"/>
      <c r="AE222" s="12"/>
      <c r="AR222" s="213" t="s">
        <v>88</v>
      </c>
      <c r="AT222" s="214" t="s">
        <v>77</v>
      </c>
      <c r="AU222" s="214" t="s">
        <v>78</v>
      </c>
      <c r="AY222" s="213" t="s">
        <v>162</v>
      </c>
      <c r="BK222" s="215">
        <f>BK223</f>
        <v>0</v>
      </c>
    </row>
    <row r="223" s="12" customFormat="1" ht="22.8" customHeight="1">
      <c r="A223" s="12"/>
      <c r="B223" s="202"/>
      <c r="C223" s="203"/>
      <c r="D223" s="204" t="s">
        <v>77</v>
      </c>
      <c r="E223" s="216" t="s">
        <v>2074</v>
      </c>
      <c r="F223" s="216" t="s">
        <v>1</v>
      </c>
      <c r="G223" s="203"/>
      <c r="H223" s="203"/>
      <c r="I223" s="206"/>
      <c r="J223" s="217">
        <f>BK223</f>
        <v>0</v>
      </c>
      <c r="K223" s="203"/>
      <c r="L223" s="208"/>
      <c r="M223" s="209"/>
      <c r="N223" s="210"/>
      <c r="O223" s="210"/>
      <c r="P223" s="211">
        <f>SUM(P224:P263)</f>
        <v>0</v>
      </c>
      <c r="Q223" s="210"/>
      <c r="R223" s="211">
        <f>SUM(R224:R263)</f>
        <v>0.90771000000000024</v>
      </c>
      <c r="S223" s="210"/>
      <c r="T223" s="212">
        <f>SUM(T224:T263)</f>
        <v>0</v>
      </c>
      <c r="U223" s="12"/>
      <c r="V223" s="12"/>
      <c r="W223" s="12"/>
      <c r="X223" s="12"/>
      <c r="Y223" s="12"/>
      <c r="Z223" s="12"/>
      <c r="AA223" s="12"/>
      <c r="AB223" s="12"/>
      <c r="AC223" s="12"/>
      <c r="AD223" s="12"/>
      <c r="AE223" s="12"/>
      <c r="AR223" s="213" t="s">
        <v>88</v>
      </c>
      <c r="AT223" s="214" t="s">
        <v>77</v>
      </c>
      <c r="AU223" s="214" t="s">
        <v>86</v>
      </c>
      <c r="AY223" s="213" t="s">
        <v>162</v>
      </c>
      <c r="BK223" s="215">
        <f>SUM(BK224:BK263)</f>
        <v>0</v>
      </c>
    </row>
    <row r="224" s="2" customFormat="1" ht="16.5" customHeight="1">
      <c r="A224" s="38"/>
      <c r="B224" s="39"/>
      <c r="C224" s="218" t="s">
        <v>897</v>
      </c>
      <c r="D224" s="218" t="s">
        <v>165</v>
      </c>
      <c r="E224" s="219" t="s">
        <v>2240</v>
      </c>
      <c r="F224" s="220" t="s">
        <v>2241</v>
      </c>
      <c r="G224" s="221" t="s">
        <v>713</v>
      </c>
      <c r="H224" s="222">
        <v>4</v>
      </c>
      <c r="I224" s="223"/>
      <c r="J224" s="224">
        <f>ROUND(I224*H224,2)</f>
        <v>0</v>
      </c>
      <c r="K224" s="220" t="s">
        <v>1</v>
      </c>
      <c r="L224" s="44"/>
      <c r="M224" s="225" t="s">
        <v>1</v>
      </c>
      <c r="N224" s="226" t="s">
        <v>43</v>
      </c>
      <c r="O224" s="91"/>
      <c r="P224" s="227">
        <f>O224*H224</f>
        <v>0</v>
      </c>
      <c r="Q224" s="227">
        <v>0.01336</v>
      </c>
      <c r="R224" s="227">
        <f>Q224*H224</f>
        <v>0.053440000000000001</v>
      </c>
      <c r="S224" s="227">
        <v>0</v>
      </c>
      <c r="T224" s="228">
        <f>S224*H224</f>
        <v>0</v>
      </c>
      <c r="U224" s="38"/>
      <c r="V224" s="38"/>
      <c r="W224" s="38"/>
      <c r="X224" s="38"/>
      <c r="Y224" s="38"/>
      <c r="Z224" s="38"/>
      <c r="AA224" s="38"/>
      <c r="AB224" s="38"/>
      <c r="AC224" s="38"/>
      <c r="AD224" s="38"/>
      <c r="AE224" s="38"/>
      <c r="AR224" s="229" t="s">
        <v>245</v>
      </c>
      <c r="AT224" s="229" t="s">
        <v>165</v>
      </c>
      <c r="AU224" s="229" t="s">
        <v>88</v>
      </c>
      <c r="AY224" s="17" t="s">
        <v>162</v>
      </c>
      <c r="BE224" s="230">
        <f>IF(N224="základní",J224,0)</f>
        <v>0</v>
      </c>
      <c r="BF224" s="230">
        <f>IF(N224="snížená",J224,0)</f>
        <v>0</v>
      </c>
      <c r="BG224" s="230">
        <f>IF(N224="zákl. přenesená",J224,0)</f>
        <v>0</v>
      </c>
      <c r="BH224" s="230">
        <f>IF(N224="sníž. přenesená",J224,0)</f>
        <v>0</v>
      </c>
      <c r="BI224" s="230">
        <f>IF(N224="nulová",J224,0)</f>
        <v>0</v>
      </c>
      <c r="BJ224" s="17" t="s">
        <v>86</v>
      </c>
      <c r="BK224" s="230">
        <f>ROUND(I224*H224,2)</f>
        <v>0</v>
      </c>
      <c r="BL224" s="17" t="s">
        <v>245</v>
      </c>
      <c r="BM224" s="229" t="s">
        <v>1314</v>
      </c>
    </row>
    <row r="225" s="2" customFormat="1" ht="16.5" customHeight="1">
      <c r="A225" s="38"/>
      <c r="B225" s="39"/>
      <c r="C225" s="218" t="s">
        <v>902</v>
      </c>
      <c r="D225" s="218" t="s">
        <v>165</v>
      </c>
      <c r="E225" s="219" t="s">
        <v>2242</v>
      </c>
      <c r="F225" s="220" t="s">
        <v>2243</v>
      </c>
      <c r="G225" s="221" t="s">
        <v>713</v>
      </c>
      <c r="H225" s="222">
        <v>4</v>
      </c>
      <c r="I225" s="223"/>
      <c r="J225" s="224">
        <f>ROUND(I225*H225,2)</f>
        <v>0</v>
      </c>
      <c r="K225" s="220" t="s">
        <v>1</v>
      </c>
      <c r="L225" s="44"/>
      <c r="M225" s="225" t="s">
        <v>1</v>
      </c>
      <c r="N225" s="226" t="s">
        <v>43</v>
      </c>
      <c r="O225" s="91"/>
      <c r="P225" s="227">
        <f>O225*H225</f>
        <v>0</v>
      </c>
      <c r="Q225" s="227">
        <v>0.00013999999999999999</v>
      </c>
      <c r="R225" s="227">
        <f>Q225*H225</f>
        <v>0.00055999999999999995</v>
      </c>
      <c r="S225" s="227">
        <v>0</v>
      </c>
      <c r="T225" s="228">
        <f>S225*H225</f>
        <v>0</v>
      </c>
      <c r="U225" s="38"/>
      <c r="V225" s="38"/>
      <c r="W225" s="38"/>
      <c r="X225" s="38"/>
      <c r="Y225" s="38"/>
      <c r="Z225" s="38"/>
      <c r="AA225" s="38"/>
      <c r="AB225" s="38"/>
      <c r="AC225" s="38"/>
      <c r="AD225" s="38"/>
      <c r="AE225" s="38"/>
      <c r="AR225" s="229" t="s">
        <v>245</v>
      </c>
      <c r="AT225" s="229" t="s">
        <v>165</v>
      </c>
      <c r="AU225" s="229" t="s">
        <v>88</v>
      </c>
      <c r="AY225" s="17" t="s">
        <v>162</v>
      </c>
      <c r="BE225" s="230">
        <f>IF(N225="základní",J225,0)</f>
        <v>0</v>
      </c>
      <c r="BF225" s="230">
        <f>IF(N225="snížená",J225,0)</f>
        <v>0</v>
      </c>
      <c r="BG225" s="230">
        <f>IF(N225="zákl. přenesená",J225,0)</f>
        <v>0</v>
      </c>
      <c r="BH225" s="230">
        <f>IF(N225="sníž. přenesená",J225,0)</f>
        <v>0</v>
      </c>
      <c r="BI225" s="230">
        <f>IF(N225="nulová",J225,0)</f>
        <v>0</v>
      </c>
      <c r="BJ225" s="17" t="s">
        <v>86</v>
      </c>
      <c r="BK225" s="230">
        <f>ROUND(I225*H225,2)</f>
        <v>0</v>
      </c>
      <c r="BL225" s="17" t="s">
        <v>245</v>
      </c>
      <c r="BM225" s="229" t="s">
        <v>1322</v>
      </c>
    </row>
    <row r="226" s="2" customFormat="1" ht="16.5" customHeight="1">
      <c r="A226" s="38"/>
      <c r="B226" s="39"/>
      <c r="C226" s="218" t="s">
        <v>906</v>
      </c>
      <c r="D226" s="218" t="s">
        <v>165</v>
      </c>
      <c r="E226" s="219" t="s">
        <v>2244</v>
      </c>
      <c r="F226" s="220" t="s">
        <v>2245</v>
      </c>
      <c r="G226" s="221" t="s">
        <v>713</v>
      </c>
      <c r="H226" s="222">
        <v>4</v>
      </c>
      <c r="I226" s="223"/>
      <c r="J226" s="224">
        <f>ROUND(I226*H226,2)</f>
        <v>0</v>
      </c>
      <c r="K226" s="220" t="s">
        <v>1</v>
      </c>
      <c r="L226" s="44"/>
      <c r="M226" s="225" t="s">
        <v>1</v>
      </c>
      <c r="N226" s="226" t="s">
        <v>43</v>
      </c>
      <c r="O226" s="91"/>
      <c r="P226" s="227">
        <f>O226*H226</f>
        <v>0</v>
      </c>
      <c r="Q226" s="227">
        <v>0.00013999999999999999</v>
      </c>
      <c r="R226" s="227">
        <f>Q226*H226</f>
        <v>0.00055999999999999995</v>
      </c>
      <c r="S226" s="227">
        <v>0</v>
      </c>
      <c r="T226" s="228">
        <f>S226*H226</f>
        <v>0</v>
      </c>
      <c r="U226" s="38"/>
      <c r="V226" s="38"/>
      <c r="W226" s="38"/>
      <c r="X226" s="38"/>
      <c r="Y226" s="38"/>
      <c r="Z226" s="38"/>
      <c r="AA226" s="38"/>
      <c r="AB226" s="38"/>
      <c r="AC226" s="38"/>
      <c r="AD226" s="38"/>
      <c r="AE226" s="38"/>
      <c r="AR226" s="229" t="s">
        <v>245</v>
      </c>
      <c r="AT226" s="229" t="s">
        <v>165</v>
      </c>
      <c r="AU226" s="229" t="s">
        <v>88</v>
      </c>
      <c r="AY226" s="17" t="s">
        <v>162</v>
      </c>
      <c r="BE226" s="230">
        <f>IF(N226="základní",J226,0)</f>
        <v>0</v>
      </c>
      <c r="BF226" s="230">
        <f>IF(N226="snížená",J226,0)</f>
        <v>0</v>
      </c>
      <c r="BG226" s="230">
        <f>IF(N226="zákl. přenesená",J226,0)</f>
        <v>0</v>
      </c>
      <c r="BH226" s="230">
        <f>IF(N226="sníž. přenesená",J226,0)</f>
        <v>0</v>
      </c>
      <c r="BI226" s="230">
        <f>IF(N226="nulová",J226,0)</f>
        <v>0</v>
      </c>
      <c r="BJ226" s="17" t="s">
        <v>86</v>
      </c>
      <c r="BK226" s="230">
        <f>ROUND(I226*H226,2)</f>
        <v>0</v>
      </c>
      <c r="BL226" s="17" t="s">
        <v>245</v>
      </c>
      <c r="BM226" s="229" t="s">
        <v>1332</v>
      </c>
    </row>
    <row r="227" s="2" customFormat="1" ht="16.5" customHeight="1">
      <c r="A227" s="38"/>
      <c r="B227" s="39"/>
      <c r="C227" s="218" t="s">
        <v>912</v>
      </c>
      <c r="D227" s="218" t="s">
        <v>165</v>
      </c>
      <c r="E227" s="219" t="s">
        <v>2246</v>
      </c>
      <c r="F227" s="220" t="s">
        <v>2247</v>
      </c>
      <c r="G227" s="221" t="s">
        <v>713</v>
      </c>
      <c r="H227" s="222">
        <v>4</v>
      </c>
      <c r="I227" s="223"/>
      <c r="J227" s="224">
        <f>ROUND(I227*H227,2)</f>
        <v>0</v>
      </c>
      <c r="K227" s="220" t="s">
        <v>1</v>
      </c>
      <c r="L227" s="44"/>
      <c r="M227" s="225" t="s">
        <v>1</v>
      </c>
      <c r="N227" s="226" t="s">
        <v>43</v>
      </c>
      <c r="O227" s="91"/>
      <c r="P227" s="227">
        <f>O227*H227</f>
        <v>0</v>
      </c>
      <c r="Q227" s="227">
        <v>0.00013999999999999999</v>
      </c>
      <c r="R227" s="227">
        <f>Q227*H227</f>
        <v>0.00055999999999999995</v>
      </c>
      <c r="S227" s="227">
        <v>0</v>
      </c>
      <c r="T227" s="228">
        <f>S227*H227</f>
        <v>0</v>
      </c>
      <c r="U227" s="38"/>
      <c r="V227" s="38"/>
      <c r="W227" s="38"/>
      <c r="X227" s="38"/>
      <c r="Y227" s="38"/>
      <c r="Z227" s="38"/>
      <c r="AA227" s="38"/>
      <c r="AB227" s="38"/>
      <c r="AC227" s="38"/>
      <c r="AD227" s="38"/>
      <c r="AE227" s="38"/>
      <c r="AR227" s="229" t="s">
        <v>245</v>
      </c>
      <c r="AT227" s="229" t="s">
        <v>165</v>
      </c>
      <c r="AU227" s="229" t="s">
        <v>88</v>
      </c>
      <c r="AY227" s="17" t="s">
        <v>162</v>
      </c>
      <c r="BE227" s="230">
        <f>IF(N227="základní",J227,0)</f>
        <v>0</v>
      </c>
      <c r="BF227" s="230">
        <f>IF(N227="snížená",J227,0)</f>
        <v>0</v>
      </c>
      <c r="BG227" s="230">
        <f>IF(N227="zákl. přenesená",J227,0)</f>
        <v>0</v>
      </c>
      <c r="BH227" s="230">
        <f>IF(N227="sníž. přenesená",J227,0)</f>
        <v>0</v>
      </c>
      <c r="BI227" s="230">
        <f>IF(N227="nulová",J227,0)</f>
        <v>0</v>
      </c>
      <c r="BJ227" s="17" t="s">
        <v>86</v>
      </c>
      <c r="BK227" s="230">
        <f>ROUND(I227*H227,2)</f>
        <v>0</v>
      </c>
      <c r="BL227" s="17" t="s">
        <v>245</v>
      </c>
      <c r="BM227" s="229" t="s">
        <v>1340</v>
      </c>
    </row>
    <row r="228" s="2" customFormat="1" ht="16.5" customHeight="1">
      <c r="A228" s="38"/>
      <c r="B228" s="39"/>
      <c r="C228" s="218" t="s">
        <v>917</v>
      </c>
      <c r="D228" s="218" t="s">
        <v>165</v>
      </c>
      <c r="E228" s="219" t="s">
        <v>2248</v>
      </c>
      <c r="F228" s="220" t="s">
        <v>2249</v>
      </c>
      <c r="G228" s="221" t="s">
        <v>713</v>
      </c>
      <c r="H228" s="222">
        <v>4</v>
      </c>
      <c r="I228" s="223"/>
      <c r="J228" s="224">
        <f>ROUND(I228*H228,2)</f>
        <v>0</v>
      </c>
      <c r="K228" s="220" t="s">
        <v>1</v>
      </c>
      <c r="L228" s="44"/>
      <c r="M228" s="225" t="s">
        <v>1</v>
      </c>
      <c r="N228" s="226" t="s">
        <v>43</v>
      </c>
      <c r="O228" s="91"/>
      <c r="P228" s="227">
        <f>O228*H228</f>
        <v>0</v>
      </c>
      <c r="Q228" s="227">
        <v>0.01056</v>
      </c>
      <c r="R228" s="227">
        <f>Q228*H228</f>
        <v>0.04224</v>
      </c>
      <c r="S228" s="227">
        <v>0</v>
      </c>
      <c r="T228" s="228">
        <f>S228*H228</f>
        <v>0</v>
      </c>
      <c r="U228" s="38"/>
      <c r="V228" s="38"/>
      <c r="W228" s="38"/>
      <c r="X228" s="38"/>
      <c r="Y228" s="38"/>
      <c r="Z228" s="38"/>
      <c r="AA228" s="38"/>
      <c r="AB228" s="38"/>
      <c r="AC228" s="38"/>
      <c r="AD228" s="38"/>
      <c r="AE228" s="38"/>
      <c r="AR228" s="229" t="s">
        <v>245</v>
      </c>
      <c r="AT228" s="229" t="s">
        <v>165</v>
      </c>
      <c r="AU228" s="229" t="s">
        <v>88</v>
      </c>
      <c r="AY228" s="17" t="s">
        <v>162</v>
      </c>
      <c r="BE228" s="230">
        <f>IF(N228="základní",J228,0)</f>
        <v>0</v>
      </c>
      <c r="BF228" s="230">
        <f>IF(N228="snížená",J228,0)</f>
        <v>0</v>
      </c>
      <c r="BG228" s="230">
        <f>IF(N228="zákl. přenesená",J228,0)</f>
        <v>0</v>
      </c>
      <c r="BH228" s="230">
        <f>IF(N228="sníž. přenesená",J228,0)</f>
        <v>0</v>
      </c>
      <c r="BI228" s="230">
        <f>IF(N228="nulová",J228,0)</f>
        <v>0</v>
      </c>
      <c r="BJ228" s="17" t="s">
        <v>86</v>
      </c>
      <c r="BK228" s="230">
        <f>ROUND(I228*H228,2)</f>
        <v>0</v>
      </c>
      <c r="BL228" s="17" t="s">
        <v>245</v>
      </c>
      <c r="BM228" s="229" t="s">
        <v>1350</v>
      </c>
    </row>
    <row r="229" s="2" customFormat="1" ht="16.5" customHeight="1">
      <c r="A229" s="38"/>
      <c r="B229" s="39"/>
      <c r="C229" s="218" t="s">
        <v>921</v>
      </c>
      <c r="D229" s="218" t="s">
        <v>165</v>
      </c>
      <c r="E229" s="219" t="s">
        <v>2250</v>
      </c>
      <c r="F229" s="220" t="s">
        <v>2251</v>
      </c>
      <c r="G229" s="221" t="s">
        <v>713</v>
      </c>
      <c r="H229" s="222">
        <v>4</v>
      </c>
      <c r="I229" s="223"/>
      <c r="J229" s="224">
        <f>ROUND(I229*H229,2)</f>
        <v>0</v>
      </c>
      <c r="K229" s="220" t="s">
        <v>1</v>
      </c>
      <c r="L229" s="44"/>
      <c r="M229" s="225" t="s">
        <v>1</v>
      </c>
      <c r="N229" s="226" t="s">
        <v>43</v>
      </c>
      <c r="O229" s="91"/>
      <c r="P229" s="227">
        <f>O229*H229</f>
        <v>0</v>
      </c>
      <c r="Q229" s="227">
        <v>0.02937</v>
      </c>
      <c r="R229" s="227">
        <f>Q229*H229</f>
        <v>0.11748</v>
      </c>
      <c r="S229" s="227">
        <v>0</v>
      </c>
      <c r="T229" s="228">
        <f>S229*H229</f>
        <v>0</v>
      </c>
      <c r="U229" s="38"/>
      <c r="V229" s="38"/>
      <c r="W229" s="38"/>
      <c r="X229" s="38"/>
      <c r="Y229" s="38"/>
      <c r="Z229" s="38"/>
      <c r="AA229" s="38"/>
      <c r="AB229" s="38"/>
      <c r="AC229" s="38"/>
      <c r="AD229" s="38"/>
      <c r="AE229" s="38"/>
      <c r="AR229" s="229" t="s">
        <v>245</v>
      </c>
      <c r="AT229" s="229" t="s">
        <v>165</v>
      </c>
      <c r="AU229" s="229" t="s">
        <v>88</v>
      </c>
      <c r="AY229" s="17" t="s">
        <v>162</v>
      </c>
      <c r="BE229" s="230">
        <f>IF(N229="základní",J229,0)</f>
        <v>0</v>
      </c>
      <c r="BF229" s="230">
        <f>IF(N229="snížená",J229,0)</f>
        <v>0</v>
      </c>
      <c r="BG229" s="230">
        <f>IF(N229="zákl. přenesená",J229,0)</f>
        <v>0</v>
      </c>
      <c r="BH229" s="230">
        <f>IF(N229="sníž. přenesená",J229,0)</f>
        <v>0</v>
      </c>
      <c r="BI229" s="230">
        <f>IF(N229="nulová",J229,0)</f>
        <v>0</v>
      </c>
      <c r="BJ229" s="17" t="s">
        <v>86</v>
      </c>
      <c r="BK229" s="230">
        <f>ROUND(I229*H229,2)</f>
        <v>0</v>
      </c>
      <c r="BL229" s="17" t="s">
        <v>245</v>
      </c>
      <c r="BM229" s="229" t="s">
        <v>1363</v>
      </c>
    </row>
    <row r="230" s="2" customFormat="1" ht="16.5" customHeight="1">
      <c r="A230" s="38"/>
      <c r="B230" s="39"/>
      <c r="C230" s="218" t="s">
        <v>927</v>
      </c>
      <c r="D230" s="218" t="s">
        <v>165</v>
      </c>
      <c r="E230" s="219" t="s">
        <v>2252</v>
      </c>
      <c r="F230" s="220" t="s">
        <v>2253</v>
      </c>
      <c r="G230" s="221" t="s">
        <v>268</v>
      </c>
      <c r="H230" s="222">
        <v>4</v>
      </c>
      <c r="I230" s="223"/>
      <c r="J230" s="224">
        <f>ROUND(I230*H230,2)</f>
        <v>0</v>
      </c>
      <c r="K230" s="220" t="s">
        <v>1</v>
      </c>
      <c r="L230" s="44"/>
      <c r="M230" s="225" t="s">
        <v>1</v>
      </c>
      <c r="N230" s="226" t="s">
        <v>43</v>
      </c>
      <c r="O230" s="91"/>
      <c r="P230" s="227">
        <f>O230*H230</f>
        <v>0</v>
      </c>
      <c r="Q230" s="227">
        <v>0.0023900000000000002</v>
      </c>
      <c r="R230" s="227">
        <f>Q230*H230</f>
        <v>0.0095600000000000008</v>
      </c>
      <c r="S230" s="227">
        <v>0</v>
      </c>
      <c r="T230" s="228">
        <f>S230*H230</f>
        <v>0</v>
      </c>
      <c r="U230" s="38"/>
      <c r="V230" s="38"/>
      <c r="W230" s="38"/>
      <c r="X230" s="38"/>
      <c r="Y230" s="38"/>
      <c r="Z230" s="38"/>
      <c r="AA230" s="38"/>
      <c r="AB230" s="38"/>
      <c r="AC230" s="38"/>
      <c r="AD230" s="38"/>
      <c r="AE230" s="38"/>
      <c r="AR230" s="229" t="s">
        <v>245</v>
      </c>
      <c r="AT230" s="229" t="s">
        <v>165</v>
      </c>
      <c r="AU230" s="229" t="s">
        <v>88</v>
      </c>
      <c r="AY230" s="17" t="s">
        <v>162</v>
      </c>
      <c r="BE230" s="230">
        <f>IF(N230="základní",J230,0)</f>
        <v>0</v>
      </c>
      <c r="BF230" s="230">
        <f>IF(N230="snížená",J230,0)</f>
        <v>0</v>
      </c>
      <c r="BG230" s="230">
        <f>IF(N230="zákl. přenesená",J230,0)</f>
        <v>0</v>
      </c>
      <c r="BH230" s="230">
        <f>IF(N230="sníž. přenesená",J230,0)</f>
        <v>0</v>
      </c>
      <c r="BI230" s="230">
        <f>IF(N230="nulová",J230,0)</f>
        <v>0</v>
      </c>
      <c r="BJ230" s="17" t="s">
        <v>86</v>
      </c>
      <c r="BK230" s="230">
        <f>ROUND(I230*H230,2)</f>
        <v>0</v>
      </c>
      <c r="BL230" s="17" t="s">
        <v>245</v>
      </c>
      <c r="BM230" s="229" t="s">
        <v>1374</v>
      </c>
    </row>
    <row r="231" s="2" customFormat="1" ht="16.5" customHeight="1">
      <c r="A231" s="38"/>
      <c r="B231" s="39"/>
      <c r="C231" s="218" t="s">
        <v>933</v>
      </c>
      <c r="D231" s="218" t="s">
        <v>165</v>
      </c>
      <c r="E231" s="219" t="s">
        <v>2254</v>
      </c>
      <c r="F231" s="220" t="s">
        <v>2255</v>
      </c>
      <c r="G231" s="221" t="s">
        <v>713</v>
      </c>
      <c r="H231" s="222">
        <v>4</v>
      </c>
      <c r="I231" s="223"/>
      <c r="J231" s="224">
        <f>ROUND(I231*H231,2)</f>
        <v>0</v>
      </c>
      <c r="K231" s="220" t="s">
        <v>1</v>
      </c>
      <c r="L231" s="44"/>
      <c r="M231" s="225" t="s">
        <v>1</v>
      </c>
      <c r="N231" s="226" t="s">
        <v>43</v>
      </c>
      <c r="O231" s="91"/>
      <c r="P231" s="227">
        <f>O231*H231</f>
        <v>0</v>
      </c>
      <c r="Q231" s="227">
        <v>0.01635</v>
      </c>
      <c r="R231" s="227">
        <f>Q231*H231</f>
        <v>0.0654</v>
      </c>
      <c r="S231" s="227">
        <v>0</v>
      </c>
      <c r="T231" s="228">
        <f>S231*H231</f>
        <v>0</v>
      </c>
      <c r="U231" s="38"/>
      <c r="V231" s="38"/>
      <c r="W231" s="38"/>
      <c r="X231" s="38"/>
      <c r="Y231" s="38"/>
      <c r="Z231" s="38"/>
      <c r="AA231" s="38"/>
      <c r="AB231" s="38"/>
      <c r="AC231" s="38"/>
      <c r="AD231" s="38"/>
      <c r="AE231" s="38"/>
      <c r="AR231" s="229" t="s">
        <v>245</v>
      </c>
      <c r="AT231" s="229" t="s">
        <v>165</v>
      </c>
      <c r="AU231" s="229" t="s">
        <v>88</v>
      </c>
      <c r="AY231" s="17" t="s">
        <v>162</v>
      </c>
      <c r="BE231" s="230">
        <f>IF(N231="základní",J231,0)</f>
        <v>0</v>
      </c>
      <c r="BF231" s="230">
        <f>IF(N231="snížená",J231,0)</f>
        <v>0</v>
      </c>
      <c r="BG231" s="230">
        <f>IF(N231="zákl. přenesená",J231,0)</f>
        <v>0</v>
      </c>
      <c r="BH231" s="230">
        <f>IF(N231="sníž. přenesená",J231,0)</f>
        <v>0</v>
      </c>
      <c r="BI231" s="230">
        <f>IF(N231="nulová",J231,0)</f>
        <v>0</v>
      </c>
      <c r="BJ231" s="17" t="s">
        <v>86</v>
      </c>
      <c r="BK231" s="230">
        <f>ROUND(I231*H231,2)</f>
        <v>0</v>
      </c>
      <c r="BL231" s="17" t="s">
        <v>245</v>
      </c>
      <c r="BM231" s="229" t="s">
        <v>1384</v>
      </c>
    </row>
    <row r="232" s="2" customFormat="1" ht="16.5" customHeight="1">
      <c r="A232" s="38"/>
      <c r="B232" s="39"/>
      <c r="C232" s="218" t="s">
        <v>938</v>
      </c>
      <c r="D232" s="218" t="s">
        <v>165</v>
      </c>
      <c r="E232" s="219" t="s">
        <v>2256</v>
      </c>
      <c r="F232" s="220" t="s">
        <v>2257</v>
      </c>
      <c r="G232" s="221" t="s">
        <v>713</v>
      </c>
      <c r="H232" s="222">
        <v>4</v>
      </c>
      <c r="I232" s="223"/>
      <c r="J232" s="224">
        <f>ROUND(I232*H232,2)</f>
        <v>0</v>
      </c>
      <c r="K232" s="220" t="s">
        <v>1</v>
      </c>
      <c r="L232" s="44"/>
      <c r="M232" s="225" t="s">
        <v>1</v>
      </c>
      <c r="N232" s="226" t="s">
        <v>43</v>
      </c>
      <c r="O232" s="91"/>
      <c r="P232" s="227">
        <f>O232*H232</f>
        <v>0</v>
      </c>
      <c r="Q232" s="227">
        <v>0.01635</v>
      </c>
      <c r="R232" s="227">
        <f>Q232*H232</f>
        <v>0.0654</v>
      </c>
      <c r="S232" s="227">
        <v>0</v>
      </c>
      <c r="T232" s="228">
        <f>S232*H232</f>
        <v>0</v>
      </c>
      <c r="U232" s="38"/>
      <c r="V232" s="38"/>
      <c r="W232" s="38"/>
      <c r="X232" s="38"/>
      <c r="Y232" s="38"/>
      <c r="Z232" s="38"/>
      <c r="AA232" s="38"/>
      <c r="AB232" s="38"/>
      <c r="AC232" s="38"/>
      <c r="AD232" s="38"/>
      <c r="AE232" s="38"/>
      <c r="AR232" s="229" t="s">
        <v>245</v>
      </c>
      <c r="AT232" s="229" t="s">
        <v>165</v>
      </c>
      <c r="AU232" s="229" t="s">
        <v>88</v>
      </c>
      <c r="AY232" s="17" t="s">
        <v>162</v>
      </c>
      <c r="BE232" s="230">
        <f>IF(N232="základní",J232,0)</f>
        <v>0</v>
      </c>
      <c r="BF232" s="230">
        <f>IF(N232="snížená",J232,0)</f>
        <v>0</v>
      </c>
      <c r="BG232" s="230">
        <f>IF(N232="zákl. přenesená",J232,0)</f>
        <v>0</v>
      </c>
      <c r="BH232" s="230">
        <f>IF(N232="sníž. přenesená",J232,0)</f>
        <v>0</v>
      </c>
      <c r="BI232" s="230">
        <f>IF(N232="nulová",J232,0)</f>
        <v>0</v>
      </c>
      <c r="BJ232" s="17" t="s">
        <v>86</v>
      </c>
      <c r="BK232" s="230">
        <f>ROUND(I232*H232,2)</f>
        <v>0</v>
      </c>
      <c r="BL232" s="17" t="s">
        <v>245</v>
      </c>
      <c r="BM232" s="229" t="s">
        <v>1393</v>
      </c>
    </row>
    <row r="233" s="2" customFormat="1" ht="16.5" customHeight="1">
      <c r="A233" s="38"/>
      <c r="B233" s="39"/>
      <c r="C233" s="218" t="s">
        <v>944</v>
      </c>
      <c r="D233" s="218" t="s">
        <v>165</v>
      </c>
      <c r="E233" s="219" t="s">
        <v>2258</v>
      </c>
      <c r="F233" s="220" t="s">
        <v>2259</v>
      </c>
      <c r="G233" s="221" t="s">
        <v>713</v>
      </c>
      <c r="H233" s="222">
        <v>4</v>
      </c>
      <c r="I233" s="223"/>
      <c r="J233" s="224">
        <f>ROUND(I233*H233,2)</f>
        <v>0</v>
      </c>
      <c r="K233" s="220" t="s">
        <v>1</v>
      </c>
      <c r="L233" s="44"/>
      <c r="M233" s="225" t="s">
        <v>1</v>
      </c>
      <c r="N233" s="226" t="s">
        <v>43</v>
      </c>
      <c r="O233" s="91"/>
      <c r="P233" s="227">
        <f>O233*H233</f>
        <v>0</v>
      </c>
      <c r="Q233" s="227">
        <v>0.0094000000000000004</v>
      </c>
      <c r="R233" s="227">
        <f>Q233*H233</f>
        <v>0.037600000000000001</v>
      </c>
      <c r="S233" s="227">
        <v>0</v>
      </c>
      <c r="T233" s="228">
        <f>S233*H233</f>
        <v>0</v>
      </c>
      <c r="U233" s="38"/>
      <c r="V233" s="38"/>
      <c r="W233" s="38"/>
      <c r="X233" s="38"/>
      <c r="Y233" s="38"/>
      <c r="Z233" s="38"/>
      <c r="AA233" s="38"/>
      <c r="AB233" s="38"/>
      <c r="AC233" s="38"/>
      <c r="AD233" s="38"/>
      <c r="AE233" s="38"/>
      <c r="AR233" s="229" t="s">
        <v>245</v>
      </c>
      <c r="AT233" s="229" t="s">
        <v>165</v>
      </c>
      <c r="AU233" s="229" t="s">
        <v>88</v>
      </c>
      <c r="AY233" s="17" t="s">
        <v>162</v>
      </c>
      <c r="BE233" s="230">
        <f>IF(N233="základní",J233,0)</f>
        <v>0</v>
      </c>
      <c r="BF233" s="230">
        <f>IF(N233="snížená",J233,0)</f>
        <v>0</v>
      </c>
      <c r="BG233" s="230">
        <f>IF(N233="zákl. přenesená",J233,0)</f>
        <v>0</v>
      </c>
      <c r="BH233" s="230">
        <f>IF(N233="sníž. přenesená",J233,0)</f>
        <v>0</v>
      </c>
      <c r="BI233" s="230">
        <f>IF(N233="nulová",J233,0)</f>
        <v>0</v>
      </c>
      <c r="BJ233" s="17" t="s">
        <v>86</v>
      </c>
      <c r="BK233" s="230">
        <f>ROUND(I233*H233,2)</f>
        <v>0</v>
      </c>
      <c r="BL233" s="17" t="s">
        <v>245</v>
      </c>
      <c r="BM233" s="229" t="s">
        <v>1404</v>
      </c>
    </row>
    <row r="234" s="2" customFormat="1" ht="16.5" customHeight="1">
      <c r="A234" s="38"/>
      <c r="B234" s="39"/>
      <c r="C234" s="218" t="s">
        <v>950</v>
      </c>
      <c r="D234" s="218" t="s">
        <v>165</v>
      </c>
      <c r="E234" s="219" t="s">
        <v>2260</v>
      </c>
      <c r="F234" s="220" t="s">
        <v>2261</v>
      </c>
      <c r="G234" s="221" t="s">
        <v>713</v>
      </c>
      <c r="H234" s="222">
        <v>2</v>
      </c>
      <c r="I234" s="223"/>
      <c r="J234" s="224">
        <f>ROUND(I234*H234,2)</f>
        <v>0</v>
      </c>
      <c r="K234" s="220" t="s">
        <v>1</v>
      </c>
      <c r="L234" s="44"/>
      <c r="M234" s="225" t="s">
        <v>1</v>
      </c>
      <c r="N234" s="226" t="s">
        <v>43</v>
      </c>
      <c r="O234" s="91"/>
      <c r="P234" s="227">
        <f>O234*H234</f>
        <v>0</v>
      </c>
      <c r="Q234" s="227">
        <v>0.01072</v>
      </c>
      <c r="R234" s="227">
        <f>Q234*H234</f>
        <v>0.021440000000000001</v>
      </c>
      <c r="S234" s="227">
        <v>0</v>
      </c>
      <c r="T234" s="228">
        <f>S234*H234</f>
        <v>0</v>
      </c>
      <c r="U234" s="38"/>
      <c r="V234" s="38"/>
      <c r="W234" s="38"/>
      <c r="X234" s="38"/>
      <c r="Y234" s="38"/>
      <c r="Z234" s="38"/>
      <c r="AA234" s="38"/>
      <c r="AB234" s="38"/>
      <c r="AC234" s="38"/>
      <c r="AD234" s="38"/>
      <c r="AE234" s="38"/>
      <c r="AR234" s="229" t="s">
        <v>245</v>
      </c>
      <c r="AT234" s="229" t="s">
        <v>165</v>
      </c>
      <c r="AU234" s="229" t="s">
        <v>88</v>
      </c>
      <c r="AY234" s="17" t="s">
        <v>162</v>
      </c>
      <c r="BE234" s="230">
        <f>IF(N234="základní",J234,0)</f>
        <v>0</v>
      </c>
      <c r="BF234" s="230">
        <f>IF(N234="snížená",J234,0)</f>
        <v>0</v>
      </c>
      <c r="BG234" s="230">
        <f>IF(N234="zákl. přenesená",J234,0)</f>
        <v>0</v>
      </c>
      <c r="BH234" s="230">
        <f>IF(N234="sníž. přenesená",J234,0)</f>
        <v>0</v>
      </c>
      <c r="BI234" s="230">
        <f>IF(N234="nulová",J234,0)</f>
        <v>0</v>
      </c>
      <c r="BJ234" s="17" t="s">
        <v>86</v>
      </c>
      <c r="BK234" s="230">
        <f>ROUND(I234*H234,2)</f>
        <v>0</v>
      </c>
      <c r="BL234" s="17" t="s">
        <v>245</v>
      </c>
      <c r="BM234" s="229" t="s">
        <v>1415</v>
      </c>
    </row>
    <row r="235" s="2" customFormat="1" ht="16.5" customHeight="1">
      <c r="A235" s="38"/>
      <c r="B235" s="39"/>
      <c r="C235" s="218" t="s">
        <v>955</v>
      </c>
      <c r="D235" s="218" t="s">
        <v>165</v>
      </c>
      <c r="E235" s="219" t="s">
        <v>2262</v>
      </c>
      <c r="F235" s="220" t="s">
        <v>2263</v>
      </c>
      <c r="G235" s="221" t="s">
        <v>713</v>
      </c>
      <c r="H235" s="222">
        <v>1</v>
      </c>
      <c r="I235" s="223"/>
      <c r="J235" s="224">
        <f>ROUND(I235*H235,2)</f>
        <v>0</v>
      </c>
      <c r="K235" s="220" t="s">
        <v>1</v>
      </c>
      <c r="L235" s="44"/>
      <c r="M235" s="225" t="s">
        <v>1</v>
      </c>
      <c r="N235" s="226" t="s">
        <v>43</v>
      </c>
      <c r="O235" s="91"/>
      <c r="P235" s="227">
        <f>O235*H235</f>
        <v>0</v>
      </c>
      <c r="Q235" s="227">
        <v>0.01222</v>
      </c>
      <c r="R235" s="227">
        <f>Q235*H235</f>
        <v>0.01222</v>
      </c>
      <c r="S235" s="227">
        <v>0</v>
      </c>
      <c r="T235" s="228">
        <f>S235*H235</f>
        <v>0</v>
      </c>
      <c r="U235" s="38"/>
      <c r="V235" s="38"/>
      <c r="W235" s="38"/>
      <c r="X235" s="38"/>
      <c r="Y235" s="38"/>
      <c r="Z235" s="38"/>
      <c r="AA235" s="38"/>
      <c r="AB235" s="38"/>
      <c r="AC235" s="38"/>
      <c r="AD235" s="38"/>
      <c r="AE235" s="38"/>
      <c r="AR235" s="229" t="s">
        <v>245</v>
      </c>
      <c r="AT235" s="229" t="s">
        <v>165</v>
      </c>
      <c r="AU235" s="229" t="s">
        <v>88</v>
      </c>
      <c r="AY235" s="17" t="s">
        <v>162</v>
      </c>
      <c r="BE235" s="230">
        <f>IF(N235="základní",J235,0)</f>
        <v>0</v>
      </c>
      <c r="BF235" s="230">
        <f>IF(N235="snížená",J235,0)</f>
        <v>0</v>
      </c>
      <c r="BG235" s="230">
        <f>IF(N235="zákl. přenesená",J235,0)</f>
        <v>0</v>
      </c>
      <c r="BH235" s="230">
        <f>IF(N235="sníž. přenesená",J235,0)</f>
        <v>0</v>
      </c>
      <c r="BI235" s="230">
        <f>IF(N235="nulová",J235,0)</f>
        <v>0</v>
      </c>
      <c r="BJ235" s="17" t="s">
        <v>86</v>
      </c>
      <c r="BK235" s="230">
        <f>ROUND(I235*H235,2)</f>
        <v>0</v>
      </c>
      <c r="BL235" s="17" t="s">
        <v>245</v>
      </c>
      <c r="BM235" s="229" t="s">
        <v>1423</v>
      </c>
    </row>
    <row r="236" s="2" customFormat="1" ht="16.5" customHeight="1">
      <c r="A236" s="38"/>
      <c r="B236" s="39"/>
      <c r="C236" s="218" t="s">
        <v>959</v>
      </c>
      <c r="D236" s="218" t="s">
        <v>165</v>
      </c>
      <c r="E236" s="219" t="s">
        <v>2264</v>
      </c>
      <c r="F236" s="220" t="s">
        <v>2265</v>
      </c>
      <c r="G236" s="221" t="s">
        <v>713</v>
      </c>
      <c r="H236" s="222">
        <v>10</v>
      </c>
      <c r="I236" s="223"/>
      <c r="J236" s="224">
        <f>ROUND(I236*H236,2)</f>
        <v>0</v>
      </c>
      <c r="K236" s="220" t="s">
        <v>1</v>
      </c>
      <c r="L236" s="44"/>
      <c r="M236" s="225" t="s">
        <v>1</v>
      </c>
      <c r="N236" s="226" t="s">
        <v>43</v>
      </c>
      <c r="O236" s="91"/>
      <c r="P236" s="227">
        <f>O236*H236</f>
        <v>0</v>
      </c>
      <c r="Q236" s="227">
        <v>0.017940000000000001</v>
      </c>
      <c r="R236" s="227">
        <f>Q236*H236</f>
        <v>0.1794</v>
      </c>
      <c r="S236" s="227">
        <v>0</v>
      </c>
      <c r="T236" s="228">
        <f>S236*H236</f>
        <v>0</v>
      </c>
      <c r="U236" s="38"/>
      <c r="V236" s="38"/>
      <c r="W236" s="38"/>
      <c r="X236" s="38"/>
      <c r="Y236" s="38"/>
      <c r="Z236" s="38"/>
      <c r="AA236" s="38"/>
      <c r="AB236" s="38"/>
      <c r="AC236" s="38"/>
      <c r="AD236" s="38"/>
      <c r="AE236" s="38"/>
      <c r="AR236" s="229" t="s">
        <v>245</v>
      </c>
      <c r="AT236" s="229" t="s">
        <v>165</v>
      </c>
      <c r="AU236" s="229" t="s">
        <v>88</v>
      </c>
      <c r="AY236" s="17" t="s">
        <v>162</v>
      </c>
      <c r="BE236" s="230">
        <f>IF(N236="základní",J236,0)</f>
        <v>0</v>
      </c>
      <c r="BF236" s="230">
        <f>IF(N236="snížená",J236,0)</f>
        <v>0</v>
      </c>
      <c r="BG236" s="230">
        <f>IF(N236="zákl. přenesená",J236,0)</f>
        <v>0</v>
      </c>
      <c r="BH236" s="230">
        <f>IF(N236="sníž. přenesená",J236,0)</f>
        <v>0</v>
      </c>
      <c r="BI236" s="230">
        <f>IF(N236="nulová",J236,0)</f>
        <v>0</v>
      </c>
      <c r="BJ236" s="17" t="s">
        <v>86</v>
      </c>
      <c r="BK236" s="230">
        <f>ROUND(I236*H236,2)</f>
        <v>0</v>
      </c>
      <c r="BL236" s="17" t="s">
        <v>245</v>
      </c>
      <c r="BM236" s="229" t="s">
        <v>1431</v>
      </c>
    </row>
    <row r="237" s="2" customFormat="1" ht="16.5" customHeight="1">
      <c r="A237" s="38"/>
      <c r="B237" s="39"/>
      <c r="C237" s="218" t="s">
        <v>963</v>
      </c>
      <c r="D237" s="218" t="s">
        <v>165</v>
      </c>
      <c r="E237" s="219" t="s">
        <v>2266</v>
      </c>
      <c r="F237" s="220" t="s">
        <v>2267</v>
      </c>
      <c r="G237" s="221" t="s">
        <v>713</v>
      </c>
      <c r="H237" s="222">
        <v>1</v>
      </c>
      <c r="I237" s="223"/>
      <c r="J237" s="224">
        <f>ROUND(I237*H237,2)</f>
        <v>0</v>
      </c>
      <c r="K237" s="220" t="s">
        <v>1</v>
      </c>
      <c r="L237" s="44"/>
      <c r="M237" s="225" t="s">
        <v>1</v>
      </c>
      <c r="N237" s="226" t="s">
        <v>43</v>
      </c>
      <c r="O237" s="91"/>
      <c r="P237" s="227">
        <f>O237*H237</f>
        <v>0</v>
      </c>
      <c r="Q237" s="227">
        <v>0.0074799999999999997</v>
      </c>
      <c r="R237" s="227">
        <f>Q237*H237</f>
        <v>0.0074799999999999997</v>
      </c>
      <c r="S237" s="227">
        <v>0</v>
      </c>
      <c r="T237" s="228">
        <f>S237*H237</f>
        <v>0</v>
      </c>
      <c r="U237" s="38"/>
      <c r="V237" s="38"/>
      <c r="W237" s="38"/>
      <c r="X237" s="38"/>
      <c r="Y237" s="38"/>
      <c r="Z237" s="38"/>
      <c r="AA237" s="38"/>
      <c r="AB237" s="38"/>
      <c r="AC237" s="38"/>
      <c r="AD237" s="38"/>
      <c r="AE237" s="38"/>
      <c r="AR237" s="229" t="s">
        <v>245</v>
      </c>
      <c r="AT237" s="229" t="s">
        <v>165</v>
      </c>
      <c r="AU237" s="229" t="s">
        <v>88</v>
      </c>
      <c r="AY237" s="17" t="s">
        <v>162</v>
      </c>
      <c r="BE237" s="230">
        <f>IF(N237="základní",J237,0)</f>
        <v>0</v>
      </c>
      <c r="BF237" s="230">
        <f>IF(N237="snížená",J237,0)</f>
        <v>0</v>
      </c>
      <c r="BG237" s="230">
        <f>IF(N237="zákl. přenesená",J237,0)</f>
        <v>0</v>
      </c>
      <c r="BH237" s="230">
        <f>IF(N237="sníž. přenesená",J237,0)</f>
        <v>0</v>
      </c>
      <c r="BI237" s="230">
        <f>IF(N237="nulová",J237,0)</f>
        <v>0</v>
      </c>
      <c r="BJ237" s="17" t="s">
        <v>86</v>
      </c>
      <c r="BK237" s="230">
        <f>ROUND(I237*H237,2)</f>
        <v>0</v>
      </c>
      <c r="BL237" s="17" t="s">
        <v>245</v>
      </c>
      <c r="BM237" s="229" t="s">
        <v>1440</v>
      </c>
    </row>
    <row r="238" s="2" customFormat="1" ht="16.5" customHeight="1">
      <c r="A238" s="38"/>
      <c r="B238" s="39"/>
      <c r="C238" s="218" t="s">
        <v>967</v>
      </c>
      <c r="D238" s="218" t="s">
        <v>165</v>
      </c>
      <c r="E238" s="219" t="s">
        <v>2268</v>
      </c>
      <c r="F238" s="220" t="s">
        <v>2269</v>
      </c>
      <c r="G238" s="221" t="s">
        <v>713</v>
      </c>
      <c r="H238" s="222">
        <v>5</v>
      </c>
      <c r="I238" s="223"/>
      <c r="J238" s="224">
        <f>ROUND(I238*H238,2)</f>
        <v>0</v>
      </c>
      <c r="K238" s="220" t="s">
        <v>1</v>
      </c>
      <c r="L238" s="44"/>
      <c r="M238" s="225" t="s">
        <v>1</v>
      </c>
      <c r="N238" s="226" t="s">
        <v>43</v>
      </c>
      <c r="O238" s="91"/>
      <c r="P238" s="227">
        <f>O238*H238</f>
        <v>0</v>
      </c>
      <c r="Q238" s="227">
        <v>0.00097000000000000005</v>
      </c>
      <c r="R238" s="227">
        <f>Q238*H238</f>
        <v>0.0048500000000000001</v>
      </c>
      <c r="S238" s="227">
        <v>0</v>
      </c>
      <c r="T238" s="228">
        <f>S238*H238</f>
        <v>0</v>
      </c>
      <c r="U238" s="38"/>
      <c r="V238" s="38"/>
      <c r="W238" s="38"/>
      <c r="X238" s="38"/>
      <c r="Y238" s="38"/>
      <c r="Z238" s="38"/>
      <c r="AA238" s="38"/>
      <c r="AB238" s="38"/>
      <c r="AC238" s="38"/>
      <c r="AD238" s="38"/>
      <c r="AE238" s="38"/>
      <c r="AR238" s="229" t="s">
        <v>245</v>
      </c>
      <c r="AT238" s="229" t="s">
        <v>165</v>
      </c>
      <c r="AU238" s="229" t="s">
        <v>88</v>
      </c>
      <c r="AY238" s="17" t="s">
        <v>162</v>
      </c>
      <c r="BE238" s="230">
        <f>IF(N238="základní",J238,0)</f>
        <v>0</v>
      </c>
      <c r="BF238" s="230">
        <f>IF(N238="snížená",J238,0)</f>
        <v>0</v>
      </c>
      <c r="BG238" s="230">
        <f>IF(N238="zákl. přenesená",J238,0)</f>
        <v>0</v>
      </c>
      <c r="BH238" s="230">
        <f>IF(N238="sníž. přenesená",J238,0)</f>
        <v>0</v>
      </c>
      <c r="BI238" s="230">
        <f>IF(N238="nulová",J238,0)</f>
        <v>0</v>
      </c>
      <c r="BJ238" s="17" t="s">
        <v>86</v>
      </c>
      <c r="BK238" s="230">
        <f>ROUND(I238*H238,2)</f>
        <v>0</v>
      </c>
      <c r="BL238" s="17" t="s">
        <v>245</v>
      </c>
      <c r="BM238" s="229" t="s">
        <v>1450</v>
      </c>
    </row>
    <row r="239" s="2" customFormat="1" ht="16.5" customHeight="1">
      <c r="A239" s="38"/>
      <c r="B239" s="39"/>
      <c r="C239" s="218" t="s">
        <v>971</v>
      </c>
      <c r="D239" s="218" t="s">
        <v>165</v>
      </c>
      <c r="E239" s="219" t="s">
        <v>2270</v>
      </c>
      <c r="F239" s="220" t="s">
        <v>2271</v>
      </c>
      <c r="G239" s="221" t="s">
        <v>713</v>
      </c>
      <c r="H239" s="222">
        <v>2</v>
      </c>
      <c r="I239" s="223"/>
      <c r="J239" s="224">
        <f>ROUND(I239*H239,2)</f>
        <v>0</v>
      </c>
      <c r="K239" s="220" t="s">
        <v>1</v>
      </c>
      <c r="L239" s="44"/>
      <c r="M239" s="225" t="s">
        <v>1</v>
      </c>
      <c r="N239" s="226" t="s">
        <v>43</v>
      </c>
      <c r="O239" s="91"/>
      <c r="P239" s="227">
        <f>O239*H239</f>
        <v>0</v>
      </c>
      <c r="Q239" s="227">
        <v>0.018489999999999999</v>
      </c>
      <c r="R239" s="227">
        <f>Q239*H239</f>
        <v>0.036979999999999999</v>
      </c>
      <c r="S239" s="227">
        <v>0</v>
      </c>
      <c r="T239" s="228">
        <f>S239*H239</f>
        <v>0</v>
      </c>
      <c r="U239" s="38"/>
      <c r="V239" s="38"/>
      <c r="W239" s="38"/>
      <c r="X239" s="38"/>
      <c r="Y239" s="38"/>
      <c r="Z239" s="38"/>
      <c r="AA239" s="38"/>
      <c r="AB239" s="38"/>
      <c r="AC239" s="38"/>
      <c r="AD239" s="38"/>
      <c r="AE239" s="38"/>
      <c r="AR239" s="229" t="s">
        <v>245</v>
      </c>
      <c r="AT239" s="229" t="s">
        <v>165</v>
      </c>
      <c r="AU239" s="229" t="s">
        <v>88</v>
      </c>
      <c r="AY239" s="17" t="s">
        <v>162</v>
      </c>
      <c r="BE239" s="230">
        <f>IF(N239="základní",J239,0)</f>
        <v>0</v>
      </c>
      <c r="BF239" s="230">
        <f>IF(N239="snížená",J239,0)</f>
        <v>0</v>
      </c>
      <c r="BG239" s="230">
        <f>IF(N239="zákl. přenesená",J239,0)</f>
        <v>0</v>
      </c>
      <c r="BH239" s="230">
        <f>IF(N239="sníž. přenesená",J239,0)</f>
        <v>0</v>
      </c>
      <c r="BI239" s="230">
        <f>IF(N239="nulová",J239,0)</f>
        <v>0</v>
      </c>
      <c r="BJ239" s="17" t="s">
        <v>86</v>
      </c>
      <c r="BK239" s="230">
        <f>ROUND(I239*H239,2)</f>
        <v>0</v>
      </c>
      <c r="BL239" s="17" t="s">
        <v>245</v>
      </c>
      <c r="BM239" s="229" t="s">
        <v>1458</v>
      </c>
    </row>
    <row r="240" s="2" customFormat="1" ht="16.5" customHeight="1">
      <c r="A240" s="38"/>
      <c r="B240" s="39"/>
      <c r="C240" s="218" t="s">
        <v>977</v>
      </c>
      <c r="D240" s="218" t="s">
        <v>165</v>
      </c>
      <c r="E240" s="219" t="s">
        <v>2272</v>
      </c>
      <c r="F240" s="220" t="s">
        <v>2273</v>
      </c>
      <c r="G240" s="221" t="s">
        <v>713</v>
      </c>
      <c r="H240" s="222">
        <v>2</v>
      </c>
      <c r="I240" s="223"/>
      <c r="J240" s="224">
        <f>ROUND(I240*H240,2)</f>
        <v>0</v>
      </c>
      <c r="K240" s="220" t="s">
        <v>1</v>
      </c>
      <c r="L240" s="44"/>
      <c r="M240" s="225" t="s">
        <v>1</v>
      </c>
      <c r="N240" s="226" t="s">
        <v>43</v>
      </c>
      <c r="O240" s="91"/>
      <c r="P240" s="227">
        <f>O240*H240</f>
        <v>0</v>
      </c>
      <c r="Q240" s="227">
        <v>0.018489999999999999</v>
      </c>
      <c r="R240" s="227">
        <f>Q240*H240</f>
        <v>0.036979999999999999</v>
      </c>
      <c r="S240" s="227">
        <v>0</v>
      </c>
      <c r="T240" s="228">
        <f>S240*H240</f>
        <v>0</v>
      </c>
      <c r="U240" s="38"/>
      <c r="V240" s="38"/>
      <c r="W240" s="38"/>
      <c r="X240" s="38"/>
      <c r="Y240" s="38"/>
      <c r="Z240" s="38"/>
      <c r="AA240" s="38"/>
      <c r="AB240" s="38"/>
      <c r="AC240" s="38"/>
      <c r="AD240" s="38"/>
      <c r="AE240" s="38"/>
      <c r="AR240" s="229" t="s">
        <v>245</v>
      </c>
      <c r="AT240" s="229" t="s">
        <v>165</v>
      </c>
      <c r="AU240" s="229" t="s">
        <v>88</v>
      </c>
      <c r="AY240" s="17" t="s">
        <v>162</v>
      </c>
      <c r="BE240" s="230">
        <f>IF(N240="základní",J240,0)</f>
        <v>0</v>
      </c>
      <c r="BF240" s="230">
        <f>IF(N240="snížená",J240,0)</f>
        <v>0</v>
      </c>
      <c r="BG240" s="230">
        <f>IF(N240="zákl. přenesená",J240,0)</f>
        <v>0</v>
      </c>
      <c r="BH240" s="230">
        <f>IF(N240="sníž. přenesená",J240,0)</f>
        <v>0</v>
      </c>
      <c r="BI240" s="230">
        <f>IF(N240="nulová",J240,0)</f>
        <v>0</v>
      </c>
      <c r="BJ240" s="17" t="s">
        <v>86</v>
      </c>
      <c r="BK240" s="230">
        <f>ROUND(I240*H240,2)</f>
        <v>0</v>
      </c>
      <c r="BL240" s="17" t="s">
        <v>245</v>
      </c>
      <c r="BM240" s="229" t="s">
        <v>1466</v>
      </c>
    </row>
    <row r="241" s="2" customFormat="1" ht="16.5" customHeight="1">
      <c r="A241" s="38"/>
      <c r="B241" s="39"/>
      <c r="C241" s="218" t="s">
        <v>982</v>
      </c>
      <c r="D241" s="218" t="s">
        <v>165</v>
      </c>
      <c r="E241" s="219" t="s">
        <v>2274</v>
      </c>
      <c r="F241" s="220" t="s">
        <v>2275</v>
      </c>
      <c r="G241" s="221" t="s">
        <v>713</v>
      </c>
      <c r="H241" s="222">
        <v>2</v>
      </c>
      <c r="I241" s="223"/>
      <c r="J241" s="224">
        <f>ROUND(I241*H241,2)</f>
        <v>0</v>
      </c>
      <c r="K241" s="220" t="s">
        <v>1</v>
      </c>
      <c r="L241" s="44"/>
      <c r="M241" s="225" t="s">
        <v>1</v>
      </c>
      <c r="N241" s="226" t="s">
        <v>43</v>
      </c>
      <c r="O241" s="91"/>
      <c r="P241" s="227">
        <f>O241*H241</f>
        <v>0</v>
      </c>
      <c r="Q241" s="227">
        <v>0.018489999999999999</v>
      </c>
      <c r="R241" s="227">
        <f>Q241*H241</f>
        <v>0.036979999999999999</v>
      </c>
      <c r="S241" s="227">
        <v>0</v>
      </c>
      <c r="T241" s="228">
        <f>S241*H241</f>
        <v>0</v>
      </c>
      <c r="U241" s="38"/>
      <c r="V241" s="38"/>
      <c r="W241" s="38"/>
      <c r="X241" s="38"/>
      <c r="Y241" s="38"/>
      <c r="Z241" s="38"/>
      <c r="AA241" s="38"/>
      <c r="AB241" s="38"/>
      <c r="AC241" s="38"/>
      <c r="AD241" s="38"/>
      <c r="AE241" s="38"/>
      <c r="AR241" s="229" t="s">
        <v>245</v>
      </c>
      <c r="AT241" s="229" t="s">
        <v>165</v>
      </c>
      <c r="AU241" s="229" t="s">
        <v>88</v>
      </c>
      <c r="AY241" s="17" t="s">
        <v>162</v>
      </c>
      <c r="BE241" s="230">
        <f>IF(N241="základní",J241,0)</f>
        <v>0</v>
      </c>
      <c r="BF241" s="230">
        <f>IF(N241="snížená",J241,0)</f>
        <v>0</v>
      </c>
      <c r="BG241" s="230">
        <f>IF(N241="zákl. přenesená",J241,0)</f>
        <v>0</v>
      </c>
      <c r="BH241" s="230">
        <f>IF(N241="sníž. přenesená",J241,0)</f>
        <v>0</v>
      </c>
      <c r="BI241" s="230">
        <f>IF(N241="nulová",J241,0)</f>
        <v>0</v>
      </c>
      <c r="BJ241" s="17" t="s">
        <v>86</v>
      </c>
      <c r="BK241" s="230">
        <f>ROUND(I241*H241,2)</f>
        <v>0</v>
      </c>
      <c r="BL241" s="17" t="s">
        <v>245</v>
      </c>
      <c r="BM241" s="229" t="s">
        <v>1476</v>
      </c>
    </row>
    <row r="242" s="2" customFormat="1" ht="16.5" customHeight="1">
      <c r="A242" s="38"/>
      <c r="B242" s="39"/>
      <c r="C242" s="218" t="s">
        <v>987</v>
      </c>
      <c r="D242" s="218" t="s">
        <v>165</v>
      </c>
      <c r="E242" s="219" t="s">
        <v>2276</v>
      </c>
      <c r="F242" s="220" t="s">
        <v>2277</v>
      </c>
      <c r="G242" s="221" t="s">
        <v>713</v>
      </c>
      <c r="H242" s="222">
        <v>2</v>
      </c>
      <c r="I242" s="223"/>
      <c r="J242" s="224">
        <f>ROUND(I242*H242,2)</f>
        <v>0</v>
      </c>
      <c r="K242" s="220" t="s">
        <v>1</v>
      </c>
      <c r="L242" s="44"/>
      <c r="M242" s="225" t="s">
        <v>1</v>
      </c>
      <c r="N242" s="226" t="s">
        <v>43</v>
      </c>
      <c r="O242" s="91"/>
      <c r="P242" s="227">
        <f>O242*H242</f>
        <v>0</v>
      </c>
      <c r="Q242" s="227">
        <v>0.01959</v>
      </c>
      <c r="R242" s="227">
        <f>Q242*H242</f>
        <v>0.03918</v>
      </c>
      <c r="S242" s="227">
        <v>0</v>
      </c>
      <c r="T242" s="228">
        <f>S242*H242</f>
        <v>0</v>
      </c>
      <c r="U242" s="38"/>
      <c r="V242" s="38"/>
      <c r="W242" s="38"/>
      <c r="X242" s="38"/>
      <c r="Y242" s="38"/>
      <c r="Z242" s="38"/>
      <c r="AA242" s="38"/>
      <c r="AB242" s="38"/>
      <c r="AC242" s="38"/>
      <c r="AD242" s="38"/>
      <c r="AE242" s="38"/>
      <c r="AR242" s="229" t="s">
        <v>245</v>
      </c>
      <c r="AT242" s="229" t="s">
        <v>165</v>
      </c>
      <c r="AU242" s="229" t="s">
        <v>88</v>
      </c>
      <c r="AY242" s="17" t="s">
        <v>162</v>
      </c>
      <c r="BE242" s="230">
        <f>IF(N242="základní",J242,0)</f>
        <v>0</v>
      </c>
      <c r="BF242" s="230">
        <f>IF(N242="snížená",J242,0)</f>
        <v>0</v>
      </c>
      <c r="BG242" s="230">
        <f>IF(N242="zákl. přenesená",J242,0)</f>
        <v>0</v>
      </c>
      <c r="BH242" s="230">
        <f>IF(N242="sníž. přenesená",J242,0)</f>
        <v>0</v>
      </c>
      <c r="BI242" s="230">
        <f>IF(N242="nulová",J242,0)</f>
        <v>0</v>
      </c>
      <c r="BJ242" s="17" t="s">
        <v>86</v>
      </c>
      <c r="BK242" s="230">
        <f>ROUND(I242*H242,2)</f>
        <v>0</v>
      </c>
      <c r="BL242" s="17" t="s">
        <v>245</v>
      </c>
      <c r="BM242" s="229" t="s">
        <v>1487</v>
      </c>
    </row>
    <row r="243" s="2" customFormat="1" ht="16.5" customHeight="1">
      <c r="A243" s="38"/>
      <c r="B243" s="39"/>
      <c r="C243" s="218" t="s">
        <v>991</v>
      </c>
      <c r="D243" s="218" t="s">
        <v>165</v>
      </c>
      <c r="E243" s="219" t="s">
        <v>2278</v>
      </c>
      <c r="F243" s="220" t="s">
        <v>2279</v>
      </c>
      <c r="G243" s="221" t="s">
        <v>713</v>
      </c>
      <c r="H243" s="222">
        <v>2</v>
      </c>
      <c r="I243" s="223"/>
      <c r="J243" s="224">
        <f>ROUND(I243*H243,2)</f>
        <v>0</v>
      </c>
      <c r="K243" s="220" t="s">
        <v>1</v>
      </c>
      <c r="L243" s="44"/>
      <c r="M243" s="225" t="s">
        <v>1</v>
      </c>
      <c r="N243" s="226" t="s">
        <v>43</v>
      </c>
      <c r="O243" s="91"/>
      <c r="P243" s="227">
        <f>O243*H243</f>
        <v>0</v>
      </c>
      <c r="Q243" s="227">
        <v>0.034209999999999997</v>
      </c>
      <c r="R243" s="227">
        <f>Q243*H243</f>
        <v>0.068419999999999995</v>
      </c>
      <c r="S243" s="227">
        <v>0</v>
      </c>
      <c r="T243" s="228">
        <f>S243*H243</f>
        <v>0</v>
      </c>
      <c r="U243" s="38"/>
      <c r="V243" s="38"/>
      <c r="W243" s="38"/>
      <c r="X243" s="38"/>
      <c r="Y243" s="38"/>
      <c r="Z243" s="38"/>
      <c r="AA243" s="38"/>
      <c r="AB243" s="38"/>
      <c r="AC243" s="38"/>
      <c r="AD243" s="38"/>
      <c r="AE243" s="38"/>
      <c r="AR243" s="229" t="s">
        <v>245</v>
      </c>
      <c r="AT243" s="229" t="s">
        <v>165</v>
      </c>
      <c r="AU243" s="229" t="s">
        <v>88</v>
      </c>
      <c r="AY243" s="17" t="s">
        <v>162</v>
      </c>
      <c r="BE243" s="230">
        <f>IF(N243="základní",J243,0)</f>
        <v>0</v>
      </c>
      <c r="BF243" s="230">
        <f>IF(N243="snížená",J243,0)</f>
        <v>0</v>
      </c>
      <c r="BG243" s="230">
        <f>IF(N243="zákl. přenesená",J243,0)</f>
        <v>0</v>
      </c>
      <c r="BH243" s="230">
        <f>IF(N243="sníž. přenesená",J243,0)</f>
        <v>0</v>
      </c>
      <c r="BI243" s="230">
        <f>IF(N243="nulová",J243,0)</f>
        <v>0</v>
      </c>
      <c r="BJ243" s="17" t="s">
        <v>86</v>
      </c>
      <c r="BK243" s="230">
        <f>ROUND(I243*H243,2)</f>
        <v>0</v>
      </c>
      <c r="BL243" s="17" t="s">
        <v>245</v>
      </c>
      <c r="BM243" s="229" t="s">
        <v>1499</v>
      </c>
    </row>
    <row r="244" s="2" customFormat="1" ht="16.5" customHeight="1">
      <c r="A244" s="38"/>
      <c r="B244" s="39"/>
      <c r="C244" s="218" t="s">
        <v>996</v>
      </c>
      <c r="D244" s="218" t="s">
        <v>165</v>
      </c>
      <c r="E244" s="219" t="s">
        <v>2280</v>
      </c>
      <c r="F244" s="220" t="s">
        <v>2281</v>
      </c>
      <c r="G244" s="221" t="s">
        <v>713</v>
      </c>
      <c r="H244" s="222">
        <v>26</v>
      </c>
      <c r="I244" s="223"/>
      <c r="J244" s="224">
        <f>ROUND(I244*H244,2)</f>
        <v>0</v>
      </c>
      <c r="K244" s="220" t="s">
        <v>1</v>
      </c>
      <c r="L244" s="44"/>
      <c r="M244" s="225" t="s">
        <v>1</v>
      </c>
      <c r="N244" s="226" t="s">
        <v>43</v>
      </c>
      <c r="O244" s="91"/>
      <c r="P244" s="227">
        <f>O244*H244</f>
        <v>0</v>
      </c>
      <c r="Q244" s="227">
        <v>0.00033</v>
      </c>
      <c r="R244" s="227">
        <f>Q244*H244</f>
        <v>0.0085800000000000008</v>
      </c>
      <c r="S244" s="227">
        <v>0</v>
      </c>
      <c r="T244" s="228">
        <f>S244*H244</f>
        <v>0</v>
      </c>
      <c r="U244" s="38"/>
      <c r="V244" s="38"/>
      <c r="W244" s="38"/>
      <c r="X244" s="38"/>
      <c r="Y244" s="38"/>
      <c r="Z244" s="38"/>
      <c r="AA244" s="38"/>
      <c r="AB244" s="38"/>
      <c r="AC244" s="38"/>
      <c r="AD244" s="38"/>
      <c r="AE244" s="38"/>
      <c r="AR244" s="229" t="s">
        <v>245</v>
      </c>
      <c r="AT244" s="229" t="s">
        <v>165</v>
      </c>
      <c r="AU244" s="229" t="s">
        <v>88</v>
      </c>
      <c r="AY244" s="17" t="s">
        <v>162</v>
      </c>
      <c r="BE244" s="230">
        <f>IF(N244="základní",J244,0)</f>
        <v>0</v>
      </c>
      <c r="BF244" s="230">
        <f>IF(N244="snížená",J244,0)</f>
        <v>0</v>
      </c>
      <c r="BG244" s="230">
        <f>IF(N244="zákl. přenesená",J244,0)</f>
        <v>0</v>
      </c>
      <c r="BH244" s="230">
        <f>IF(N244="sníž. přenesená",J244,0)</f>
        <v>0</v>
      </c>
      <c r="BI244" s="230">
        <f>IF(N244="nulová",J244,0)</f>
        <v>0</v>
      </c>
      <c r="BJ244" s="17" t="s">
        <v>86</v>
      </c>
      <c r="BK244" s="230">
        <f>ROUND(I244*H244,2)</f>
        <v>0</v>
      </c>
      <c r="BL244" s="17" t="s">
        <v>245</v>
      </c>
      <c r="BM244" s="229" t="s">
        <v>1513</v>
      </c>
    </row>
    <row r="245" s="2" customFormat="1" ht="16.5" customHeight="1">
      <c r="A245" s="38"/>
      <c r="B245" s="39"/>
      <c r="C245" s="218" t="s">
        <v>1002</v>
      </c>
      <c r="D245" s="218" t="s">
        <v>165</v>
      </c>
      <c r="E245" s="219" t="s">
        <v>2282</v>
      </c>
      <c r="F245" s="220" t="s">
        <v>2283</v>
      </c>
      <c r="G245" s="221" t="s">
        <v>713</v>
      </c>
      <c r="H245" s="222">
        <v>2</v>
      </c>
      <c r="I245" s="223"/>
      <c r="J245" s="224">
        <f>ROUND(I245*H245,2)</f>
        <v>0</v>
      </c>
      <c r="K245" s="220" t="s">
        <v>1</v>
      </c>
      <c r="L245" s="44"/>
      <c r="M245" s="225" t="s">
        <v>1</v>
      </c>
      <c r="N245" s="226" t="s">
        <v>43</v>
      </c>
      <c r="O245" s="91"/>
      <c r="P245" s="227">
        <f>O245*H245</f>
        <v>0</v>
      </c>
      <c r="Q245" s="227">
        <v>0.00059000000000000003</v>
      </c>
      <c r="R245" s="227">
        <f>Q245*H245</f>
        <v>0.0011800000000000001</v>
      </c>
      <c r="S245" s="227">
        <v>0</v>
      </c>
      <c r="T245" s="228">
        <f>S245*H245</f>
        <v>0</v>
      </c>
      <c r="U245" s="38"/>
      <c r="V245" s="38"/>
      <c r="W245" s="38"/>
      <c r="X245" s="38"/>
      <c r="Y245" s="38"/>
      <c r="Z245" s="38"/>
      <c r="AA245" s="38"/>
      <c r="AB245" s="38"/>
      <c r="AC245" s="38"/>
      <c r="AD245" s="38"/>
      <c r="AE245" s="38"/>
      <c r="AR245" s="229" t="s">
        <v>245</v>
      </c>
      <c r="AT245" s="229" t="s">
        <v>165</v>
      </c>
      <c r="AU245" s="229" t="s">
        <v>88</v>
      </c>
      <c r="AY245" s="17" t="s">
        <v>162</v>
      </c>
      <c r="BE245" s="230">
        <f>IF(N245="základní",J245,0)</f>
        <v>0</v>
      </c>
      <c r="BF245" s="230">
        <f>IF(N245="snížená",J245,0)</f>
        <v>0</v>
      </c>
      <c r="BG245" s="230">
        <f>IF(N245="zákl. přenesená",J245,0)</f>
        <v>0</v>
      </c>
      <c r="BH245" s="230">
        <f>IF(N245="sníž. přenesená",J245,0)</f>
        <v>0</v>
      </c>
      <c r="BI245" s="230">
        <f>IF(N245="nulová",J245,0)</f>
        <v>0</v>
      </c>
      <c r="BJ245" s="17" t="s">
        <v>86</v>
      </c>
      <c r="BK245" s="230">
        <f>ROUND(I245*H245,2)</f>
        <v>0</v>
      </c>
      <c r="BL245" s="17" t="s">
        <v>245</v>
      </c>
      <c r="BM245" s="229" t="s">
        <v>1525</v>
      </c>
    </row>
    <row r="246" s="2" customFormat="1" ht="16.5" customHeight="1">
      <c r="A246" s="38"/>
      <c r="B246" s="39"/>
      <c r="C246" s="218" t="s">
        <v>1008</v>
      </c>
      <c r="D246" s="218" t="s">
        <v>165</v>
      </c>
      <c r="E246" s="219" t="s">
        <v>2284</v>
      </c>
      <c r="F246" s="220" t="s">
        <v>2285</v>
      </c>
      <c r="G246" s="221" t="s">
        <v>713</v>
      </c>
      <c r="H246" s="222">
        <v>28</v>
      </c>
      <c r="I246" s="223"/>
      <c r="J246" s="224">
        <f>ROUND(I246*H246,2)</f>
        <v>0</v>
      </c>
      <c r="K246" s="220" t="s">
        <v>1</v>
      </c>
      <c r="L246" s="44"/>
      <c r="M246" s="225" t="s">
        <v>1</v>
      </c>
      <c r="N246" s="226" t="s">
        <v>43</v>
      </c>
      <c r="O246" s="91"/>
      <c r="P246" s="227">
        <f>O246*H246</f>
        <v>0</v>
      </c>
      <c r="Q246" s="227">
        <v>9.0000000000000006E-05</v>
      </c>
      <c r="R246" s="227">
        <f>Q246*H246</f>
        <v>0.0025200000000000001</v>
      </c>
      <c r="S246" s="227">
        <v>0</v>
      </c>
      <c r="T246" s="228">
        <f>S246*H246</f>
        <v>0</v>
      </c>
      <c r="U246" s="38"/>
      <c r="V246" s="38"/>
      <c r="W246" s="38"/>
      <c r="X246" s="38"/>
      <c r="Y246" s="38"/>
      <c r="Z246" s="38"/>
      <c r="AA246" s="38"/>
      <c r="AB246" s="38"/>
      <c r="AC246" s="38"/>
      <c r="AD246" s="38"/>
      <c r="AE246" s="38"/>
      <c r="AR246" s="229" t="s">
        <v>245</v>
      </c>
      <c r="AT246" s="229" t="s">
        <v>165</v>
      </c>
      <c r="AU246" s="229" t="s">
        <v>88</v>
      </c>
      <c r="AY246" s="17" t="s">
        <v>162</v>
      </c>
      <c r="BE246" s="230">
        <f>IF(N246="základní",J246,0)</f>
        <v>0</v>
      </c>
      <c r="BF246" s="230">
        <f>IF(N246="snížená",J246,0)</f>
        <v>0</v>
      </c>
      <c r="BG246" s="230">
        <f>IF(N246="zákl. přenesená",J246,0)</f>
        <v>0</v>
      </c>
      <c r="BH246" s="230">
        <f>IF(N246="sníž. přenesená",J246,0)</f>
        <v>0</v>
      </c>
      <c r="BI246" s="230">
        <f>IF(N246="nulová",J246,0)</f>
        <v>0</v>
      </c>
      <c r="BJ246" s="17" t="s">
        <v>86</v>
      </c>
      <c r="BK246" s="230">
        <f>ROUND(I246*H246,2)</f>
        <v>0</v>
      </c>
      <c r="BL246" s="17" t="s">
        <v>245</v>
      </c>
      <c r="BM246" s="229" t="s">
        <v>1554</v>
      </c>
    </row>
    <row r="247" s="2" customFormat="1" ht="16.5" customHeight="1">
      <c r="A247" s="38"/>
      <c r="B247" s="39"/>
      <c r="C247" s="218" t="s">
        <v>1014</v>
      </c>
      <c r="D247" s="218" t="s">
        <v>165</v>
      </c>
      <c r="E247" s="219" t="s">
        <v>2286</v>
      </c>
      <c r="F247" s="220" t="s">
        <v>2287</v>
      </c>
      <c r="G247" s="221" t="s">
        <v>268</v>
      </c>
      <c r="H247" s="222">
        <v>11</v>
      </c>
      <c r="I247" s="223"/>
      <c r="J247" s="224">
        <f>ROUND(I247*H247,2)</f>
        <v>0</v>
      </c>
      <c r="K247" s="220" t="s">
        <v>1</v>
      </c>
      <c r="L247" s="44"/>
      <c r="M247" s="225" t="s">
        <v>1</v>
      </c>
      <c r="N247" s="226" t="s">
        <v>43</v>
      </c>
      <c r="O247" s="91"/>
      <c r="P247" s="227">
        <f>O247*H247</f>
        <v>0</v>
      </c>
      <c r="Q247" s="227">
        <v>0.00174</v>
      </c>
      <c r="R247" s="227">
        <f>Q247*H247</f>
        <v>0.019140000000000001</v>
      </c>
      <c r="S247" s="227">
        <v>0</v>
      </c>
      <c r="T247" s="228">
        <f>S247*H247</f>
        <v>0</v>
      </c>
      <c r="U247" s="38"/>
      <c r="V247" s="38"/>
      <c r="W247" s="38"/>
      <c r="X247" s="38"/>
      <c r="Y247" s="38"/>
      <c r="Z247" s="38"/>
      <c r="AA247" s="38"/>
      <c r="AB247" s="38"/>
      <c r="AC247" s="38"/>
      <c r="AD247" s="38"/>
      <c r="AE247" s="38"/>
      <c r="AR247" s="229" t="s">
        <v>245</v>
      </c>
      <c r="AT247" s="229" t="s">
        <v>165</v>
      </c>
      <c r="AU247" s="229" t="s">
        <v>88</v>
      </c>
      <c r="AY247" s="17" t="s">
        <v>162</v>
      </c>
      <c r="BE247" s="230">
        <f>IF(N247="základní",J247,0)</f>
        <v>0</v>
      </c>
      <c r="BF247" s="230">
        <f>IF(N247="snížená",J247,0)</f>
        <v>0</v>
      </c>
      <c r="BG247" s="230">
        <f>IF(N247="zákl. přenesená",J247,0)</f>
        <v>0</v>
      </c>
      <c r="BH247" s="230">
        <f>IF(N247="sníž. přenesená",J247,0)</f>
        <v>0</v>
      </c>
      <c r="BI247" s="230">
        <f>IF(N247="nulová",J247,0)</f>
        <v>0</v>
      </c>
      <c r="BJ247" s="17" t="s">
        <v>86</v>
      </c>
      <c r="BK247" s="230">
        <f>ROUND(I247*H247,2)</f>
        <v>0</v>
      </c>
      <c r="BL247" s="17" t="s">
        <v>245</v>
      </c>
      <c r="BM247" s="229" t="s">
        <v>1562</v>
      </c>
    </row>
    <row r="248" s="2" customFormat="1" ht="16.5" customHeight="1">
      <c r="A248" s="38"/>
      <c r="B248" s="39"/>
      <c r="C248" s="218" t="s">
        <v>1019</v>
      </c>
      <c r="D248" s="218" t="s">
        <v>165</v>
      </c>
      <c r="E248" s="219" t="s">
        <v>2288</v>
      </c>
      <c r="F248" s="220" t="s">
        <v>2289</v>
      </c>
      <c r="G248" s="221" t="s">
        <v>713</v>
      </c>
      <c r="H248" s="222">
        <v>2</v>
      </c>
      <c r="I248" s="223"/>
      <c r="J248" s="224">
        <f>ROUND(I248*H248,2)</f>
        <v>0</v>
      </c>
      <c r="K248" s="220" t="s">
        <v>1</v>
      </c>
      <c r="L248" s="44"/>
      <c r="M248" s="225" t="s">
        <v>1</v>
      </c>
      <c r="N248" s="226" t="s">
        <v>43</v>
      </c>
      <c r="O248" s="91"/>
      <c r="P248" s="227">
        <f>O248*H248</f>
        <v>0</v>
      </c>
      <c r="Q248" s="227">
        <v>0.0019200000000000001</v>
      </c>
      <c r="R248" s="227">
        <f>Q248*H248</f>
        <v>0.0038400000000000001</v>
      </c>
      <c r="S248" s="227">
        <v>0</v>
      </c>
      <c r="T248" s="228">
        <f>S248*H248</f>
        <v>0</v>
      </c>
      <c r="U248" s="38"/>
      <c r="V248" s="38"/>
      <c r="W248" s="38"/>
      <c r="X248" s="38"/>
      <c r="Y248" s="38"/>
      <c r="Z248" s="38"/>
      <c r="AA248" s="38"/>
      <c r="AB248" s="38"/>
      <c r="AC248" s="38"/>
      <c r="AD248" s="38"/>
      <c r="AE248" s="38"/>
      <c r="AR248" s="229" t="s">
        <v>245</v>
      </c>
      <c r="AT248" s="229" t="s">
        <v>165</v>
      </c>
      <c r="AU248" s="229" t="s">
        <v>88</v>
      </c>
      <c r="AY248" s="17" t="s">
        <v>162</v>
      </c>
      <c r="BE248" s="230">
        <f>IF(N248="základní",J248,0)</f>
        <v>0</v>
      </c>
      <c r="BF248" s="230">
        <f>IF(N248="snížená",J248,0)</f>
        <v>0</v>
      </c>
      <c r="BG248" s="230">
        <f>IF(N248="zákl. přenesená",J248,0)</f>
        <v>0</v>
      </c>
      <c r="BH248" s="230">
        <f>IF(N248="sníž. přenesená",J248,0)</f>
        <v>0</v>
      </c>
      <c r="BI248" s="230">
        <f>IF(N248="nulová",J248,0)</f>
        <v>0</v>
      </c>
      <c r="BJ248" s="17" t="s">
        <v>86</v>
      </c>
      <c r="BK248" s="230">
        <f>ROUND(I248*H248,2)</f>
        <v>0</v>
      </c>
      <c r="BL248" s="17" t="s">
        <v>245</v>
      </c>
      <c r="BM248" s="229" t="s">
        <v>1572</v>
      </c>
    </row>
    <row r="249" s="2" customFormat="1" ht="16.5" customHeight="1">
      <c r="A249" s="38"/>
      <c r="B249" s="39"/>
      <c r="C249" s="218" t="s">
        <v>1023</v>
      </c>
      <c r="D249" s="218" t="s">
        <v>165</v>
      </c>
      <c r="E249" s="219" t="s">
        <v>2290</v>
      </c>
      <c r="F249" s="220" t="s">
        <v>2291</v>
      </c>
      <c r="G249" s="221" t="s">
        <v>713</v>
      </c>
      <c r="H249" s="222">
        <v>2</v>
      </c>
      <c r="I249" s="223"/>
      <c r="J249" s="224">
        <f>ROUND(I249*H249,2)</f>
        <v>0</v>
      </c>
      <c r="K249" s="220" t="s">
        <v>1</v>
      </c>
      <c r="L249" s="44"/>
      <c r="M249" s="225" t="s">
        <v>1</v>
      </c>
      <c r="N249" s="226" t="s">
        <v>43</v>
      </c>
      <c r="O249" s="91"/>
      <c r="P249" s="227">
        <f>O249*H249</f>
        <v>0</v>
      </c>
      <c r="Q249" s="227">
        <v>0.00155</v>
      </c>
      <c r="R249" s="227">
        <f>Q249*H249</f>
        <v>0.0030999999999999999</v>
      </c>
      <c r="S249" s="227">
        <v>0</v>
      </c>
      <c r="T249" s="228">
        <f>S249*H249</f>
        <v>0</v>
      </c>
      <c r="U249" s="38"/>
      <c r="V249" s="38"/>
      <c r="W249" s="38"/>
      <c r="X249" s="38"/>
      <c r="Y249" s="38"/>
      <c r="Z249" s="38"/>
      <c r="AA249" s="38"/>
      <c r="AB249" s="38"/>
      <c r="AC249" s="38"/>
      <c r="AD249" s="38"/>
      <c r="AE249" s="38"/>
      <c r="AR249" s="229" t="s">
        <v>245</v>
      </c>
      <c r="AT249" s="229" t="s">
        <v>165</v>
      </c>
      <c r="AU249" s="229" t="s">
        <v>88</v>
      </c>
      <c r="AY249" s="17" t="s">
        <v>162</v>
      </c>
      <c r="BE249" s="230">
        <f>IF(N249="základní",J249,0)</f>
        <v>0</v>
      </c>
      <c r="BF249" s="230">
        <f>IF(N249="snížená",J249,0)</f>
        <v>0</v>
      </c>
      <c r="BG249" s="230">
        <f>IF(N249="zákl. přenesená",J249,0)</f>
        <v>0</v>
      </c>
      <c r="BH249" s="230">
        <f>IF(N249="sníž. přenesená",J249,0)</f>
        <v>0</v>
      </c>
      <c r="BI249" s="230">
        <f>IF(N249="nulová",J249,0)</f>
        <v>0</v>
      </c>
      <c r="BJ249" s="17" t="s">
        <v>86</v>
      </c>
      <c r="BK249" s="230">
        <f>ROUND(I249*H249,2)</f>
        <v>0</v>
      </c>
      <c r="BL249" s="17" t="s">
        <v>245</v>
      </c>
      <c r="BM249" s="229" t="s">
        <v>1584</v>
      </c>
    </row>
    <row r="250" s="2" customFormat="1" ht="16.5" customHeight="1">
      <c r="A250" s="38"/>
      <c r="B250" s="39"/>
      <c r="C250" s="218" t="s">
        <v>1028</v>
      </c>
      <c r="D250" s="218" t="s">
        <v>165</v>
      </c>
      <c r="E250" s="219" t="s">
        <v>2292</v>
      </c>
      <c r="F250" s="220" t="s">
        <v>2293</v>
      </c>
      <c r="G250" s="221" t="s">
        <v>713</v>
      </c>
      <c r="H250" s="222">
        <v>2</v>
      </c>
      <c r="I250" s="223"/>
      <c r="J250" s="224">
        <f>ROUND(I250*H250,2)</f>
        <v>0</v>
      </c>
      <c r="K250" s="220" t="s">
        <v>1</v>
      </c>
      <c r="L250" s="44"/>
      <c r="M250" s="225" t="s">
        <v>1</v>
      </c>
      <c r="N250" s="226" t="s">
        <v>43</v>
      </c>
      <c r="O250" s="91"/>
      <c r="P250" s="227">
        <f>O250*H250</f>
        <v>0</v>
      </c>
      <c r="Q250" s="227">
        <v>0.00148</v>
      </c>
      <c r="R250" s="227">
        <f>Q250*H250</f>
        <v>0.00296</v>
      </c>
      <c r="S250" s="227">
        <v>0</v>
      </c>
      <c r="T250" s="228">
        <f>S250*H250</f>
        <v>0</v>
      </c>
      <c r="U250" s="38"/>
      <c r="V250" s="38"/>
      <c r="W250" s="38"/>
      <c r="X250" s="38"/>
      <c r="Y250" s="38"/>
      <c r="Z250" s="38"/>
      <c r="AA250" s="38"/>
      <c r="AB250" s="38"/>
      <c r="AC250" s="38"/>
      <c r="AD250" s="38"/>
      <c r="AE250" s="38"/>
      <c r="AR250" s="229" t="s">
        <v>245</v>
      </c>
      <c r="AT250" s="229" t="s">
        <v>165</v>
      </c>
      <c r="AU250" s="229" t="s">
        <v>88</v>
      </c>
      <c r="AY250" s="17" t="s">
        <v>162</v>
      </c>
      <c r="BE250" s="230">
        <f>IF(N250="základní",J250,0)</f>
        <v>0</v>
      </c>
      <c r="BF250" s="230">
        <f>IF(N250="snížená",J250,0)</f>
        <v>0</v>
      </c>
      <c r="BG250" s="230">
        <f>IF(N250="zákl. přenesená",J250,0)</f>
        <v>0</v>
      </c>
      <c r="BH250" s="230">
        <f>IF(N250="sníž. přenesená",J250,0)</f>
        <v>0</v>
      </c>
      <c r="BI250" s="230">
        <f>IF(N250="nulová",J250,0)</f>
        <v>0</v>
      </c>
      <c r="BJ250" s="17" t="s">
        <v>86</v>
      </c>
      <c r="BK250" s="230">
        <f>ROUND(I250*H250,2)</f>
        <v>0</v>
      </c>
      <c r="BL250" s="17" t="s">
        <v>245</v>
      </c>
      <c r="BM250" s="229" t="s">
        <v>1593</v>
      </c>
    </row>
    <row r="251" s="2" customFormat="1" ht="16.5" customHeight="1">
      <c r="A251" s="38"/>
      <c r="B251" s="39"/>
      <c r="C251" s="218" t="s">
        <v>1032</v>
      </c>
      <c r="D251" s="218" t="s">
        <v>165</v>
      </c>
      <c r="E251" s="219" t="s">
        <v>2294</v>
      </c>
      <c r="F251" s="220" t="s">
        <v>2295</v>
      </c>
      <c r="G251" s="221" t="s">
        <v>268</v>
      </c>
      <c r="H251" s="222">
        <v>13</v>
      </c>
      <c r="I251" s="223"/>
      <c r="J251" s="224">
        <f>ROUND(I251*H251,2)</f>
        <v>0</v>
      </c>
      <c r="K251" s="220" t="s">
        <v>1</v>
      </c>
      <c r="L251" s="44"/>
      <c r="M251" s="225" t="s">
        <v>1</v>
      </c>
      <c r="N251" s="226" t="s">
        <v>43</v>
      </c>
      <c r="O251" s="91"/>
      <c r="P251" s="227">
        <f>O251*H251</f>
        <v>0</v>
      </c>
      <c r="Q251" s="227">
        <v>0.00020000000000000001</v>
      </c>
      <c r="R251" s="227">
        <f>Q251*H251</f>
        <v>0.0026000000000000003</v>
      </c>
      <c r="S251" s="227">
        <v>0</v>
      </c>
      <c r="T251" s="228">
        <f>S251*H251</f>
        <v>0</v>
      </c>
      <c r="U251" s="38"/>
      <c r="V251" s="38"/>
      <c r="W251" s="38"/>
      <c r="X251" s="38"/>
      <c r="Y251" s="38"/>
      <c r="Z251" s="38"/>
      <c r="AA251" s="38"/>
      <c r="AB251" s="38"/>
      <c r="AC251" s="38"/>
      <c r="AD251" s="38"/>
      <c r="AE251" s="38"/>
      <c r="AR251" s="229" t="s">
        <v>245</v>
      </c>
      <c r="AT251" s="229" t="s">
        <v>165</v>
      </c>
      <c r="AU251" s="229" t="s">
        <v>88</v>
      </c>
      <c r="AY251" s="17" t="s">
        <v>162</v>
      </c>
      <c r="BE251" s="230">
        <f>IF(N251="základní",J251,0)</f>
        <v>0</v>
      </c>
      <c r="BF251" s="230">
        <f>IF(N251="snížená",J251,0)</f>
        <v>0</v>
      </c>
      <c r="BG251" s="230">
        <f>IF(N251="zákl. přenesená",J251,0)</f>
        <v>0</v>
      </c>
      <c r="BH251" s="230">
        <f>IF(N251="sníž. přenesená",J251,0)</f>
        <v>0</v>
      </c>
      <c r="BI251" s="230">
        <f>IF(N251="nulová",J251,0)</f>
        <v>0</v>
      </c>
      <c r="BJ251" s="17" t="s">
        <v>86</v>
      </c>
      <c r="BK251" s="230">
        <f>ROUND(I251*H251,2)</f>
        <v>0</v>
      </c>
      <c r="BL251" s="17" t="s">
        <v>245</v>
      </c>
      <c r="BM251" s="229" t="s">
        <v>1605</v>
      </c>
    </row>
    <row r="252" s="2" customFormat="1" ht="16.5" customHeight="1">
      <c r="A252" s="38"/>
      <c r="B252" s="39"/>
      <c r="C252" s="218" t="s">
        <v>1036</v>
      </c>
      <c r="D252" s="218" t="s">
        <v>165</v>
      </c>
      <c r="E252" s="219" t="s">
        <v>2296</v>
      </c>
      <c r="F252" s="220" t="s">
        <v>2297</v>
      </c>
      <c r="G252" s="221" t="s">
        <v>268</v>
      </c>
      <c r="H252" s="222">
        <v>7</v>
      </c>
      <c r="I252" s="223"/>
      <c r="J252" s="224">
        <f>ROUND(I252*H252,2)</f>
        <v>0</v>
      </c>
      <c r="K252" s="220" t="s">
        <v>1</v>
      </c>
      <c r="L252" s="44"/>
      <c r="M252" s="225" t="s">
        <v>1</v>
      </c>
      <c r="N252" s="226" t="s">
        <v>43</v>
      </c>
      <c r="O252" s="91"/>
      <c r="P252" s="227">
        <f>O252*H252</f>
        <v>0</v>
      </c>
      <c r="Q252" s="227">
        <v>0.0019300000000000001</v>
      </c>
      <c r="R252" s="227">
        <f>Q252*H252</f>
        <v>0.013510000000000001</v>
      </c>
      <c r="S252" s="227">
        <v>0</v>
      </c>
      <c r="T252" s="228">
        <f>S252*H252</f>
        <v>0</v>
      </c>
      <c r="U252" s="38"/>
      <c r="V252" s="38"/>
      <c r="W252" s="38"/>
      <c r="X252" s="38"/>
      <c r="Y252" s="38"/>
      <c r="Z252" s="38"/>
      <c r="AA252" s="38"/>
      <c r="AB252" s="38"/>
      <c r="AC252" s="38"/>
      <c r="AD252" s="38"/>
      <c r="AE252" s="38"/>
      <c r="AR252" s="229" t="s">
        <v>245</v>
      </c>
      <c r="AT252" s="229" t="s">
        <v>165</v>
      </c>
      <c r="AU252" s="229" t="s">
        <v>88</v>
      </c>
      <c r="AY252" s="17" t="s">
        <v>162</v>
      </c>
      <c r="BE252" s="230">
        <f>IF(N252="základní",J252,0)</f>
        <v>0</v>
      </c>
      <c r="BF252" s="230">
        <f>IF(N252="snížená",J252,0)</f>
        <v>0</v>
      </c>
      <c r="BG252" s="230">
        <f>IF(N252="zákl. přenesená",J252,0)</f>
        <v>0</v>
      </c>
      <c r="BH252" s="230">
        <f>IF(N252="sníž. přenesená",J252,0)</f>
        <v>0</v>
      </c>
      <c r="BI252" s="230">
        <f>IF(N252="nulová",J252,0)</f>
        <v>0</v>
      </c>
      <c r="BJ252" s="17" t="s">
        <v>86</v>
      </c>
      <c r="BK252" s="230">
        <f>ROUND(I252*H252,2)</f>
        <v>0</v>
      </c>
      <c r="BL252" s="17" t="s">
        <v>245</v>
      </c>
      <c r="BM252" s="229" t="s">
        <v>1614</v>
      </c>
    </row>
    <row r="253" s="2" customFormat="1" ht="16.5" customHeight="1">
      <c r="A253" s="38"/>
      <c r="B253" s="39"/>
      <c r="C253" s="218" t="s">
        <v>1042</v>
      </c>
      <c r="D253" s="218" t="s">
        <v>165</v>
      </c>
      <c r="E253" s="219" t="s">
        <v>2298</v>
      </c>
      <c r="F253" s="220" t="s">
        <v>2299</v>
      </c>
      <c r="G253" s="221" t="s">
        <v>268</v>
      </c>
      <c r="H253" s="222">
        <v>7</v>
      </c>
      <c r="I253" s="223"/>
      <c r="J253" s="224">
        <f>ROUND(I253*H253,2)</f>
        <v>0</v>
      </c>
      <c r="K253" s="220" t="s">
        <v>1</v>
      </c>
      <c r="L253" s="44"/>
      <c r="M253" s="225" t="s">
        <v>1</v>
      </c>
      <c r="N253" s="226" t="s">
        <v>43</v>
      </c>
      <c r="O253" s="91"/>
      <c r="P253" s="227">
        <f>O253*H253</f>
        <v>0</v>
      </c>
      <c r="Q253" s="227">
        <v>0.00012999999999999999</v>
      </c>
      <c r="R253" s="227">
        <f>Q253*H253</f>
        <v>0.00090999999999999989</v>
      </c>
      <c r="S253" s="227">
        <v>0</v>
      </c>
      <c r="T253" s="228">
        <f>S253*H253</f>
        <v>0</v>
      </c>
      <c r="U253" s="38"/>
      <c r="V253" s="38"/>
      <c r="W253" s="38"/>
      <c r="X253" s="38"/>
      <c r="Y253" s="38"/>
      <c r="Z253" s="38"/>
      <c r="AA253" s="38"/>
      <c r="AB253" s="38"/>
      <c r="AC253" s="38"/>
      <c r="AD253" s="38"/>
      <c r="AE253" s="38"/>
      <c r="AR253" s="229" t="s">
        <v>245</v>
      </c>
      <c r="AT253" s="229" t="s">
        <v>165</v>
      </c>
      <c r="AU253" s="229" t="s">
        <v>88</v>
      </c>
      <c r="AY253" s="17" t="s">
        <v>162</v>
      </c>
      <c r="BE253" s="230">
        <f>IF(N253="základní",J253,0)</f>
        <v>0</v>
      </c>
      <c r="BF253" s="230">
        <f>IF(N253="snížená",J253,0)</f>
        <v>0</v>
      </c>
      <c r="BG253" s="230">
        <f>IF(N253="zákl. přenesená",J253,0)</f>
        <v>0</v>
      </c>
      <c r="BH253" s="230">
        <f>IF(N253="sníž. přenesená",J253,0)</f>
        <v>0</v>
      </c>
      <c r="BI253" s="230">
        <f>IF(N253="nulová",J253,0)</f>
        <v>0</v>
      </c>
      <c r="BJ253" s="17" t="s">
        <v>86</v>
      </c>
      <c r="BK253" s="230">
        <f>ROUND(I253*H253,2)</f>
        <v>0</v>
      </c>
      <c r="BL253" s="17" t="s">
        <v>245</v>
      </c>
      <c r="BM253" s="229" t="s">
        <v>1638</v>
      </c>
    </row>
    <row r="254" s="2" customFormat="1" ht="16.5" customHeight="1">
      <c r="A254" s="38"/>
      <c r="B254" s="39"/>
      <c r="C254" s="218" t="s">
        <v>1045</v>
      </c>
      <c r="D254" s="218" t="s">
        <v>165</v>
      </c>
      <c r="E254" s="219" t="s">
        <v>2300</v>
      </c>
      <c r="F254" s="220" t="s">
        <v>2301</v>
      </c>
      <c r="G254" s="221" t="s">
        <v>268</v>
      </c>
      <c r="H254" s="222">
        <v>1</v>
      </c>
      <c r="I254" s="223"/>
      <c r="J254" s="224">
        <f>ROUND(I254*H254,2)</f>
        <v>0</v>
      </c>
      <c r="K254" s="220" t="s">
        <v>1</v>
      </c>
      <c r="L254" s="44"/>
      <c r="M254" s="225" t="s">
        <v>1</v>
      </c>
      <c r="N254" s="226" t="s">
        <v>43</v>
      </c>
      <c r="O254" s="91"/>
      <c r="P254" s="227">
        <f>O254*H254</f>
        <v>0</v>
      </c>
      <c r="Q254" s="227">
        <v>0.00046000000000000001</v>
      </c>
      <c r="R254" s="227">
        <f>Q254*H254</f>
        <v>0.00046000000000000001</v>
      </c>
      <c r="S254" s="227">
        <v>0</v>
      </c>
      <c r="T254" s="228">
        <f>S254*H254</f>
        <v>0</v>
      </c>
      <c r="U254" s="38"/>
      <c r="V254" s="38"/>
      <c r="W254" s="38"/>
      <c r="X254" s="38"/>
      <c r="Y254" s="38"/>
      <c r="Z254" s="38"/>
      <c r="AA254" s="38"/>
      <c r="AB254" s="38"/>
      <c r="AC254" s="38"/>
      <c r="AD254" s="38"/>
      <c r="AE254" s="38"/>
      <c r="AR254" s="229" t="s">
        <v>245</v>
      </c>
      <c r="AT254" s="229" t="s">
        <v>165</v>
      </c>
      <c r="AU254" s="229" t="s">
        <v>88</v>
      </c>
      <c r="AY254" s="17" t="s">
        <v>162</v>
      </c>
      <c r="BE254" s="230">
        <f>IF(N254="základní",J254,0)</f>
        <v>0</v>
      </c>
      <c r="BF254" s="230">
        <f>IF(N254="snížená",J254,0)</f>
        <v>0</v>
      </c>
      <c r="BG254" s="230">
        <f>IF(N254="zákl. přenesená",J254,0)</f>
        <v>0</v>
      </c>
      <c r="BH254" s="230">
        <f>IF(N254="sníž. přenesená",J254,0)</f>
        <v>0</v>
      </c>
      <c r="BI254" s="230">
        <f>IF(N254="nulová",J254,0)</f>
        <v>0</v>
      </c>
      <c r="BJ254" s="17" t="s">
        <v>86</v>
      </c>
      <c r="BK254" s="230">
        <f>ROUND(I254*H254,2)</f>
        <v>0</v>
      </c>
      <c r="BL254" s="17" t="s">
        <v>245</v>
      </c>
      <c r="BM254" s="229" t="s">
        <v>1647</v>
      </c>
    </row>
    <row r="255" s="2" customFormat="1" ht="16.5" customHeight="1">
      <c r="A255" s="38"/>
      <c r="B255" s="39"/>
      <c r="C255" s="218" t="s">
        <v>1050</v>
      </c>
      <c r="D255" s="218" t="s">
        <v>165</v>
      </c>
      <c r="E255" s="219" t="s">
        <v>2302</v>
      </c>
      <c r="F255" s="220" t="s">
        <v>2303</v>
      </c>
      <c r="G255" s="221" t="s">
        <v>268</v>
      </c>
      <c r="H255" s="222">
        <v>1</v>
      </c>
      <c r="I255" s="223"/>
      <c r="J255" s="224">
        <f>ROUND(I255*H255,2)</f>
        <v>0</v>
      </c>
      <c r="K255" s="220" t="s">
        <v>1</v>
      </c>
      <c r="L255" s="44"/>
      <c r="M255" s="225" t="s">
        <v>1</v>
      </c>
      <c r="N255" s="226" t="s">
        <v>43</v>
      </c>
      <c r="O255" s="91"/>
      <c r="P255" s="227">
        <f>O255*H255</f>
        <v>0</v>
      </c>
      <c r="Q255" s="227">
        <v>0.00050000000000000001</v>
      </c>
      <c r="R255" s="227">
        <f>Q255*H255</f>
        <v>0.00050000000000000001</v>
      </c>
      <c r="S255" s="227">
        <v>0</v>
      </c>
      <c r="T255" s="228">
        <f>S255*H255</f>
        <v>0</v>
      </c>
      <c r="U255" s="38"/>
      <c r="V255" s="38"/>
      <c r="W255" s="38"/>
      <c r="X255" s="38"/>
      <c r="Y255" s="38"/>
      <c r="Z255" s="38"/>
      <c r="AA255" s="38"/>
      <c r="AB255" s="38"/>
      <c r="AC255" s="38"/>
      <c r="AD255" s="38"/>
      <c r="AE255" s="38"/>
      <c r="AR255" s="229" t="s">
        <v>245</v>
      </c>
      <c r="AT255" s="229" t="s">
        <v>165</v>
      </c>
      <c r="AU255" s="229" t="s">
        <v>88</v>
      </c>
      <c r="AY255" s="17" t="s">
        <v>162</v>
      </c>
      <c r="BE255" s="230">
        <f>IF(N255="základní",J255,0)</f>
        <v>0</v>
      </c>
      <c r="BF255" s="230">
        <f>IF(N255="snížená",J255,0)</f>
        <v>0</v>
      </c>
      <c r="BG255" s="230">
        <f>IF(N255="zákl. přenesená",J255,0)</f>
        <v>0</v>
      </c>
      <c r="BH255" s="230">
        <f>IF(N255="sníž. přenesená",J255,0)</f>
        <v>0</v>
      </c>
      <c r="BI255" s="230">
        <f>IF(N255="nulová",J255,0)</f>
        <v>0</v>
      </c>
      <c r="BJ255" s="17" t="s">
        <v>86</v>
      </c>
      <c r="BK255" s="230">
        <f>ROUND(I255*H255,2)</f>
        <v>0</v>
      </c>
      <c r="BL255" s="17" t="s">
        <v>245</v>
      </c>
      <c r="BM255" s="229" t="s">
        <v>1656</v>
      </c>
    </row>
    <row r="256" s="2" customFormat="1" ht="16.5" customHeight="1">
      <c r="A256" s="38"/>
      <c r="B256" s="39"/>
      <c r="C256" s="218" t="s">
        <v>1055</v>
      </c>
      <c r="D256" s="218" t="s">
        <v>165</v>
      </c>
      <c r="E256" s="219" t="s">
        <v>2304</v>
      </c>
      <c r="F256" s="220" t="s">
        <v>2305</v>
      </c>
      <c r="G256" s="221" t="s">
        <v>268</v>
      </c>
      <c r="H256" s="222">
        <v>11</v>
      </c>
      <c r="I256" s="223"/>
      <c r="J256" s="224">
        <f>ROUND(I256*H256,2)</f>
        <v>0</v>
      </c>
      <c r="K256" s="220" t="s">
        <v>1</v>
      </c>
      <c r="L256" s="44"/>
      <c r="M256" s="225" t="s">
        <v>1</v>
      </c>
      <c r="N256" s="226" t="s">
        <v>43</v>
      </c>
      <c r="O256" s="91"/>
      <c r="P256" s="227">
        <f>O256*H256</f>
        <v>0</v>
      </c>
      <c r="Q256" s="227">
        <v>0.00048000000000000001</v>
      </c>
      <c r="R256" s="227">
        <f>Q256*H256</f>
        <v>0.00528</v>
      </c>
      <c r="S256" s="227">
        <v>0</v>
      </c>
      <c r="T256" s="228">
        <f>S256*H256</f>
        <v>0</v>
      </c>
      <c r="U256" s="38"/>
      <c r="V256" s="38"/>
      <c r="W256" s="38"/>
      <c r="X256" s="38"/>
      <c r="Y256" s="38"/>
      <c r="Z256" s="38"/>
      <c r="AA256" s="38"/>
      <c r="AB256" s="38"/>
      <c r="AC256" s="38"/>
      <c r="AD256" s="38"/>
      <c r="AE256" s="38"/>
      <c r="AR256" s="229" t="s">
        <v>245</v>
      </c>
      <c r="AT256" s="229" t="s">
        <v>165</v>
      </c>
      <c r="AU256" s="229" t="s">
        <v>88</v>
      </c>
      <c r="AY256" s="17" t="s">
        <v>162</v>
      </c>
      <c r="BE256" s="230">
        <f>IF(N256="základní",J256,0)</f>
        <v>0</v>
      </c>
      <c r="BF256" s="230">
        <f>IF(N256="snížená",J256,0)</f>
        <v>0</v>
      </c>
      <c r="BG256" s="230">
        <f>IF(N256="zákl. přenesená",J256,0)</f>
        <v>0</v>
      </c>
      <c r="BH256" s="230">
        <f>IF(N256="sníž. přenesená",J256,0)</f>
        <v>0</v>
      </c>
      <c r="BI256" s="230">
        <f>IF(N256="nulová",J256,0)</f>
        <v>0</v>
      </c>
      <c r="BJ256" s="17" t="s">
        <v>86</v>
      </c>
      <c r="BK256" s="230">
        <f>ROUND(I256*H256,2)</f>
        <v>0</v>
      </c>
      <c r="BL256" s="17" t="s">
        <v>245</v>
      </c>
      <c r="BM256" s="229" t="s">
        <v>1664</v>
      </c>
    </row>
    <row r="257" s="2" customFormat="1" ht="16.5" customHeight="1">
      <c r="A257" s="38"/>
      <c r="B257" s="39"/>
      <c r="C257" s="218" t="s">
        <v>1062</v>
      </c>
      <c r="D257" s="218" t="s">
        <v>165</v>
      </c>
      <c r="E257" s="219" t="s">
        <v>2306</v>
      </c>
      <c r="F257" s="220" t="s">
        <v>2307</v>
      </c>
      <c r="G257" s="221" t="s">
        <v>268</v>
      </c>
      <c r="H257" s="222">
        <v>2</v>
      </c>
      <c r="I257" s="223"/>
      <c r="J257" s="224">
        <f>ROUND(I257*H257,2)</f>
        <v>0</v>
      </c>
      <c r="K257" s="220" t="s">
        <v>1</v>
      </c>
      <c r="L257" s="44"/>
      <c r="M257" s="225" t="s">
        <v>1</v>
      </c>
      <c r="N257" s="226" t="s">
        <v>43</v>
      </c>
      <c r="O257" s="91"/>
      <c r="P257" s="227">
        <f>O257*H257</f>
        <v>0</v>
      </c>
      <c r="Q257" s="227">
        <v>0.00072000000000000005</v>
      </c>
      <c r="R257" s="227">
        <f>Q257*H257</f>
        <v>0.0014400000000000001</v>
      </c>
      <c r="S257" s="227">
        <v>0</v>
      </c>
      <c r="T257" s="228">
        <f>S257*H257</f>
        <v>0</v>
      </c>
      <c r="U257" s="38"/>
      <c r="V257" s="38"/>
      <c r="W257" s="38"/>
      <c r="X257" s="38"/>
      <c r="Y257" s="38"/>
      <c r="Z257" s="38"/>
      <c r="AA257" s="38"/>
      <c r="AB257" s="38"/>
      <c r="AC257" s="38"/>
      <c r="AD257" s="38"/>
      <c r="AE257" s="38"/>
      <c r="AR257" s="229" t="s">
        <v>245</v>
      </c>
      <c r="AT257" s="229" t="s">
        <v>165</v>
      </c>
      <c r="AU257" s="229" t="s">
        <v>88</v>
      </c>
      <c r="AY257" s="17" t="s">
        <v>162</v>
      </c>
      <c r="BE257" s="230">
        <f>IF(N257="základní",J257,0)</f>
        <v>0</v>
      </c>
      <c r="BF257" s="230">
        <f>IF(N257="snížená",J257,0)</f>
        <v>0</v>
      </c>
      <c r="BG257" s="230">
        <f>IF(N257="zákl. přenesená",J257,0)</f>
        <v>0</v>
      </c>
      <c r="BH257" s="230">
        <f>IF(N257="sníž. přenesená",J257,0)</f>
        <v>0</v>
      </c>
      <c r="BI257" s="230">
        <f>IF(N257="nulová",J257,0)</f>
        <v>0</v>
      </c>
      <c r="BJ257" s="17" t="s">
        <v>86</v>
      </c>
      <c r="BK257" s="230">
        <f>ROUND(I257*H257,2)</f>
        <v>0</v>
      </c>
      <c r="BL257" s="17" t="s">
        <v>245</v>
      </c>
      <c r="BM257" s="229" t="s">
        <v>1674</v>
      </c>
    </row>
    <row r="258" s="2" customFormat="1" ht="16.5" customHeight="1">
      <c r="A258" s="38"/>
      <c r="B258" s="39"/>
      <c r="C258" s="218" t="s">
        <v>1070</v>
      </c>
      <c r="D258" s="218" t="s">
        <v>165</v>
      </c>
      <c r="E258" s="219" t="s">
        <v>2308</v>
      </c>
      <c r="F258" s="220" t="s">
        <v>2309</v>
      </c>
      <c r="G258" s="221" t="s">
        <v>268</v>
      </c>
      <c r="H258" s="222">
        <v>2</v>
      </c>
      <c r="I258" s="223"/>
      <c r="J258" s="224">
        <f>ROUND(I258*H258,2)</f>
        <v>0</v>
      </c>
      <c r="K258" s="220" t="s">
        <v>1</v>
      </c>
      <c r="L258" s="44"/>
      <c r="M258" s="225" t="s">
        <v>1</v>
      </c>
      <c r="N258" s="226" t="s">
        <v>43</v>
      </c>
      <c r="O258" s="91"/>
      <c r="P258" s="227">
        <f>O258*H258</f>
        <v>0</v>
      </c>
      <c r="Q258" s="227">
        <v>0.00081999999999999998</v>
      </c>
      <c r="R258" s="227">
        <f>Q258*H258</f>
        <v>0.00164</v>
      </c>
      <c r="S258" s="227">
        <v>0</v>
      </c>
      <c r="T258" s="228">
        <f>S258*H258</f>
        <v>0</v>
      </c>
      <c r="U258" s="38"/>
      <c r="V258" s="38"/>
      <c r="W258" s="38"/>
      <c r="X258" s="38"/>
      <c r="Y258" s="38"/>
      <c r="Z258" s="38"/>
      <c r="AA258" s="38"/>
      <c r="AB258" s="38"/>
      <c r="AC258" s="38"/>
      <c r="AD258" s="38"/>
      <c r="AE258" s="38"/>
      <c r="AR258" s="229" t="s">
        <v>245</v>
      </c>
      <c r="AT258" s="229" t="s">
        <v>165</v>
      </c>
      <c r="AU258" s="229" t="s">
        <v>88</v>
      </c>
      <c r="AY258" s="17" t="s">
        <v>162</v>
      </c>
      <c r="BE258" s="230">
        <f>IF(N258="základní",J258,0)</f>
        <v>0</v>
      </c>
      <c r="BF258" s="230">
        <f>IF(N258="snížená",J258,0)</f>
        <v>0</v>
      </c>
      <c r="BG258" s="230">
        <f>IF(N258="zákl. přenesená",J258,0)</f>
        <v>0</v>
      </c>
      <c r="BH258" s="230">
        <f>IF(N258="sníž. přenesená",J258,0)</f>
        <v>0</v>
      </c>
      <c r="BI258" s="230">
        <f>IF(N258="nulová",J258,0)</f>
        <v>0</v>
      </c>
      <c r="BJ258" s="17" t="s">
        <v>86</v>
      </c>
      <c r="BK258" s="230">
        <f>ROUND(I258*H258,2)</f>
        <v>0</v>
      </c>
      <c r="BL258" s="17" t="s">
        <v>245</v>
      </c>
      <c r="BM258" s="229" t="s">
        <v>1684</v>
      </c>
    </row>
    <row r="259" s="2" customFormat="1" ht="16.5" customHeight="1">
      <c r="A259" s="38"/>
      <c r="B259" s="39"/>
      <c r="C259" s="218" t="s">
        <v>1074</v>
      </c>
      <c r="D259" s="218" t="s">
        <v>165</v>
      </c>
      <c r="E259" s="219" t="s">
        <v>2310</v>
      </c>
      <c r="F259" s="220" t="s">
        <v>2311</v>
      </c>
      <c r="G259" s="221" t="s">
        <v>268</v>
      </c>
      <c r="H259" s="222">
        <v>11</v>
      </c>
      <c r="I259" s="223"/>
      <c r="J259" s="224">
        <f>ROUND(I259*H259,2)</f>
        <v>0</v>
      </c>
      <c r="K259" s="220" t="s">
        <v>1</v>
      </c>
      <c r="L259" s="44"/>
      <c r="M259" s="225" t="s">
        <v>1</v>
      </c>
      <c r="N259" s="226" t="s">
        <v>43</v>
      </c>
      <c r="O259" s="91"/>
      <c r="P259" s="227">
        <f>O259*H259</f>
        <v>0</v>
      </c>
      <c r="Q259" s="227">
        <v>0.00016000000000000001</v>
      </c>
      <c r="R259" s="227">
        <f>Q259*H259</f>
        <v>0.0017600000000000001</v>
      </c>
      <c r="S259" s="227">
        <v>0</v>
      </c>
      <c r="T259" s="228">
        <f>S259*H259</f>
        <v>0</v>
      </c>
      <c r="U259" s="38"/>
      <c r="V259" s="38"/>
      <c r="W259" s="38"/>
      <c r="X259" s="38"/>
      <c r="Y259" s="38"/>
      <c r="Z259" s="38"/>
      <c r="AA259" s="38"/>
      <c r="AB259" s="38"/>
      <c r="AC259" s="38"/>
      <c r="AD259" s="38"/>
      <c r="AE259" s="38"/>
      <c r="AR259" s="229" t="s">
        <v>245</v>
      </c>
      <c r="AT259" s="229" t="s">
        <v>165</v>
      </c>
      <c r="AU259" s="229" t="s">
        <v>88</v>
      </c>
      <c r="AY259" s="17" t="s">
        <v>162</v>
      </c>
      <c r="BE259" s="230">
        <f>IF(N259="základní",J259,0)</f>
        <v>0</v>
      </c>
      <c r="BF259" s="230">
        <f>IF(N259="snížená",J259,0)</f>
        <v>0</v>
      </c>
      <c r="BG259" s="230">
        <f>IF(N259="zákl. přenesená",J259,0)</f>
        <v>0</v>
      </c>
      <c r="BH259" s="230">
        <f>IF(N259="sníž. přenesená",J259,0)</f>
        <v>0</v>
      </c>
      <c r="BI259" s="230">
        <f>IF(N259="nulová",J259,0)</f>
        <v>0</v>
      </c>
      <c r="BJ259" s="17" t="s">
        <v>86</v>
      </c>
      <c r="BK259" s="230">
        <f>ROUND(I259*H259,2)</f>
        <v>0</v>
      </c>
      <c r="BL259" s="17" t="s">
        <v>245</v>
      </c>
      <c r="BM259" s="229" t="s">
        <v>1693</v>
      </c>
    </row>
    <row r="260" s="2" customFormat="1" ht="16.5" customHeight="1">
      <c r="A260" s="38"/>
      <c r="B260" s="39"/>
      <c r="C260" s="218" t="s">
        <v>1082</v>
      </c>
      <c r="D260" s="218" t="s">
        <v>165</v>
      </c>
      <c r="E260" s="219" t="s">
        <v>2312</v>
      </c>
      <c r="F260" s="220" t="s">
        <v>2313</v>
      </c>
      <c r="G260" s="221" t="s">
        <v>268</v>
      </c>
      <c r="H260" s="222">
        <v>2</v>
      </c>
      <c r="I260" s="223"/>
      <c r="J260" s="224">
        <f>ROUND(I260*H260,2)</f>
        <v>0</v>
      </c>
      <c r="K260" s="220" t="s">
        <v>1</v>
      </c>
      <c r="L260" s="44"/>
      <c r="M260" s="225" t="s">
        <v>1</v>
      </c>
      <c r="N260" s="226" t="s">
        <v>43</v>
      </c>
      <c r="O260" s="91"/>
      <c r="P260" s="227">
        <f>O260*H260</f>
        <v>0</v>
      </c>
      <c r="Q260" s="227">
        <v>0.00018000000000000001</v>
      </c>
      <c r="R260" s="227">
        <f>Q260*H260</f>
        <v>0.00036000000000000002</v>
      </c>
      <c r="S260" s="227">
        <v>0</v>
      </c>
      <c r="T260" s="228">
        <f>S260*H260</f>
        <v>0</v>
      </c>
      <c r="U260" s="38"/>
      <c r="V260" s="38"/>
      <c r="W260" s="38"/>
      <c r="X260" s="38"/>
      <c r="Y260" s="38"/>
      <c r="Z260" s="38"/>
      <c r="AA260" s="38"/>
      <c r="AB260" s="38"/>
      <c r="AC260" s="38"/>
      <c r="AD260" s="38"/>
      <c r="AE260" s="38"/>
      <c r="AR260" s="229" t="s">
        <v>245</v>
      </c>
      <c r="AT260" s="229" t="s">
        <v>165</v>
      </c>
      <c r="AU260" s="229" t="s">
        <v>88</v>
      </c>
      <c r="AY260" s="17" t="s">
        <v>162</v>
      </c>
      <c r="BE260" s="230">
        <f>IF(N260="základní",J260,0)</f>
        <v>0</v>
      </c>
      <c r="BF260" s="230">
        <f>IF(N260="snížená",J260,0)</f>
        <v>0</v>
      </c>
      <c r="BG260" s="230">
        <f>IF(N260="zákl. přenesená",J260,0)</f>
        <v>0</v>
      </c>
      <c r="BH260" s="230">
        <f>IF(N260="sníž. přenesená",J260,0)</f>
        <v>0</v>
      </c>
      <c r="BI260" s="230">
        <f>IF(N260="nulová",J260,0)</f>
        <v>0</v>
      </c>
      <c r="BJ260" s="17" t="s">
        <v>86</v>
      </c>
      <c r="BK260" s="230">
        <f>ROUND(I260*H260,2)</f>
        <v>0</v>
      </c>
      <c r="BL260" s="17" t="s">
        <v>245</v>
      </c>
      <c r="BM260" s="229" t="s">
        <v>1703</v>
      </c>
    </row>
    <row r="261" s="2" customFormat="1" ht="16.5" customHeight="1">
      <c r="A261" s="38"/>
      <c r="B261" s="39"/>
      <c r="C261" s="218" t="s">
        <v>1087</v>
      </c>
      <c r="D261" s="218" t="s">
        <v>165</v>
      </c>
      <c r="E261" s="219" t="s">
        <v>2314</v>
      </c>
      <c r="F261" s="220" t="s">
        <v>2315</v>
      </c>
      <c r="G261" s="221" t="s">
        <v>208</v>
      </c>
      <c r="H261" s="222">
        <v>3</v>
      </c>
      <c r="I261" s="223"/>
      <c r="J261" s="224">
        <f>ROUND(I261*H261,2)</f>
        <v>0</v>
      </c>
      <c r="K261" s="220" t="s">
        <v>1</v>
      </c>
      <c r="L261" s="44"/>
      <c r="M261" s="225" t="s">
        <v>1</v>
      </c>
      <c r="N261" s="226" t="s">
        <v>43</v>
      </c>
      <c r="O261" s="91"/>
      <c r="P261" s="227">
        <f>O261*H261</f>
        <v>0</v>
      </c>
      <c r="Q261" s="227">
        <v>0.00020000000000000001</v>
      </c>
      <c r="R261" s="227">
        <f>Q261*H261</f>
        <v>0.00060000000000000006</v>
      </c>
      <c r="S261" s="227">
        <v>0</v>
      </c>
      <c r="T261" s="228">
        <f>S261*H261</f>
        <v>0</v>
      </c>
      <c r="U261" s="38"/>
      <c r="V261" s="38"/>
      <c r="W261" s="38"/>
      <c r="X261" s="38"/>
      <c r="Y261" s="38"/>
      <c r="Z261" s="38"/>
      <c r="AA261" s="38"/>
      <c r="AB261" s="38"/>
      <c r="AC261" s="38"/>
      <c r="AD261" s="38"/>
      <c r="AE261" s="38"/>
      <c r="AR261" s="229" t="s">
        <v>245</v>
      </c>
      <c r="AT261" s="229" t="s">
        <v>165</v>
      </c>
      <c r="AU261" s="229" t="s">
        <v>88</v>
      </c>
      <c r="AY261" s="17" t="s">
        <v>162</v>
      </c>
      <c r="BE261" s="230">
        <f>IF(N261="základní",J261,0)</f>
        <v>0</v>
      </c>
      <c r="BF261" s="230">
        <f>IF(N261="snížená",J261,0)</f>
        <v>0</v>
      </c>
      <c r="BG261" s="230">
        <f>IF(N261="zákl. přenesená",J261,0)</f>
        <v>0</v>
      </c>
      <c r="BH261" s="230">
        <f>IF(N261="sníž. přenesená",J261,0)</f>
        <v>0</v>
      </c>
      <c r="BI261" s="230">
        <f>IF(N261="nulová",J261,0)</f>
        <v>0</v>
      </c>
      <c r="BJ261" s="17" t="s">
        <v>86</v>
      </c>
      <c r="BK261" s="230">
        <f>ROUND(I261*H261,2)</f>
        <v>0</v>
      </c>
      <c r="BL261" s="17" t="s">
        <v>245</v>
      </c>
      <c r="BM261" s="229" t="s">
        <v>1711</v>
      </c>
    </row>
    <row r="262" s="2" customFormat="1" ht="16.5" customHeight="1">
      <c r="A262" s="38"/>
      <c r="B262" s="39"/>
      <c r="C262" s="218" t="s">
        <v>1091</v>
      </c>
      <c r="D262" s="218" t="s">
        <v>165</v>
      </c>
      <c r="E262" s="219" t="s">
        <v>2316</v>
      </c>
      <c r="F262" s="220" t="s">
        <v>2317</v>
      </c>
      <c r="G262" s="221" t="s">
        <v>1479</v>
      </c>
      <c r="H262" s="222">
        <v>3</v>
      </c>
      <c r="I262" s="223"/>
      <c r="J262" s="224">
        <f>ROUND(I262*H262,2)</f>
        <v>0</v>
      </c>
      <c r="K262" s="220" t="s">
        <v>1</v>
      </c>
      <c r="L262" s="44"/>
      <c r="M262" s="225" t="s">
        <v>1</v>
      </c>
      <c r="N262" s="226" t="s">
        <v>43</v>
      </c>
      <c r="O262" s="91"/>
      <c r="P262" s="227">
        <f>O262*H262</f>
        <v>0</v>
      </c>
      <c r="Q262" s="227">
        <v>0.00020000000000000001</v>
      </c>
      <c r="R262" s="227">
        <f>Q262*H262</f>
        <v>0.00060000000000000006</v>
      </c>
      <c r="S262" s="227">
        <v>0</v>
      </c>
      <c r="T262" s="228">
        <f>S262*H262</f>
        <v>0</v>
      </c>
      <c r="U262" s="38"/>
      <c r="V262" s="38"/>
      <c r="W262" s="38"/>
      <c r="X262" s="38"/>
      <c r="Y262" s="38"/>
      <c r="Z262" s="38"/>
      <c r="AA262" s="38"/>
      <c r="AB262" s="38"/>
      <c r="AC262" s="38"/>
      <c r="AD262" s="38"/>
      <c r="AE262" s="38"/>
      <c r="AR262" s="229" t="s">
        <v>245</v>
      </c>
      <c r="AT262" s="229" t="s">
        <v>165</v>
      </c>
      <c r="AU262" s="229" t="s">
        <v>88</v>
      </c>
      <c r="AY262" s="17" t="s">
        <v>162</v>
      </c>
      <c r="BE262" s="230">
        <f>IF(N262="základní",J262,0)</f>
        <v>0</v>
      </c>
      <c r="BF262" s="230">
        <f>IF(N262="snížená",J262,0)</f>
        <v>0</v>
      </c>
      <c r="BG262" s="230">
        <f>IF(N262="zákl. přenesená",J262,0)</f>
        <v>0</v>
      </c>
      <c r="BH262" s="230">
        <f>IF(N262="sníž. přenesená",J262,0)</f>
        <v>0</v>
      </c>
      <c r="BI262" s="230">
        <f>IF(N262="nulová",J262,0)</f>
        <v>0</v>
      </c>
      <c r="BJ262" s="17" t="s">
        <v>86</v>
      </c>
      <c r="BK262" s="230">
        <f>ROUND(I262*H262,2)</f>
        <v>0</v>
      </c>
      <c r="BL262" s="17" t="s">
        <v>245</v>
      </c>
      <c r="BM262" s="229" t="s">
        <v>1719</v>
      </c>
    </row>
    <row r="263" s="2" customFormat="1" ht="16.5" customHeight="1">
      <c r="A263" s="38"/>
      <c r="B263" s="39"/>
      <c r="C263" s="218" t="s">
        <v>1097</v>
      </c>
      <c r="D263" s="218" t="s">
        <v>165</v>
      </c>
      <c r="E263" s="219" t="s">
        <v>2318</v>
      </c>
      <c r="F263" s="220" t="s">
        <v>2319</v>
      </c>
      <c r="G263" s="221" t="s">
        <v>353</v>
      </c>
      <c r="H263" s="222">
        <v>0.90800000000000003</v>
      </c>
      <c r="I263" s="223"/>
      <c r="J263" s="224">
        <f>ROUND(I263*H263,2)</f>
        <v>0</v>
      </c>
      <c r="K263" s="220" t="s">
        <v>1</v>
      </c>
      <c r="L263" s="44"/>
      <c r="M263" s="268" t="s">
        <v>1</v>
      </c>
      <c r="N263" s="269" t="s">
        <v>43</v>
      </c>
      <c r="O263" s="270"/>
      <c r="P263" s="271">
        <f>O263*H263</f>
        <v>0</v>
      </c>
      <c r="Q263" s="271">
        <v>0</v>
      </c>
      <c r="R263" s="271">
        <f>Q263*H263</f>
        <v>0</v>
      </c>
      <c r="S263" s="271">
        <v>0</v>
      </c>
      <c r="T263" s="272">
        <f>S263*H263</f>
        <v>0</v>
      </c>
      <c r="U263" s="38"/>
      <c r="V263" s="38"/>
      <c r="W263" s="38"/>
      <c r="X263" s="38"/>
      <c r="Y263" s="38"/>
      <c r="Z263" s="38"/>
      <c r="AA263" s="38"/>
      <c r="AB263" s="38"/>
      <c r="AC263" s="38"/>
      <c r="AD263" s="38"/>
      <c r="AE263" s="38"/>
      <c r="AR263" s="229" t="s">
        <v>245</v>
      </c>
      <c r="AT263" s="229" t="s">
        <v>165</v>
      </c>
      <c r="AU263" s="229" t="s">
        <v>88</v>
      </c>
      <c r="AY263" s="17" t="s">
        <v>162</v>
      </c>
      <c r="BE263" s="230">
        <f>IF(N263="základní",J263,0)</f>
        <v>0</v>
      </c>
      <c r="BF263" s="230">
        <f>IF(N263="snížená",J263,0)</f>
        <v>0</v>
      </c>
      <c r="BG263" s="230">
        <f>IF(N263="zákl. přenesená",J263,0)</f>
        <v>0</v>
      </c>
      <c r="BH263" s="230">
        <f>IF(N263="sníž. přenesená",J263,0)</f>
        <v>0</v>
      </c>
      <c r="BI263" s="230">
        <f>IF(N263="nulová",J263,0)</f>
        <v>0</v>
      </c>
      <c r="BJ263" s="17" t="s">
        <v>86</v>
      </c>
      <c r="BK263" s="230">
        <f>ROUND(I263*H263,2)</f>
        <v>0</v>
      </c>
      <c r="BL263" s="17" t="s">
        <v>245</v>
      </c>
      <c r="BM263" s="229" t="s">
        <v>1727</v>
      </c>
    </row>
    <row r="264" s="2" customFormat="1" ht="6.96" customHeight="1">
      <c r="A264" s="38"/>
      <c r="B264" s="66"/>
      <c r="C264" s="67"/>
      <c r="D264" s="67"/>
      <c r="E264" s="67"/>
      <c r="F264" s="67"/>
      <c r="G264" s="67"/>
      <c r="H264" s="67"/>
      <c r="I264" s="67"/>
      <c r="J264" s="67"/>
      <c r="K264" s="67"/>
      <c r="L264" s="44"/>
      <c r="M264" s="38"/>
      <c r="O264" s="38"/>
      <c r="P264" s="38"/>
      <c r="Q264" s="38"/>
      <c r="R264" s="38"/>
      <c r="S264" s="38"/>
      <c r="T264" s="38"/>
      <c r="U264" s="38"/>
      <c r="V264" s="38"/>
      <c r="W264" s="38"/>
      <c r="X264" s="38"/>
      <c r="Y264" s="38"/>
      <c r="Z264" s="38"/>
      <c r="AA264" s="38"/>
      <c r="AB264" s="38"/>
      <c r="AC264" s="38"/>
      <c r="AD264" s="38"/>
      <c r="AE264" s="38"/>
    </row>
  </sheetData>
  <sheetProtection sheet="1" autoFilter="0" formatColumns="0" formatRows="0" objects="1" scenarios="1" spinCount="100000" saltValue="g9TvyxJO95Lvf5bx4b606kIgBY87slIJ+7YRm2qxi9+lHLVzIp813fE0tiiYtbRWuEJ9k2H1eybZFjkWA9PnjQ==" hashValue="P5oj2hbaSChX/73a1mb2++Ea/9Z7PinaFvGAi1+gsY8OUGY5hBVsENae1VCB/nw/KETQm62pCUuqBThTc5+wPA==" algorithmName="SHA-512" password="CC35"/>
  <autoFilter ref="C125:K263"/>
  <mergeCells count="9">
    <mergeCell ref="E7:H7"/>
    <mergeCell ref="E9:H9"/>
    <mergeCell ref="E18:H18"/>
    <mergeCell ref="E27:H27"/>
    <mergeCell ref="E85:H85"/>
    <mergeCell ref="E87:H87"/>
    <mergeCell ref="E116:H116"/>
    <mergeCell ref="E118:H11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97</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2320</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ROUND(J133,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ROUND((SUM(BE133:BE279)),  2)</f>
        <v>0</v>
      </c>
      <c r="G33" s="38"/>
      <c r="H33" s="38"/>
      <c r="I33" s="155">
        <v>0.20999999999999999</v>
      </c>
      <c r="J33" s="154">
        <f>ROUND(((SUM(BE133:BE279))*I33),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ROUND((SUM(BF133:BF279)),  2)</f>
        <v>0</v>
      </c>
      <c r="G34" s="38"/>
      <c r="H34" s="38"/>
      <c r="I34" s="155">
        <v>0.14999999999999999</v>
      </c>
      <c r="J34" s="154">
        <f>ROUND(((SUM(BF133:BF279))*I34),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ROUND((SUM(BG133:BG279)),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ROUND((SUM(BH133:BH279)),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ROUND((SUM(BI133:BI279)),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SO 01 - 4-OBJEKT HZ - ÚSTŘEDNÍ TOPENÍ</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J133</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2321</v>
      </c>
      <c r="E97" s="182"/>
      <c r="F97" s="182"/>
      <c r="G97" s="182"/>
      <c r="H97" s="182"/>
      <c r="I97" s="182"/>
      <c r="J97" s="183">
        <f>J134</f>
        <v>0</v>
      </c>
      <c r="K97" s="180"/>
      <c r="L97" s="184"/>
      <c r="S97" s="9"/>
      <c r="T97" s="9"/>
      <c r="U97" s="9"/>
      <c r="V97" s="9"/>
      <c r="W97" s="9"/>
      <c r="X97" s="9"/>
      <c r="Y97" s="9"/>
      <c r="Z97" s="9"/>
      <c r="AA97" s="9"/>
      <c r="AB97" s="9"/>
      <c r="AC97" s="9"/>
      <c r="AD97" s="9"/>
      <c r="AE97" s="9"/>
    </row>
    <row r="98" hidden="1" s="10" customFormat="1" ht="19.92" customHeight="1">
      <c r="A98" s="10"/>
      <c r="B98" s="185"/>
      <c r="C98" s="186"/>
      <c r="D98" s="187" t="s">
        <v>2068</v>
      </c>
      <c r="E98" s="188"/>
      <c r="F98" s="188"/>
      <c r="G98" s="188"/>
      <c r="H98" s="188"/>
      <c r="I98" s="188"/>
      <c r="J98" s="189">
        <f>J135</f>
        <v>0</v>
      </c>
      <c r="K98" s="186"/>
      <c r="L98" s="190"/>
      <c r="S98" s="10"/>
      <c r="T98" s="10"/>
      <c r="U98" s="10"/>
      <c r="V98" s="10"/>
      <c r="W98" s="10"/>
      <c r="X98" s="10"/>
      <c r="Y98" s="10"/>
      <c r="Z98" s="10"/>
      <c r="AA98" s="10"/>
      <c r="AB98" s="10"/>
      <c r="AC98" s="10"/>
      <c r="AD98" s="10"/>
      <c r="AE98" s="10"/>
    </row>
    <row r="99" hidden="1" s="9" customFormat="1" ht="24.96" customHeight="1">
      <c r="A99" s="9"/>
      <c r="B99" s="179"/>
      <c r="C99" s="180"/>
      <c r="D99" s="181" t="s">
        <v>2322</v>
      </c>
      <c r="E99" s="182"/>
      <c r="F99" s="182"/>
      <c r="G99" s="182"/>
      <c r="H99" s="182"/>
      <c r="I99" s="182"/>
      <c r="J99" s="183">
        <f>J144</f>
        <v>0</v>
      </c>
      <c r="K99" s="180"/>
      <c r="L99" s="184"/>
      <c r="S99" s="9"/>
      <c r="T99" s="9"/>
      <c r="U99" s="9"/>
      <c r="V99" s="9"/>
      <c r="W99" s="9"/>
      <c r="X99" s="9"/>
      <c r="Y99" s="9"/>
      <c r="Z99" s="9"/>
      <c r="AA99" s="9"/>
      <c r="AB99" s="9"/>
      <c r="AC99" s="9"/>
      <c r="AD99" s="9"/>
      <c r="AE99" s="9"/>
    </row>
    <row r="100" hidden="1" s="10" customFormat="1" ht="19.92" customHeight="1">
      <c r="A100" s="10"/>
      <c r="B100" s="185"/>
      <c r="C100" s="186"/>
      <c r="D100" s="187" t="s">
        <v>2068</v>
      </c>
      <c r="E100" s="188"/>
      <c r="F100" s="188"/>
      <c r="G100" s="188"/>
      <c r="H100" s="188"/>
      <c r="I100" s="188"/>
      <c r="J100" s="189">
        <f>J145</f>
        <v>0</v>
      </c>
      <c r="K100" s="186"/>
      <c r="L100" s="190"/>
      <c r="S100" s="10"/>
      <c r="T100" s="10"/>
      <c r="U100" s="10"/>
      <c r="V100" s="10"/>
      <c r="W100" s="10"/>
      <c r="X100" s="10"/>
      <c r="Y100" s="10"/>
      <c r="Z100" s="10"/>
      <c r="AA100" s="10"/>
      <c r="AB100" s="10"/>
      <c r="AC100" s="10"/>
      <c r="AD100" s="10"/>
      <c r="AE100" s="10"/>
    </row>
    <row r="101" hidden="1" s="9" customFormat="1" ht="24.96" customHeight="1">
      <c r="A101" s="9"/>
      <c r="B101" s="179"/>
      <c r="C101" s="180"/>
      <c r="D101" s="181" t="s">
        <v>2323</v>
      </c>
      <c r="E101" s="182"/>
      <c r="F101" s="182"/>
      <c r="G101" s="182"/>
      <c r="H101" s="182"/>
      <c r="I101" s="182"/>
      <c r="J101" s="183">
        <f>J159</f>
        <v>0</v>
      </c>
      <c r="K101" s="180"/>
      <c r="L101" s="184"/>
      <c r="S101" s="9"/>
      <c r="T101" s="9"/>
      <c r="U101" s="9"/>
      <c r="V101" s="9"/>
      <c r="W101" s="9"/>
      <c r="X101" s="9"/>
      <c r="Y101" s="9"/>
      <c r="Z101" s="9"/>
      <c r="AA101" s="9"/>
      <c r="AB101" s="9"/>
      <c r="AC101" s="9"/>
      <c r="AD101" s="9"/>
      <c r="AE101" s="9"/>
    </row>
    <row r="102" hidden="1" s="10" customFormat="1" ht="19.92" customHeight="1">
      <c r="A102" s="10"/>
      <c r="B102" s="185"/>
      <c r="C102" s="186"/>
      <c r="D102" s="187" t="s">
        <v>2068</v>
      </c>
      <c r="E102" s="188"/>
      <c r="F102" s="188"/>
      <c r="G102" s="188"/>
      <c r="H102" s="188"/>
      <c r="I102" s="188"/>
      <c r="J102" s="189">
        <f>J160</f>
        <v>0</v>
      </c>
      <c r="K102" s="186"/>
      <c r="L102" s="190"/>
      <c r="S102" s="10"/>
      <c r="T102" s="10"/>
      <c r="U102" s="10"/>
      <c r="V102" s="10"/>
      <c r="W102" s="10"/>
      <c r="X102" s="10"/>
      <c r="Y102" s="10"/>
      <c r="Z102" s="10"/>
      <c r="AA102" s="10"/>
      <c r="AB102" s="10"/>
      <c r="AC102" s="10"/>
      <c r="AD102" s="10"/>
      <c r="AE102" s="10"/>
    </row>
    <row r="103" hidden="1" s="9" customFormat="1" ht="24.96" customHeight="1">
      <c r="A103" s="9"/>
      <c r="B103" s="179"/>
      <c r="C103" s="180"/>
      <c r="D103" s="181" t="s">
        <v>2324</v>
      </c>
      <c r="E103" s="182"/>
      <c r="F103" s="182"/>
      <c r="G103" s="182"/>
      <c r="H103" s="182"/>
      <c r="I103" s="182"/>
      <c r="J103" s="183">
        <f>J191</f>
        <v>0</v>
      </c>
      <c r="K103" s="180"/>
      <c r="L103" s="184"/>
      <c r="S103" s="9"/>
      <c r="T103" s="9"/>
      <c r="U103" s="9"/>
      <c r="V103" s="9"/>
      <c r="W103" s="9"/>
      <c r="X103" s="9"/>
      <c r="Y103" s="9"/>
      <c r="Z103" s="9"/>
      <c r="AA103" s="9"/>
      <c r="AB103" s="9"/>
      <c r="AC103" s="9"/>
      <c r="AD103" s="9"/>
      <c r="AE103" s="9"/>
    </row>
    <row r="104" hidden="1" s="10" customFormat="1" ht="19.92" customHeight="1">
      <c r="A104" s="10"/>
      <c r="B104" s="185"/>
      <c r="C104" s="186"/>
      <c r="D104" s="187" t="s">
        <v>2068</v>
      </c>
      <c r="E104" s="188"/>
      <c r="F104" s="188"/>
      <c r="G104" s="188"/>
      <c r="H104" s="188"/>
      <c r="I104" s="188"/>
      <c r="J104" s="189">
        <f>J192</f>
        <v>0</v>
      </c>
      <c r="K104" s="186"/>
      <c r="L104" s="190"/>
      <c r="S104" s="10"/>
      <c r="T104" s="10"/>
      <c r="U104" s="10"/>
      <c r="V104" s="10"/>
      <c r="W104" s="10"/>
      <c r="X104" s="10"/>
      <c r="Y104" s="10"/>
      <c r="Z104" s="10"/>
      <c r="AA104" s="10"/>
      <c r="AB104" s="10"/>
      <c r="AC104" s="10"/>
      <c r="AD104" s="10"/>
      <c r="AE104" s="10"/>
    </row>
    <row r="105" hidden="1" s="9" customFormat="1" ht="24.96" customHeight="1">
      <c r="A105" s="9"/>
      <c r="B105" s="179"/>
      <c r="C105" s="180"/>
      <c r="D105" s="181" t="s">
        <v>2325</v>
      </c>
      <c r="E105" s="182"/>
      <c r="F105" s="182"/>
      <c r="G105" s="182"/>
      <c r="H105" s="182"/>
      <c r="I105" s="182"/>
      <c r="J105" s="183">
        <f>J230</f>
        <v>0</v>
      </c>
      <c r="K105" s="180"/>
      <c r="L105" s="184"/>
      <c r="S105" s="9"/>
      <c r="T105" s="9"/>
      <c r="U105" s="9"/>
      <c r="V105" s="9"/>
      <c r="W105" s="9"/>
      <c r="X105" s="9"/>
      <c r="Y105" s="9"/>
      <c r="Z105" s="9"/>
      <c r="AA105" s="9"/>
      <c r="AB105" s="9"/>
      <c r="AC105" s="9"/>
      <c r="AD105" s="9"/>
      <c r="AE105" s="9"/>
    </row>
    <row r="106" hidden="1" s="10" customFormat="1" ht="19.92" customHeight="1">
      <c r="A106" s="10"/>
      <c r="B106" s="185"/>
      <c r="C106" s="186"/>
      <c r="D106" s="187" t="s">
        <v>2068</v>
      </c>
      <c r="E106" s="188"/>
      <c r="F106" s="188"/>
      <c r="G106" s="188"/>
      <c r="H106" s="188"/>
      <c r="I106" s="188"/>
      <c r="J106" s="189">
        <f>J231</f>
        <v>0</v>
      </c>
      <c r="K106" s="186"/>
      <c r="L106" s="190"/>
      <c r="S106" s="10"/>
      <c r="T106" s="10"/>
      <c r="U106" s="10"/>
      <c r="V106" s="10"/>
      <c r="W106" s="10"/>
      <c r="X106" s="10"/>
      <c r="Y106" s="10"/>
      <c r="Z106" s="10"/>
      <c r="AA106" s="10"/>
      <c r="AB106" s="10"/>
      <c r="AC106" s="10"/>
      <c r="AD106" s="10"/>
      <c r="AE106" s="10"/>
    </row>
    <row r="107" hidden="1" s="10" customFormat="1" ht="14.88" customHeight="1">
      <c r="A107" s="10"/>
      <c r="B107" s="185"/>
      <c r="C107" s="186"/>
      <c r="D107" s="187" t="s">
        <v>2326</v>
      </c>
      <c r="E107" s="188"/>
      <c r="F107" s="188"/>
      <c r="G107" s="188"/>
      <c r="H107" s="188"/>
      <c r="I107" s="188"/>
      <c r="J107" s="189">
        <f>J252</f>
        <v>0</v>
      </c>
      <c r="K107" s="186"/>
      <c r="L107" s="190"/>
      <c r="S107" s="10"/>
      <c r="T107" s="10"/>
      <c r="U107" s="10"/>
      <c r="V107" s="10"/>
      <c r="W107" s="10"/>
      <c r="X107" s="10"/>
      <c r="Y107" s="10"/>
      <c r="Z107" s="10"/>
      <c r="AA107" s="10"/>
      <c r="AB107" s="10"/>
      <c r="AC107" s="10"/>
      <c r="AD107" s="10"/>
      <c r="AE107" s="10"/>
    </row>
    <row r="108" hidden="1" s="9" customFormat="1" ht="24.96" customHeight="1">
      <c r="A108" s="9"/>
      <c r="B108" s="179"/>
      <c r="C108" s="180"/>
      <c r="D108" s="181" t="s">
        <v>2321</v>
      </c>
      <c r="E108" s="182"/>
      <c r="F108" s="182"/>
      <c r="G108" s="182"/>
      <c r="H108" s="182"/>
      <c r="I108" s="182"/>
      <c r="J108" s="183">
        <f>J253</f>
        <v>0</v>
      </c>
      <c r="K108" s="180"/>
      <c r="L108" s="184"/>
      <c r="S108" s="9"/>
      <c r="T108" s="9"/>
      <c r="U108" s="9"/>
      <c r="V108" s="9"/>
      <c r="W108" s="9"/>
      <c r="X108" s="9"/>
      <c r="Y108" s="9"/>
      <c r="Z108" s="9"/>
      <c r="AA108" s="9"/>
      <c r="AB108" s="9"/>
      <c r="AC108" s="9"/>
      <c r="AD108" s="9"/>
      <c r="AE108" s="9"/>
    </row>
    <row r="109" hidden="1" s="10" customFormat="1" ht="19.92" customHeight="1">
      <c r="A109" s="10"/>
      <c r="B109" s="185"/>
      <c r="C109" s="186"/>
      <c r="D109" s="187" t="s">
        <v>2068</v>
      </c>
      <c r="E109" s="188"/>
      <c r="F109" s="188"/>
      <c r="G109" s="188"/>
      <c r="H109" s="188"/>
      <c r="I109" s="188"/>
      <c r="J109" s="189">
        <f>J254</f>
        <v>0</v>
      </c>
      <c r="K109" s="186"/>
      <c r="L109" s="190"/>
      <c r="S109" s="10"/>
      <c r="T109" s="10"/>
      <c r="U109" s="10"/>
      <c r="V109" s="10"/>
      <c r="W109" s="10"/>
      <c r="X109" s="10"/>
      <c r="Y109" s="10"/>
      <c r="Z109" s="10"/>
      <c r="AA109" s="10"/>
      <c r="AB109" s="10"/>
      <c r="AC109" s="10"/>
      <c r="AD109" s="10"/>
      <c r="AE109" s="10"/>
    </row>
    <row r="110" hidden="1" s="9" customFormat="1" ht="24.96" customHeight="1">
      <c r="A110" s="9"/>
      <c r="B110" s="179"/>
      <c r="C110" s="180"/>
      <c r="D110" s="181" t="s">
        <v>2323</v>
      </c>
      <c r="E110" s="182"/>
      <c r="F110" s="182"/>
      <c r="G110" s="182"/>
      <c r="H110" s="182"/>
      <c r="I110" s="182"/>
      <c r="J110" s="183">
        <f>J266</f>
        <v>0</v>
      </c>
      <c r="K110" s="180"/>
      <c r="L110" s="184"/>
      <c r="S110" s="9"/>
      <c r="T110" s="9"/>
      <c r="U110" s="9"/>
      <c r="V110" s="9"/>
      <c r="W110" s="9"/>
      <c r="X110" s="9"/>
      <c r="Y110" s="9"/>
      <c r="Z110" s="9"/>
      <c r="AA110" s="9"/>
      <c r="AB110" s="9"/>
      <c r="AC110" s="9"/>
      <c r="AD110" s="9"/>
      <c r="AE110" s="9"/>
    </row>
    <row r="111" hidden="1" s="10" customFormat="1" ht="19.92" customHeight="1">
      <c r="A111" s="10"/>
      <c r="B111" s="185"/>
      <c r="C111" s="186"/>
      <c r="D111" s="187" t="s">
        <v>2068</v>
      </c>
      <c r="E111" s="188"/>
      <c r="F111" s="188"/>
      <c r="G111" s="188"/>
      <c r="H111" s="188"/>
      <c r="I111" s="188"/>
      <c r="J111" s="189">
        <f>J267</f>
        <v>0</v>
      </c>
      <c r="K111" s="186"/>
      <c r="L111" s="190"/>
      <c r="S111" s="10"/>
      <c r="T111" s="10"/>
      <c r="U111" s="10"/>
      <c r="V111" s="10"/>
      <c r="W111" s="10"/>
      <c r="X111" s="10"/>
      <c r="Y111" s="10"/>
      <c r="Z111" s="10"/>
      <c r="AA111" s="10"/>
      <c r="AB111" s="10"/>
      <c r="AC111" s="10"/>
      <c r="AD111" s="10"/>
      <c r="AE111" s="10"/>
    </row>
    <row r="112" hidden="1" s="9" customFormat="1" ht="24.96" customHeight="1">
      <c r="A112" s="9"/>
      <c r="B112" s="179"/>
      <c r="C112" s="180"/>
      <c r="D112" s="181" t="s">
        <v>2324</v>
      </c>
      <c r="E112" s="182"/>
      <c r="F112" s="182"/>
      <c r="G112" s="182"/>
      <c r="H112" s="182"/>
      <c r="I112" s="182"/>
      <c r="J112" s="183">
        <f>J271</f>
        <v>0</v>
      </c>
      <c r="K112" s="180"/>
      <c r="L112" s="184"/>
      <c r="S112" s="9"/>
      <c r="T112" s="9"/>
      <c r="U112" s="9"/>
      <c r="V112" s="9"/>
      <c r="W112" s="9"/>
      <c r="X112" s="9"/>
      <c r="Y112" s="9"/>
      <c r="Z112" s="9"/>
      <c r="AA112" s="9"/>
      <c r="AB112" s="9"/>
      <c r="AC112" s="9"/>
      <c r="AD112" s="9"/>
      <c r="AE112" s="9"/>
    </row>
    <row r="113" hidden="1" s="10" customFormat="1" ht="19.92" customHeight="1">
      <c r="A113" s="10"/>
      <c r="B113" s="185"/>
      <c r="C113" s="186"/>
      <c r="D113" s="187" t="s">
        <v>2068</v>
      </c>
      <c r="E113" s="188"/>
      <c r="F113" s="188"/>
      <c r="G113" s="188"/>
      <c r="H113" s="188"/>
      <c r="I113" s="188"/>
      <c r="J113" s="189">
        <f>J272</f>
        <v>0</v>
      </c>
      <c r="K113" s="186"/>
      <c r="L113" s="190"/>
      <c r="S113" s="10"/>
      <c r="T113" s="10"/>
      <c r="U113" s="10"/>
      <c r="V113" s="10"/>
      <c r="W113" s="10"/>
      <c r="X113" s="10"/>
      <c r="Y113" s="10"/>
      <c r="Z113" s="10"/>
      <c r="AA113" s="10"/>
      <c r="AB113" s="10"/>
      <c r="AC113" s="10"/>
      <c r="AD113" s="10"/>
      <c r="AE113" s="10"/>
    </row>
    <row r="114" hidden="1" s="2" customFormat="1" ht="21.84" customHeight="1">
      <c r="A114" s="38"/>
      <c r="B114" s="39"/>
      <c r="C114" s="40"/>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hidden="1" s="2" customFormat="1" ht="6.96" customHeight="1">
      <c r="A115" s="38"/>
      <c r="B115" s="66"/>
      <c r="C115" s="67"/>
      <c r="D115" s="67"/>
      <c r="E115" s="67"/>
      <c r="F115" s="67"/>
      <c r="G115" s="67"/>
      <c r="H115" s="67"/>
      <c r="I115" s="67"/>
      <c r="J115" s="67"/>
      <c r="K115" s="67"/>
      <c r="L115" s="63"/>
      <c r="S115" s="38"/>
      <c r="T115" s="38"/>
      <c r="U115" s="38"/>
      <c r="V115" s="38"/>
      <c r="W115" s="38"/>
      <c r="X115" s="38"/>
      <c r="Y115" s="38"/>
      <c r="Z115" s="38"/>
      <c r="AA115" s="38"/>
      <c r="AB115" s="38"/>
      <c r="AC115" s="38"/>
      <c r="AD115" s="38"/>
      <c r="AE115" s="38"/>
    </row>
    <row r="116" hidden="1"/>
    <row r="117" hidden="1"/>
    <row r="118" hidden="1"/>
    <row r="119" s="2" customFormat="1" ht="6.96" customHeight="1">
      <c r="A119" s="38"/>
      <c r="B119" s="68"/>
      <c r="C119" s="69"/>
      <c r="D119" s="69"/>
      <c r="E119" s="69"/>
      <c r="F119" s="69"/>
      <c r="G119" s="69"/>
      <c r="H119" s="69"/>
      <c r="I119" s="69"/>
      <c r="J119" s="69"/>
      <c r="K119" s="69"/>
      <c r="L119" s="63"/>
      <c r="S119" s="38"/>
      <c r="T119" s="38"/>
      <c r="U119" s="38"/>
      <c r="V119" s="38"/>
      <c r="W119" s="38"/>
      <c r="X119" s="38"/>
      <c r="Y119" s="38"/>
      <c r="Z119" s="38"/>
      <c r="AA119" s="38"/>
      <c r="AB119" s="38"/>
      <c r="AC119" s="38"/>
      <c r="AD119" s="38"/>
      <c r="AE119" s="38"/>
    </row>
    <row r="120" s="2" customFormat="1" ht="24.96" customHeight="1">
      <c r="A120" s="38"/>
      <c r="B120" s="39"/>
      <c r="C120" s="23" t="s">
        <v>147</v>
      </c>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2" customFormat="1" ht="6.96" customHeight="1">
      <c r="A121" s="38"/>
      <c r="B121" s="39"/>
      <c r="C121" s="40"/>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2" customFormat="1" ht="12" customHeight="1">
      <c r="A122" s="38"/>
      <c r="B122" s="39"/>
      <c r="C122" s="32" t="s">
        <v>16</v>
      </c>
      <c r="D122" s="40"/>
      <c r="E122" s="40"/>
      <c r="F122" s="40"/>
      <c r="G122" s="40"/>
      <c r="H122" s="40"/>
      <c r="I122" s="40"/>
      <c r="J122" s="40"/>
      <c r="K122" s="40"/>
      <c r="L122" s="63"/>
      <c r="S122" s="38"/>
      <c r="T122" s="38"/>
      <c r="U122" s="38"/>
      <c r="V122" s="38"/>
      <c r="W122" s="38"/>
      <c r="X122" s="38"/>
      <c r="Y122" s="38"/>
      <c r="Z122" s="38"/>
      <c r="AA122" s="38"/>
      <c r="AB122" s="38"/>
      <c r="AC122" s="38"/>
      <c r="AD122" s="38"/>
      <c r="AE122" s="38"/>
    </row>
    <row r="123" s="2" customFormat="1" ht="26.25" customHeight="1">
      <c r="A123" s="38"/>
      <c r="B123" s="39"/>
      <c r="C123" s="40"/>
      <c r="D123" s="40"/>
      <c r="E123" s="174" t="str">
        <f>E7</f>
        <v>STAVEBNÍ ÚPRAVY HASIČSKÉ ZBROJNICE HEŘMANICE - SLEZSKÁ OSTRAVA</v>
      </c>
      <c r="F123" s="32"/>
      <c r="G123" s="32"/>
      <c r="H123" s="32"/>
      <c r="I123" s="40"/>
      <c r="J123" s="40"/>
      <c r="K123" s="40"/>
      <c r="L123" s="63"/>
      <c r="S123" s="38"/>
      <c r="T123" s="38"/>
      <c r="U123" s="38"/>
      <c r="V123" s="38"/>
      <c r="W123" s="38"/>
      <c r="X123" s="38"/>
      <c r="Y123" s="38"/>
      <c r="Z123" s="38"/>
      <c r="AA123" s="38"/>
      <c r="AB123" s="38"/>
      <c r="AC123" s="38"/>
      <c r="AD123" s="38"/>
      <c r="AE123" s="38"/>
    </row>
    <row r="124" s="2" customFormat="1" ht="12" customHeight="1">
      <c r="A124" s="38"/>
      <c r="B124" s="39"/>
      <c r="C124" s="32" t="s">
        <v>129</v>
      </c>
      <c r="D124" s="40"/>
      <c r="E124" s="40"/>
      <c r="F124" s="40"/>
      <c r="G124" s="40"/>
      <c r="H124" s="40"/>
      <c r="I124" s="40"/>
      <c r="J124" s="40"/>
      <c r="K124" s="40"/>
      <c r="L124" s="63"/>
      <c r="S124" s="38"/>
      <c r="T124" s="38"/>
      <c r="U124" s="38"/>
      <c r="V124" s="38"/>
      <c r="W124" s="38"/>
      <c r="X124" s="38"/>
      <c r="Y124" s="38"/>
      <c r="Z124" s="38"/>
      <c r="AA124" s="38"/>
      <c r="AB124" s="38"/>
      <c r="AC124" s="38"/>
      <c r="AD124" s="38"/>
      <c r="AE124" s="38"/>
    </row>
    <row r="125" s="2" customFormat="1" ht="16.5" customHeight="1">
      <c r="A125" s="38"/>
      <c r="B125" s="39"/>
      <c r="C125" s="40"/>
      <c r="D125" s="40"/>
      <c r="E125" s="76" t="str">
        <f>E9</f>
        <v>SO 01 - 4-OBJEKT HZ - ÚSTŘEDNÍ TOPENÍ</v>
      </c>
      <c r="F125" s="40"/>
      <c r="G125" s="40"/>
      <c r="H125" s="40"/>
      <c r="I125" s="40"/>
      <c r="J125" s="40"/>
      <c r="K125" s="40"/>
      <c r="L125" s="63"/>
      <c r="S125" s="38"/>
      <c r="T125" s="38"/>
      <c r="U125" s="38"/>
      <c r="V125" s="38"/>
      <c r="W125" s="38"/>
      <c r="X125" s="38"/>
      <c r="Y125" s="38"/>
      <c r="Z125" s="38"/>
      <c r="AA125" s="38"/>
      <c r="AB125" s="38"/>
      <c r="AC125" s="38"/>
      <c r="AD125" s="38"/>
      <c r="AE125" s="38"/>
    </row>
    <row r="126" s="2" customFormat="1" ht="6.96" customHeight="1">
      <c r="A126" s="38"/>
      <c r="B126" s="39"/>
      <c r="C126" s="40"/>
      <c r="D126" s="40"/>
      <c r="E126" s="40"/>
      <c r="F126" s="40"/>
      <c r="G126" s="40"/>
      <c r="H126" s="40"/>
      <c r="I126" s="40"/>
      <c r="J126" s="40"/>
      <c r="K126" s="40"/>
      <c r="L126" s="63"/>
      <c r="S126" s="38"/>
      <c r="T126" s="38"/>
      <c r="U126" s="38"/>
      <c r="V126" s="38"/>
      <c r="W126" s="38"/>
      <c r="X126" s="38"/>
      <c r="Y126" s="38"/>
      <c r="Z126" s="38"/>
      <c r="AA126" s="38"/>
      <c r="AB126" s="38"/>
      <c r="AC126" s="38"/>
      <c r="AD126" s="38"/>
      <c r="AE126" s="38"/>
    </row>
    <row r="127" s="2" customFormat="1" ht="12" customHeight="1">
      <c r="A127" s="38"/>
      <c r="B127" s="39"/>
      <c r="C127" s="32" t="s">
        <v>20</v>
      </c>
      <c r="D127" s="40"/>
      <c r="E127" s="40"/>
      <c r="F127" s="27" t="str">
        <f>F12</f>
        <v>SLEZSKÁ OSTRAVA</v>
      </c>
      <c r="G127" s="40"/>
      <c r="H127" s="40"/>
      <c r="I127" s="32" t="s">
        <v>22</v>
      </c>
      <c r="J127" s="79" t="str">
        <f>IF(J12="","",J12)</f>
        <v>10. 8. 2023</v>
      </c>
      <c r="K127" s="40"/>
      <c r="L127" s="63"/>
      <c r="S127" s="38"/>
      <c r="T127" s="38"/>
      <c r="U127" s="38"/>
      <c r="V127" s="38"/>
      <c r="W127" s="38"/>
      <c r="X127" s="38"/>
      <c r="Y127" s="38"/>
      <c r="Z127" s="38"/>
      <c r="AA127" s="38"/>
      <c r="AB127" s="38"/>
      <c r="AC127" s="38"/>
      <c r="AD127" s="38"/>
      <c r="AE127" s="38"/>
    </row>
    <row r="128" s="2" customFormat="1" ht="6.96" customHeight="1">
      <c r="A128" s="38"/>
      <c r="B128" s="39"/>
      <c r="C128" s="40"/>
      <c r="D128" s="40"/>
      <c r="E128" s="40"/>
      <c r="F128" s="40"/>
      <c r="G128" s="40"/>
      <c r="H128" s="40"/>
      <c r="I128" s="40"/>
      <c r="J128" s="40"/>
      <c r="K128" s="40"/>
      <c r="L128" s="63"/>
      <c r="S128" s="38"/>
      <c r="T128" s="38"/>
      <c r="U128" s="38"/>
      <c r="V128" s="38"/>
      <c r="W128" s="38"/>
      <c r="X128" s="38"/>
      <c r="Y128" s="38"/>
      <c r="Z128" s="38"/>
      <c r="AA128" s="38"/>
      <c r="AB128" s="38"/>
      <c r="AC128" s="38"/>
      <c r="AD128" s="38"/>
      <c r="AE128" s="38"/>
    </row>
    <row r="129" s="2" customFormat="1" ht="15.15" customHeight="1">
      <c r="A129" s="38"/>
      <c r="B129" s="39"/>
      <c r="C129" s="32" t="s">
        <v>24</v>
      </c>
      <c r="D129" s="40"/>
      <c r="E129" s="40"/>
      <c r="F129" s="27" t="str">
        <f>E15</f>
        <v>SMO - SLEZSKÁ OSTRAVA</v>
      </c>
      <c r="G129" s="40"/>
      <c r="H129" s="40"/>
      <c r="I129" s="32" t="s">
        <v>30</v>
      </c>
      <c r="J129" s="36" t="str">
        <f>E21</f>
        <v>SPAN s.r.o.</v>
      </c>
      <c r="K129" s="40"/>
      <c r="L129" s="63"/>
      <c r="S129" s="38"/>
      <c r="T129" s="38"/>
      <c r="U129" s="38"/>
      <c r="V129" s="38"/>
      <c r="W129" s="38"/>
      <c r="X129" s="38"/>
      <c r="Y129" s="38"/>
      <c r="Z129" s="38"/>
      <c r="AA129" s="38"/>
      <c r="AB129" s="38"/>
      <c r="AC129" s="38"/>
      <c r="AD129" s="38"/>
      <c r="AE129" s="38"/>
    </row>
    <row r="130" s="2" customFormat="1" ht="15.15" customHeight="1">
      <c r="A130" s="38"/>
      <c r="B130" s="39"/>
      <c r="C130" s="32" t="s">
        <v>28</v>
      </c>
      <c r="D130" s="40"/>
      <c r="E130" s="40"/>
      <c r="F130" s="27" t="str">
        <f>IF(E18="","",E18)</f>
        <v>Vyplň údaj</v>
      </c>
      <c r="G130" s="40"/>
      <c r="H130" s="40"/>
      <c r="I130" s="32" t="s">
        <v>35</v>
      </c>
      <c r="J130" s="36" t="str">
        <f>E24</f>
        <v>SPAN S.R.O.</v>
      </c>
      <c r="K130" s="40"/>
      <c r="L130" s="63"/>
      <c r="S130" s="38"/>
      <c r="T130" s="38"/>
      <c r="U130" s="38"/>
      <c r="V130" s="38"/>
      <c r="W130" s="38"/>
      <c r="X130" s="38"/>
      <c r="Y130" s="38"/>
      <c r="Z130" s="38"/>
      <c r="AA130" s="38"/>
      <c r="AB130" s="38"/>
      <c r="AC130" s="38"/>
      <c r="AD130" s="38"/>
      <c r="AE130" s="38"/>
    </row>
    <row r="131" s="2" customFormat="1" ht="10.32" customHeight="1">
      <c r="A131" s="38"/>
      <c r="B131" s="39"/>
      <c r="C131" s="40"/>
      <c r="D131" s="40"/>
      <c r="E131" s="40"/>
      <c r="F131" s="40"/>
      <c r="G131" s="40"/>
      <c r="H131" s="40"/>
      <c r="I131" s="40"/>
      <c r="J131" s="40"/>
      <c r="K131" s="40"/>
      <c r="L131" s="63"/>
      <c r="S131" s="38"/>
      <c r="T131" s="38"/>
      <c r="U131" s="38"/>
      <c r="V131" s="38"/>
      <c r="W131" s="38"/>
      <c r="X131" s="38"/>
      <c r="Y131" s="38"/>
      <c r="Z131" s="38"/>
      <c r="AA131" s="38"/>
      <c r="AB131" s="38"/>
      <c r="AC131" s="38"/>
      <c r="AD131" s="38"/>
      <c r="AE131" s="38"/>
    </row>
    <row r="132" s="11" customFormat="1" ht="29.28" customHeight="1">
      <c r="A132" s="191"/>
      <c r="B132" s="192"/>
      <c r="C132" s="193" t="s">
        <v>148</v>
      </c>
      <c r="D132" s="194" t="s">
        <v>63</v>
      </c>
      <c r="E132" s="194" t="s">
        <v>59</v>
      </c>
      <c r="F132" s="194" t="s">
        <v>60</v>
      </c>
      <c r="G132" s="194" t="s">
        <v>149</v>
      </c>
      <c r="H132" s="194" t="s">
        <v>150</v>
      </c>
      <c r="I132" s="194" t="s">
        <v>151</v>
      </c>
      <c r="J132" s="194" t="s">
        <v>133</v>
      </c>
      <c r="K132" s="195" t="s">
        <v>152</v>
      </c>
      <c r="L132" s="196"/>
      <c r="M132" s="100" t="s">
        <v>1</v>
      </c>
      <c r="N132" s="101" t="s">
        <v>42</v>
      </c>
      <c r="O132" s="101" t="s">
        <v>153</v>
      </c>
      <c r="P132" s="101" t="s">
        <v>154</v>
      </c>
      <c r="Q132" s="101" t="s">
        <v>155</v>
      </c>
      <c r="R132" s="101" t="s">
        <v>156</v>
      </c>
      <c r="S132" s="101" t="s">
        <v>157</v>
      </c>
      <c r="T132" s="102" t="s">
        <v>158</v>
      </c>
      <c r="U132" s="191"/>
      <c r="V132" s="191"/>
      <c r="W132" s="191"/>
      <c r="X132" s="191"/>
      <c r="Y132" s="191"/>
      <c r="Z132" s="191"/>
      <c r="AA132" s="191"/>
      <c r="AB132" s="191"/>
      <c r="AC132" s="191"/>
      <c r="AD132" s="191"/>
      <c r="AE132" s="191"/>
    </row>
    <row r="133" s="2" customFormat="1" ht="22.8" customHeight="1">
      <c r="A133" s="38"/>
      <c r="B133" s="39"/>
      <c r="C133" s="107" t="s">
        <v>159</v>
      </c>
      <c r="D133" s="40"/>
      <c r="E133" s="40"/>
      <c r="F133" s="40"/>
      <c r="G133" s="40"/>
      <c r="H133" s="40"/>
      <c r="I133" s="40"/>
      <c r="J133" s="197">
        <f>BK133</f>
        <v>0</v>
      </c>
      <c r="K133" s="40"/>
      <c r="L133" s="44"/>
      <c r="M133" s="103"/>
      <c r="N133" s="198"/>
      <c r="O133" s="104"/>
      <c r="P133" s="199">
        <f>P134+P144+P159+P191+P230+P253+P266+P271</f>
        <v>0</v>
      </c>
      <c r="Q133" s="104"/>
      <c r="R133" s="199">
        <f>R134+R144+R159+R191+R230+R253+R266+R271</f>
        <v>0</v>
      </c>
      <c r="S133" s="104"/>
      <c r="T133" s="200">
        <f>T134+T144+T159+T191+T230+T253+T266+T271</f>
        <v>0</v>
      </c>
      <c r="U133" s="38"/>
      <c r="V133" s="38"/>
      <c r="W133" s="38"/>
      <c r="X133" s="38"/>
      <c r="Y133" s="38"/>
      <c r="Z133" s="38"/>
      <c r="AA133" s="38"/>
      <c r="AB133" s="38"/>
      <c r="AC133" s="38"/>
      <c r="AD133" s="38"/>
      <c r="AE133" s="38"/>
      <c r="AT133" s="17" t="s">
        <v>77</v>
      </c>
      <c r="AU133" s="17" t="s">
        <v>135</v>
      </c>
      <c r="BK133" s="201">
        <f>BK134+BK144+BK159+BK191+BK230+BK253+BK266+BK271</f>
        <v>0</v>
      </c>
    </row>
    <row r="134" s="12" customFormat="1" ht="25.92" customHeight="1">
      <c r="A134" s="12"/>
      <c r="B134" s="202"/>
      <c r="C134" s="203"/>
      <c r="D134" s="204" t="s">
        <v>77</v>
      </c>
      <c r="E134" s="205" t="s">
        <v>368</v>
      </c>
      <c r="F134" s="205" t="s">
        <v>2327</v>
      </c>
      <c r="G134" s="203"/>
      <c r="H134" s="203"/>
      <c r="I134" s="206"/>
      <c r="J134" s="207">
        <f>BK134</f>
        <v>0</v>
      </c>
      <c r="K134" s="203"/>
      <c r="L134" s="208"/>
      <c r="M134" s="209"/>
      <c r="N134" s="210"/>
      <c r="O134" s="210"/>
      <c r="P134" s="211">
        <f>P135</f>
        <v>0</v>
      </c>
      <c r="Q134" s="210"/>
      <c r="R134" s="211">
        <f>R135</f>
        <v>0</v>
      </c>
      <c r="S134" s="210"/>
      <c r="T134" s="212">
        <f>T135</f>
        <v>0</v>
      </c>
      <c r="U134" s="12"/>
      <c r="V134" s="12"/>
      <c r="W134" s="12"/>
      <c r="X134" s="12"/>
      <c r="Y134" s="12"/>
      <c r="Z134" s="12"/>
      <c r="AA134" s="12"/>
      <c r="AB134" s="12"/>
      <c r="AC134" s="12"/>
      <c r="AD134" s="12"/>
      <c r="AE134" s="12"/>
      <c r="AR134" s="213" t="s">
        <v>88</v>
      </c>
      <c r="AT134" s="214" t="s">
        <v>77</v>
      </c>
      <c r="AU134" s="214" t="s">
        <v>78</v>
      </c>
      <c r="AY134" s="213" t="s">
        <v>162</v>
      </c>
      <c r="BK134" s="215">
        <f>BK135</f>
        <v>0</v>
      </c>
    </row>
    <row r="135" s="12" customFormat="1" ht="22.8" customHeight="1">
      <c r="A135" s="12"/>
      <c r="B135" s="202"/>
      <c r="C135" s="203"/>
      <c r="D135" s="204" t="s">
        <v>77</v>
      </c>
      <c r="E135" s="216" t="s">
        <v>2074</v>
      </c>
      <c r="F135" s="216" t="s">
        <v>1</v>
      </c>
      <c r="G135" s="203"/>
      <c r="H135" s="203"/>
      <c r="I135" s="206"/>
      <c r="J135" s="217">
        <f>BK135</f>
        <v>0</v>
      </c>
      <c r="K135" s="203"/>
      <c r="L135" s="208"/>
      <c r="M135" s="209"/>
      <c r="N135" s="210"/>
      <c r="O135" s="210"/>
      <c r="P135" s="211">
        <f>SUM(P136:P143)</f>
        <v>0</v>
      </c>
      <c r="Q135" s="210"/>
      <c r="R135" s="211">
        <f>SUM(R136:R143)</f>
        <v>0</v>
      </c>
      <c r="S135" s="210"/>
      <c r="T135" s="212">
        <f>SUM(T136:T143)</f>
        <v>0</v>
      </c>
      <c r="U135" s="12"/>
      <c r="V135" s="12"/>
      <c r="W135" s="12"/>
      <c r="X135" s="12"/>
      <c r="Y135" s="12"/>
      <c r="Z135" s="12"/>
      <c r="AA135" s="12"/>
      <c r="AB135" s="12"/>
      <c r="AC135" s="12"/>
      <c r="AD135" s="12"/>
      <c r="AE135" s="12"/>
      <c r="AR135" s="213" t="s">
        <v>88</v>
      </c>
      <c r="AT135" s="214" t="s">
        <v>77</v>
      </c>
      <c r="AU135" s="214" t="s">
        <v>86</v>
      </c>
      <c r="AY135" s="213" t="s">
        <v>162</v>
      </c>
      <c r="BK135" s="215">
        <f>SUM(BK136:BK143)</f>
        <v>0</v>
      </c>
    </row>
    <row r="136" s="2" customFormat="1" ht="16.5" customHeight="1">
      <c r="A136" s="38"/>
      <c r="B136" s="39"/>
      <c r="C136" s="273" t="s">
        <v>86</v>
      </c>
      <c r="D136" s="273" t="s">
        <v>616</v>
      </c>
      <c r="E136" s="274" t="s">
        <v>2328</v>
      </c>
      <c r="F136" s="275" t="s">
        <v>2329</v>
      </c>
      <c r="G136" s="276" t="s">
        <v>713</v>
      </c>
      <c r="H136" s="277">
        <v>2</v>
      </c>
      <c r="I136" s="278"/>
      <c r="J136" s="279">
        <f>ROUND(I136*H136,2)</f>
        <v>0</v>
      </c>
      <c r="K136" s="275" t="s">
        <v>1</v>
      </c>
      <c r="L136" s="280"/>
      <c r="M136" s="281" t="s">
        <v>1</v>
      </c>
      <c r="N136" s="282" t="s">
        <v>43</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318</v>
      </c>
      <c r="AT136" s="229" t="s">
        <v>616</v>
      </c>
      <c r="AU136" s="229" t="s">
        <v>88</v>
      </c>
      <c r="AY136" s="17" t="s">
        <v>162</v>
      </c>
      <c r="BE136" s="230">
        <f>IF(N136="základní",J136,0)</f>
        <v>0</v>
      </c>
      <c r="BF136" s="230">
        <f>IF(N136="snížená",J136,0)</f>
        <v>0</v>
      </c>
      <c r="BG136" s="230">
        <f>IF(N136="zákl. přenesená",J136,0)</f>
        <v>0</v>
      </c>
      <c r="BH136" s="230">
        <f>IF(N136="sníž. přenesená",J136,0)</f>
        <v>0</v>
      </c>
      <c r="BI136" s="230">
        <f>IF(N136="nulová",J136,0)</f>
        <v>0</v>
      </c>
      <c r="BJ136" s="17" t="s">
        <v>86</v>
      </c>
      <c r="BK136" s="230">
        <f>ROUND(I136*H136,2)</f>
        <v>0</v>
      </c>
      <c r="BL136" s="17" t="s">
        <v>245</v>
      </c>
      <c r="BM136" s="229" t="s">
        <v>88</v>
      </c>
    </row>
    <row r="137" s="2" customFormat="1" ht="16.5" customHeight="1">
      <c r="A137" s="38"/>
      <c r="B137" s="39"/>
      <c r="C137" s="218" t="s">
        <v>88</v>
      </c>
      <c r="D137" s="218" t="s">
        <v>165</v>
      </c>
      <c r="E137" s="219" t="s">
        <v>2330</v>
      </c>
      <c r="F137" s="220" t="s">
        <v>2331</v>
      </c>
      <c r="G137" s="221" t="s">
        <v>713</v>
      </c>
      <c r="H137" s="222">
        <v>2</v>
      </c>
      <c r="I137" s="223"/>
      <c r="J137" s="224">
        <f>ROUND(I137*H137,2)</f>
        <v>0</v>
      </c>
      <c r="K137" s="220" t="s">
        <v>1</v>
      </c>
      <c r="L137" s="44"/>
      <c r="M137" s="225" t="s">
        <v>1</v>
      </c>
      <c r="N137" s="226" t="s">
        <v>43</v>
      </c>
      <c r="O137" s="91"/>
      <c r="P137" s="227">
        <f>O137*H137</f>
        <v>0</v>
      </c>
      <c r="Q137" s="227">
        <v>0</v>
      </c>
      <c r="R137" s="227">
        <f>Q137*H137</f>
        <v>0</v>
      </c>
      <c r="S137" s="227">
        <v>0</v>
      </c>
      <c r="T137" s="228">
        <f>S137*H137</f>
        <v>0</v>
      </c>
      <c r="U137" s="38"/>
      <c r="V137" s="38"/>
      <c r="W137" s="38"/>
      <c r="X137" s="38"/>
      <c r="Y137" s="38"/>
      <c r="Z137" s="38"/>
      <c r="AA137" s="38"/>
      <c r="AB137" s="38"/>
      <c r="AC137" s="38"/>
      <c r="AD137" s="38"/>
      <c r="AE137" s="38"/>
      <c r="AR137" s="229" t="s">
        <v>245</v>
      </c>
      <c r="AT137" s="229" t="s">
        <v>165</v>
      </c>
      <c r="AU137" s="229" t="s">
        <v>88</v>
      </c>
      <c r="AY137" s="17" t="s">
        <v>162</v>
      </c>
      <c r="BE137" s="230">
        <f>IF(N137="základní",J137,0)</f>
        <v>0</v>
      </c>
      <c r="BF137" s="230">
        <f>IF(N137="snížená",J137,0)</f>
        <v>0</v>
      </c>
      <c r="BG137" s="230">
        <f>IF(N137="zákl. přenesená",J137,0)</f>
        <v>0</v>
      </c>
      <c r="BH137" s="230">
        <f>IF(N137="sníž. přenesená",J137,0)</f>
        <v>0</v>
      </c>
      <c r="BI137" s="230">
        <f>IF(N137="nulová",J137,0)</f>
        <v>0</v>
      </c>
      <c r="BJ137" s="17" t="s">
        <v>86</v>
      </c>
      <c r="BK137" s="230">
        <f>ROUND(I137*H137,2)</f>
        <v>0</v>
      </c>
      <c r="BL137" s="17" t="s">
        <v>245</v>
      </c>
      <c r="BM137" s="229" t="s">
        <v>170</v>
      </c>
    </row>
    <row r="138" s="2" customFormat="1" ht="16.5" customHeight="1">
      <c r="A138" s="38"/>
      <c r="B138" s="39"/>
      <c r="C138" s="218" t="s">
        <v>182</v>
      </c>
      <c r="D138" s="218" t="s">
        <v>165</v>
      </c>
      <c r="E138" s="219" t="s">
        <v>2332</v>
      </c>
      <c r="F138" s="220" t="s">
        <v>2333</v>
      </c>
      <c r="G138" s="221" t="s">
        <v>713</v>
      </c>
      <c r="H138" s="222">
        <v>1</v>
      </c>
      <c r="I138" s="223"/>
      <c r="J138" s="224">
        <f>ROUND(I138*H138,2)</f>
        <v>0</v>
      </c>
      <c r="K138" s="220" t="s">
        <v>1</v>
      </c>
      <c r="L138" s="44"/>
      <c r="M138" s="225" t="s">
        <v>1</v>
      </c>
      <c r="N138" s="226" t="s">
        <v>43</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245</v>
      </c>
      <c r="AT138" s="229" t="s">
        <v>165</v>
      </c>
      <c r="AU138" s="229" t="s">
        <v>88</v>
      </c>
      <c r="AY138" s="17" t="s">
        <v>162</v>
      </c>
      <c r="BE138" s="230">
        <f>IF(N138="základní",J138,0)</f>
        <v>0</v>
      </c>
      <c r="BF138" s="230">
        <f>IF(N138="snížená",J138,0)</f>
        <v>0</v>
      </c>
      <c r="BG138" s="230">
        <f>IF(N138="zákl. přenesená",J138,0)</f>
        <v>0</v>
      </c>
      <c r="BH138" s="230">
        <f>IF(N138="sníž. přenesená",J138,0)</f>
        <v>0</v>
      </c>
      <c r="BI138" s="230">
        <f>IF(N138="nulová",J138,0)</f>
        <v>0</v>
      </c>
      <c r="BJ138" s="17" t="s">
        <v>86</v>
      </c>
      <c r="BK138" s="230">
        <f>ROUND(I138*H138,2)</f>
        <v>0</v>
      </c>
      <c r="BL138" s="17" t="s">
        <v>245</v>
      </c>
      <c r="BM138" s="229" t="s">
        <v>196</v>
      </c>
    </row>
    <row r="139" s="2" customFormat="1" ht="16.5" customHeight="1">
      <c r="A139" s="38"/>
      <c r="B139" s="39"/>
      <c r="C139" s="218" t="s">
        <v>170</v>
      </c>
      <c r="D139" s="218" t="s">
        <v>165</v>
      </c>
      <c r="E139" s="219" t="s">
        <v>2334</v>
      </c>
      <c r="F139" s="220" t="s">
        <v>2335</v>
      </c>
      <c r="G139" s="221" t="s">
        <v>713</v>
      </c>
      <c r="H139" s="222">
        <v>1</v>
      </c>
      <c r="I139" s="223"/>
      <c r="J139" s="224">
        <f>ROUND(I139*H139,2)</f>
        <v>0</v>
      </c>
      <c r="K139" s="220" t="s">
        <v>1</v>
      </c>
      <c r="L139" s="44"/>
      <c r="M139" s="225" t="s">
        <v>1</v>
      </c>
      <c r="N139" s="226" t="s">
        <v>43</v>
      </c>
      <c r="O139" s="91"/>
      <c r="P139" s="227">
        <f>O139*H139</f>
        <v>0</v>
      </c>
      <c r="Q139" s="227">
        <v>0</v>
      </c>
      <c r="R139" s="227">
        <f>Q139*H139</f>
        <v>0</v>
      </c>
      <c r="S139" s="227">
        <v>0</v>
      </c>
      <c r="T139" s="228">
        <f>S139*H139</f>
        <v>0</v>
      </c>
      <c r="U139" s="38"/>
      <c r="V139" s="38"/>
      <c r="W139" s="38"/>
      <c r="X139" s="38"/>
      <c r="Y139" s="38"/>
      <c r="Z139" s="38"/>
      <c r="AA139" s="38"/>
      <c r="AB139" s="38"/>
      <c r="AC139" s="38"/>
      <c r="AD139" s="38"/>
      <c r="AE139" s="38"/>
      <c r="AR139" s="229" t="s">
        <v>245</v>
      </c>
      <c r="AT139" s="229" t="s">
        <v>165</v>
      </c>
      <c r="AU139" s="229" t="s">
        <v>88</v>
      </c>
      <c r="AY139" s="17" t="s">
        <v>162</v>
      </c>
      <c r="BE139" s="230">
        <f>IF(N139="základní",J139,0)</f>
        <v>0</v>
      </c>
      <c r="BF139" s="230">
        <f>IF(N139="snížená",J139,0)</f>
        <v>0</v>
      </c>
      <c r="BG139" s="230">
        <f>IF(N139="zákl. přenesená",J139,0)</f>
        <v>0</v>
      </c>
      <c r="BH139" s="230">
        <f>IF(N139="sníž. přenesená",J139,0)</f>
        <v>0</v>
      </c>
      <c r="BI139" s="230">
        <f>IF(N139="nulová",J139,0)</f>
        <v>0</v>
      </c>
      <c r="BJ139" s="17" t="s">
        <v>86</v>
      </c>
      <c r="BK139" s="230">
        <f>ROUND(I139*H139,2)</f>
        <v>0</v>
      </c>
      <c r="BL139" s="17" t="s">
        <v>245</v>
      </c>
      <c r="BM139" s="229" t="s">
        <v>205</v>
      </c>
    </row>
    <row r="140" s="2" customFormat="1" ht="16.5" customHeight="1">
      <c r="A140" s="38"/>
      <c r="B140" s="39"/>
      <c r="C140" s="218" t="s">
        <v>191</v>
      </c>
      <c r="D140" s="218" t="s">
        <v>165</v>
      </c>
      <c r="E140" s="219" t="s">
        <v>2336</v>
      </c>
      <c r="F140" s="220" t="s">
        <v>2337</v>
      </c>
      <c r="G140" s="221" t="s">
        <v>713</v>
      </c>
      <c r="H140" s="222">
        <v>1</v>
      </c>
      <c r="I140" s="223"/>
      <c r="J140" s="224">
        <f>ROUND(I140*H140,2)</f>
        <v>0</v>
      </c>
      <c r="K140" s="220" t="s">
        <v>1</v>
      </c>
      <c r="L140" s="44"/>
      <c r="M140" s="225" t="s">
        <v>1</v>
      </c>
      <c r="N140" s="226" t="s">
        <v>43</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245</v>
      </c>
      <c r="AT140" s="229" t="s">
        <v>165</v>
      </c>
      <c r="AU140" s="229" t="s">
        <v>88</v>
      </c>
      <c r="AY140" s="17" t="s">
        <v>162</v>
      </c>
      <c r="BE140" s="230">
        <f>IF(N140="základní",J140,0)</f>
        <v>0</v>
      </c>
      <c r="BF140" s="230">
        <f>IF(N140="snížená",J140,0)</f>
        <v>0</v>
      </c>
      <c r="BG140" s="230">
        <f>IF(N140="zákl. přenesená",J140,0)</f>
        <v>0</v>
      </c>
      <c r="BH140" s="230">
        <f>IF(N140="sníž. přenesená",J140,0)</f>
        <v>0</v>
      </c>
      <c r="BI140" s="230">
        <f>IF(N140="nulová",J140,0)</f>
        <v>0</v>
      </c>
      <c r="BJ140" s="17" t="s">
        <v>86</v>
      </c>
      <c r="BK140" s="230">
        <f>ROUND(I140*H140,2)</f>
        <v>0</v>
      </c>
      <c r="BL140" s="17" t="s">
        <v>245</v>
      </c>
      <c r="BM140" s="229" t="s">
        <v>214</v>
      </c>
    </row>
    <row r="141" s="2" customFormat="1" ht="16.5" customHeight="1">
      <c r="A141" s="38"/>
      <c r="B141" s="39"/>
      <c r="C141" s="218" t="s">
        <v>196</v>
      </c>
      <c r="D141" s="218" t="s">
        <v>165</v>
      </c>
      <c r="E141" s="219" t="s">
        <v>2338</v>
      </c>
      <c r="F141" s="220" t="s">
        <v>2339</v>
      </c>
      <c r="G141" s="221" t="s">
        <v>713</v>
      </c>
      <c r="H141" s="222">
        <v>2</v>
      </c>
      <c r="I141" s="223"/>
      <c r="J141" s="224">
        <f>ROUND(I141*H141,2)</f>
        <v>0</v>
      </c>
      <c r="K141" s="220" t="s">
        <v>1</v>
      </c>
      <c r="L141" s="44"/>
      <c r="M141" s="225" t="s">
        <v>1</v>
      </c>
      <c r="N141" s="226" t="s">
        <v>43</v>
      </c>
      <c r="O141" s="91"/>
      <c r="P141" s="227">
        <f>O141*H141</f>
        <v>0</v>
      </c>
      <c r="Q141" s="227">
        <v>0</v>
      </c>
      <c r="R141" s="227">
        <f>Q141*H141</f>
        <v>0</v>
      </c>
      <c r="S141" s="227">
        <v>0</v>
      </c>
      <c r="T141" s="228">
        <f>S141*H141</f>
        <v>0</v>
      </c>
      <c r="U141" s="38"/>
      <c r="V141" s="38"/>
      <c r="W141" s="38"/>
      <c r="X141" s="38"/>
      <c r="Y141" s="38"/>
      <c r="Z141" s="38"/>
      <c r="AA141" s="38"/>
      <c r="AB141" s="38"/>
      <c r="AC141" s="38"/>
      <c r="AD141" s="38"/>
      <c r="AE141" s="38"/>
      <c r="AR141" s="229" t="s">
        <v>245</v>
      </c>
      <c r="AT141" s="229" t="s">
        <v>165</v>
      </c>
      <c r="AU141" s="229" t="s">
        <v>88</v>
      </c>
      <c r="AY141" s="17" t="s">
        <v>162</v>
      </c>
      <c r="BE141" s="230">
        <f>IF(N141="základní",J141,0)</f>
        <v>0</v>
      </c>
      <c r="BF141" s="230">
        <f>IF(N141="snížená",J141,0)</f>
        <v>0</v>
      </c>
      <c r="BG141" s="230">
        <f>IF(N141="zákl. přenesená",J141,0)</f>
        <v>0</v>
      </c>
      <c r="BH141" s="230">
        <f>IF(N141="sníž. přenesená",J141,0)</f>
        <v>0</v>
      </c>
      <c r="BI141" s="230">
        <f>IF(N141="nulová",J141,0)</f>
        <v>0</v>
      </c>
      <c r="BJ141" s="17" t="s">
        <v>86</v>
      </c>
      <c r="BK141" s="230">
        <f>ROUND(I141*H141,2)</f>
        <v>0</v>
      </c>
      <c r="BL141" s="17" t="s">
        <v>245</v>
      </c>
      <c r="BM141" s="229" t="s">
        <v>226</v>
      </c>
    </row>
    <row r="142" s="2" customFormat="1" ht="16.5" customHeight="1">
      <c r="A142" s="38"/>
      <c r="B142" s="39"/>
      <c r="C142" s="218" t="s">
        <v>201</v>
      </c>
      <c r="D142" s="218" t="s">
        <v>165</v>
      </c>
      <c r="E142" s="219" t="s">
        <v>2340</v>
      </c>
      <c r="F142" s="220" t="s">
        <v>2341</v>
      </c>
      <c r="G142" s="221" t="s">
        <v>713</v>
      </c>
      <c r="H142" s="222">
        <v>2</v>
      </c>
      <c r="I142" s="223"/>
      <c r="J142" s="224">
        <f>ROUND(I142*H142,2)</f>
        <v>0</v>
      </c>
      <c r="K142" s="220" t="s">
        <v>1</v>
      </c>
      <c r="L142" s="44"/>
      <c r="M142" s="225" t="s">
        <v>1</v>
      </c>
      <c r="N142" s="226" t="s">
        <v>43</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245</v>
      </c>
      <c r="AT142" s="229" t="s">
        <v>165</v>
      </c>
      <c r="AU142" s="229" t="s">
        <v>88</v>
      </c>
      <c r="AY142" s="17" t="s">
        <v>162</v>
      </c>
      <c r="BE142" s="230">
        <f>IF(N142="základní",J142,0)</f>
        <v>0</v>
      </c>
      <c r="BF142" s="230">
        <f>IF(N142="snížená",J142,0)</f>
        <v>0</v>
      </c>
      <c r="BG142" s="230">
        <f>IF(N142="zákl. přenesená",J142,0)</f>
        <v>0</v>
      </c>
      <c r="BH142" s="230">
        <f>IF(N142="sníž. přenesená",J142,0)</f>
        <v>0</v>
      </c>
      <c r="BI142" s="230">
        <f>IF(N142="nulová",J142,0)</f>
        <v>0</v>
      </c>
      <c r="BJ142" s="17" t="s">
        <v>86</v>
      </c>
      <c r="BK142" s="230">
        <f>ROUND(I142*H142,2)</f>
        <v>0</v>
      </c>
      <c r="BL142" s="17" t="s">
        <v>245</v>
      </c>
      <c r="BM142" s="229" t="s">
        <v>235</v>
      </c>
    </row>
    <row r="143" s="2" customFormat="1" ht="16.5" customHeight="1">
      <c r="A143" s="38"/>
      <c r="B143" s="39"/>
      <c r="C143" s="218" t="s">
        <v>205</v>
      </c>
      <c r="D143" s="218" t="s">
        <v>165</v>
      </c>
      <c r="E143" s="219" t="s">
        <v>2342</v>
      </c>
      <c r="F143" s="220" t="s">
        <v>2343</v>
      </c>
      <c r="G143" s="221" t="s">
        <v>2344</v>
      </c>
      <c r="H143" s="222">
        <v>0.84199999999999997</v>
      </c>
      <c r="I143" s="223"/>
      <c r="J143" s="224">
        <f>ROUND(I143*H143,2)</f>
        <v>0</v>
      </c>
      <c r="K143" s="220" t="s">
        <v>1</v>
      </c>
      <c r="L143" s="44"/>
      <c r="M143" s="225" t="s">
        <v>1</v>
      </c>
      <c r="N143" s="226" t="s">
        <v>43</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245</v>
      </c>
      <c r="AT143" s="229" t="s">
        <v>165</v>
      </c>
      <c r="AU143" s="229" t="s">
        <v>88</v>
      </c>
      <c r="AY143" s="17" t="s">
        <v>162</v>
      </c>
      <c r="BE143" s="230">
        <f>IF(N143="základní",J143,0)</f>
        <v>0</v>
      </c>
      <c r="BF143" s="230">
        <f>IF(N143="snížená",J143,0)</f>
        <v>0</v>
      </c>
      <c r="BG143" s="230">
        <f>IF(N143="zákl. přenesená",J143,0)</f>
        <v>0</v>
      </c>
      <c r="BH143" s="230">
        <f>IF(N143="sníž. přenesená",J143,0)</f>
        <v>0</v>
      </c>
      <c r="BI143" s="230">
        <f>IF(N143="nulová",J143,0)</f>
        <v>0</v>
      </c>
      <c r="BJ143" s="17" t="s">
        <v>86</v>
      </c>
      <c r="BK143" s="230">
        <f>ROUND(I143*H143,2)</f>
        <v>0</v>
      </c>
      <c r="BL143" s="17" t="s">
        <v>245</v>
      </c>
      <c r="BM143" s="229" t="s">
        <v>245</v>
      </c>
    </row>
    <row r="144" s="12" customFormat="1" ht="25.92" customHeight="1">
      <c r="A144" s="12"/>
      <c r="B144" s="202"/>
      <c r="C144" s="203"/>
      <c r="D144" s="204" t="s">
        <v>77</v>
      </c>
      <c r="E144" s="205" t="s">
        <v>2133</v>
      </c>
      <c r="F144" s="205" t="s">
        <v>2345</v>
      </c>
      <c r="G144" s="203"/>
      <c r="H144" s="203"/>
      <c r="I144" s="206"/>
      <c r="J144" s="207">
        <f>BK144</f>
        <v>0</v>
      </c>
      <c r="K144" s="203"/>
      <c r="L144" s="208"/>
      <c r="M144" s="209"/>
      <c r="N144" s="210"/>
      <c r="O144" s="210"/>
      <c r="P144" s="211">
        <f>P145</f>
        <v>0</v>
      </c>
      <c r="Q144" s="210"/>
      <c r="R144" s="211">
        <f>R145</f>
        <v>0</v>
      </c>
      <c r="S144" s="210"/>
      <c r="T144" s="212">
        <f>T145</f>
        <v>0</v>
      </c>
      <c r="U144" s="12"/>
      <c r="V144" s="12"/>
      <c r="W144" s="12"/>
      <c r="X144" s="12"/>
      <c r="Y144" s="12"/>
      <c r="Z144" s="12"/>
      <c r="AA144" s="12"/>
      <c r="AB144" s="12"/>
      <c r="AC144" s="12"/>
      <c r="AD144" s="12"/>
      <c r="AE144" s="12"/>
      <c r="AR144" s="213" t="s">
        <v>88</v>
      </c>
      <c r="AT144" s="214" t="s">
        <v>77</v>
      </c>
      <c r="AU144" s="214" t="s">
        <v>78</v>
      </c>
      <c r="AY144" s="213" t="s">
        <v>162</v>
      </c>
      <c r="BK144" s="215">
        <f>BK145</f>
        <v>0</v>
      </c>
    </row>
    <row r="145" s="12" customFormat="1" ht="22.8" customHeight="1">
      <c r="A145" s="12"/>
      <c r="B145" s="202"/>
      <c r="C145" s="203"/>
      <c r="D145" s="204" t="s">
        <v>77</v>
      </c>
      <c r="E145" s="216" t="s">
        <v>2074</v>
      </c>
      <c r="F145" s="216" t="s">
        <v>1</v>
      </c>
      <c r="G145" s="203"/>
      <c r="H145" s="203"/>
      <c r="I145" s="206"/>
      <c r="J145" s="217">
        <f>BK145</f>
        <v>0</v>
      </c>
      <c r="K145" s="203"/>
      <c r="L145" s="208"/>
      <c r="M145" s="209"/>
      <c r="N145" s="210"/>
      <c r="O145" s="210"/>
      <c r="P145" s="211">
        <f>SUM(P146:P158)</f>
        <v>0</v>
      </c>
      <c r="Q145" s="210"/>
      <c r="R145" s="211">
        <f>SUM(R146:R158)</f>
        <v>0</v>
      </c>
      <c r="S145" s="210"/>
      <c r="T145" s="212">
        <f>SUM(T146:T158)</f>
        <v>0</v>
      </c>
      <c r="U145" s="12"/>
      <c r="V145" s="12"/>
      <c r="W145" s="12"/>
      <c r="X145" s="12"/>
      <c r="Y145" s="12"/>
      <c r="Z145" s="12"/>
      <c r="AA145" s="12"/>
      <c r="AB145" s="12"/>
      <c r="AC145" s="12"/>
      <c r="AD145" s="12"/>
      <c r="AE145" s="12"/>
      <c r="AR145" s="213" t="s">
        <v>88</v>
      </c>
      <c r="AT145" s="214" t="s">
        <v>77</v>
      </c>
      <c r="AU145" s="214" t="s">
        <v>86</v>
      </c>
      <c r="AY145" s="213" t="s">
        <v>162</v>
      </c>
      <c r="BK145" s="215">
        <f>SUM(BK146:BK158)</f>
        <v>0</v>
      </c>
    </row>
    <row r="146" s="2" customFormat="1" ht="16.5" customHeight="1">
      <c r="A146" s="38"/>
      <c r="B146" s="39"/>
      <c r="C146" s="218" t="s">
        <v>163</v>
      </c>
      <c r="D146" s="218" t="s">
        <v>165</v>
      </c>
      <c r="E146" s="219" t="s">
        <v>2346</v>
      </c>
      <c r="F146" s="220" t="s">
        <v>2347</v>
      </c>
      <c r="G146" s="221" t="s">
        <v>268</v>
      </c>
      <c r="H146" s="222">
        <v>1</v>
      </c>
      <c r="I146" s="223"/>
      <c r="J146" s="224">
        <f>ROUND(I146*H146,2)</f>
        <v>0</v>
      </c>
      <c r="K146" s="220" t="s">
        <v>1</v>
      </c>
      <c r="L146" s="44"/>
      <c r="M146" s="225" t="s">
        <v>1</v>
      </c>
      <c r="N146" s="226" t="s">
        <v>43</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245</v>
      </c>
      <c r="AT146" s="229" t="s">
        <v>165</v>
      </c>
      <c r="AU146" s="229" t="s">
        <v>88</v>
      </c>
      <c r="AY146" s="17" t="s">
        <v>162</v>
      </c>
      <c r="BE146" s="230">
        <f>IF(N146="základní",J146,0)</f>
        <v>0</v>
      </c>
      <c r="BF146" s="230">
        <f>IF(N146="snížená",J146,0)</f>
        <v>0</v>
      </c>
      <c r="BG146" s="230">
        <f>IF(N146="zákl. přenesená",J146,0)</f>
        <v>0</v>
      </c>
      <c r="BH146" s="230">
        <f>IF(N146="sníž. přenesená",J146,0)</f>
        <v>0</v>
      </c>
      <c r="BI146" s="230">
        <f>IF(N146="nulová",J146,0)</f>
        <v>0</v>
      </c>
      <c r="BJ146" s="17" t="s">
        <v>86</v>
      </c>
      <c r="BK146" s="230">
        <f>ROUND(I146*H146,2)</f>
        <v>0</v>
      </c>
      <c r="BL146" s="17" t="s">
        <v>245</v>
      </c>
      <c r="BM146" s="229" t="s">
        <v>256</v>
      </c>
    </row>
    <row r="147" s="2" customFormat="1" ht="21.75" customHeight="1">
      <c r="A147" s="38"/>
      <c r="B147" s="39"/>
      <c r="C147" s="218" t="s">
        <v>214</v>
      </c>
      <c r="D147" s="218" t="s">
        <v>165</v>
      </c>
      <c r="E147" s="219" t="s">
        <v>2348</v>
      </c>
      <c r="F147" s="220" t="s">
        <v>2349</v>
      </c>
      <c r="G147" s="221" t="s">
        <v>268</v>
      </c>
      <c r="H147" s="222">
        <v>1</v>
      </c>
      <c r="I147" s="223"/>
      <c r="J147" s="224">
        <f>ROUND(I147*H147,2)</f>
        <v>0</v>
      </c>
      <c r="K147" s="220" t="s">
        <v>1</v>
      </c>
      <c r="L147" s="44"/>
      <c r="M147" s="225" t="s">
        <v>1</v>
      </c>
      <c r="N147" s="226" t="s">
        <v>43</v>
      </c>
      <c r="O147" s="91"/>
      <c r="P147" s="227">
        <f>O147*H147</f>
        <v>0</v>
      </c>
      <c r="Q147" s="227">
        <v>0</v>
      </c>
      <c r="R147" s="227">
        <f>Q147*H147</f>
        <v>0</v>
      </c>
      <c r="S147" s="227">
        <v>0</v>
      </c>
      <c r="T147" s="228">
        <f>S147*H147</f>
        <v>0</v>
      </c>
      <c r="U147" s="38"/>
      <c r="V147" s="38"/>
      <c r="W147" s="38"/>
      <c r="X147" s="38"/>
      <c r="Y147" s="38"/>
      <c r="Z147" s="38"/>
      <c r="AA147" s="38"/>
      <c r="AB147" s="38"/>
      <c r="AC147" s="38"/>
      <c r="AD147" s="38"/>
      <c r="AE147" s="38"/>
      <c r="AR147" s="229" t="s">
        <v>245</v>
      </c>
      <c r="AT147" s="229" t="s">
        <v>165</v>
      </c>
      <c r="AU147" s="229" t="s">
        <v>88</v>
      </c>
      <c r="AY147" s="17" t="s">
        <v>162</v>
      </c>
      <c r="BE147" s="230">
        <f>IF(N147="základní",J147,0)</f>
        <v>0</v>
      </c>
      <c r="BF147" s="230">
        <f>IF(N147="snížená",J147,0)</f>
        <v>0</v>
      </c>
      <c r="BG147" s="230">
        <f>IF(N147="zákl. přenesená",J147,0)</f>
        <v>0</v>
      </c>
      <c r="BH147" s="230">
        <f>IF(N147="sníž. přenesená",J147,0)</f>
        <v>0</v>
      </c>
      <c r="BI147" s="230">
        <f>IF(N147="nulová",J147,0)</f>
        <v>0</v>
      </c>
      <c r="BJ147" s="17" t="s">
        <v>86</v>
      </c>
      <c r="BK147" s="230">
        <f>ROUND(I147*H147,2)</f>
        <v>0</v>
      </c>
      <c r="BL147" s="17" t="s">
        <v>245</v>
      </c>
      <c r="BM147" s="229" t="s">
        <v>265</v>
      </c>
    </row>
    <row r="148" s="2" customFormat="1" ht="24.15" customHeight="1">
      <c r="A148" s="38"/>
      <c r="B148" s="39"/>
      <c r="C148" s="218" t="s">
        <v>221</v>
      </c>
      <c r="D148" s="218" t="s">
        <v>165</v>
      </c>
      <c r="E148" s="219" t="s">
        <v>2350</v>
      </c>
      <c r="F148" s="220" t="s">
        <v>2351</v>
      </c>
      <c r="G148" s="221" t="s">
        <v>713</v>
      </c>
      <c r="H148" s="222">
        <v>1</v>
      </c>
      <c r="I148" s="223"/>
      <c r="J148" s="224">
        <f>ROUND(I148*H148,2)</f>
        <v>0</v>
      </c>
      <c r="K148" s="220" t="s">
        <v>1</v>
      </c>
      <c r="L148" s="44"/>
      <c r="M148" s="225" t="s">
        <v>1</v>
      </c>
      <c r="N148" s="226" t="s">
        <v>43</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245</v>
      </c>
      <c r="AT148" s="229" t="s">
        <v>165</v>
      </c>
      <c r="AU148" s="229" t="s">
        <v>88</v>
      </c>
      <c r="AY148" s="17" t="s">
        <v>162</v>
      </c>
      <c r="BE148" s="230">
        <f>IF(N148="základní",J148,0)</f>
        <v>0</v>
      </c>
      <c r="BF148" s="230">
        <f>IF(N148="snížená",J148,0)</f>
        <v>0</v>
      </c>
      <c r="BG148" s="230">
        <f>IF(N148="zákl. přenesená",J148,0)</f>
        <v>0</v>
      </c>
      <c r="BH148" s="230">
        <f>IF(N148="sníž. přenesená",J148,0)</f>
        <v>0</v>
      </c>
      <c r="BI148" s="230">
        <f>IF(N148="nulová",J148,0)</f>
        <v>0</v>
      </c>
      <c r="BJ148" s="17" t="s">
        <v>86</v>
      </c>
      <c r="BK148" s="230">
        <f>ROUND(I148*H148,2)</f>
        <v>0</v>
      </c>
      <c r="BL148" s="17" t="s">
        <v>245</v>
      </c>
      <c r="BM148" s="229" t="s">
        <v>275</v>
      </c>
    </row>
    <row r="149" s="2" customFormat="1" ht="16.5" customHeight="1">
      <c r="A149" s="38"/>
      <c r="B149" s="39"/>
      <c r="C149" s="218" t="s">
        <v>226</v>
      </c>
      <c r="D149" s="218" t="s">
        <v>165</v>
      </c>
      <c r="E149" s="219" t="s">
        <v>2352</v>
      </c>
      <c r="F149" s="220" t="s">
        <v>2353</v>
      </c>
      <c r="G149" s="221" t="s">
        <v>713</v>
      </c>
      <c r="H149" s="222">
        <v>1</v>
      </c>
      <c r="I149" s="223"/>
      <c r="J149" s="224">
        <f>ROUND(I149*H149,2)</f>
        <v>0</v>
      </c>
      <c r="K149" s="220" t="s">
        <v>1</v>
      </c>
      <c r="L149" s="44"/>
      <c r="M149" s="225" t="s">
        <v>1</v>
      </c>
      <c r="N149" s="226" t="s">
        <v>43</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245</v>
      </c>
      <c r="AT149" s="229" t="s">
        <v>165</v>
      </c>
      <c r="AU149" s="229" t="s">
        <v>88</v>
      </c>
      <c r="AY149" s="17" t="s">
        <v>162</v>
      </c>
      <c r="BE149" s="230">
        <f>IF(N149="základní",J149,0)</f>
        <v>0</v>
      </c>
      <c r="BF149" s="230">
        <f>IF(N149="snížená",J149,0)</f>
        <v>0</v>
      </c>
      <c r="BG149" s="230">
        <f>IF(N149="zákl. přenesená",J149,0)</f>
        <v>0</v>
      </c>
      <c r="BH149" s="230">
        <f>IF(N149="sníž. přenesená",J149,0)</f>
        <v>0</v>
      </c>
      <c r="BI149" s="230">
        <f>IF(N149="nulová",J149,0)</f>
        <v>0</v>
      </c>
      <c r="BJ149" s="17" t="s">
        <v>86</v>
      </c>
      <c r="BK149" s="230">
        <f>ROUND(I149*H149,2)</f>
        <v>0</v>
      </c>
      <c r="BL149" s="17" t="s">
        <v>245</v>
      </c>
      <c r="BM149" s="229" t="s">
        <v>283</v>
      </c>
    </row>
    <row r="150" s="2" customFormat="1" ht="16.5" customHeight="1">
      <c r="A150" s="38"/>
      <c r="B150" s="39"/>
      <c r="C150" s="218" t="s">
        <v>230</v>
      </c>
      <c r="D150" s="218" t="s">
        <v>165</v>
      </c>
      <c r="E150" s="219" t="s">
        <v>2354</v>
      </c>
      <c r="F150" s="220" t="s">
        <v>2355</v>
      </c>
      <c r="G150" s="221" t="s">
        <v>713</v>
      </c>
      <c r="H150" s="222">
        <v>1</v>
      </c>
      <c r="I150" s="223"/>
      <c r="J150" s="224">
        <f>ROUND(I150*H150,2)</f>
        <v>0</v>
      </c>
      <c r="K150" s="220" t="s">
        <v>1</v>
      </c>
      <c r="L150" s="44"/>
      <c r="M150" s="225" t="s">
        <v>1</v>
      </c>
      <c r="N150" s="226" t="s">
        <v>43</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245</v>
      </c>
      <c r="AT150" s="229" t="s">
        <v>165</v>
      </c>
      <c r="AU150" s="229" t="s">
        <v>88</v>
      </c>
      <c r="AY150" s="17" t="s">
        <v>162</v>
      </c>
      <c r="BE150" s="230">
        <f>IF(N150="základní",J150,0)</f>
        <v>0</v>
      </c>
      <c r="BF150" s="230">
        <f>IF(N150="snížená",J150,0)</f>
        <v>0</v>
      </c>
      <c r="BG150" s="230">
        <f>IF(N150="zákl. přenesená",J150,0)</f>
        <v>0</v>
      </c>
      <c r="BH150" s="230">
        <f>IF(N150="sníž. přenesená",J150,0)</f>
        <v>0</v>
      </c>
      <c r="BI150" s="230">
        <f>IF(N150="nulová",J150,0)</f>
        <v>0</v>
      </c>
      <c r="BJ150" s="17" t="s">
        <v>86</v>
      </c>
      <c r="BK150" s="230">
        <f>ROUND(I150*H150,2)</f>
        <v>0</v>
      </c>
      <c r="BL150" s="17" t="s">
        <v>245</v>
      </c>
      <c r="BM150" s="229" t="s">
        <v>291</v>
      </c>
    </row>
    <row r="151" s="2" customFormat="1" ht="16.5" customHeight="1">
      <c r="A151" s="38"/>
      <c r="B151" s="39"/>
      <c r="C151" s="218" t="s">
        <v>235</v>
      </c>
      <c r="D151" s="218" t="s">
        <v>165</v>
      </c>
      <c r="E151" s="219" t="s">
        <v>2356</v>
      </c>
      <c r="F151" s="220" t="s">
        <v>2357</v>
      </c>
      <c r="G151" s="221" t="s">
        <v>713</v>
      </c>
      <c r="H151" s="222">
        <v>1</v>
      </c>
      <c r="I151" s="223"/>
      <c r="J151" s="224">
        <f>ROUND(I151*H151,2)</f>
        <v>0</v>
      </c>
      <c r="K151" s="220" t="s">
        <v>1</v>
      </c>
      <c r="L151" s="44"/>
      <c r="M151" s="225" t="s">
        <v>1</v>
      </c>
      <c r="N151" s="226" t="s">
        <v>43</v>
      </c>
      <c r="O151" s="91"/>
      <c r="P151" s="227">
        <f>O151*H151</f>
        <v>0</v>
      </c>
      <c r="Q151" s="227">
        <v>0</v>
      </c>
      <c r="R151" s="227">
        <f>Q151*H151</f>
        <v>0</v>
      </c>
      <c r="S151" s="227">
        <v>0</v>
      </c>
      <c r="T151" s="228">
        <f>S151*H151</f>
        <v>0</v>
      </c>
      <c r="U151" s="38"/>
      <c r="V151" s="38"/>
      <c r="W151" s="38"/>
      <c r="X151" s="38"/>
      <c r="Y151" s="38"/>
      <c r="Z151" s="38"/>
      <c r="AA151" s="38"/>
      <c r="AB151" s="38"/>
      <c r="AC151" s="38"/>
      <c r="AD151" s="38"/>
      <c r="AE151" s="38"/>
      <c r="AR151" s="229" t="s">
        <v>245</v>
      </c>
      <c r="AT151" s="229" t="s">
        <v>165</v>
      </c>
      <c r="AU151" s="229" t="s">
        <v>88</v>
      </c>
      <c r="AY151" s="17" t="s">
        <v>162</v>
      </c>
      <c r="BE151" s="230">
        <f>IF(N151="základní",J151,0)</f>
        <v>0</v>
      </c>
      <c r="BF151" s="230">
        <f>IF(N151="snížená",J151,0)</f>
        <v>0</v>
      </c>
      <c r="BG151" s="230">
        <f>IF(N151="zákl. přenesená",J151,0)</f>
        <v>0</v>
      </c>
      <c r="BH151" s="230">
        <f>IF(N151="sníž. přenesená",J151,0)</f>
        <v>0</v>
      </c>
      <c r="BI151" s="230">
        <f>IF(N151="nulová",J151,0)</f>
        <v>0</v>
      </c>
      <c r="BJ151" s="17" t="s">
        <v>86</v>
      </c>
      <c r="BK151" s="230">
        <f>ROUND(I151*H151,2)</f>
        <v>0</v>
      </c>
      <c r="BL151" s="17" t="s">
        <v>245</v>
      </c>
      <c r="BM151" s="229" t="s">
        <v>299</v>
      </c>
    </row>
    <row r="152" s="2" customFormat="1" ht="16.5" customHeight="1">
      <c r="A152" s="38"/>
      <c r="B152" s="39"/>
      <c r="C152" s="218" t="s">
        <v>8</v>
      </c>
      <c r="D152" s="218" t="s">
        <v>165</v>
      </c>
      <c r="E152" s="219" t="s">
        <v>2358</v>
      </c>
      <c r="F152" s="220" t="s">
        <v>2359</v>
      </c>
      <c r="G152" s="221" t="s">
        <v>713</v>
      </c>
      <c r="H152" s="222">
        <v>1</v>
      </c>
      <c r="I152" s="223"/>
      <c r="J152" s="224">
        <f>ROUND(I152*H152,2)</f>
        <v>0</v>
      </c>
      <c r="K152" s="220" t="s">
        <v>1</v>
      </c>
      <c r="L152" s="44"/>
      <c r="M152" s="225" t="s">
        <v>1</v>
      </c>
      <c r="N152" s="226" t="s">
        <v>43</v>
      </c>
      <c r="O152" s="91"/>
      <c r="P152" s="227">
        <f>O152*H152</f>
        <v>0</v>
      </c>
      <c r="Q152" s="227">
        <v>0</v>
      </c>
      <c r="R152" s="227">
        <f>Q152*H152</f>
        <v>0</v>
      </c>
      <c r="S152" s="227">
        <v>0</v>
      </c>
      <c r="T152" s="228">
        <f>S152*H152</f>
        <v>0</v>
      </c>
      <c r="U152" s="38"/>
      <c r="V152" s="38"/>
      <c r="W152" s="38"/>
      <c r="X152" s="38"/>
      <c r="Y152" s="38"/>
      <c r="Z152" s="38"/>
      <c r="AA152" s="38"/>
      <c r="AB152" s="38"/>
      <c r="AC152" s="38"/>
      <c r="AD152" s="38"/>
      <c r="AE152" s="38"/>
      <c r="AR152" s="229" t="s">
        <v>245</v>
      </c>
      <c r="AT152" s="229" t="s">
        <v>165</v>
      </c>
      <c r="AU152" s="229" t="s">
        <v>88</v>
      </c>
      <c r="AY152" s="17" t="s">
        <v>162</v>
      </c>
      <c r="BE152" s="230">
        <f>IF(N152="základní",J152,0)</f>
        <v>0</v>
      </c>
      <c r="BF152" s="230">
        <f>IF(N152="snížená",J152,0)</f>
        <v>0</v>
      </c>
      <c r="BG152" s="230">
        <f>IF(N152="zákl. přenesená",J152,0)</f>
        <v>0</v>
      </c>
      <c r="BH152" s="230">
        <f>IF(N152="sníž. přenesená",J152,0)</f>
        <v>0</v>
      </c>
      <c r="BI152" s="230">
        <f>IF(N152="nulová",J152,0)</f>
        <v>0</v>
      </c>
      <c r="BJ152" s="17" t="s">
        <v>86</v>
      </c>
      <c r="BK152" s="230">
        <f>ROUND(I152*H152,2)</f>
        <v>0</v>
      </c>
      <c r="BL152" s="17" t="s">
        <v>245</v>
      </c>
      <c r="BM152" s="229" t="s">
        <v>308</v>
      </c>
    </row>
    <row r="153" s="2" customFormat="1" ht="16.5" customHeight="1">
      <c r="A153" s="38"/>
      <c r="B153" s="39"/>
      <c r="C153" s="218" t="s">
        <v>245</v>
      </c>
      <c r="D153" s="218" t="s">
        <v>165</v>
      </c>
      <c r="E153" s="219" t="s">
        <v>2360</v>
      </c>
      <c r="F153" s="220" t="s">
        <v>2361</v>
      </c>
      <c r="G153" s="221" t="s">
        <v>713</v>
      </c>
      <c r="H153" s="222">
        <v>1</v>
      </c>
      <c r="I153" s="223"/>
      <c r="J153" s="224">
        <f>ROUND(I153*H153,2)</f>
        <v>0</v>
      </c>
      <c r="K153" s="220" t="s">
        <v>1</v>
      </c>
      <c r="L153" s="44"/>
      <c r="M153" s="225" t="s">
        <v>1</v>
      </c>
      <c r="N153" s="226" t="s">
        <v>43</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245</v>
      </c>
      <c r="AT153" s="229" t="s">
        <v>165</v>
      </c>
      <c r="AU153" s="229" t="s">
        <v>88</v>
      </c>
      <c r="AY153" s="17" t="s">
        <v>162</v>
      </c>
      <c r="BE153" s="230">
        <f>IF(N153="základní",J153,0)</f>
        <v>0</v>
      </c>
      <c r="BF153" s="230">
        <f>IF(N153="snížená",J153,0)</f>
        <v>0</v>
      </c>
      <c r="BG153" s="230">
        <f>IF(N153="zákl. přenesená",J153,0)</f>
        <v>0</v>
      </c>
      <c r="BH153" s="230">
        <f>IF(N153="sníž. přenesená",J153,0)</f>
        <v>0</v>
      </c>
      <c r="BI153" s="230">
        <f>IF(N153="nulová",J153,0)</f>
        <v>0</v>
      </c>
      <c r="BJ153" s="17" t="s">
        <v>86</v>
      </c>
      <c r="BK153" s="230">
        <f>ROUND(I153*H153,2)</f>
        <v>0</v>
      </c>
      <c r="BL153" s="17" t="s">
        <v>245</v>
      </c>
      <c r="BM153" s="229" t="s">
        <v>318</v>
      </c>
    </row>
    <row r="154" s="2" customFormat="1" ht="16.5" customHeight="1">
      <c r="A154" s="38"/>
      <c r="B154" s="39"/>
      <c r="C154" s="218" t="s">
        <v>250</v>
      </c>
      <c r="D154" s="218" t="s">
        <v>165</v>
      </c>
      <c r="E154" s="219" t="s">
        <v>2362</v>
      </c>
      <c r="F154" s="220" t="s">
        <v>2363</v>
      </c>
      <c r="G154" s="221" t="s">
        <v>713</v>
      </c>
      <c r="H154" s="222">
        <v>4</v>
      </c>
      <c r="I154" s="223"/>
      <c r="J154" s="224">
        <f>ROUND(I154*H154,2)</f>
        <v>0</v>
      </c>
      <c r="K154" s="220" t="s">
        <v>1</v>
      </c>
      <c r="L154" s="44"/>
      <c r="M154" s="225" t="s">
        <v>1</v>
      </c>
      <c r="N154" s="226" t="s">
        <v>43</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245</v>
      </c>
      <c r="AT154" s="229" t="s">
        <v>165</v>
      </c>
      <c r="AU154" s="229" t="s">
        <v>88</v>
      </c>
      <c r="AY154" s="17" t="s">
        <v>162</v>
      </c>
      <c r="BE154" s="230">
        <f>IF(N154="základní",J154,0)</f>
        <v>0</v>
      </c>
      <c r="BF154" s="230">
        <f>IF(N154="snížená",J154,0)</f>
        <v>0</v>
      </c>
      <c r="BG154" s="230">
        <f>IF(N154="zákl. přenesená",J154,0)</f>
        <v>0</v>
      </c>
      <c r="BH154" s="230">
        <f>IF(N154="sníž. přenesená",J154,0)</f>
        <v>0</v>
      </c>
      <c r="BI154" s="230">
        <f>IF(N154="nulová",J154,0)</f>
        <v>0</v>
      </c>
      <c r="BJ154" s="17" t="s">
        <v>86</v>
      </c>
      <c r="BK154" s="230">
        <f>ROUND(I154*H154,2)</f>
        <v>0</v>
      </c>
      <c r="BL154" s="17" t="s">
        <v>245</v>
      </c>
      <c r="BM154" s="229" t="s">
        <v>330</v>
      </c>
    </row>
    <row r="155" s="2" customFormat="1">
      <c r="A155" s="38"/>
      <c r="B155" s="39"/>
      <c r="C155" s="40"/>
      <c r="D155" s="231" t="s">
        <v>172</v>
      </c>
      <c r="E155" s="40"/>
      <c r="F155" s="232" t="s">
        <v>2364</v>
      </c>
      <c r="G155" s="40"/>
      <c r="H155" s="40"/>
      <c r="I155" s="233"/>
      <c r="J155" s="40"/>
      <c r="K155" s="40"/>
      <c r="L155" s="44"/>
      <c r="M155" s="234"/>
      <c r="N155" s="235"/>
      <c r="O155" s="91"/>
      <c r="P155" s="91"/>
      <c r="Q155" s="91"/>
      <c r="R155" s="91"/>
      <c r="S155" s="91"/>
      <c r="T155" s="92"/>
      <c r="U155" s="38"/>
      <c r="V155" s="38"/>
      <c r="W155" s="38"/>
      <c r="X155" s="38"/>
      <c r="Y155" s="38"/>
      <c r="Z155" s="38"/>
      <c r="AA155" s="38"/>
      <c r="AB155" s="38"/>
      <c r="AC155" s="38"/>
      <c r="AD155" s="38"/>
      <c r="AE155" s="38"/>
      <c r="AT155" s="17" t="s">
        <v>172</v>
      </c>
      <c r="AU155" s="17" t="s">
        <v>88</v>
      </c>
    </row>
    <row r="156" s="2" customFormat="1" ht="16.5" customHeight="1">
      <c r="A156" s="38"/>
      <c r="B156" s="39"/>
      <c r="C156" s="218" t="s">
        <v>256</v>
      </c>
      <c r="D156" s="218" t="s">
        <v>165</v>
      </c>
      <c r="E156" s="219" t="s">
        <v>2365</v>
      </c>
      <c r="F156" s="220" t="s">
        <v>2366</v>
      </c>
      <c r="G156" s="221" t="s">
        <v>713</v>
      </c>
      <c r="H156" s="222">
        <v>6</v>
      </c>
      <c r="I156" s="223"/>
      <c r="J156" s="224">
        <f>ROUND(I156*H156,2)</f>
        <v>0</v>
      </c>
      <c r="K156" s="220" t="s">
        <v>1</v>
      </c>
      <c r="L156" s="44"/>
      <c r="M156" s="225" t="s">
        <v>1</v>
      </c>
      <c r="N156" s="226" t="s">
        <v>43</v>
      </c>
      <c r="O156" s="91"/>
      <c r="P156" s="227">
        <f>O156*H156</f>
        <v>0</v>
      </c>
      <c r="Q156" s="227">
        <v>0</v>
      </c>
      <c r="R156" s="227">
        <f>Q156*H156</f>
        <v>0</v>
      </c>
      <c r="S156" s="227">
        <v>0</v>
      </c>
      <c r="T156" s="228">
        <f>S156*H156</f>
        <v>0</v>
      </c>
      <c r="U156" s="38"/>
      <c r="V156" s="38"/>
      <c r="W156" s="38"/>
      <c r="X156" s="38"/>
      <c r="Y156" s="38"/>
      <c r="Z156" s="38"/>
      <c r="AA156" s="38"/>
      <c r="AB156" s="38"/>
      <c r="AC156" s="38"/>
      <c r="AD156" s="38"/>
      <c r="AE156" s="38"/>
      <c r="AR156" s="229" t="s">
        <v>245</v>
      </c>
      <c r="AT156" s="229" t="s">
        <v>165</v>
      </c>
      <c r="AU156" s="229" t="s">
        <v>88</v>
      </c>
      <c r="AY156" s="17" t="s">
        <v>162</v>
      </c>
      <c r="BE156" s="230">
        <f>IF(N156="základní",J156,0)</f>
        <v>0</v>
      </c>
      <c r="BF156" s="230">
        <f>IF(N156="snížená",J156,0)</f>
        <v>0</v>
      </c>
      <c r="BG156" s="230">
        <f>IF(N156="zákl. přenesená",J156,0)</f>
        <v>0</v>
      </c>
      <c r="BH156" s="230">
        <f>IF(N156="sníž. přenesená",J156,0)</f>
        <v>0</v>
      </c>
      <c r="BI156" s="230">
        <f>IF(N156="nulová",J156,0)</f>
        <v>0</v>
      </c>
      <c r="BJ156" s="17" t="s">
        <v>86</v>
      </c>
      <c r="BK156" s="230">
        <f>ROUND(I156*H156,2)</f>
        <v>0</v>
      </c>
      <c r="BL156" s="17" t="s">
        <v>245</v>
      </c>
      <c r="BM156" s="229" t="s">
        <v>344</v>
      </c>
    </row>
    <row r="157" s="2" customFormat="1" ht="21.75" customHeight="1">
      <c r="A157" s="38"/>
      <c r="B157" s="39"/>
      <c r="C157" s="218" t="s">
        <v>261</v>
      </c>
      <c r="D157" s="218" t="s">
        <v>165</v>
      </c>
      <c r="E157" s="219" t="s">
        <v>2367</v>
      </c>
      <c r="F157" s="220" t="s">
        <v>2368</v>
      </c>
      <c r="G157" s="221" t="s">
        <v>713</v>
      </c>
      <c r="H157" s="222">
        <v>12</v>
      </c>
      <c r="I157" s="223"/>
      <c r="J157" s="224">
        <f>ROUND(I157*H157,2)</f>
        <v>0</v>
      </c>
      <c r="K157" s="220" t="s">
        <v>1</v>
      </c>
      <c r="L157" s="44"/>
      <c r="M157" s="225" t="s">
        <v>1</v>
      </c>
      <c r="N157" s="226" t="s">
        <v>43</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245</v>
      </c>
      <c r="AT157" s="229" t="s">
        <v>165</v>
      </c>
      <c r="AU157" s="229" t="s">
        <v>88</v>
      </c>
      <c r="AY157" s="17" t="s">
        <v>162</v>
      </c>
      <c r="BE157" s="230">
        <f>IF(N157="základní",J157,0)</f>
        <v>0</v>
      </c>
      <c r="BF157" s="230">
        <f>IF(N157="snížená",J157,0)</f>
        <v>0</v>
      </c>
      <c r="BG157" s="230">
        <f>IF(N157="zákl. přenesená",J157,0)</f>
        <v>0</v>
      </c>
      <c r="BH157" s="230">
        <f>IF(N157="sníž. přenesená",J157,0)</f>
        <v>0</v>
      </c>
      <c r="BI157" s="230">
        <f>IF(N157="nulová",J157,0)</f>
        <v>0</v>
      </c>
      <c r="BJ157" s="17" t="s">
        <v>86</v>
      </c>
      <c r="BK157" s="230">
        <f>ROUND(I157*H157,2)</f>
        <v>0</v>
      </c>
      <c r="BL157" s="17" t="s">
        <v>245</v>
      </c>
      <c r="BM157" s="229" t="s">
        <v>355</v>
      </c>
    </row>
    <row r="158" s="2" customFormat="1" ht="16.5" customHeight="1">
      <c r="A158" s="38"/>
      <c r="B158" s="39"/>
      <c r="C158" s="218" t="s">
        <v>265</v>
      </c>
      <c r="D158" s="218" t="s">
        <v>165</v>
      </c>
      <c r="E158" s="219" t="s">
        <v>2369</v>
      </c>
      <c r="F158" s="220" t="s">
        <v>2370</v>
      </c>
      <c r="G158" s="221" t="s">
        <v>2344</v>
      </c>
      <c r="H158" s="222">
        <v>4.0990000000000002</v>
      </c>
      <c r="I158" s="223"/>
      <c r="J158" s="224">
        <f>ROUND(I158*H158,2)</f>
        <v>0</v>
      </c>
      <c r="K158" s="220" t="s">
        <v>1</v>
      </c>
      <c r="L158" s="44"/>
      <c r="M158" s="225" t="s">
        <v>1</v>
      </c>
      <c r="N158" s="226" t="s">
        <v>43</v>
      </c>
      <c r="O158" s="91"/>
      <c r="P158" s="227">
        <f>O158*H158</f>
        <v>0</v>
      </c>
      <c r="Q158" s="227">
        <v>0</v>
      </c>
      <c r="R158" s="227">
        <f>Q158*H158</f>
        <v>0</v>
      </c>
      <c r="S158" s="227">
        <v>0</v>
      </c>
      <c r="T158" s="228">
        <f>S158*H158</f>
        <v>0</v>
      </c>
      <c r="U158" s="38"/>
      <c r="V158" s="38"/>
      <c r="W158" s="38"/>
      <c r="X158" s="38"/>
      <c r="Y158" s="38"/>
      <c r="Z158" s="38"/>
      <c r="AA158" s="38"/>
      <c r="AB158" s="38"/>
      <c r="AC158" s="38"/>
      <c r="AD158" s="38"/>
      <c r="AE158" s="38"/>
      <c r="AR158" s="229" t="s">
        <v>245</v>
      </c>
      <c r="AT158" s="229" t="s">
        <v>165</v>
      </c>
      <c r="AU158" s="229" t="s">
        <v>88</v>
      </c>
      <c r="AY158" s="17" t="s">
        <v>162</v>
      </c>
      <c r="BE158" s="230">
        <f>IF(N158="základní",J158,0)</f>
        <v>0</v>
      </c>
      <c r="BF158" s="230">
        <f>IF(N158="snížená",J158,0)</f>
        <v>0</v>
      </c>
      <c r="BG158" s="230">
        <f>IF(N158="zákl. přenesená",J158,0)</f>
        <v>0</v>
      </c>
      <c r="BH158" s="230">
        <f>IF(N158="sníž. přenesená",J158,0)</f>
        <v>0</v>
      </c>
      <c r="BI158" s="230">
        <f>IF(N158="nulová",J158,0)</f>
        <v>0</v>
      </c>
      <c r="BJ158" s="17" t="s">
        <v>86</v>
      </c>
      <c r="BK158" s="230">
        <f>ROUND(I158*H158,2)</f>
        <v>0</v>
      </c>
      <c r="BL158" s="17" t="s">
        <v>245</v>
      </c>
      <c r="BM158" s="229" t="s">
        <v>364</v>
      </c>
    </row>
    <row r="159" s="12" customFormat="1" ht="25.92" customHeight="1">
      <c r="A159" s="12"/>
      <c r="B159" s="202"/>
      <c r="C159" s="203"/>
      <c r="D159" s="204" t="s">
        <v>77</v>
      </c>
      <c r="E159" s="205" t="s">
        <v>2198</v>
      </c>
      <c r="F159" s="205" t="s">
        <v>2371</v>
      </c>
      <c r="G159" s="203"/>
      <c r="H159" s="203"/>
      <c r="I159" s="206"/>
      <c r="J159" s="207">
        <f>BK159</f>
        <v>0</v>
      </c>
      <c r="K159" s="203"/>
      <c r="L159" s="208"/>
      <c r="M159" s="209"/>
      <c r="N159" s="210"/>
      <c r="O159" s="210"/>
      <c r="P159" s="211">
        <f>P160</f>
        <v>0</v>
      </c>
      <c r="Q159" s="210"/>
      <c r="R159" s="211">
        <f>R160</f>
        <v>0</v>
      </c>
      <c r="S159" s="210"/>
      <c r="T159" s="212">
        <f>T160</f>
        <v>0</v>
      </c>
      <c r="U159" s="12"/>
      <c r="V159" s="12"/>
      <c r="W159" s="12"/>
      <c r="X159" s="12"/>
      <c r="Y159" s="12"/>
      <c r="Z159" s="12"/>
      <c r="AA159" s="12"/>
      <c r="AB159" s="12"/>
      <c r="AC159" s="12"/>
      <c r="AD159" s="12"/>
      <c r="AE159" s="12"/>
      <c r="AR159" s="213" t="s">
        <v>88</v>
      </c>
      <c r="AT159" s="214" t="s">
        <v>77</v>
      </c>
      <c r="AU159" s="214" t="s">
        <v>78</v>
      </c>
      <c r="AY159" s="213" t="s">
        <v>162</v>
      </c>
      <c r="BK159" s="215">
        <f>BK160</f>
        <v>0</v>
      </c>
    </row>
    <row r="160" s="12" customFormat="1" ht="22.8" customHeight="1">
      <c r="A160" s="12"/>
      <c r="B160" s="202"/>
      <c r="C160" s="203"/>
      <c r="D160" s="204" t="s">
        <v>77</v>
      </c>
      <c r="E160" s="216" t="s">
        <v>2074</v>
      </c>
      <c r="F160" s="216" t="s">
        <v>1</v>
      </c>
      <c r="G160" s="203"/>
      <c r="H160" s="203"/>
      <c r="I160" s="206"/>
      <c r="J160" s="217">
        <f>BK160</f>
        <v>0</v>
      </c>
      <c r="K160" s="203"/>
      <c r="L160" s="208"/>
      <c r="M160" s="209"/>
      <c r="N160" s="210"/>
      <c r="O160" s="210"/>
      <c r="P160" s="211">
        <f>SUM(P161:P190)</f>
        <v>0</v>
      </c>
      <c r="Q160" s="210"/>
      <c r="R160" s="211">
        <f>SUM(R161:R190)</f>
        <v>0</v>
      </c>
      <c r="S160" s="210"/>
      <c r="T160" s="212">
        <f>SUM(T161:T190)</f>
        <v>0</v>
      </c>
      <c r="U160" s="12"/>
      <c r="V160" s="12"/>
      <c r="W160" s="12"/>
      <c r="X160" s="12"/>
      <c r="Y160" s="12"/>
      <c r="Z160" s="12"/>
      <c r="AA160" s="12"/>
      <c r="AB160" s="12"/>
      <c r="AC160" s="12"/>
      <c r="AD160" s="12"/>
      <c r="AE160" s="12"/>
      <c r="AR160" s="213" t="s">
        <v>88</v>
      </c>
      <c r="AT160" s="214" t="s">
        <v>77</v>
      </c>
      <c r="AU160" s="214" t="s">
        <v>86</v>
      </c>
      <c r="AY160" s="213" t="s">
        <v>162</v>
      </c>
      <c r="BK160" s="215">
        <f>SUM(BK161:BK190)</f>
        <v>0</v>
      </c>
    </row>
    <row r="161" s="2" customFormat="1" ht="16.5" customHeight="1">
      <c r="A161" s="38"/>
      <c r="B161" s="39"/>
      <c r="C161" s="218" t="s">
        <v>7</v>
      </c>
      <c r="D161" s="218" t="s">
        <v>165</v>
      </c>
      <c r="E161" s="219" t="s">
        <v>2372</v>
      </c>
      <c r="F161" s="220" t="s">
        <v>2373</v>
      </c>
      <c r="G161" s="221" t="s">
        <v>208</v>
      </c>
      <c r="H161" s="222">
        <v>184</v>
      </c>
      <c r="I161" s="223"/>
      <c r="J161" s="224">
        <f>ROUND(I161*H161,2)</f>
        <v>0</v>
      </c>
      <c r="K161" s="220" t="s">
        <v>1</v>
      </c>
      <c r="L161" s="44"/>
      <c r="M161" s="225" t="s">
        <v>1</v>
      </c>
      <c r="N161" s="226" t="s">
        <v>43</v>
      </c>
      <c r="O161" s="91"/>
      <c r="P161" s="227">
        <f>O161*H161</f>
        <v>0</v>
      </c>
      <c r="Q161" s="227">
        <v>0</v>
      </c>
      <c r="R161" s="227">
        <f>Q161*H161</f>
        <v>0</v>
      </c>
      <c r="S161" s="227">
        <v>0</v>
      </c>
      <c r="T161" s="228">
        <f>S161*H161</f>
        <v>0</v>
      </c>
      <c r="U161" s="38"/>
      <c r="V161" s="38"/>
      <c r="W161" s="38"/>
      <c r="X161" s="38"/>
      <c r="Y161" s="38"/>
      <c r="Z161" s="38"/>
      <c r="AA161" s="38"/>
      <c r="AB161" s="38"/>
      <c r="AC161" s="38"/>
      <c r="AD161" s="38"/>
      <c r="AE161" s="38"/>
      <c r="AR161" s="229" t="s">
        <v>245</v>
      </c>
      <c r="AT161" s="229" t="s">
        <v>165</v>
      </c>
      <c r="AU161" s="229" t="s">
        <v>88</v>
      </c>
      <c r="AY161" s="17" t="s">
        <v>162</v>
      </c>
      <c r="BE161" s="230">
        <f>IF(N161="základní",J161,0)</f>
        <v>0</v>
      </c>
      <c r="BF161" s="230">
        <f>IF(N161="snížená",J161,0)</f>
        <v>0</v>
      </c>
      <c r="BG161" s="230">
        <f>IF(N161="zákl. přenesená",J161,0)</f>
        <v>0</v>
      </c>
      <c r="BH161" s="230">
        <f>IF(N161="sníž. přenesená",J161,0)</f>
        <v>0</v>
      </c>
      <c r="BI161" s="230">
        <f>IF(N161="nulová",J161,0)</f>
        <v>0</v>
      </c>
      <c r="BJ161" s="17" t="s">
        <v>86</v>
      </c>
      <c r="BK161" s="230">
        <f>ROUND(I161*H161,2)</f>
        <v>0</v>
      </c>
      <c r="BL161" s="17" t="s">
        <v>245</v>
      </c>
      <c r="BM161" s="229" t="s">
        <v>379</v>
      </c>
    </row>
    <row r="162" s="2" customFormat="1" ht="16.5" customHeight="1">
      <c r="A162" s="38"/>
      <c r="B162" s="39"/>
      <c r="C162" s="218" t="s">
        <v>275</v>
      </c>
      <c r="D162" s="218" t="s">
        <v>165</v>
      </c>
      <c r="E162" s="219" t="s">
        <v>2374</v>
      </c>
      <c r="F162" s="220" t="s">
        <v>2375</v>
      </c>
      <c r="G162" s="221" t="s">
        <v>208</v>
      </c>
      <c r="H162" s="222">
        <v>86</v>
      </c>
      <c r="I162" s="223"/>
      <c r="J162" s="224">
        <f>ROUND(I162*H162,2)</f>
        <v>0</v>
      </c>
      <c r="K162" s="220" t="s">
        <v>1</v>
      </c>
      <c r="L162" s="44"/>
      <c r="M162" s="225" t="s">
        <v>1</v>
      </c>
      <c r="N162" s="226" t="s">
        <v>43</v>
      </c>
      <c r="O162" s="91"/>
      <c r="P162" s="227">
        <f>O162*H162</f>
        <v>0</v>
      </c>
      <c r="Q162" s="227">
        <v>0</v>
      </c>
      <c r="R162" s="227">
        <f>Q162*H162</f>
        <v>0</v>
      </c>
      <c r="S162" s="227">
        <v>0</v>
      </c>
      <c r="T162" s="228">
        <f>S162*H162</f>
        <v>0</v>
      </c>
      <c r="U162" s="38"/>
      <c r="V162" s="38"/>
      <c r="W162" s="38"/>
      <c r="X162" s="38"/>
      <c r="Y162" s="38"/>
      <c r="Z162" s="38"/>
      <c r="AA162" s="38"/>
      <c r="AB162" s="38"/>
      <c r="AC162" s="38"/>
      <c r="AD162" s="38"/>
      <c r="AE162" s="38"/>
      <c r="AR162" s="229" t="s">
        <v>245</v>
      </c>
      <c r="AT162" s="229" t="s">
        <v>165</v>
      </c>
      <c r="AU162" s="229" t="s">
        <v>88</v>
      </c>
      <c r="AY162" s="17" t="s">
        <v>162</v>
      </c>
      <c r="BE162" s="230">
        <f>IF(N162="základní",J162,0)</f>
        <v>0</v>
      </c>
      <c r="BF162" s="230">
        <f>IF(N162="snížená",J162,0)</f>
        <v>0</v>
      </c>
      <c r="BG162" s="230">
        <f>IF(N162="zákl. přenesená",J162,0)</f>
        <v>0</v>
      </c>
      <c r="BH162" s="230">
        <f>IF(N162="sníž. přenesená",J162,0)</f>
        <v>0</v>
      </c>
      <c r="BI162" s="230">
        <f>IF(N162="nulová",J162,0)</f>
        <v>0</v>
      </c>
      <c r="BJ162" s="17" t="s">
        <v>86</v>
      </c>
      <c r="BK162" s="230">
        <f>ROUND(I162*H162,2)</f>
        <v>0</v>
      </c>
      <c r="BL162" s="17" t="s">
        <v>245</v>
      </c>
      <c r="BM162" s="229" t="s">
        <v>392</v>
      </c>
    </row>
    <row r="163" s="2" customFormat="1" ht="16.5" customHeight="1">
      <c r="A163" s="38"/>
      <c r="B163" s="39"/>
      <c r="C163" s="218" t="s">
        <v>279</v>
      </c>
      <c r="D163" s="218" t="s">
        <v>165</v>
      </c>
      <c r="E163" s="219" t="s">
        <v>2376</v>
      </c>
      <c r="F163" s="220" t="s">
        <v>2377</v>
      </c>
      <c r="G163" s="221" t="s">
        <v>208</v>
      </c>
      <c r="H163" s="222">
        <v>144</v>
      </c>
      <c r="I163" s="223"/>
      <c r="J163" s="224">
        <f>ROUND(I163*H163,2)</f>
        <v>0</v>
      </c>
      <c r="K163" s="220" t="s">
        <v>1</v>
      </c>
      <c r="L163" s="44"/>
      <c r="M163" s="225" t="s">
        <v>1</v>
      </c>
      <c r="N163" s="226" t="s">
        <v>43</v>
      </c>
      <c r="O163" s="91"/>
      <c r="P163" s="227">
        <f>O163*H163</f>
        <v>0</v>
      </c>
      <c r="Q163" s="227">
        <v>0</v>
      </c>
      <c r="R163" s="227">
        <f>Q163*H163</f>
        <v>0</v>
      </c>
      <c r="S163" s="227">
        <v>0</v>
      </c>
      <c r="T163" s="228">
        <f>S163*H163</f>
        <v>0</v>
      </c>
      <c r="U163" s="38"/>
      <c r="V163" s="38"/>
      <c r="W163" s="38"/>
      <c r="X163" s="38"/>
      <c r="Y163" s="38"/>
      <c r="Z163" s="38"/>
      <c r="AA163" s="38"/>
      <c r="AB163" s="38"/>
      <c r="AC163" s="38"/>
      <c r="AD163" s="38"/>
      <c r="AE163" s="38"/>
      <c r="AR163" s="229" t="s">
        <v>245</v>
      </c>
      <c r="AT163" s="229" t="s">
        <v>165</v>
      </c>
      <c r="AU163" s="229" t="s">
        <v>88</v>
      </c>
      <c r="AY163" s="17" t="s">
        <v>162</v>
      </c>
      <c r="BE163" s="230">
        <f>IF(N163="základní",J163,0)</f>
        <v>0</v>
      </c>
      <c r="BF163" s="230">
        <f>IF(N163="snížená",J163,0)</f>
        <v>0</v>
      </c>
      <c r="BG163" s="230">
        <f>IF(N163="zákl. přenesená",J163,0)</f>
        <v>0</v>
      </c>
      <c r="BH163" s="230">
        <f>IF(N163="sníž. přenesená",J163,0)</f>
        <v>0</v>
      </c>
      <c r="BI163" s="230">
        <f>IF(N163="nulová",J163,0)</f>
        <v>0</v>
      </c>
      <c r="BJ163" s="17" t="s">
        <v>86</v>
      </c>
      <c r="BK163" s="230">
        <f>ROUND(I163*H163,2)</f>
        <v>0</v>
      </c>
      <c r="BL163" s="17" t="s">
        <v>245</v>
      </c>
      <c r="BM163" s="229" t="s">
        <v>404</v>
      </c>
    </row>
    <row r="164" s="2" customFormat="1" ht="16.5" customHeight="1">
      <c r="A164" s="38"/>
      <c r="B164" s="39"/>
      <c r="C164" s="218" t="s">
        <v>283</v>
      </c>
      <c r="D164" s="218" t="s">
        <v>165</v>
      </c>
      <c r="E164" s="219" t="s">
        <v>2378</v>
      </c>
      <c r="F164" s="220" t="s">
        <v>2379</v>
      </c>
      <c r="G164" s="221" t="s">
        <v>208</v>
      </c>
      <c r="H164" s="222">
        <v>100</v>
      </c>
      <c r="I164" s="223"/>
      <c r="J164" s="224">
        <f>ROUND(I164*H164,2)</f>
        <v>0</v>
      </c>
      <c r="K164" s="220" t="s">
        <v>1</v>
      </c>
      <c r="L164" s="44"/>
      <c r="M164" s="225" t="s">
        <v>1</v>
      </c>
      <c r="N164" s="226" t="s">
        <v>43</v>
      </c>
      <c r="O164" s="91"/>
      <c r="P164" s="227">
        <f>O164*H164</f>
        <v>0</v>
      </c>
      <c r="Q164" s="227">
        <v>0</v>
      </c>
      <c r="R164" s="227">
        <f>Q164*H164</f>
        <v>0</v>
      </c>
      <c r="S164" s="227">
        <v>0</v>
      </c>
      <c r="T164" s="228">
        <f>S164*H164</f>
        <v>0</v>
      </c>
      <c r="U164" s="38"/>
      <c r="V164" s="38"/>
      <c r="W164" s="38"/>
      <c r="X164" s="38"/>
      <c r="Y164" s="38"/>
      <c r="Z164" s="38"/>
      <c r="AA164" s="38"/>
      <c r="AB164" s="38"/>
      <c r="AC164" s="38"/>
      <c r="AD164" s="38"/>
      <c r="AE164" s="38"/>
      <c r="AR164" s="229" t="s">
        <v>245</v>
      </c>
      <c r="AT164" s="229" t="s">
        <v>165</v>
      </c>
      <c r="AU164" s="229" t="s">
        <v>88</v>
      </c>
      <c r="AY164" s="17" t="s">
        <v>162</v>
      </c>
      <c r="BE164" s="230">
        <f>IF(N164="základní",J164,0)</f>
        <v>0</v>
      </c>
      <c r="BF164" s="230">
        <f>IF(N164="snížená",J164,0)</f>
        <v>0</v>
      </c>
      <c r="BG164" s="230">
        <f>IF(N164="zákl. přenesená",J164,0)</f>
        <v>0</v>
      </c>
      <c r="BH164" s="230">
        <f>IF(N164="sníž. přenesená",J164,0)</f>
        <v>0</v>
      </c>
      <c r="BI164" s="230">
        <f>IF(N164="nulová",J164,0)</f>
        <v>0</v>
      </c>
      <c r="BJ164" s="17" t="s">
        <v>86</v>
      </c>
      <c r="BK164" s="230">
        <f>ROUND(I164*H164,2)</f>
        <v>0</v>
      </c>
      <c r="BL164" s="17" t="s">
        <v>245</v>
      </c>
      <c r="BM164" s="229" t="s">
        <v>415</v>
      </c>
    </row>
    <row r="165" s="2" customFormat="1" ht="16.5" customHeight="1">
      <c r="A165" s="38"/>
      <c r="B165" s="39"/>
      <c r="C165" s="218" t="s">
        <v>287</v>
      </c>
      <c r="D165" s="218" t="s">
        <v>165</v>
      </c>
      <c r="E165" s="219" t="s">
        <v>2380</v>
      </c>
      <c r="F165" s="220" t="s">
        <v>2381</v>
      </c>
      <c r="G165" s="221" t="s">
        <v>208</v>
      </c>
      <c r="H165" s="222">
        <v>150</v>
      </c>
      <c r="I165" s="223"/>
      <c r="J165" s="224">
        <f>ROUND(I165*H165,2)</f>
        <v>0</v>
      </c>
      <c r="K165" s="220" t="s">
        <v>1</v>
      </c>
      <c r="L165" s="44"/>
      <c r="M165" s="225" t="s">
        <v>1</v>
      </c>
      <c r="N165" s="226" t="s">
        <v>43</v>
      </c>
      <c r="O165" s="91"/>
      <c r="P165" s="227">
        <f>O165*H165</f>
        <v>0</v>
      </c>
      <c r="Q165" s="227">
        <v>0</v>
      </c>
      <c r="R165" s="227">
        <f>Q165*H165</f>
        <v>0</v>
      </c>
      <c r="S165" s="227">
        <v>0</v>
      </c>
      <c r="T165" s="228">
        <f>S165*H165</f>
        <v>0</v>
      </c>
      <c r="U165" s="38"/>
      <c r="V165" s="38"/>
      <c r="W165" s="38"/>
      <c r="X165" s="38"/>
      <c r="Y165" s="38"/>
      <c r="Z165" s="38"/>
      <c r="AA165" s="38"/>
      <c r="AB165" s="38"/>
      <c r="AC165" s="38"/>
      <c r="AD165" s="38"/>
      <c r="AE165" s="38"/>
      <c r="AR165" s="229" t="s">
        <v>245</v>
      </c>
      <c r="AT165" s="229" t="s">
        <v>165</v>
      </c>
      <c r="AU165" s="229" t="s">
        <v>88</v>
      </c>
      <c r="AY165" s="17" t="s">
        <v>162</v>
      </c>
      <c r="BE165" s="230">
        <f>IF(N165="základní",J165,0)</f>
        <v>0</v>
      </c>
      <c r="BF165" s="230">
        <f>IF(N165="snížená",J165,0)</f>
        <v>0</v>
      </c>
      <c r="BG165" s="230">
        <f>IF(N165="zákl. přenesená",J165,0)</f>
        <v>0</v>
      </c>
      <c r="BH165" s="230">
        <f>IF(N165="sníž. přenesená",J165,0)</f>
        <v>0</v>
      </c>
      <c r="BI165" s="230">
        <f>IF(N165="nulová",J165,0)</f>
        <v>0</v>
      </c>
      <c r="BJ165" s="17" t="s">
        <v>86</v>
      </c>
      <c r="BK165" s="230">
        <f>ROUND(I165*H165,2)</f>
        <v>0</v>
      </c>
      <c r="BL165" s="17" t="s">
        <v>245</v>
      </c>
      <c r="BM165" s="229" t="s">
        <v>425</v>
      </c>
    </row>
    <row r="166" s="2" customFormat="1" ht="16.5" customHeight="1">
      <c r="A166" s="38"/>
      <c r="B166" s="39"/>
      <c r="C166" s="218" t="s">
        <v>291</v>
      </c>
      <c r="D166" s="218" t="s">
        <v>165</v>
      </c>
      <c r="E166" s="219" t="s">
        <v>2382</v>
      </c>
      <c r="F166" s="220" t="s">
        <v>2383</v>
      </c>
      <c r="G166" s="221" t="s">
        <v>208</v>
      </c>
      <c r="H166" s="222">
        <v>47</v>
      </c>
      <c r="I166" s="223"/>
      <c r="J166" s="224">
        <f>ROUND(I166*H166,2)</f>
        <v>0</v>
      </c>
      <c r="K166" s="220" t="s">
        <v>1</v>
      </c>
      <c r="L166" s="44"/>
      <c r="M166" s="225" t="s">
        <v>1</v>
      </c>
      <c r="N166" s="226" t="s">
        <v>43</v>
      </c>
      <c r="O166" s="91"/>
      <c r="P166" s="227">
        <f>O166*H166</f>
        <v>0</v>
      </c>
      <c r="Q166" s="227">
        <v>0</v>
      </c>
      <c r="R166" s="227">
        <f>Q166*H166</f>
        <v>0</v>
      </c>
      <c r="S166" s="227">
        <v>0</v>
      </c>
      <c r="T166" s="228">
        <f>S166*H166</f>
        <v>0</v>
      </c>
      <c r="U166" s="38"/>
      <c r="V166" s="38"/>
      <c r="W166" s="38"/>
      <c r="X166" s="38"/>
      <c r="Y166" s="38"/>
      <c r="Z166" s="38"/>
      <c r="AA166" s="38"/>
      <c r="AB166" s="38"/>
      <c r="AC166" s="38"/>
      <c r="AD166" s="38"/>
      <c r="AE166" s="38"/>
      <c r="AR166" s="229" t="s">
        <v>245</v>
      </c>
      <c r="AT166" s="229" t="s">
        <v>165</v>
      </c>
      <c r="AU166" s="229" t="s">
        <v>88</v>
      </c>
      <c r="AY166" s="17" t="s">
        <v>162</v>
      </c>
      <c r="BE166" s="230">
        <f>IF(N166="základní",J166,0)</f>
        <v>0</v>
      </c>
      <c r="BF166" s="230">
        <f>IF(N166="snížená",J166,0)</f>
        <v>0</v>
      </c>
      <c r="BG166" s="230">
        <f>IF(N166="zákl. přenesená",J166,0)</f>
        <v>0</v>
      </c>
      <c r="BH166" s="230">
        <f>IF(N166="sníž. přenesená",J166,0)</f>
        <v>0</v>
      </c>
      <c r="BI166" s="230">
        <f>IF(N166="nulová",J166,0)</f>
        <v>0</v>
      </c>
      <c r="BJ166" s="17" t="s">
        <v>86</v>
      </c>
      <c r="BK166" s="230">
        <f>ROUND(I166*H166,2)</f>
        <v>0</v>
      </c>
      <c r="BL166" s="17" t="s">
        <v>245</v>
      </c>
      <c r="BM166" s="229" t="s">
        <v>435</v>
      </c>
    </row>
    <row r="167" s="2" customFormat="1" ht="16.5" customHeight="1">
      <c r="A167" s="38"/>
      <c r="B167" s="39"/>
      <c r="C167" s="218" t="s">
        <v>295</v>
      </c>
      <c r="D167" s="218" t="s">
        <v>165</v>
      </c>
      <c r="E167" s="219" t="s">
        <v>2384</v>
      </c>
      <c r="F167" s="220" t="s">
        <v>2385</v>
      </c>
      <c r="G167" s="221" t="s">
        <v>208</v>
      </c>
      <c r="H167" s="222">
        <v>20</v>
      </c>
      <c r="I167" s="223"/>
      <c r="J167" s="224">
        <f>ROUND(I167*H167,2)</f>
        <v>0</v>
      </c>
      <c r="K167" s="220" t="s">
        <v>1</v>
      </c>
      <c r="L167" s="44"/>
      <c r="M167" s="225" t="s">
        <v>1</v>
      </c>
      <c r="N167" s="226" t="s">
        <v>43</v>
      </c>
      <c r="O167" s="91"/>
      <c r="P167" s="227">
        <f>O167*H167</f>
        <v>0</v>
      </c>
      <c r="Q167" s="227">
        <v>0</v>
      </c>
      <c r="R167" s="227">
        <f>Q167*H167</f>
        <v>0</v>
      </c>
      <c r="S167" s="227">
        <v>0</v>
      </c>
      <c r="T167" s="228">
        <f>S167*H167</f>
        <v>0</v>
      </c>
      <c r="U167" s="38"/>
      <c r="V167" s="38"/>
      <c r="W167" s="38"/>
      <c r="X167" s="38"/>
      <c r="Y167" s="38"/>
      <c r="Z167" s="38"/>
      <c r="AA167" s="38"/>
      <c r="AB167" s="38"/>
      <c r="AC167" s="38"/>
      <c r="AD167" s="38"/>
      <c r="AE167" s="38"/>
      <c r="AR167" s="229" t="s">
        <v>245</v>
      </c>
      <c r="AT167" s="229" t="s">
        <v>165</v>
      </c>
      <c r="AU167" s="229" t="s">
        <v>88</v>
      </c>
      <c r="AY167" s="17" t="s">
        <v>162</v>
      </c>
      <c r="BE167" s="230">
        <f>IF(N167="základní",J167,0)</f>
        <v>0</v>
      </c>
      <c r="BF167" s="230">
        <f>IF(N167="snížená",J167,0)</f>
        <v>0</v>
      </c>
      <c r="BG167" s="230">
        <f>IF(N167="zákl. přenesená",J167,0)</f>
        <v>0</v>
      </c>
      <c r="BH167" s="230">
        <f>IF(N167="sníž. přenesená",J167,0)</f>
        <v>0</v>
      </c>
      <c r="BI167" s="230">
        <f>IF(N167="nulová",J167,0)</f>
        <v>0</v>
      </c>
      <c r="BJ167" s="17" t="s">
        <v>86</v>
      </c>
      <c r="BK167" s="230">
        <f>ROUND(I167*H167,2)</f>
        <v>0</v>
      </c>
      <c r="BL167" s="17" t="s">
        <v>245</v>
      </c>
      <c r="BM167" s="229" t="s">
        <v>445</v>
      </c>
    </row>
    <row r="168" s="2" customFormat="1" ht="16.5" customHeight="1">
      <c r="A168" s="38"/>
      <c r="B168" s="39"/>
      <c r="C168" s="218" t="s">
        <v>299</v>
      </c>
      <c r="D168" s="218" t="s">
        <v>165</v>
      </c>
      <c r="E168" s="219" t="s">
        <v>2386</v>
      </c>
      <c r="F168" s="220" t="s">
        <v>2387</v>
      </c>
      <c r="G168" s="221" t="s">
        <v>2388</v>
      </c>
      <c r="H168" s="222">
        <v>10</v>
      </c>
      <c r="I168" s="223"/>
      <c r="J168" s="224">
        <f>ROUND(I168*H168,2)</f>
        <v>0</v>
      </c>
      <c r="K168" s="220" t="s">
        <v>1</v>
      </c>
      <c r="L168" s="44"/>
      <c r="M168" s="225" t="s">
        <v>1</v>
      </c>
      <c r="N168" s="226" t="s">
        <v>43</v>
      </c>
      <c r="O168" s="91"/>
      <c r="P168" s="227">
        <f>O168*H168</f>
        <v>0</v>
      </c>
      <c r="Q168" s="227">
        <v>0</v>
      </c>
      <c r="R168" s="227">
        <f>Q168*H168</f>
        <v>0</v>
      </c>
      <c r="S168" s="227">
        <v>0</v>
      </c>
      <c r="T168" s="228">
        <f>S168*H168</f>
        <v>0</v>
      </c>
      <c r="U168" s="38"/>
      <c r="V168" s="38"/>
      <c r="W168" s="38"/>
      <c r="X168" s="38"/>
      <c r="Y168" s="38"/>
      <c r="Z168" s="38"/>
      <c r="AA168" s="38"/>
      <c r="AB168" s="38"/>
      <c r="AC168" s="38"/>
      <c r="AD168" s="38"/>
      <c r="AE168" s="38"/>
      <c r="AR168" s="229" t="s">
        <v>245</v>
      </c>
      <c r="AT168" s="229" t="s">
        <v>165</v>
      </c>
      <c r="AU168" s="229" t="s">
        <v>88</v>
      </c>
      <c r="AY168" s="17" t="s">
        <v>162</v>
      </c>
      <c r="BE168" s="230">
        <f>IF(N168="základní",J168,0)</f>
        <v>0</v>
      </c>
      <c r="BF168" s="230">
        <f>IF(N168="snížená",J168,0)</f>
        <v>0</v>
      </c>
      <c r="BG168" s="230">
        <f>IF(N168="zákl. přenesená",J168,0)</f>
        <v>0</v>
      </c>
      <c r="BH168" s="230">
        <f>IF(N168="sníž. přenesená",J168,0)</f>
        <v>0</v>
      </c>
      <c r="BI168" s="230">
        <f>IF(N168="nulová",J168,0)</f>
        <v>0</v>
      </c>
      <c r="BJ168" s="17" t="s">
        <v>86</v>
      </c>
      <c r="BK168" s="230">
        <f>ROUND(I168*H168,2)</f>
        <v>0</v>
      </c>
      <c r="BL168" s="17" t="s">
        <v>245</v>
      </c>
      <c r="BM168" s="229" t="s">
        <v>456</v>
      </c>
    </row>
    <row r="169" s="2" customFormat="1" ht="16.5" customHeight="1">
      <c r="A169" s="38"/>
      <c r="B169" s="39"/>
      <c r="C169" s="218" t="s">
        <v>304</v>
      </c>
      <c r="D169" s="218" t="s">
        <v>165</v>
      </c>
      <c r="E169" s="219" t="s">
        <v>2389</v>
      </c>
      <c r="F169" s="220" t="s">
        <v>2390</v>
      </c>
      <c r="G169" s="221" t="s">
        <v>208</v>
      </c>
      <c r="H169" s="222">
        <v>184</v>
      </c>
      <c r="I169" s="223"/>
      <c r="J169" s="224">
        <f>ROUND(I169*H169,2)</f>
        <v>0</v>
      </c>
      <c r="K169" s="220" t="s">
        <v>1</v>
      </c>
      <c r="L169" s="44"/>
      <c r="M169" s="225" t="s">
        <v>1</v>
      </c>
      <c r="N169" s="226" t="s">
        <v>43</v>
      </c>
      <c r="O169" s="91"/>
      <c r="P169" s="227">
        <f>O169*H169</f>
        <v>0</v>
      </c>
      <c r="Q169" s="227">
        <v>0</v>
      </c>
      <c r="R169" s="227">
        <f>Q169*H169</f>
        <v>0</v>
      </c>
      <c r="S169" s="227">
        <v>0</v>
      </c>
      <c r="T169" s="228">
        <f>S169*H169</f>
        <v>0</v>
      </c>
      <c r="U169" s="38"/>
      <c r="V169" s="38"/>
      <c r="W169" s="38"/>
      <c r="X169" s="38"/>
      <c r="Y169" s="38"/>
      <c r="Z169" s="38"/>
      <c r="AA169" s="38"/>
      <c r="AB169" s="38"/>
      <c r="AC169" s="38"/>
      <c r="AD169" s="38"/>
      <c r="AE169" s="38"/>
      <c r="AR169" s="229" t="s">
        <v>245</v>
      </c>
      <c r="AT169" s="229" t="s">
        <v>165</v>
      </c>
      <c r="AU169" s="229" t="s">
        <v>88</v>
      </c>
      <c r="AY169" s="17" t="s">
        <v>162</v>
      </c>
      <c r="BE169" s="230">
        <f>IF(N169="základní",J169,0)</f>
        <v>0</v>
      </c>
      <c r="BF169" s="230">
        <f>IF(N169="snížená",J169,0)</f>
        <v>0</v>
      </c>
      <c r="BG169" s="230">
        <f>IF(N169="zákl. přenesená",J169,0)</f>
        <v>0</v>
      </c>
      <c r="BH169" s="230">
        <f>IF(N169="sníž. přenesená",J169,0)</f>
        <v>0</v>
      </c>
      <c r="BI169" s="230">
        <f>IF(N169="nulová",J169,0)</f>
        <v>0</v>
      </c>
      <c r="BJ169" s="17" t="s">
        <v>86</v>
      </c>
      <c r="BK169" s="230">
        <f>ROUND(I169*H169,2)</f>
        <v>0</v>
      </c>
      <c r="BL169" s="17" t="s">
        <v>245</v>
      </c>
      <c r="BM169" s="229" t="s">
        <v>467</v>
      </c>
    </row>
    <row r="170" s="2" customFormat="1" ht="16.5" customHeight="1">
      <c r="A170" s="38"/>
      <c r="B170" s="39"/>
      <c r="C170" s="218" t="s">
        <v>308</v>
      </c>
      <c r="D170" s="218" t="s">
        <v>165</v>
      </c>
      <c r="E170" s="219" t="s">
        <v>2391</v>
      </c>
      <c r="F170" s="220" t="s">
        <v>2392</v>
      </c>
      <c r="G170" s="221" t="s">
        <v>208</v>
      </c>
      <c r="H170" s="222">
        <v>86</v>
      </c>
      <c r="I170" s="223"/>
      <c r="J170" s="224">
        <f>ROUND(I170*H170,2)</f>
        <v>0</v>
      </c>
      <c r="K170" s="220" t="s">
        <v>1</v>
      </c>
      <c r="L170" s="44"/>
      <c r="M170" s="225" t="s">
        <v>1</v>
      </c>
      <c r="N170" s="226" t="s">
        <v>43</v>
      </c>
      <c r="O170" s="91"/>
      <c r="P170" s="227">
        <f>O170*H170</f>
        <v>0</v>
      </c>
      <c r="Q170" s="227">
        <v>0</v>
      </c>
      <c r="R170" s="227">
        <f>Q170*H170</f>
        <v>0</v>
      </c>
      <c r="S170" s="227">
        <v>0</v>
      </c>
      <c r="T170" s="228">
        <f>S170*H170</f>
        <v>0</v>
      </c>
      <c r="U170" s="38"/>
      <c r="V170" s="38"/>
      <c r="W170" s="38"/>
      <c r="X170" s="38"/>
      <c r="Y170" s="38"/>
      <c r="Z170" s="38"/>
      <c r="AA170" s="38"/>
      <c r="AB170" s="38"/>
      <c r="AC170" s="38"/>
      <c r="AD170" s="38"/>
      <c r="AE170" s="38"/>
      <c r="AR170" s="229" t="s">
        <v>245</v>
      </c>
      <c r="AT170" s="229" t="s">
        <v>165</v>
      </c>
      <c r="AU170" s="229" t="s">
        <v>88</v>
      </c>
      <c r="AY170" s="17" t="s">
        <v>162</v>
      </c>
      <c r="BE170" s="230">
        <f>IF(N170="základní",J170,0)</f>
        <v>0</v>
      </c>
      <c r="BF170" s="230">
        <f>IF(N170="snížená",J170,0)</f>
        <v>0</v>
      </c>
      <c r="BG170" s="230">
        <f>IF(N170="zákl. přenesená",J170,0)</f>
        <v>0</v>
      </c>
      <c r="BH170" s="230">
        <f>IF(N170="sníž. přenesená",J170,0)</f>
        <v>0</v>
      </c>
      <c r="BI170" s="230">
        <f>IF(N170="nulová",J170,0)</f>
        <v>0</v>
      </c>
      <c r="BJ170" s="17" t="s">
        <v>86</v>
      </c>
      <c r="BK170" s="230">
        <f>ROUND(I170*H170,2)</f>
        <v>0</v>
      </c>
      <c r="BL170" s="17" t="s">
        <v>245</v>
      </c>
      <c r="BM170" s="229" t="s">
        <v>477</v>
      </c>
    </row>
    <row r="171" s="2" customFormat="1" ht="16.5" customHeight="1">
      <c r="A171" s="38"/>
      <c r="B171" s="39"/>
      <c r="C171" s="218" t="s">
        <v>313</v>
      </c>
      <c r="D171" s="218" t="s">
        <v>165</v>
      </c>
      <c r="E171" s="219" t="s">
        <v>2393</v>
      </c>
      <c r="F171" s="220" t="s">
        <v>2394</v>
      </c>
      <c r="G171" s="221" t="s">
        <v>208</v>
      </c>
      <c r="H171" s="222">
        <v>80</v>
      </c>
      <c r="I171" s="223"/>
      <c r="J171" s="224">
        <f>ROUND(I171*H171,2)</f>
        <v>0</v>
      </c>
      <c r="K171" s="220" t="s">
        <v>1</v>
      </c>
      <c r="L171" s="44"/>
      <c r="M171" s="225" t="s">
        <v>1</v>
      </c>
      <c r="N171" s="226" t="s">
        <v>43</v>
      </c>
      <c r="O171" s="91"/>
      <c r="P171" s="227">
        <f>O171*H171</f>
        <v>0</v>
      </c>
      <c r="Q171" s="227">
        <v>0</v>
      </c>
      <c r="R171" s="227">
        <f>Q171*H171</f>
        <v>0</v>
      </c>
      <c r="S171" s="227">
        <v>0</v>
      </c>
      <c r="T171" s="228">
        <f>S171*H171</f>
        <v>0</v>
      </c>
      <c r="U171" s="38"/>
      <c r="V171" s="38"/>
      <c r="W171" s="38"/>
      <c r="X171" s="38"/>
      <c r="Y171" s="38"/>
      <c r="Z171" s="38"/>
      <c r="AA171" s="38"/>
      <c r="AB171" s="38"/>
      <c r="AC171" s="38"/>
      <c r="AD171" s="38"/>
      <c r="AE171" s="38"/>
      <c r="AR171" s="229" t="s">
        <v>245</v>
      </c>
      <c r="AT171" s="229" t="s">
        <v>165</v>
      </c>
      <c r="AU171" s="229" t="s">
        <v>88</v>
      </c>
      <c r="AY171" s="17" t="s">
        <v>162</v>
      </c>
      <c r="BE171" s="230">
        <f>IF(N171="základní",J171,0)</f>
        <v>0</v>
      </c>
      <c r="BF171" s="230">
        <f>IF(N171="snížená",J171,0)</f>
        <v>0</v>
      </c>
      <c r="BG171" s="230">
        <f>IF(N171="zákl. přenesená",J171,0)</f>
        <v>0</v>
      </c>
      <c r="BH171" s="230">
        <f>IF(N171="sníž. přenesená",J171,0)</f>
        <v>0</v>
      </c>
      <c r="BI171" s="230">
        <f>IF(N171="nulová",J171,0)</f>
        <v>0</v>
      </c>
      <c r="BJ171" s="17" t="s">
        <v>86</v>
      </c>
      <c r="BK171" s="230">
        <f>ROUND(I171*H171,2)</f>
        <v>0</v>
      </c>
      <c r="BL171" s="17" t="s">
        <v>245</v>
      </c>
      <c r="BM171" s="229" t="s">
        <v>487</v>
      </c>
    </row>
    <row r="172" s="2" customFormat="1" ht="16.5" customHeight="1">
      <c r="A172" s="38"/>
      <c r="B172" s="39"/>
      <c r="C172" s="218" t="s">
        <v>318</v>
      </c>
      <c r="D172" s="218" t="s">
        <v>165</v>
      </c>
      <c r="E172" s="219" t="s">
        <v>2395</v>
      </c>
      <c r="F172" s="220" t="s">
        <v>2396</v>
      </c>
      <c r="G172" s="221" t="s">
        <v>208</v>
      </c>
      <c r="H172" s="222">
        <v>66</v>
      </c>
      <c r="I172" s="223"/>
      <c r="J172" s="224">
        <f>ROUND(I172*H172,2)</f>
        <v>0</v>
      </c>
      <c r="K172" s="220" t="s">
        <v>1</v>
      </c>
      <c r="L172" s="44"/>
      <c r="M172" s="225" t="s">
        <v>1</v>
      </c>
      <c r="N172" s="226" t="s">
        <v>43</v>
      </c>
      <c r="O172" s="91"/>
      <c r="P172" s="227">
        <f>O172*H172</f>
        <v>0</v>
      </c>
      <c r="Q172" s="227">
        <v>0</v>
      </c>
      <c r="R172" s="227">
        <f>Q172*H172</f>
        <v>0</v>
      </c>
      <c r="S172" s="227">
        <v>0</v>
      </c>
      <c r="T172" s="228">
        <f>S172*H172</f>
        <v>0</v>
      </c>
      <c r="U172" s="38"/>
      <c r="V172" s="38"/>
      <c r="W172" s="38"/>
      <c r="X172" s="38"/>
      <c r="Y172" s="38"/>
      <c r="Z172" s="38"/>
      <c r="AA172" s="38"/>
      <c r="AB172" s="38"/>
      <c r="AC172" s="38"/>
      <c r="AD172" s="38"/>
      <c r="AE172" s="38"/>
      <c r="AR172" s="229" t="s">
        <v>245</v>
      </c>
      <c r="AT172" s="229" t="s">
        <v>165</v>
      </c>
      <c r="AU172" s="229" t="s">
        <v>88</v>
      </c>
      <c r="AY172" s="17" t="s">
        <v>162</v>
      </c>
      <c r="BE172" s="230">
        <f>IF(N172="základní",J172,0)</f>
        <v>0</v>
      </c>
      <c r="BF172" s="230">
        <f>IF(N172="snížená",J172,0)</f>
        <v>0</v>
      </c>
      <c r="BG172" s="230">
        <f>IF(N172="zákl. přenesená",J172,0)</f>
        <v>0</v>
      </c>
      <c r="BH172" s="230">
        <f>IF(N172="sníž. přenesená",J172,0)</f>
        <v>0</v>
      </c>
      <c r="BI172" s="230">
        <f>IF(N172="nulová",J172,0)</f>
        <v>0</v>
      </c>
      <c r="BJ172" s="17" t="s">
        <v>86</v>
      </c>
      <c r="BK172" s="230">
        <f>ROUND(I172*H172,2)</f>
        <v>0</v>
      </c>
      <c r="BL172" s="17" t="s">
        <v>245</v>
      </c>
      <c r="BM172" s="229" t="s">
        <v>767</v>
      </c>
    </row>
    <row r="173" s="2" customFormat="1" ht="16.5" customHeight="1">
      <c r="A173" s="38"/>
      <c r="B173" s="39"/>
      <c r="C173" s="218" t="s">
        <v>324</v>
      </c>
      <c r="D173" s="218" t="s">
        <v>165</v>
      </c>
      <c r="E173" s="219" t="s">
        <v>2397</v>
      </c>
      <c r="F173" s="220" t="s">
        <v>2398</v>
      </c>
      <c r="G173" s="221" t="s">
        <v>208</v>
      </c>
      <c r="H173" s="222">
        <v>116</v>
      </c>
      <c r="I173" s="223"/>
      <c r="J173" s="224">
        <f>ROUND(I173*H173,2)</f>
        <v>0</v>
      </c>
      <c r="K173" s="220" t="s">
        <v>1</v>
      </c>
      <c r="L173" s="44"/>
      <c r="M173" s="225" t="s">
        <v>1</v>
      </c>
      <c r="N173" s="226" t="s">
        <v>43</v>
      </c>
      <c r="O173" s="91"/>
      <c r="P173" s="227">
        <f>O173*H173</f>
        <v>0</v>
      </c>
      <c r="Q173" s="227">
        <v>0</v>
      </c>
      <c r="R173" s="227">
        <f>Q173*H173</f>
        <v>0</v>
      </c>
      <c r="S173" s="227">
        <v>0</v>
      </c>
      <c r="T173" s="228">
        <f>S173*H173</f>
        <v>0</v>
      </c>
      <c r="U173" s="38"/>
      <c r="V173" s="38"/>
      <c r="W173" s="38"/>
      <c r="X173" s="38"/>
      <c r="Y173" s="38"/>
      <c r="Z173" s="38"/>
      <c r="AA173" s="38"/>
      <c r="AB173" s="38"/>
      <c r="AC173" s="38"/>
      <c r="AD173" s="38"/>
      <c r="AE173" s="38"/>
      <c r="AR173" s="229" t="s">
        <v>245</v>
      </c>
      <c r="AT173" s="229" t="s">
        <v>165</v>
      </c>
      <c r="AU173" s="229" t="s">
        <v>88</v>
      </c>
      <c r="AY173" s="17" t="s">
        <v>162</v>
      </c>
      <c r="BE173" s="230">
        <f>IF(N173="základní",J173,0)</f>
        <v>0</v>
      </c>
      <c r="BF173" s="230">
        <f>IF(N173="snížená",J173,0)</f>
        <v>0</v>
      </c>
      <c r="BG173" s="230">
        <f>IF(N173="zákl. přenesená",J173,0)</f>
        <v>0</v>
      </c>
      <c r="BH173" s="230">
        <f>IF(N173="sníž. přenesená",J173,0)</f>
        <v>0</v>
      </c>
      <c r="BI173" s="230">
        <f>IF(N173="nulová",J173,0)</f>
        <v>0</v>
      </c>
      <c r="BJ173" s="17" t="s">
        <v>86</v>
      </c>
      <c r="BK173" s="230">
        <f>ROUND(I173*H173,2)</f>
        <v>0</v>
      </c>
      <c r="BL173" s="17" t="s">
        <v>245</v>
      </c>
      <c r="BM173" s="229" t="s">
        <v>777</v>
      </c>
    </row>
    <row r="174" s="2" customFormat="1" ht="16.5" customHeight="1">
      <c r="A174" s="38"/>
      <c r="B174" s="39"/>
      <c r="C174" s="218" t="s">
        <v>330</v>
      </c>
      <c r="D174" s="218" t="s">
        <v>165</v>
      </c>
      <c r="E174" s="219" t="s">
        <v>2399</v>
      </c>
      <c r="F174" s="220" t="s">
        <v>2400</v>
      </c>
      <c r="G174" s="221" t="s">
        <v>208</v>
      </c>
      <c r="H174" s="222">
        <v>23</v>
      </c>
      <c r="I174" s="223"/>
      <c r="J174" s="224">
        <f>ROUND(I174*H174,2)</f>
        <v>0</v>
      </c>
      <c r="K174" s="220" t="s">
        <v>1</v>
      </c>
      <c r="L174" s="44"/>
      <c r="M174" s="225" t="s">
        <v>1</v>
      </c>
      <c r="N174" s="226" t="s">
        <v>43</v>
      </c>
      <c r="O174" s="91"/>
      <c r="P174" s="227">
        <f>O174*H174</f>
        <v>0</v>
      </c>
      <c r="Q174" s="227">
        <v>0</v>
      </c>
      <c r="R174" s="227">
        <f>Q174*H174</f>
        <v>0</v>
      </c>
      <c r="S174" s="227">
        <v>0</v>
      </c>
      <c r="T174" s="228">
        <f>S174*H174</f>
        <v>0</v>
      </c>
      <c r="U174" s="38"/>
      <c r="V174" s="38"/>
      <c r="W174" s="38"/>
      <c r="X174" s="38"/>
      <c r="Y174" s="38"/>
      <c r="Z174" s="38"/>
      <c r="AA174" s="38"/>
      <c r="AB174" s="38"/>
      <c r="AC174" s="38"/>
      <c r="AD174" s="38"/>
      <c r="AE174" s="38"/>
      <c r="AR174" s="229" t="s">
        <v>245</v>
      </c>
      <c r="AT174" s="229" t="s">
        <v>165</v>
      </c>
      <c r="AU174" s="229" t="s">
        <v>88</v>
      </c>
      <c r="AY174" s="17" t="s">
        <v>162</v>
      </c>
      <c r="BE174" s="230">
        <f>IF(N174="základní",J174,0)</f>
        <v>0</v>
      </c>
      <c r="BF174" s="230">
        <f>IF(N174="snížená",J174,0)</f>
        <v>0</v>
      </c>
      <c r="BG174" s="230">
        <f>IF(N174="zákl. přenesená",J174,0)</f>
        <v>0</v>
      </c>
      <c r="BH174" s="230">
        <f>IF(N174="sníž. přenesená",J174,0)</f>
        <v>0</v>
      </c>
      <c r="BI174" s="230">
        <f>IF(N174="nulová",J174,0)</f>
        <v>0</v>
      </c>
      <c r="BJ174" s="17" t="s">
        <v>86</v>
      </c>
      <c r="BK174" s="230">
        <f>ROUND(I174*H174,2)</f>
        <v>0</v>
      </c>
      <c r="BL174" s="17" t="s">
        <v>245</v>
      </c>
      <c r="BM174" s="229" t="s">
        <v>786</v>
      </c>
    </row>
    <row r="175" s="2" customFormat="1" ht="24.15" customHeight="1">
      <c r="A175" s="38"/>
      <c r="B175" s="39"/>
      <c r="C175" s="218" t="s">
        <v>338</v>
      </c>
      <c r="D175" s="218" t="s">
        <v>165</v>
      </c>
      <c r="E175" s="219" t="s">
        <v>2401</v>
      </c>
      <c r="F175" s="220" t="s">
        <v>2402</v>
      </c>
      <c r="G175" s="221" t="s">
        <v>208</v>
      </c>
      <c r="H175" s="222">
        <v>64</v>
      </c>
      <c r="I175" s="223"/>
      <c r="J175" s="224">
        <f>ROUND(I175*H175,2)</f>
        <v>0</v>
      </c>
      <c r="K175" s="220" t="s">
        <v>1</v>
      </c>
      <c r="L175" s="44"/>
      <c r="M175" s="225" t="s">
        <v>1</v>
      </c>
      <c r="N175" s="226" t="s">
        <v>43</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245</v>
      </c>
      <c r="AT175" s="229" t="s">
        <v>165</v>
      </c>
      <c r="AU175" s="229" t="s">
        <v>88</v>
      </c>
      <c r="AY175" s="17" t="s">
        <v>162</v>
      </c>
      <c r="BE175" s="230">
        <f>IF(N175="základní",J175,0)</f>
        <v>0</v>
      </c>
      <c r="BF175" s="230">
        <f>IF(N175="snížená",J175,0)</f>
        <v>0</v>
      </c>
      <c r="BG175" s="230">
        <f>IF(N175="zákl. přenesená",J175,0)</f>
        <v>0</v>
      </c>
      <c r="BH175" s="230">
        <f>IF(N175="sníž. přenesená",J175,0)</f>
        <v>0</v>
      </c>
      <c r="BI175" s="230">
        <f>IF(N175="nulová",J175,0)</f>
        <v>0</v>
      </c>
      <c r="BJ175" s="17" t="s">
        <v>86</v>
      </c>
      <c r="BK175" s="230">
        <f>ROUND(I175*H175,2)</f>
        <v>0</v>
      </c>
      <c r="BL175" s="17" t="s">
        <v>245</v>
      </c>
      <c r="BM175" s="229" t="s">
        <v>797</v>
      </c>
    </row>
    <row r="176" s="2" customFormat="1" ht="24.15" customHeight="1">
      <c r="A176" s="38"/>
      <c r="B176" s="39"/>
      <c r="C176" s="218" t="s">
        <v>344</v>
      </c>
      <c r="D176" s="218" t="s">
        <v>165</v>
      </c>
      <c r="E176" s="219" t="s">
        <v>2403</v>
      </c>
      <c r="F176" s="220" t="s">
        <v>2404</v>
      </c>
      <c r="G176" s="221" t="s">
        <v>208</v>
      </c>
      <c r="H176" s="222">
        <v>34</v>
      </c>
      <c r="I176" s="223"/>
      <c r="J176" s="224">
        <f>ROUND(I176*H176,2)</f>
        <v>0</v>
      </c>
      <c r="K176" s="220" t="s">
        <v>1</v>
      </c>
      <c r="L176" s="44"/>
      <c r="M176" s="225" t="s">
        <v>1</v>
      </c>
      <c r="N176" s="226" t="s">
        <v>43</v>
      </c>
      <c r="O176" s="91"/>
      <c r="P176" s="227">
        <f>O176*H176</f>
        <v>0</v>
      </c>
      <c r="Q176" s="227">
        <v>0</v>
      </c>
      <c r="R176" s="227">
        <f>Q176*H176</f>
        <v>0</v>
      </c>
      <c r="S176" s="227">
        <v>0</v>
      </c>
      <c r="T176" s="228">
        <f>S176*H176</f>
        <v>0</v>
      </c>
      <c r="U176" s="38"/>
      <c r="V176" s="38"/>
      <c r="W176" s="38"/>
      <c r="X176" s="38"/>
      <c r="Y176" s="38"/>
      <c r="Z176" s="38"/>
      <c r="AA176" s="38"/>
      <c r="AB176" s="38"/>
      <c r="AC176" s="38"/>
      <c r="AD176" s="38"/>
      <c r="AE176" s="38"/>
      <c r="AR176" s="229" t="s">
        <v>245</v>
      </c>
      <c r="AT176" s="229" t="s">
        <v>165</v>
      </c>
      <c r="AU176" s="229" t="s">
        <v>88</v>
      </c>
      <c r="AY176" s="17" t="s">
        <v>162</v>
      </c>
      <c r="BE176" s="230">
        <f>IF(N176="základní",J176,0)</f>
        <v>0</v>
      </c>
      <c r="BF176" s="230">
        <f>IF(N176="snížená",J176,0)</f>
        <v>0</v>
      </c>
      <c r="BG176" s="230">
        <f>IF(N176="zákl. přenesená",J176,0)</f>
        <v>0</v>
      </c>
      <c r="BH176" s="230">
        <f>IF(N176="sníž. přenesená",J176,0)</f>
        <v>0</v>
      </c>
      <c r="BI176" s="230">
        <f>IF(N176="nulová",J176,0)</f>
        <v>0</v>
      </c>
      <c r="BJ176" s="17" t="s">
        <v>86</v>
      </c>
      <c r="BK176" s="230">
        <f>ROUND(I176*H176,2)</f>
        <v>0</v>
      </c>
      <c r="BL176" s="17" t="s">
        <v>245</v>
      </c>
      <c r="BM176" s="229" t="s">
        <v>807</v>
      </c>
    </row>
    <row r="177" s="2" customFormat="1" ht="24.15" customHeight="1">
      <c r="A177" s="38"/>
      <c r="B177" s="39"/>
      <c r="C177" s="218" t="s">
        <v>350</v>
      </c>
      <c r="D177" s="218" t="s">
        <v>165</v>
      </c>
      <c r="E177" s="219" t="s">
        <v>2405</v>
      </c>
      <c r="F177" s="220" t="s">
        <v>2406</v>
      </c>
      <c r="G177" s="221" t="s">
        <v>208</v>
      </c>
      <c r="H177" s="222">
        <v>34</v>
      </c>
      <c r="I177" s="223"/>
      <c r="J177" s="224">
        <f>ROUND(I177*H177,2)</f>
        <v>0</v>
      </c>
      <c r="K177" s="220" t="s">
        <v>1</v>
      </c>
      <c r="L177" s="44"/>
      <c r="M177" s="225" t="s">
        <v>1</v>
      </c>
      <c r="N177" s="226" t="s">
        <v>43</v>
      </c>
      <c r="O177" s="91"/>
      <c r="P177" s="227">
        <f>O177*H177</f>
        <v>0</v>
      </c>
      <c r="Q177" s="227">
        <v>0</v>
      </c>
      <c r="R177" s="227">
        <f>Q177*H177</f>
        <v>0</v>
      </c>
      <c r="S177" s="227">
        <v>0</v>
      </c>
      <c r="T177" s="228">
        <f>S177*H177</f>
        <v>0</v>
      </c>
      <c r="U177" s="38"/>
      <c r="V177" s="38"/>
      <c r="W177" s="38"/>
      <c r="X177" s="38"/>
      <c r="Y177" s="38"/>
      <c r="Z177" s="38"/>
      <c r="AA177" s="38"/>
      <c r="AB177" s="38"/>
      <c r="AC177" s="38"/>
      <c r="AD177" s="38"/>
      <c r="AE177" s="38"/>
      <c r="AR177" s="229" t="s">
        <v>245</v>
      </c>
      <c r="AT177" s="229" t="s">
        <v>165</v>
      </c>
      <c r="AU177" s="229" t="s">
        <v>88</v>
      </c>
      <c r="AY177" s="17" t="s">
        <v>162</v>
      </c>
      <c r="BE177" s="230">
        <f>IF(N177="základní",J177,0)</f>
        <v>0</v>
      </c>
      <c r="BF177" s="230">
        <f>IF(N177="snížená",J177,0)</f>
        <v>0</v>
      </c>
      <c r="BG177" s="230">
        <f>IF(N177="zákl. přenesená",J177,0)</f>
        <v>0</v>
      </c>
      <c r="BH177" s="230">
        <f>IF(N177="sníž. přenesená",J177,0)</f>
        <v>0</v>
      </c>
      <c r="BI177" s="230">
        <f>IF(N177="nulová",J177,0)</f>
        <v>0</v>
      </c>
      <c r="BJ177" s="17" t="s">
        <v>86</v>
      </c>
      <c r="BK177" s="230">
        <f>ROUND(I177*H177,2)</f>
        <v>0</v>
      </c>
      <c r="BL177" s="17" t="s">
        <v>245</v>
      </c>
      <c r="BM177" s="229" t="s">
        <v>815</v>
      </c>
    </row>
    <row r="178" s="2" customFormat="1" ht="24.15" customHeight="1">
      <c r="A178" s="38"/>
      <c r="B178" s="39"/>
      <c r="C178" s="218" t="s">
        <v>355</v>
      </c>
      <c r="D178" s="218" t="s">
        <v>165</v>
      </c>
      <c r="E178" s="219" t="s">
        <v>2407</v>
      </c>
      <c r="F178" s="220" t="s">
        <v>2408</v>
      </c>
      <c r="G178" s="221" t="s">
        <v>208</v>
      </c>
      <c r="H178" s="222">
        <v>24</v>
      </c>
      <c r="I178" s="223"/>
      <c r="J178" s="224">
        <f>ROUND(I178*H178,2)</f>
        <v>0</v>
      </c>
      <c r="K178" s="220" t="s">
        <v>1</v>
      </c>
      <c r="L178" s="44"/>
      <c r="M178" s="225" t="s">
        <v>1</v>
      </c>
      <c r="N178" s="226" t="s">
        <v>43</v>
      </c>
      <c r="O178" s="91"/>
      <c r="P178" s="227">
        <f>O178*H178</f>
        <v>0</v>
      </c>
      <c r="Q178" s="227">
        <v>0</v>
      </c>
      <c r="R178" s="227">
        <f>Q178*H178</f>
        <v>0</v>
      </c>
      <c r="S178" s="227">
        <v>0</v>
      </c>
      <c r="T178" s="228">
        <f>S178*H178</f>
        <v>0</v>
      </c>
      <c r="U178" s="38"/>
      <c r="V178" s="38"/>
      <c r="W178" s="38"/>
      <c r="X178" s="38"/>
      <c r="Y178" s="38"/>
      <c r="Z178" s="38"/>
      <c r="AA178" s="38"/>
      <c r="AB178" s="38"/>
      <c r="AC178" s="38"/>
      <c r="AD178" s="38"/>
      <c r="AE178" s="38"/>
      <c r="AR178" s="229" t="s">
        <v>245</v>
      </c>
      <c r="AT178" s="229" t="s">
        <v>165</v>
      </c>
      <c r="AU178" s="229" t="s">
        <v>88</v>
      </c>
      <c r="AY178" s="17" t="s">
        <v>162</v>
      </c>
      <c r="BE178" s="230">
        <f>IF(N178="základní",J178,0)</f>
        <v>0</v>
      </c>
      <c r="BF178" s="230">
        <f>IF(N178="snížená",J178,0)</f>
        <v>0</v>
      </c>
      <c r="BG178" s="230">
        <f>IF(N178="zákl. přenesená",J178,0)</f>
        <v>0</v>
      </c>
      <c r="BH178" s="230">
        <f>IF(N178="sníž. přenesená",J178,0)</f>
        <v>0</v>
      </c>
      <c r="BI178" s="230">
        <f>IF(N178="nulová",J178,0)</f>
        <v>0</v>
      </c>
      <c r="BJ178" s="17" t="s">
        <v>86</v>
      </c>
      <c r="BK178" s="230">
        <f>ROUND(I178*H178,2)</f>
        <v>0</v>
      </c>
      <c r="BL178" s="17" t="s">
        <v>245</v>
      </c>
      <c r="BM178" s="229" t="s">
        <v>825</v>
      </c>
    </row>
    <row r="179" s="2" customFormat="1" ht="24.15" customHeight="1">
      <c r="A179" s="38"/>
      <c r="B179" s="39"/>
      <c r="C179" s="218" t="s">
        <v>359</v>
      </c>
      <c r="D179" s="218" t="s">
        <v>165</v>
      </c>
      <c r="E179" s="219" t="s">
        <v>2409</v>
      </c>
      <c r="F179" s="220" t="s">
        <v>2410</v>
      </c>
      <c r="G179" s="221" t="s">
        <v>208</v>
      </c>
      <c r="H179" s="222">
        <v>20</v>
      </c>
      <c r="I179" s="223"/>
      <c r="J179" s="224">
        <f>ROUND(I179*H179,2)</f>
        <v>0</v>
      </c>
      <c r="K179" s="220" t="s">
        <v>1</v>
      </c>
      <c r="L179" s="44"/>
      <c r="M179" s="225" t="s">
        <v>1</v>
      </c>
      <c r="N179" s="226" t="s">
        <v>43</v>
      </c>
      <c r="O179" s="91"/>
      <c r="P179" s="227">
        <f>O179*H179</f>
        <v>0</v>
      </c>
      <c r="Q179" s="227">
        <v>0</v>
      </c>
      <c r="R179" s="227">
        <f>Q179*H179</f>
        <v>0</v>
      </c>
      <c r="S179" s="227">
        <v>0</v>
      </c>
      <c r="T179" s="228">
        <f>S179*H179</f>
        <v>0</v>
      </c>
      <c r="U179" s="38"/>
      <c r="V179" s="38"/>
      <c r="W179" s="38"/>
      <c r="X179" s="38"/>
      <c r="Y179" s="38"/>
      <c r="Z179" s="38"/>
      <c r="AA179" s="38"/>
      <c r="AB179" s="38"/>
      <c r="AC179" s="38"/>
      <c r="AD179" s="38"/>
      <c r="AE179" s="38"/>
      <c r="AR179" s="229" t="s">
        <v>245</v>
      </c>
      <c r="AT179" s="229" t="s">
        <v>165</v>
      </c>
      <c r="AU179" s="229" t="s">
        <v>88</v>
      </c>
      <c r="AY179" s="17" t="s">
        <v>162</v>
      </c>
      <c r="BE179" s="230">
        <f>IF(N179="základní",J179,0)</f>
        <v>0</v>
      </c>
      <c r="BF179" s="230">
        <f>IF(N179="snížená",J179,0)</f>
        <v>0</v>
      </c>
      <c r="BG179" s="230">
        <f>IF(N179="zákl. přenesená",J179,0)</f>
        <v>0</v>
      </c>
      <c r="BH179" s="230">
        <f>IF(N179="sníž. přenesená",J179,0)</f>
        <v>0</v>
      </c>
      <c r="BI179" s="230">
        <f>IF(N179="nulová",J179,0)</f>
        <v>0</v>
      </c>
      <c r="BJ179" s="17" t="s">
        <v>86</v>
      </c>
      <c r="BK179" s="230">
        <f>ROUND(I179*H179,2)</f>
        <v>0</v>
      </c>
      <c r="BL179" s="17" t="s">
        <v>245</v>
      </c>
      <c r="BM179" s="229" t="s">
        <v>835</v>
      </c>
    </row>
    <row r="180" s="2" customFormat="1" ht="16.5" customHeight="1">
      <c r="A180" s="38"/>
      <c r="B180" s="39"/>
      <c r="C180" s="218" t="s">
        <v>364</v>
      </c>
      <c r="D180" s="218" t="s">
        <v>165</v>
      </c>
      <c r="E180" s="219" t="s">
        <v>2411</v>
      </c>
      <c r="F180" s="220" t="s">
        <v>2412</v>
      </c>
      <c r="G180" s="221" t="s">
        <v>208</v>
      </c>
      <c r="H180" s="222">
        <v>850</v>
      </c>
      <c r="I180" s="223"/>
      <c r="J180" s="224">
        <f>ROUND(I180*H180,2)</f>
        <v>0</v>
      </c>
      <c r="K180" s="220" t="s">
        <v>1</v>
      </c>
      <c r="L180" s="44"/>
      <c r="M180" s="225" t="s">
        <v>1</v>
      </c>
      <c r="N180" s="226" t="s">
        <v>43</v>
      </c>
      <c r="O180" s="91"/>
      <c r="P180" s="227">
        <f>O180*H180</f>
        <v>0</v>
      </c>
      <c r="Q180" s="227">
        <v>0</v>
      </c>
      <c r="R180" s="227">
        <f>Q180*H180</f>
        <v>0</v>
      </c>
      <c r="S180" s="227">
        <v>0</v>
      </c>
      <c r="T180" s="228">
        <f>S180*H180</f>
        <v>0</v>
      </c>
      <c r="U180" s="38"/>
      <c r="V180" s="38"/>
      <c r="W180" s="38"/>
      <c r="X180" s="38"/>
      <c r="Y180" s="38"/>
      <c r="Z180" s="38"/>
      <c r="AA180" s="38"/>
      <c r="AB180" s="38"/>
      <c r="AC180" s="38"/>
      <c r="AD180" s="38"/>
      <c r="AE180" s="38"/>
      <c r="AR180" s="229" t="s">
        <v>245</v>
      </c>
      <c r="AT180" s="229" t="s">
        <v>165</v>
      </c>
      <c r="AU180" s="229" t="s">
        <v>88</v>
      </c>
      <c r="AY180" s="17" t="s">
        <v>162</v>
      </c>
      <c r="BE180" s="230">
        <f>IF(N180="základní",J180,0)</f>
        <v>0</v>
      </c>
      <c r="BF180" s="230">
        <f>IF(N180="snížená",J180,0)</f>
        <v>0</v>
      </c>
      <c r="BG180" s="230">
        <f>IF(N180="zákl. přenesená",J180,0)</f>
        <v>0</v>
      </c>
      <c r="BH180" s="230">
        <f>IF(N180="sníž. přenesená",J180,0)</f>
        <v>0</v>
      </c>
      <c r="BI180" s="230">
        <f>IF(N180="nulová",J180,0)</f>
        <v>0</v>
      </c>
      <c r="BJ180" s="17" t="s">
        <v>86</v>
      </c>
      <c r="BK180" s="230">
        <f>ROUND(I180*H180,2)</f>
        <v>0</v>
      </c>
      <c r="BL180" s="17" t="s">
        <v>245</v>
      </c>
      <c r="BM180" s="229" t="s">
        <v>849</v>
      </c>
    </row>
    <row r="181" s="2" customFormat="1" ht="16.5" customHeight="1">
      <c r="A181" s="38"/>
      <c r="B181" s="39"/>
      <c r="C181" s="218" t="s">
        <v>372</v>
      </c>
      <c r="D181" s="218" t="s">
        <v>165</v>
      </c>
      <c r="E181" s="219" t="s">
        <v>2413</v>
      </c>
      <c r="F181" s="220" t="s">
        <v>2414</v>
      </c>
      <c r="G181" s="221" t="s">
        <v>208</v>
      </c>
      <c r="H181" s="222">
        <v>200</v>
      </c>
      <c r="I181" s="223"/>
      <c r="J181" s="224">
        <f>ROUND(I181*H181,2)</f>
        <v>0</v>
      </c>
      <c r="K181" s="220" t="s">
        <v>1</v>
      </c>
      <c r="L181" s="44"/>
      <c r="M181" s="225" t="s">
        <v>1</v>
      </c>
      <c r="N181" s="226" t="s">
        <v>43</v>
      </c>
      <c r="O181" s="91"/>
      <c r="P181" s="227">
        <f>O181*H181</f>
        <v>0</v>
      </c>
      <c r="Q181" s="227">
        <v>0</v>
      </c>
      <c r="R181" s="227">
        <f>Q181*H181</f>
        <v>0</v>
      </c>
      <c r="S181" s="227">
        <v>0</v>
      </c>
      <c r="T181" s="228">
        <f>S181*H181</f>
        <v>0</v>
      </c>
      <c r="U181" s="38"/>
      <c r="V181" s="38"/>
      <c r="W181" s="38"/>
      <c r="X181" s="38"/>
      <c r="Y181" s="38"/>
      <c r="Z181" s="38"/>
      <c r="AA181" s="38"/>
      <c r="AB181" s="38"/>
      <c r="AC181" s="38"/>
      <c r="AD181" s="38"/>
      <c r="AE181" s="38"/>
      <c r="AR181" s="229" t="s">
        <v>245</v>
      </c>
      <c r="AT181" s="229" t="s">
        <v>165</v>
      </c>
      <c r="AU181" s="229" t="s">
        <v>88</v>
      </c>
      <c r="AY181" s="17" t="s">
        <v>162</v>
      </c>
      <c r="BE181" s="230">
        <f>IF(N181="základní",J181,0)</f>
        <v>0</v>
      </c>
      <c r="BF181" s="230">
        <f>IF(N181="snížená",J181,0)</f>
        <v>0</v>
      </c>
      <c r="BG181" s="230">
        <f>IF(N181="zákl. přenesená",J181,0)</f>
        <v>0</v>
      </c>
      <c r="BH181" s="230">
        <f>IF(N181="sníž. přenesená",J181,0)</f>
        <v>0</v>
      </c>
      <c r="BI181" s="230">
        <f>IF(N181="nulová",J181,0)</f>
        <v>0</v>
      </c>
      <c r="BJ181" s="17" t="s">
        <v>86</v>
      </c>
      <c r="BK181" s="230">
        <f>ROUND(I181*H181,2)</f>
        <v>0</v>
      </c>
      <c r="BL181" s="17" t="s">
        <v>245</v>
      </c>
      <c r="BM181" s="229" t="s">
        <v>862</v>
      </c>
    </row>
    <row r="182" s="2" customFormat="1" ht="16.5" customHeight="1">
      <c r="A182" s="38"/>
      <c r="B182" s="39"/>
      <c r="C182" s="218" t="s">
        <v>379</v>
      </c>
      <c r="D182" s="218" t="s">
        <v>165</v>
      </c>
      <c r="E182" s="219" t="s">
        <v>2415</v>
      </c>
      <c r="F182" s="220" t="s">
        <v>2416</v>
      </c>
      <c r="G182" s="221" t="s">
        <v>616</v>
      </c>
      <c r="H182" s="222">
        <v>50</v>
      </c>
      <c r="I182" s="223"/>
      <c r="J182" s="224">
        <f>ROUND(I182*H182,2)</f>
        <v>0</v>
      </c>
      <c r="K182" s="220" t="s">
        <v>1</v>
      </c>
      <c r="L182" s="44"/>
      <c r="M182" s="225" t="s">
        <v>1</v>
      </c>
      <c r="N182" s="226" t="s">
        <v>43</v>
      </c>
      <c r="O182" s="91"/>
      <c r="P182" s="227">
        <f>O182*H182</f>
        <v>0</v>
      </c>
      <c r="Q182" s="227">
        <v>0</v>
      </c>
      <c r="R182" s="227">
        <f>Q182*H182</f>
        <v>0</v>
      </c>
      <c r="S182" s="227">
        <v>0</v>
      </c>
      <c r="T182" s="228">
        <f>S182*H182</f>
        <v>0</v>
      </c>
      <c r="U182" s="38"/>
      <c r="V182" s="38"/>
      <c r="W182" s="38"/>
      <c r="X182" s="38"/>
      <c r="Y182" s="38"/>
      <c r="Z182" s="38"/>
      <c r="AA182" s="38"/>
      <c r="AB182" s="38"/>
      <c r="AC182" s="38"/>
      <c r="AD182" s="38"/>
      <c r="AE182" s="38"/>
      <c r="AR182" s="229" t="s">
        <v>245</v>
      </c>
      <c r="AT182" s="229" t="s">
        <v>165</v>
      </c>
      <c r="AU182" s="229" t="s">
        <v>88</v>
      </c>
      <c r="AY182" s="17" t="s">
        <v>162</v>
      </c>
      <c r="BE182" s="230">
        <f>IF(N182="základní",J182,0)</f>
        <v>0</v>
      </c>
      <c r="BF182" s="230">
        <f>IF(N182="snížená",J182,0)</f>
        <v>0</v>
      </c>
      <c r="BG182" s="230">
        <f>IF(N182="zákl. přenesená",J182,0)</f>
        <v>0</v>
      </c>
      <c r="BH182" s="230">
        <f>IF(N182="sníž. přenesená",J182,0)</f>
        <v>0</v>
      </c>
      <c r="BI182" s="230">
        <f>IF(N182="nulová",J182,0)</f>
        <v>0</v>
      </c>
      <c r="BJ182" s="17" t="s">
        <v>86</v>
      </c>
      <c r="BK182" s="230">
        <f>ROUND(I182*H182,2)</f>
        <v>0</v>
      </c>
      <c r="BL182" s="17" t="s">
        <v>245</v>
      </c>
      <c r="BM182" s="229" t="s">
        <v>876</v>
      </c>
    </row>
    <row r="183" s="2" customFormat="1" ht="16.5" customHeight="1">
      <c r="A183" s="38"/>
      <c r="B183" s="39"/>
      <c r="C183" s="218" t="s">
        <v>386</v>
      </c>
      <c r="D183" s="218" t="s">
        <v>165</v>
      </c>
      <c r="E183" s="219" t="s">
        <v>2417</v>
      </c>
      <c r="F183" s="220" t="s">
        <v>2418</v>
      </c>
      <c r="G183" s="221" t="s">
        <v>616</v>
      </c>
      <c r="H183" s="222">
        <v>22</v>
      </c>
      <c r="I183" s="223"/>
      <c r="J183" s="224">
        <f>ROUND(I183*H183,2)</f>
        <v>0</v>
      </c>
      <c r="K183" s="220" t="s">
        <v>1</v>
      </c>
      <c r="L183" s="44"/>
      <c r="M183" s="225" t="s">
        <v>1</v>
      </c>
      <c r="N183" s="226" t="s">
        <v>43</v>
      </c>
      <c r="O183" s="91"/>
      <c r="P183" s="227">
        <f>O183*H183</f>
        <v>0</v>
      </c>
      <c r="Q183" s="227">
        <v>0</v>
      </c>
      <c r="R183" s="227">
        <f>Q183*H183</f>
        <v>0</v>
      </c>
      <c r="S183" s="227">
        <v>0</v>
      </c>
      <c r="T183" s="228">
        <f>S183*H183</f>
        <v>0</v>
      </c>
      <c r="U183" s="38"/>
      <c r="V183" s="38"/>
      <c r="W183" s="38"/>
      <c r="X183" s="38"/>
      <c r="Y183" s="38"/>
      <c r="Z183" s="38"/>
      <c r="AA183" s="38"/>
      <c r="AB183" s="38"/>
      <c r="AC183" s="38"/>
      <c r="AD183" s="38"/>
      <c r="AE183" s="38"/>
      <c r="AR183" s="229" t="s">
        <v>245</v>
      </c>
      <c r="AT183" s="229" t="s">
        <v>165</v>
      </c>
      <c r="AU183" s="229" t="s">
        <v>88</v>
      </c>
      <c r="AY183" s="17" t="s">
        <v>162</v>
      </c>
      <c r="BE183" s="230">
        <f>IF(N183="základní",J183,0)</f>
        <v>0</v>
      </c>
      <c r="BF183" s="230">
        <f>IF(N183="snížená",J183,0)</f>
        <v>0</v>
      </c>
      <c r="BG183" s="230">
        <f>IF(N183="zákl. přenesená",J183,0)</f>
        <v>0</v>
      </c>
      <c r="BH183" s="230">
        <f>IF(N183="sníž. přenesená",J183,0)</f>
        <v>0</v>
      </c>
      <c r="BI183" s="230">
        <f>IF(N183="nulová",J183,0)</f>
        <v>0</v>
      </c>
      <c r="BJ183" s="17" t="s">
        <v>86</v>
      </c>
      <c r="BK183" s="230">
        <f>ROUND(I183*H183,2)</f>
        <v>0</v>
      </c>
      <c r="BL183" s="17" t="s">
        <v>245</v>
      </c>
      <c r="BM183" s="229" t="s">
        <v>887</v>
      </c>
    </row>
    <row r="184" s="2" customFormat="1" ht="16.5" customHeight="1">
      <c r="A184" s="38"/>
      <c r="B184" s="39"/>
      <c r="C184" s="218" t="s">
        <v>392</v>
      </c>
      <c r="D184" s="218" t="s">
        <v>165</v>
      </c>
      <c r="E184" s="219" t="s">
        <v>2419</v>
      </c>
      <c r="F184" s="220" t="s">
        <v>2420</v>
      </c>
      <c r="G184" s="221" t="s">
        <v>616</v>
      </c>
      <c r="H184" s="222">
        <v>2</v>
      </c>
      <c r="I184" s="223"/>
      <c r="J184" s="224">
        <f>ROUND(I184*H184,2)</f>
        <v>0</v>
      </c>
      <c r="K184" s="220" t="s">
        <v>1</v>
      </c>
      <c r="L184" s="44"/>
      <c r="M184" s="225" t="s">
        <v>1</v>
      </c>
      <c r="N184" s="226" t="s">
        <v>43</v>
      </c>
      <c r="O184" s="91"/>
      <c r="P184" s="227">
        <f>O184*H184</f>
        <v>0</v>
      </c>
      <c r="Q184" s="227">
        <v>0</v>
      </c>
      <c r="R184" s="227">
        <f>Q184*H184</f>
        <v>0</v>
      </c>
      <c r="S184" s="227">
        <v>0</v>
      </c>
      <c r="T184" s="228">
        <f>S184*H184</f>
        <v>0</v>
      </c>
      <c r="U184" s="38"/>
      <c r="V184" s="38"/>
      <c r="W184" s="38"/>
      <c r="X184" s="38"/>
      <c r="Y184" s="38"/>
      <c r="Z184" s="38"/>
      <c r="AA184" s="38"/>
      <c r="AB184" s="38"/>
      <c r="AC184" s="38"/>
      <c r="AD184" s="38"/>
      <c r="AE184" s="38"/>
      <c r="AR184" s="229" t="s">
        <v>245</v>
      </c>
      <c r="AT184" s="229" t="s">
        <v>165</v>
      </c>
      <c r="AU184" s="229" t="s">
        <v>88</v>
      </c>
      <c r="AY184" s="17" t="s">
        <v>162</v>
      </c>
      <c r="BE184" s="230">
        <f>IF(N184="základní",J184,0)</f>
        <v>0</v>
      </c>
      <c r="BF184" s="230">
        <f>IF(N184="snížená",J184,0)</f>
        <v>0</v>
      </c>
      <c r="BG184" s="230">
        <f>IF(N184="zákl. přenesená",J184,0)</f>
        <v>0</v>
      </c>
      <c r="BH184" s="230">
        <f>IF(N184="sníž. přenesená",J184,0)</f>
        <v>0</v>
      </c>
      <c r="BI184" s="230">
        <f>IF(N184="nulová",J184,0)</f>
        <v>0</v>
      </c>
      <c r="BJ184" s="17" t="s">
        <v>86</v>
      </c>
      <c r="BK184" s="230">
        <f>ROUND(I184*H184,2)</f>
        <v>0</v>
      </c>
      <c r="BL184" s="17" t="s">
        <v>245</v>
      </c>
      <c r="BM184" s="229" t="s">
        <v>897</v>
      </c>
    </row>
    <row r="185" s="2" customFormat="1" ht="16.5" customHeight="1">
      <c r="A185" s="38"/>
      <c r="B185" s="39"/>
      <c r="C185" s="218" t="s">
        <v>398</v>
      </c>
      <c r="D185" s="218" t="s">
        <v>165</v>
      </c>
      <c r="E185" s="219" t="s">
        <v>2421</v>
      </c>
      <c r="F185" s="220" t="s">
        <v>2422</v>
      </c>
      <c r="G185" s="221" t="s">
        <v>616</v>
      </c>
      <c r="H185" s="222">
        <v>2</v>
      </c>
      <c r="I185" s="223"/>
      <c r="J185" s="224">
        <f>ROUND(I185*H185,2)</f>
        <v>0</v>
      </c>
      <c r="K185" s="220" t="s">
        <v>1</v>
      </c>
      <c r="L185" s="44"/>
      <c r="M185" s="225" t="s">
        <v>1</v>
      </c>
      <c r="N185" s="226" t="s">
        <v>43</v>
      </c>
      <c r="O185" s="91"/>
      <c r="P185" s="227">
        <f>O185*H185</f>
        <v>0</v>
      </c>
      <c r="Q185" s="227">
        <v>0</v>
      </c>
      <c r="R185" s="227">
        <f>Q185*H185</f>
        <v>0</v>
      </c>
      <c r="S185" s="227">
        <v>0</v>
      </c>
      <c r="T185" s="228">
        <f>S185*H185</f>
        <v>0</v>
      </c>
      <c r="U185" s="38"/>
      <c r="V185" s="38"/>
      <c r="W185" s="38"/>
      <c r="X185" s="38"/>
      <c r="Y185" s="38"/>
      <c r="Z185" s="38"/>
      <c r="AA185" s="38"/>
      <c r="AB185" s="38"/>
      <c r="AC185" s="38"/>
      <c r="AD185" s="38"/>
      <c r="AE185" s="38"/>
      <c r="AR185" s="229" t="s">
        <v>245</v>
      </c>
      <c r="AT185" s="229" t="s">
        <v>165</v>
      </c>
      <c r="AU185" s="229" t="s">
        <v>88</v>
      </c>
      <c r="AY185" s="17" t="s">
        <v>162</v>
      </c>
      <c r="BE185" s="230">
        <f>IF(N185="základní",J185,0)</f>
        <v>0</v>
      </c>
      <c r="BF185" s="230">
        <f>IF(N185="snížená",J185,0)</f>
        <v>0</v>
      </c>
      <c r="BG185" s="230">
        <f>IF(N185="zákl. přenesená",J185,0)</f>
        <v>0</v>
      </c>
      <c r="BH185" s="230">
        <f>IF(N185="sníž. přenesená",J185,0)</f>
        <v>0</v>
      </c>
      <c r="BI185" s="230">
        <f>IF(N185="nulová",J185,0)</f>
        <v>0</v>
      </c>
      <c r="BJ185" s="17" t="s">
        <v>86</v>
      </c>
      <c r="BK185" s="230">
        <f>ROUND(I185*H185,2)</f>
        <v>0</v>
      </c>
      <c r="BL185" s="17" t="s">
        <v>245</v>
      </c>
      <c r="BM185" s="229" t="s">
        <v>906</v>
      </c>
    </row>
    <row r="186" s="2" customFormat="1" ht="16.5" customHeight="1">
      <c r="A186" s="38"/>
      <c r="B186" s="39"/>
      <c r="C186" s="218" t="s">
        <v>404</v>
      </c>
      <c r="D186" s="218" t="s">
        <v>165</v>
      </c>
      <c r="E186" s="219" t="s">
        <v>2423</v>
      </c>
      <c r="F186" s="220" t="s">
        <v>2424</v>
      </c>
      <c r="G186" s="221" t="s">
        <v>616</v>
      </c>
      <c r="H186" s="222">
        <v>850</v>
      </c>
      <c r="I186" s="223"/>
      <c r="J186" s="224">
        <f>ROUND(I186*H186,2)</f>
        <v>0</v>
      </c>
      <c r="K186" s="220" t="s">
        <v>1</v>
      </c>
      <c r="L186" s="44"/>
      <c r="M186" s="225" t="s">
        <v>1</v>
      </c>
      <c r="N186" s="226" t="s">
        <v>43</v>
      </c>
      <c r="O186" s="91"/>
      <c r="P186" s="227">
        <f>O186*H186</f>
        <v>0</v>
      </c>
      <c r="Q186" s="227">
        <v>0</v>
      </c>
      <c r="R186" s="227">
        <f>Q186*H186</f>
        <v>0</v>
      </c>
      <c r="S186" s="227">
        <v>0</v>
      </c>
      <c r="T186" s="228">
        <f>S186*H186</f>
        <v>0</v>
      </c>
      <c r="U186" s="38"/>
      <c r="V186" s="38"/>
      <c r="W186" s="38"/>
      <c r="X186" s="38"/>
      <c r="Y186" s="38"/>
      <c r="Z186" s="38"/>
      <c r="AA186" s="38"/>
      <c r="AB186" s="38"/>
      <c r="AC186" s="38"/>
      <c r="AD186" s="38"/>
      <c r="AE186" s="38"/>
      <c r="AR186" s="229" t="s">
        <v>245</v>
      </c>
      <c r="AT186" s="229" t="s">
        <v>165</v>
      </c>
      <c r="AU186" s="229" t="s">
        <v>88</v>
      </c>
      <c r="AY186" s="17" t="s">
        <v>162</v>
      </c>
      <c r="BE186" s="230">
        <f>IF(N186="základní",J186,0)</f>
        <v>0</v>
      </c>
      <c r="BF186" s="230">
        <f>IF(N186="snížená",J186,0)</f>
        <v>0</v>
      </c>
      <c r="BG186" s="230">
        <f>IF(N186="zákl. přenesená",J186,0)</f>
        <v>0</v>
      </c>
      <c r="BH186" s="230">
        <f>IF(N186="sníž. přenesená",J186,0)</f>
        <v>0</v>
      </c>
      <c r="BI186" s="230">
        <f>IF(N186="nulová",J186,0)</f>
        <v>0</v>
      </c>
      <c r="BJ186" s="17" t="s">
        <v>86</v>
      </c>
      <c r="BK186" s="230">
        <f>ROUND(I186*H186,2)</f>
        <v>0</v>
      </c>
      <c r="BL186" s="17" t="s">
        <v>245</v>
      </c>
      <c r="BM186" s="229" t="s">
        <v>917</v>
      </c>
    </row>
    <row r="187" s="2" customFormat="1" ht="16.5" customHeight="1">
      <c r="A187" s="38"/>
      <c r="B187" s="39"/>
      <c r="C187" s="218" t="s">
        <v>411</v>
      </c>
      <c r="D187" s="218" t="s">
        <v>165</v>
      </c>
      <c r="E187" s="219" t="s">
        <v>2425</v>
      </c>
      <c r="F187" s="220" t="s">
        <v>2426</v>
      </c>
      <c r="G187" s="221" t="s">
        <v>268</v>
      </c>
      <c r="H187" s="222">
        <v>3000</v>
      </c>
      <c r="I187" s="223"/>
      <c r="J187" s="224">
        <f>ROUND(I187*H187,2)</f>
        <v>0</v>
      </c>
      <c r="K187" s="220" t="s">
        <v>1</v>
      </c>
      <c r="L187" s="44"/>
      <c r="M187" s="225" t="s">
        <v>1</v>
      </c>
      <c r="N187" s="226" t="s">
        <v>43</v>
      </c>
      <c r="O187" s="91"/>
      <c r="P187" s="227">
        <f>O187*H187</f>
        <v>0</v>
      </c>
      <c r="Q187" s="227">
        <v>0</v>
      </c>
      <c r="R187" s="227">
        <f>Q187*H187</f>
        <v>0</v>
      </c>
      <c r="S187" s="227">
        <v>0</v>
      </c>
      <c r="T187" s="228">
        <f>S187*H187</f>
        <v>0</v>
      </c>
      <c r="U187" s="38"/>
      <c r="V187" s="38"/>
      <c r="W187" s="38"/>
      <c r="X187" s="38"/>
      <c r="Y187" s="38"/>
      <c r="Z187" s="38"/>
      <c r="AA187" s="38"/>
      <c r="AB187" s="38"/>
      <c r="AC187" s="38"/>
      <c r="AD187" s="38"/>
      <c r="AE187" s="38"/>
      <c r="AR187" s="229" t="s">
        <v>245</v>
      </c>
      <c r="AT187" s="229" t="s">
        <v>165</v>
      </c>
      <c r="AU187" s="229" t="s">
        <v>88</v>
      </c>
      <c r="AY187" s="17" t="s">
        <v>162</v>
      </c>
      <c r="BE187" s="230">
        <f>IF(N187="základní",J187,0)</f>
        <v>0</v>
      </c>
      <c r="BF187" s="230">
        <f>IF(N187="snížená",J187,0)</f>
        <v>0</v>
      </c>
      <c r="BG187" s="230">
        <f>IF(N187="zákl. přenesená",J187,0)</f>
        <v>0</v>
      </c>
      <c r="BH187" s="230">
        <f>IF(N187="sníž. přenesená",J187,0)</f>
        <v>0</v>
      </c>
      <c r="BI187" s="230">
        <f>IF(N187="nulová",J187,0)</f>
        <v>0</v>
      </c>
      <c r="BJ187" s="17" t="s">
        <v>86</v>
      </c>
      <c r="BK187" s="230">
        <f>ROUND(I187*H187,2)</f>
        <v>0</v>
      </c>
      <c r="BL187" s="17" t="s">
        <v>245</v>
      </c>
      <c r="BM187" s="229" t="s">
        <v>927</v>
      </c>
    </row>
    <row r="188" s="2" customFormat="1" ht="16.5" customHeight="1">
      <c r="A188" s="38"/>
      <c r="B188" s="39"/>
      <c r="C188" s="218" t="s">
        <v>415</v>
      </c>
      <c r="D188" s="218" t="s">
        <v>165</v>
      </c>
      <c r="E188" s="219" t="s">
        <v>2427</v>
      </c>
      <c r="F188" s="220" t="s">
        <v>2428</v>
      </c>
      <c r="G188" s="221" t="s">
        <v>176</v>
      </c>
      <c r="H188" s="222">
        <v>150</v>
      </c>
      <c r="I188" s="223"/>
      <c r="J188" s="224">
        <f>ROUND(I188*H188,2)</f>
        <v>0</v>
      </c>
      <c r="K188" s="220" t="s">
        <v>1</v>
      </c>
      <c r="L188" s="44"/>
      <c r="M188" s="225" t="s">
        <v>1</v>
      </c>
      <c r="N188" s="226" t="s">
        <v>43</v>
      </c>
      <c r="O188" s="91"/>
      <c r="P188" s="227">
        <f>O188*H188</f>
        <v>0</v>
      </c>
      <c r="Q188" s="227">
        <v>0</v>
      </c>
      <c r="R188" s="227">
        <f>Q188*H188</f>
        <v>0</v>
      </c>
      <c r="S188" s="227">
        <v>0</v>
      </c>
      <c r="T188" s="228">
        <f>S188*H188</f>
        <v>0</v>
      </c>
      <c r="U188" s="38"/>
      <c r="V188" s="38"/>
      <c r="W188" s="38"/>
      <c r="X188" s="38"/>
      <c r="Y188" s="38"/>
      <c r="Z188" s="38"/>
      <c r="AA188" s="38"/>
      <c r="AB188" s="38"/>
      <c r="AC188" s="38"/>
      <c r="AD188" s="38"/>
      <c r="AE188" s="38"/>
      <c r="AR188" s="229" t="s">
        <v>245</v>
      </c>
      <c r="AT188" s="229" t="s">
        <v>165</v>
      </c>
      <c r="AU188" s="229" t="s">
        <v>88</v>
      </c>
      <c r="AY188" s="17" t="s">
        <v>162</v>
      </c>
      <c r="BE188" s="230">
        <f>IF(N188="základní",J188,0)</f>
        <v>0</v>
      </c>
      <c r="BF188" s="230">
        <f>IF(N188="snížená",J188,0)</f>
        <v>0</v>
      </c>
      <c r="BG188" s="230">
        <f>IF(N188="zákl. přenesená",J188,0)</f>
        <v>0</v>
      </c>
      <c r="BH188" s="230">
        <f>IF(N188="sníž. přenesená",J188,0)</f>
        <v>0</v>
      </c>
      <c r="BI188" s="230">
        <f>IF(N188="nulová",J188,0)</f>
        <v>0</v>
      </c>
      <c r="BJ188" s="17" t="s">
        <v>86</v>
      </c>
      <c r="BK188" s="230">
        <f>ROUND(I188*H188,2)</f>
        <v>0</v>
      </c>
      <c r="BL188" s="17" t="s">
        <v>245</v>
      </c>
      <c r="BM188" s="229" t="s">
        <v>938</v>
      </c>
    </row>
    <row r="189" s="2" customFormat="1" ht="16.5" customHeight="1">
      <c r="A189" s="38"/>
      <c r="B189" s="39"/>
      <c r="C189" s="218" t="s">
        <v>420</v>
      </c>
      <c r="D189" s="218" t="s">
        <v>165</v>
      </c>
      <c r="E189" s="219" t="s">
        <v>2429</v>
      </c>
      <c r="F189" s="220" t="s">
        <v>2430</v>
      </c>
      <c r="G189" s="221" t="s">
        <v>208</v>
      </c>
      <c r="H189" s="222">
        <v>1581</v>
      </c>
      <c r="I189" s="223"/>
      <c r="J189" s="224">
        <f>ROUND(I189*H189,2)</f>
        <v>0</v>
      </c>
      <c r="K189" s="220" t="s">
        <v>1</v>
      </c>
      <c r="L189" s="44"/>
      <c r="M189" s="225" t="s">
        <v>1</v>
      </c>
      <c r="N189" s="226" t="s">
        <v>43</v>
      </c>
      <c r="O189" s="91"/>
      <c r="P189" s="227">
        <f>O189*H189</f>
        <v>0</v>
      </c>
      <c r="Q189" s="227">
        <v>0</v>
      </c>
      <c r="R189" s="227">
        <f>Q189*H189</f>
        <v>0</v>
      </c>
      <c r="S189" s="227">
        <v>0</v>
      </c>
      <c r="T189" s="228">
        <f>S189*H189</f>
        <v>0</v>
      </c>
      <c r="U189" s="38"/>
      <c r="V189" s="38"/>
      <c r="W189" s="38"/>
      <c r="X189" s="38"/>
      <c r="Y189" s="38"/>
      <c r="Z189" s="38"/>
      <c r="AA189" s="38"/>
      <c r="AB189" s="38"/>
      <c r="AC189" s="38"/>
      <c r="AD189" s="38"/>
      <c r="AE189" s="38"/>
      <c r="AR189" s="229" t="s">
        <v>245</v>
      </c>
      <c r="AT189" s="229" t="s">
        <v>165</v>
      </c>
      <c r="AU189" s="229" t="s">
        <v>88</v>
      </c>
      <c r="AY189" s="17" t="s">
        <v>162</v>
      </c>
      <c r="BE189" s="230">
        <f>IF(N189="základní",J189,0)</f>
        <v>0</v>
      </c>
      <c r="BF189" s="230">
        <f>IF(N189="snížená",J189,0)</f>
        <v>0</v>
      </c>
      <c r="BG189" s="230">
        <f>IF(N189="zákl. přenesená",J189,0)</f>
        <v>0</v>
      </c>
      <c r="BH189" s="230">
        <f>IF(N189="sníž. přenesená",J189,0)</f>
        <v>0</v>
      </c>
      <c r="BI189" s="230">
        <f>IF(N189="nulová",J189,0)</f>
        <v>0</v>
      </c>
      <c r="BJ189" s="17" t="s">
        <v>86</v>
      </c>
      <c r="BK189" s="230">
        <f>ROUND(I189*H189,2)</f>
        <v>0</v>
      </c>
      <c r="BL189" s="17" t="s">
        <v>245</v>
      </c>
      <c r="BM189" s="229" t="s">
        <v>950</v>
      </c>
    </row>
    <row r="190" s="2" customFormat="1" ht="16.5" customHeight="1">
      <c r="A190" s="38"/>
      <c r="B190" s="39"/>
      <c r="C190" s="218" t="s">
        <v>425</v>
      </c>
      <c r="D190" s="218" t="s">
        <v>165</v>
      </c>
      <c r="E190" s="219" t="s">
        <v>2431</v>
      </c>
      <c r="F190" s="220" t="s">
        <v>2432</v>
      </c>
      <c r="G190" s="221" t="s">
        <v>2344</v>
      </c>
      <c r="H190" s="222">
        <v>1.1240000000000001</v>
      </c>
      <c r="I190" s="223"/>
      <c r="J190" s="224">
        <f>ROUND(I190*H190,2)</f>
        <v>0</v>
      </c>
      <c r="K190" s="220" t="s">
        <v>1</v>
      </c>
      <c r="L190" s="44"/>
      <c r="M190" s="225" t="s">
        <v>1</v>
      </c>
      <c r="N190" s="226" t="s">
        <v>43</v>
      </c>
      <c r="O190" s="91"/>
      <c r="P190" s="227">
        <f>O190*H190</f>
        <v>0</v>
      </c>
      <c r="Q190" s="227">
        <v>0</v>
      </c>
      <c r="R190" s="227">
        <f>Q190*H190</f>
        <v>0</v>
      </c>
      <c r="S190" s="227">
        <v>0</v>
      </c>
      <c r="T190" s="228">
        <f>S190*H190</f>
        <v>0</v>
      </c>
      <c r="U190" s="38"/>
      <c r="V190" s="38"/>
      <c r="W190" s="38"/>
      <c r="X190" s="38"/>
      <c r="Y190" s="38"/>
      <c r="Z190" s="38"/>
      <c r="AA190" s="38"/>
      <c r="AB190" s="38"/>
      <c r="AC190" s="38"/>
      <c r="AD190" s="38"/>
      <c r="AE190" s="38"/>
      <c r="AR190" s="229" t="s">
        <v>245</v>
      </c>
      <c r="AT190" s="229" t="s">
        <v>165</v>
      </c>
      <c r="AU190" s="229" t="s">
        <v>88</v>
      </c>
      <c r="AY190" s="17" t="s">
        <v>162</v>
      </c>
      <c r="BE190" s="230">
        <f>IF(N190="základní",J190,0)</f>
        <v>0</v>
      </c>
      <c r="BF190" s="230">
        <f>IF(N190="snížená",J190,0)</f>
        <v>0</v>
      </c>
      <c r="BG190" s="230">
        <f>IF(N190="zákl. přenesená",J190,0)</f>
        <v>0</v>
      </c>
      <c r="BH190" s="230">
        <f>IF(N190="sníž. přenesená",J190,0)</f>
        <v>0</v>
      </c>
      <c r="BI190" s="230">
        <f>IF(N190="nulová",J190,0)</f>
        <v>0</v>
      </c>
      <c r="BJ190" s="17" t="s">
        <v>86</v>
      </c>
      <c r="BK190" s="230">
        <f>ROUND(I190*H190,2)</f>
        <v>0</v>
      </c>
      <c r="BL190" s="17" t="s">
        <v>245</v>
      </c>
      <c r="BM190" s="229" t="s">
        <v>959</v>
      </c>
    </row>
    <row r="191" s="12" customFormat="1" ht="25.92" customHeight="1">
      <c r="A191" s="12"/>
      <c r="B191" s="202"/>
      <c r="C191" s="203"/>
      <c r="D191" s="204" t="s">
        <v>77</v>
      </c>
      <c r="E191" s="205" t="s">
        <v>2230</v>
      </c>
      <c r="F191" s="205" t="s">
        <v>2433</v>
      </c>
      <c r="G191" s="203"/>
      <c r="H191" s="203"/>
      <c r="I191" s="206"/>
      <c r="J191" s="207">
        <f>BK191</f>
        <v>0</v>
      </c>
      <c r="K191" s="203"/>
      <c r="L191" s="208"/>
      <c r="M191" s="209"/>
      <c r="N191" s="210"/>
      <c r="O191" s="210"/>
      <c r="P191" s="211">
        <f>P192</f>
        <v>0</v>
      </c>
      <c r="Q191" s="210"/>
      <c r="R191" s="211">
        <f>R192</f>
        <v>0</v>
      </c>
      <c r="S191" s="210"/>
      <c r="T191" s="212">
        <f>T192</f>
        <v>0</v>
      </c>
      <c r="U191" s="12"/>
      <c r="V191" s="12"/>
      <c r="W191" s="12"/>
      <c r="X191" s="12"/>
      <c r="Y191" s="12"/>
      <c r="Z191" s="12"/>
      <c r="AA191" s="12"/>
      <c r="AB191" s="12"/>
      <c r="AC191" s="12"/>
      <c r="AD191" s="12"/>
      <c r="AE191" s="12"/>
      <c r="AR191" s="213" t="s">
        <v>88</v>
      </c>
      <c r="AT191" s="214" t="s">
        <v>77</v>
      </c>
      <c r="AU191" s="214" t="s">
        <v>78</v>
      </c>
      <c r="AY191" s="213" t="s">
        <v>162</v>
      </c>
      <c r="BK191" s="215">
        <f>BK192</f>
        <v>0</v>
      </c>
    </row>
    <row r="192" s="12" customFormat="1" ht="22.8" customHeight="1">
      <c r="A192" s="12"/>
      <c r="B192" s="202"/>
      <c r="C192" s="203"/>
      <c r="D192" s="204" t="s">
        <v>77</v>
      </c>
      <c r="E192" s="216" t="s">
        <v>2074</v>
      </c>
      <c r="F192" s="216" t="s">
        <v>1</v>
      </c>
      <c r="G192" s="203"/>
      <c r="H192" s="203"/>
      <c r="I192" s="206"/>
      <c r="J192" s="217">
        <f>BK192</f>
        <v>0</v>
      </c>
      <c r="K192" s="203"/>
      <c r="L192" s="208"/>
      <c r="M192" s="209"/>
      <c r="N192" s="210"/>
      <c r="O192" s="210"/>
      <c r="P192" s="211">
        <f>SUM(P193:P229)</f>
        <v>0</v>
      </c>
      <c r="Q192" s="210"/>
      <c r="R192" s="211">
        <f>SUM(R193:R229)</f>
        <v>0</v>
      </c>
      <c r="S192" s="210"/>
      <c r="T192" s="212">
        <f>SUM(T193:T229)</f>
        <v>0</v>
      </c>
      <c r="U192" s="12"/>
      <c r="V192" s="12"/>
      <c r="W192" s="12"/>
      <c r="X192" s="12"/>
      <c r="Y192" s="12"/>
      <c r="Z192" s="12"/>
      <c r="AA192" s="12"/>
      <c r="AB192" s="12"/>
      <c r="AC192" s="12"/>
      <c r="AD192" s="12"/>
      <c r="AE192" s="12"/>
      <c r="AR192" s="213" t="s">
        <v>88</v>
      </c>
      <c r="AT192" s="214" t="s">
        <v>77</v>
      </c>
      <c r="AU192" s="214" t="s">
        <v>86</v>
      </c>
      <c r="AY192" s="213" t="s">
        <v>162</v>
      </c>
      <c r="BK192" s="215">
        <f>SUM(BK193:BK229)</f>
        <v>0</v>
      </c>
    </row>
    <row r="193" s="2" customFormat="1" ht="16.5" customHeight="1">
      <c r="A193" s="38"/>
      <c r="B193" s="39"/>
      <c r="C193" s="218" t="s">
        <v>430</v>
      </c>
      <c r="D193" s="218" t="s">
        <v>165</v>
      </c>
      <c r="E193" s="219" t="s">
        <v>2434</v>
      </c>
      <c r="F193" s="220" t="s">
        <v>2435</v>
      </c>
      <c r="G193" s="221" t="s">
        <v>713</v>
      </c>
      <c r="H193" s="222">
        <v>2</v>
      </c>
      <c r="I193" s="223"/>
      <c r="J193" s="224">
        <f>ROUND(I193*H193,2)</f>
        <v>0</v>
      </c>
      <c r="K193" s="220" t="s">
        <v>1</v>
      </c>
      <c r="L193" s="44"/>
      <c r="M193" s="225" t="s">
        <v>1</v>
      </c>
      <c r="N193" s="226" t="s">
        <v>43</v>
      </c>
      <c r="O193" s="91"/>
      <c r="P193" s="227">
        <f>O193*H193</f>
        <v>0</v>
      </c>
      <c r="Q193" s="227">
        <v>0</v>
      </c>
      <c r="R193" s="227">
        <f>Q193*H193</f>
        <v>0</v>
      </c>
      <c r="S193" s="227">
        <v>0</v>
      </c>
      <c r="T193" s="228">
        <f>S193*H193</f>
        <v>0</v>
      </c>
      <c r="U193" s="38"/>
      <c r="V193" s="38"/>
      <c r="W193" s="38"/>
      <c r="X193" s="38"/>
      <c r="Y193" s="38"/>
      <c r="Z193" s="38"/>
      <c r="AA193" s="38"/>
      <c r="AB193" s="38"/>
      <c r="AC193" s="38"/>
      <c r="AD193" s="38"/>
      <c r="AE193" s="38"/>
      <c r="AR193" s="229" t="s">
        <v>245</v>
      </c>
      <c r="AT193" s="229" t="s">
        <v>165</v>
      </c>
      <c r="AU193" s="229" t="s">
        <v>88</v>
      </c>
      <c r="AY193" s="17" t="s">
        <v>162</v>
      </c>
      <c r="BE193" s="230">
        <f>IF(N193="základní",J193,0)</f>
        <v>0</v>
      </c>
      <c r="BF193" s="230">
        <f>IF(N193="snížená",J193,0)</f>
        <v>0</v>
      </c>
      <c r="BG193" s="230">
        <f>IF(N193="zákl. přenesená",J193,0)</f>
        <v>0</v>
      </c>
      <c r="BH193" s="230">
        <f>IF(N193="sníž. přenesená",J193,0)</f>
        <v>0</v>
      </c>
      <c r="BI193" s="230">
        <f>IF(N193="nulová",J193,0)</f>
        <v>0</v>
      </c>
      <c r="BJ193" s="17" t="s">
        <v>86</v>
      </c>
      <c r="BK193" s="230">
        <f>ROUND(I193*H193,2)</f>
        <v>0</v>
      </c>
      <c r="BL193" s="17" t="s">
        <v>245</v>
      </c>
      <c r="BM193" s="229" t="s">
        <v>967</v>
      </c>
    </row>
    <row r="194" s="2" customFormat="1" ht="16.5" customHeight="1">
      <c r="A194" s="38"/>
      <c r="B194" s="39"/>
      <c r="C194" s="218" t="s">
        <v>435</v>
      </c>
      <c r="D194" s="218" t="s">
        <v>165</v>
      </c>
      <c r="E194" s="219" t="s">
        <v>2436</v>
      </c>
      <c r="F194" s="220" t="s">
        <v>2437</v>
      </c>
      <c r="G194" s="221" t="s">
        <v>713</v>
      </c>
      <c r="H194" s="222">
        <v>1</v>
      </c>
      <c r="I194" s="223"/>
      <c r="J194" s="224">
        <f>ROUND(I194*H194,2)</f>
        <v>0</v>
      </c>
      <c r="K194" s="220" t="s">
        <v>1</v>
      </c>
      <c r="L194" s="44"/>
      <c r="M194" s="225" t="s">
        <v>1</v>
      </c>
      <c r="N194" s="226" t="s">
        <v>43</v>
      </c>
      <c r="O194" s="91"/>
      <c r="P194" s="227">
        <f>O194*H194</f>
        <v>0</v>
      </c>
      <c r="Q194" s="227">
        <v>0</v>
      </c>
      <c r="R194" s="227">
        <f>Q194*H194</f>
        <v>0</v>
      </c>
      <c r="S194" s="227">
        <v>0</v>
      </c>
      <c r="T194" s="228">
        <f>S194*H194</f>
        <v>0</v>
      </c>
      <c r="U194" s="38"/>
      <c r="V194" s="38"/>
      <c r="W194" s="38"/>
      <c r="X194" s="38"/>
      <c r="Y194" s="38"/>
      <c r="Z194" s="38"/>
      <c r="AA194" s="38"/>
      <c r="AB194" s="38"/>
      <c r="AC194" s="38"/>
      <c r="AD194" s="38"/>
      <c r="AE194" s="38"/>
      <c r="AR194" s="229" t="s">
        <v>245</v>
      </c>
      <c r="AT194" s="229" t="s">
        <v>165</v>
      </c>
      <c r="AU194" s="229" t="s">
        <v>88</v>
      </c>
      <c r="AY194" s="17" t="s">
        <v>162</v>
      </c>
      <c r="BE194" s="230">
        <f>IF(N194="základní",J194,0)</f>
        <v>0</v>
      </c>
      <c r="BF194" s="230">
        <f>IF(N194="snížená",J194,0)</f>
        <v>0</v>
      </c>
      <c r="BG194" s="230">
        <f>IF(N194="zákl. přenesená",J194,0)</f>
        <v>0</v>
      </c>
      <c r="BH194" s="230">
        <f>IF(N194="sníž. přenesená",J194,0)</f>
        <v>0</v>
      </c>
      <c r="BI194" s="230">
        <f>IF(N194="nulová",J194,0)</f>
        <v>0</v>
      </c>
      <c r="BJ194" s="17" t="s">
        <v>86</v>
      </c>
      <c r="BK194" s="230">
        <f>ROUND(I194*H194,2)</f>
        <v>0</v>
      </c>
      <c r="BL194" s="17" t="s">
        <v>245</v>
      </c>
      <c r="BM194" s="229" t="s">
        <v>977</v>
      </c>
    </row>
    <row r="195" s="2" customFormat="1" ht="16.5" customHeight="1">
      <c r="A195" s="38"/>
      <c r="B195" s="39"/>
      <c r="C195" s="218" t="s">
        <v>439</v>
      </c>
      <c r="D195" s="218" t="s">
        <v>165</v>
      </c>
      <c r="E195" s="219" t="s">
        <v>2438</v>
      </c>
      <c r="F195" s="220" t="s">
        <v>2439</v>
      </c>
      <c r="G195" s="221" t="s">
        <v>713</v>
      </c>
      <c r="H195" s="222">
        <v>1</v>
      </c>
      <c r="I195" s="223"/>
      <c r="J195" s="224">
        <f>ROUND(I195*H195,2)</f>
        <v>0</v>
      </c>
      <c r="K195" s="220" t="s">
        <v>1</v>
      </c>
      <c r="L195" s="44"/>
      <c r="M195" s="225" t="s">
        <v>1</v>
      </c>
      <c r="N195" s="226" t="s">
        <v>43</v>
      </c>
      <c r="O195" s="91"/>
      <c r="P195" s="227">
        <f>O195*H195</f>
        <v>0</v>
      </c>
      <c r="Q195" s="227">
        <v>0</v>
      </c>
      <c r="R195" s="227">
        <f>Q195*H195</f>
        <v>0</v>
      </c>
      <c r="S195" s="227">
        <v>0</v>
      </c>
      <c r="T195" s="228">
        <f>S195*H195</f>
        <v>0</v>
      </c>
      <c r="U195" s="38"/>
      <c r="V195" s="38"/>
      <c r="W195" s="38"/>
      <c r="X195" s="38"/>
      <c r="Y195" s="38"/>
      <c r="Z195" s="38"/>
      <c r="AA195" s="38"/>
      <c r="AB195" s="38"/>
      <c r="AC195" s="38"/>
      <c r="AD195" s="38"/>
      <c r="AE195" s="38"/>
      <c r="AR195" s="229" t="s">
        <v>245</v>
      </c>
      <c r="AT195" s="229" t="s">
        <v>165</v>
      </c>
      <c r="AU195" s="229" t="s">
        <v>88</v>
      </c>
      <c r="AY195" s="17" t="s">
        <v>162</v>
      </c>
      <c r="BE195" s="230">
        <f>IF(N195="základní",J195,0)</f>
        <v>0</v>
      </c>
      <c r="BF195" s="230">
        <f>IF(N195="snížená",J195,0)</f>
        <v>0</v>
      </c>
      <c r="BG195" s="230">
        <f>IF(N195="zákl. přenesená",J195,0)</f>
        <v>0</v>
      </c>
      <c r="BH195" s="230">
        <f>IF(N195="sníž. přenesená",J195,0)</f>
        <v>0</v>
      </c>
      <c r="BI195" s="230">
        <f>IF(N195="nulová",J195,0)</f>
        <v>0</v>
      </c>
      <c r="BJ195" s="17" t="s">
        <v>86</v>
      </c>
      <c r="BK195" s="230">
        <f>ROUND(I195*H195,2)</f>
        <v>0</v>
      </c>
      <c r="BL195" s="17" t="s">
        <v>245</v>
      </c>
      <c r="BM195" s="229" t="s">
        <v>987</v>
      </c>
    </row>
    <row r="196" s="2" customFormat="1" ht="16.5" customHeight="1">
      <c r="A196" s="38"/>
      <c r="B196" s="39"/>
      <c r="C196" s="218" t="s">
        <v>445</v>
      </c>
      <c r="D196" s="218" t="s">
        <v>165</v>
      </c>
      <c r="E196" s="219" t="s">
        <v>2440</v>
      </c>
      <c r="F196" s="220" t="s">
        <v>2441</v>
      </c>
      <c r="G196" s="221" t="s">
        <v>713</v>
      </c>
      <c r="H196" s="222">
        <v>1</v>
      </c>
      <c r="I196" s="223"/>
      <c r="J196" s="224">
        <f>ROUND(I196*H196,2)</f>
        <v>0</v>
      </c>
      <c r="K196" s="220" t="s">
        <v>1</v>
      </c>
      <c r="L196" s="44"/>
      <c r="M196" s="225" t="s">
        <v>1</v>
      </c>
      <c r="N196" s="226" t="s">
        <v>43</v>
      </c>
      <c r="O196" s="91"/>
      <c r="P196" s="227">
        <f>O196*H196</f>
        <v>0</v>
      </c>
      <c r="Q196" s="227">
        <v>0</v>
      </c>
      <c r="R196" s="227">
        <f>Q196*H196</f>
        <v>0</v>
      </c>
      <c r="S196" s="227">
        <v>0</v>
      </c>
      <c r="T196" s="228">
        <f>S196*H196</f>
        <v>0</v>
      </c>
      <c r="U196" s="38"/>
      <c r="V196" s="38"/>
      <c r="W196" s="38"/>
      <c r="X196" s="38"/>
      <c r="Y196" s="38"/>
      <c r="Z196" s="38"/>
      <c r="AA196" s="38"/>
      <c r="AB196" s="38"/>
      <c r="AC196" s="38"/>
      <c r="AD196" s="38"/>
      <c r="AE196" s="38"/>
      <c r="AR196" s="229" t="s">
        <v>245</v>
      </c>
      <c r="AT196" s="229" t="s">
        <v>165</v>
      </c>
      <c r="AU196" s="229" t="s">
        <v>88</v>
      </c>
      <c r="AY196" s="17" t="s">
        <v>162</v>
      </c>
      <c r="BE196" s="230">
        <f>IF(N196="základní",J196,0)</f>
        <v>0</v>
      </c>
      <c r="BF196" s="230">
        <f>IF(N196="snížená",J196,0)</f>
        <v>0</v>
      </c>
      <c r="BG196" s="230">
        <f>IF(N196="zákl. přenesená",J196,0)</f>
        <v>0</v>
      </c>
      <c r="BH196" s="230">
        <f>IF(N196="sníž. přenesená",J196,0)</f>
        <v>0</v>
      </c>
      <c r="BI196" s="230">
        <f>IF(N196="nulová",J196,0)</f>
        <v>0</v>
      </c>
      <c r="BJ196" s="17" t="s">
        <v>86</v>
      </c>
      <c r="BK196" s="230">
        <f>ROUND(I196*H196,2)</f>
        <v>0</v>
      </c>
      <c r="BL196" s="17" t="s">
        <v>245</v>
      </c>
      <c r="BM196" s="229" t="s">
        <v>996</v>
      </c>
    </row>
    <row r="197" s="2" customFormat="1" ht="16.5" customHeight="1">
      <c r="A197" s="38"/>
      <c r="B197" s="39"/>
      <c r="C197" s="218" t="s">
        <v>451</v>
      </c>
      <c r="D197" s="218" t="s">
        <v>165</v>
      </c>
      <c r="E197" s="219" t="s">
        <v>2442</v>
      </c>
      <c r="F197" s="220" t="s">
        <v>2443</v>
      </c>
      <c r="G197" s="221" t="s">
        <v>713</v>
      </c>
      <c r="H197" s="222">
        <v>2</v>
      </c>
      <c r="I197" s="223"/>
      <c r="J197" s="224">
        <f>ROUND(I197*H197,2)</f>
        <v>0</v>
      </c>
      <c r="K197" s="220" t="s">
        <v>1</v>
      </c>
      <c r="L197" s="44"/>
      <c r="M197" s="225" t="s">
        <v>1</v>
      </c>
      <c r="N197" s="226" t="s">
        <v>43</v>
      </c>
      <c r="O197" s="91"/>
      <c r="P197" s="227">
        <f>O197*H197</f>
        <v>0</v>
      </c>
      <c r="Q197" s="227">
        <v>0</v>
      </c>
      <c r="R197" s="227">
        <f>Q197*H197</f>
        <v>0</v>
      </c>
      <c r="S197" s="227">
        <v>0</v>
      </c>
      <c r="T197" s="228">
        <f>S197*H197</f>
        <v>0</v>
      </c>
      <c r="U197" s="38"/>
      <c r="V197" s="38"/>
      <c r="W197" s="38"/>
      <c r="X197" s="38"/>
      <c r="Y197" s="38"/>
      <c r="Z197" s="38"/>
      <c r="AA197" s="38"/>
      <c r="AB197" s="38"/>
      <c r="AC197" s="38"/>
      <c r="AD197" s="38"/>
      <c r="AE197" s="38"/>
      <c r="AR197" s="229" t="s">
        <v>245</v>
      </c>
      <c r="AT197" s="229" t="s">
        <v>165</v>
      </c>
      <c r="AU197" s="229" t="s">
        <v>88</v>
      </c>
      <c r="AY197" s="17" t="s">
        <v>162</v>
      </c>
      <c r="BE197" s="230">
        <f>IF(N197="základní",J197,0)</f>
        <v>0</v>
      </c>
      <c r="BF197" s="230">
        <f>IF(N197="snížená",J197,0)</f>
        <v>0</v>
      </c>
      <c r="BG197" s="230">
        <f>IF(N197="zákl. přenesená",J197,0)</f>
        <v>0</v>
      </c>
      <c r="BH197" s="230">
        <f>IF(N197="sníž. přenesená",J197,0)</f>
        <v>0</v>
      </c>
      <c r="BI197" s="230">
        <f>IF(N197="nulová",J197,0)</f>
        <v>0</v>
      </c>
      <c r="BJ197" s="17" t="s">
        <v>86</v>
      </c>
      <c r="BK197" s="230">
        <f>ROUND(I197*H197,2)</f>
        <v>0</v>
      </c>
      <c r="BL197" s="17" t="s">
        <v>245</v>
      </c>
      <c r="BM197" s="229" t="s">
        <v>1008</v>
      </c>
    </row>
    <row r="198" s="2" customFormat="1" ht="16.5" customHeight="1">
      <c r="A198" s="38"/>
      <c r="B198" s="39"/>
      <c r="C198" s="218" t="s">
        <v>456</v>
      </c>
      <c r="D198" s="218" t="s">
        <v>165</v>
      </c>
      <c r="E198" s="219" t="s">
        <v>2444</v>
      </c>
      <c r="F198" s="220" t="s">
        <v>2445</v>
      </c>
      <c r="G198" s="221" t="s">
        <v>268</v>
      </c>
      <c r="H198" s="222">
        <v>12</v>
      </c>
      <c r="I198" s="223"/>
      <c r="J198" s="224">
        <f>ROUND(I198*H198,2)</f>
        <v>0</v>
      </c>
      <c r="K198" s="220" t="s">
        <v>1</v>
      </c>
      <c r="L198" s="44"/>
      <c r="M198" s="225" t="s">
        <v>1</v>
      </c>
      <c r="N198" s="226" t="s">
        <v>43</v>
      </c>
      <c r="O198" s="91"/>
      <c r="P198" s="227">
        <f>O198*H198</f>
        <v>0</v>
      </c>
      <c r="Q198" s="227">
        <v>0</v>
      </c>
      <c r="R198" s="227">
        <f>Q198*H198</f>
        <v>0</v>
      </c>
      <c r="S198" s="227">
        <v>0</v>
      </c>
      <c r="T198" s="228">
        <f>S198*H198</f>
        <v>0</v>
      </c>
      <c r="U198" s="38"/>
      <c r="V198" s="38"/>
      <c r="W198" s="38"/>
      <c r="X198" s="38"/>
      <c r="Y198" s="38"/>
      <c r="Z198" s="38"/>
      <c r="AA198" s="38"/>
      <c r="AB198" s="38"/>
      <c r="AC198" s="38"/>
      <c r="AD198" s="38"/>
      <c r="AE198" s="38"/>
      <c r="AR198" s="229" t="s">
        <v>245</v>
      </c>
      <c r="AT198" s="229" t="s">
        <v>165</v>
      </c>
      <c r="AU198" s="229" t="s">
        <v>88</v>
      </c>
      <c r="AY198" s="17" t="s">
        <v>162</v>
      </c>
      <c r="BE198" s="230">
        <f>IF(N198="základní",J198,0)</f>
        <v>0</v>
      </c>
      <c r="BF198" s="230">
        <f>IF(N198="snížená",J198,0)</f>
        <v>0</v>
      </c>
      <c r="BG198" s="230">
        <f>IF(N198="zákl. přenesená",J198,0)</f>
        <v>0</v>
      </c>
      <c r="BH198" s="230">
        <f>IF(N198="sníž. přenesená",J198,0)</f>
        <v>0</v>
      </c>
      <c r="BI198" s="230">
        <f>IF(N198="nulová",J198,0)</f>
        <v>0</v>
      </c>
      <c r="BJ198" s="17" t="s">
        <v>86</v>
      </c>
      <c r="BK198" s="230">
        <f>ROUND(I198*H198,2)</f>
        <v>0</v>
      </c>
      <c r="BL198" s="17" t="s">
        <v>245</v>
      </c>
      <c r="BM198" s="229" t="s">
        <v>1019</v>
      </c>
    </row>
    <row r="199" s="2" customFormat="1" ht="16.5" customHeight="1">
      <c r="A199" s="38"/>
      <c r="B199" s="39"/>
      <c r="C199" s="218" t="s">
        <v>463</v>
      </c>
      <c r="D199" s="218" t="s">
        <v>165</v>
      </c>
      <c r="E199" s="219" t="s">
        <v>2446</v>
      </c>
      <c r="F199" s="220" t="s">
        <v>2447</v>
      </c>
      <c r="G199" s="221" t="s">
        <v>268</v>
      </c>
      <c r="H199" s="222">
        <v>12</v>
      </c>
      <c r="I199" s="223"/>
      <c r="J199" s="224">
        <f>ROUND(I199*H199,2)</f>
        <v>0</v>
      </c>
      <c r="K199" s="220" t="s">
        <v>1</v>
      </c>
      <c r="L199" s="44"/>
      <c r="M199" s="225" t="s">
        <v>1</v>
      </c>
      <c r="N199" s="226" t="s">
        <v>43</v>
      </c>
      <c r="O199" s="91"/>
      <c r="P199" s="227">
        <f>O199*H199</f>
        <v>0</v>
      </c>
      <c r="Q199" s="227">
        <v>0</v>
      </c>
      <c r="R199" s="227">
        <f>Q199*H199</f>
        <v>0</v>
      </c>
      <c r="S199" s="227">
        <v>0</v>
      </c>
      <c r="T199" s="228">
        <f>S199*H199</f>
        <v>0</v>
      </c>
      <c r="U199" s="38"/>
      <c r="V199" s="38"/>
      <c r="W199" s="38"/>
      <c r="X199" s="38"/>
      <c r="Y199" s="38"/>
      <c r="Z199" s="38"/>
      <c r="AA199" s="38"/>
      <c r="AB199" s="38"/>
      <c r="AC199" s="38"/>
      <c r="AD199" s="38"/>
      <c r="AE199" s="38"/>
      <c r="AR199" s="229" t="s">
        <v>245</v>
      </c>
      <c r="AT199" s="229" t="s">
        <v>165</v>
      </c>
      <c r="AU199" s="229" t="s">
        <v>88</v>
      </c>
      <c r="AY199" s="17" t="s">
        <v>162</v>
      </c>
      <c r="BE199" s="230">
        <f>IF(N199="základní",J199,0)</f>
        <v>0</v>
      </c>
      <c r="BF199" s="230">
        <f>IF(N199="snížená",J199,0)</f>
        <v>0</v>
      </c>
      <c r="BG199" s="230">
        <f>IF(N199="zákl. přenesená",J199,0)</f>
        <v>0</v>
      </c>
      <c r="BH199" s="230">
        <f>IF(N199="sníž. přenesená",J199,0)</f>
        <v>0</v>
      </c>
      <c r="BI199" s="230">
        <f>IF(N199="nulová",J199,0)</f>
        <v>0</v>
      </c>
      <c r="BJ199" s="17" t="s">
        <v>86</v>
      </c>
      <c r="BK199" s="230">
        <f>ROUND(I199*H199,2)</f>
        <v>0</v>
      </c>
      <c r="BL199" s="17" t="s">
        <v>245</v>
      </c>
      <c r="BM199" s="229" t="s">
        <v>1028</v>
      </c>
    </row>
    <row r="200" s="2" customFormat="1" ht="16.5" customHeight="1">
      <c r="A200" s="38"/>
      <c r="B200" s="39"/>
      <c r="C200" s="218" t="s">
        <v>467</v>
      </c>
      <c r="D200" s="218" t="s">
        <v>165</v>
      </c>
      <c r="E200" s="219" t="s">
        <v>2448</v>
      </c>
      <c r="F200" s="220" t="s">
        <v>2449</v>
      </c>
      <c r="G200" s="221" t="s">
        <v>268</v>
      </c>
      <c r="H200" s="222">
        <v>6</v>
      </c>
      <c r="I200" s="223"/>
      <c r="J200" s="224">
        <f>ROUND(I200*H200,2)</f>
        <v>0</v>
      </c>
      <c r="K200" s="220" t="s">
        <v>1</v>
      </c>
      <c r="L200" s="44"/>
      <c r="M200" s="225" t="s">
        <v>1</v>
      </c>
      <c r="N200" s="226" t="s">
        <v>43</v>
      </c>
      <c r="O200" s="91"/>
      <c r="P200" s="227">
        <f>O200*H200</f>
        <v>0</v>
      </c>
      <c r="Q200" s="227">
        <v>0</v>
      </c>
      <c r="R200" s="227">
        <f>Q200*H200</f>
        <v>0</v>
      </c>
      <c r="S200" s="227">
        <v>0</v>
      </c>
      <c r="T200" s="228">
        <f>S200*H200</f>
        <v>0</v>
      </c>
      <c r="U200" s="38"/>
      <c r="V200" s="38"/>
      <c r="W200" s="38"/>
      <c r="X200" s="38"/>
      <c r="Y200" s="38"/>
      <c r="Z200" s="38"/>
      <c r="AA200" s="38"/>
      <c r="AB200" s="38"/>
      <c r="AC200" s="38"/>
      <c r="AD200" s="38"/>
      <c r="AE200" s="38"/>
      <c r="AR200" s="229" t="s">
        <v>245</v>
      </c>
      <c r="AT200" s="229" t="s">
        <v>165</v>
      </c>
      <c r="AU200" s="229" t="s">
        <v>88</v>
      </c>
      <c r="AY200" s="17" t="s">
        <v>162</v>
      </c>
      <c r="BE200" s="230">
        <f>IF(N200="základní",J200,0)</f>
        <v>0</v>
      </c>
      <c r="BF200" s="230">
        <f>IF(N200="snížená",J200,0)</f>
        <v>0</v>
      </c>
      <c r="BG200" s="230">
        <f>IF(N200="zákl. přenesená",J200,0)</f>
        <v>0</v>
      </c>
      <c r="BH200" s="230">
        <f>IF(N200="sníž. přenesená",J200,0)</f>
        <v>0</v>
      </c>
      <c r="BI200" s="230">
        <f>IF(N200="nulová",J200,0)</f>
        <v>0</v>
      </c>
      <c r="BJ200" s="17" t="s">
        <v>86</v>
      </c>
      <c r="BK200" s="230">
        <f>ROUND(I200*H200,2)</f>
        <v>0</v>
      </c>
      <c r="BL200" s="17" t="s">
        <v>245</v>
      </c>
      <c r="BM200" s="229" t="s">
        <v>1036</v>
      </c>
    </row>
    <row r="201" s="2" customFormat="1" ht="16.5" customHeight="1">
      <c r="A201" s="38"/>
      <c r="B201" s="39"/>
      <c r="C201" s="218" t="s">
        <v>471</v>
      </c>
      <c r="D201" s="218" t="s">
        <v>165</v>
      </c>
      <c r="E201" s="219" t="s">
        <v>2450</v>
      </c>
      <c r="F201" s="220" t="s">
        <v>2451</v>
      </c>
      <c r="G201" s="221" t="s">
        <v>268</v>
      </c>
      <c r="H201" s="222">
        <v>5</v>
      </c>
      <c r="I201" s="223"/>
      <c r="J201" s="224">
        <f>ROUND(I201*H201,2)</f>
        <v>0</v>
      </c>
      <c r="K201" s="220" t="s">
        <v>1</v>
      </c>
      <c r="L201" s="44"/>
      <c r="M201" s="225" t="s">
        <v>1</v>
      </c>
      <c r="N201" s="226" t="s">
        <v>43</v>
      </c>
      <c r="O201" s="91"/>
      <c r="P201" s="227">
        <f>O201*H201</f>
        <v>0</v>
      </c>
      <c r="Q201" s="227">
        <v>0</v>
      </c>
      <c r="R201" s="227">
        <f>Q201*H201</f>
        <v>0</v>
      </c>
      <c r="S201" s="227">
        <v>0</v>
      </c>
      <c r="T201" s="228">
        <f>S201*H201</f>
        <v>0</v>
      </c>
      <c r="U201" s="38"/>
      <c r="V201" s="38"/>
      <c r="W201" s="38"/>
      <c r="X201" s="38"/>
      <c r="Y201" s="38"/>
      <c r="Z201" s="38"/>
      <c r="AA201" s="38"/>
      <c r="AB201" s="38"/>
      <c r="AC201" s="38"/>
      <c r="AD201" s="38"/>
      <c r="AE201" s="38"/>
      <c r="AR201" s="229" t="s">
        <v>245</v>
      </c>
      <c r="AT201" s="229" t="s">
        <v>165</v>
      </c>
      <c r="AU201" s="229" t="s">
        <v>88</v>
      </c>
      <c r="AY201" s="17" t="s">
        <v>162</v>
      </c>
      <c r="BE201" s="230">
        <f>IF(N201="základní",J201,0)</f>
        <v>0</v>
      </c>
      <c r="BF201" s="230">
        <f>IF(N201="snížená",J201,0)</f>
        <v>0</v>
      </c>
      <c r="BG201" s="230">
        <f>IF(N201="zákl. přenesená",J201,0)</f>
        <v>0</v>
      </c>
      <c r="BH201" s="230">
        <f>IF(N201="sníž. přenesená",J201,0)</f>
        <v>0</v>
      </c>
      <c r="BI201" s="230">
        <f>IF(N201="nulová",J201,0)</f>
        <v>0</v>
      </c>
      <c r="BJ201" s="17" t="s">
        <v>86</v>
      </c>
      <c r="BK201" s="230">
        <f>ROUND(I201*H201,2)</f>
        <v>0</v>
      </c>
      <c r="BL201" s="17" t="s">
        <v>245</v>
      </c>
      <c r="BM201" s="229" t="s">
        <v>1045</v>
      </c>
    </row>
    <row r="202" s="2" customFormat="1" ht="16.5" customHeight="1">
      <c r="A202" s="38"/>
      <c r="B202" s="39"/>
      <c r="C202" s="218" t="s">
        <v>477</v>
      </c>
      <c r="D202" s="218" t="s">
        <v>165</v>
      </c>
      <c r="E202" s="219" t="s">
        <v>2452</v>
      </c>
      <c r="F202" s="220" t="s">
        <v>2453</v>
      </c>
      <c r="G202" s="221" t="s">
        <v>268</v>
      </c>
      <c r="H202" s="222">
        <v>8</v>
      </c>
      <c r="I202" s="223"/>
      <c r="J202" s="224">
        <f>ROUND(I202*H202,2)</f>
        <v>0</v>
      </c>
      <c r="K202" s="220" t="s">
        <v>1</v>
      </c>
      <c r="L202" s="44"/>
      <c r="M202" s="225" t="s">
        <v>1</v>
      </c>
      <c r="N202" s="226" t="s">
        <v>43</v>
      </c>
      <c r="O202" s="91"/>
      <c r="P202" s="227">
        <f>O202*H202</f>
        <v>0</v>
      </c>
      <c r="Q202" s="227">
        <v>0</v>
      </c>
      <c r="R202" s="227">
        <f>Q202*H202</f>
        <v>0</v>
      </c>
      <c r="S202" s="227">
        <v>0</v>
      </c>
      <c r="T202" s="228">
        <f>S202*H202</f>
        <v>0</v>
      </c>
      <c r="U202" s="38"/>
      <c r="V202" s="38"/>
      <c r="W202" s="38"/>
      <c r="X202" s="38"/>
      <c r="Y202" s="38"/>
      <c r="Z202" s="38"/>
      <c r="AA202" s="38"/>
      <c r="AB202" s="38"/>
      <c r="AC202" s="38"/>
      <c r="AD202" s="38"/>
      <c r="AE202" s="38"/>
      <c r="AR202" s="229" t="s">
        <v>245</v>
      </c>
      <c r="AT202" s="229" t="s">
        <v>165</v>
      </c>
      <c r="AU202" s="229" t="s">
        <v>88</v>
      </c>
      <c r="AY202" s="17" t="s">
        <v>162</v>
      </c>
      <c r="BE202" s="230">
        <f>IF(N202="základní",J202,0)</f>
        <v>0</v>
      </c>
      <c r="BF202" s="230">
        <f>IF(N202="snížená",J202,0)</f>
        <v>0</v>
      </c>
      <c r="BG202" s="230">
        <f>IF(N202="zákl. přenesená",J202,0)</f>
        <v>0</v>
      </c>
      <c r="BH202" s="230">
        <f>IF(N202="sníž. přenesená",J202,0)</f>
        <v>0</v>
      </c>
      <c r="BI202" s="230">
        <f>IF(N202="nulová",J202,0)</f>
        <v>0</v>
      </c>
      <c r="BJ202" s="17" t="s">
        <v>86</v>
      </c>
      <c r="BK202" s="230">
        <f>ROUND(I202*H202,2)</f>
        <v>0</v>
      </c>
      <c r="BL202" s="17" t="s">
        <v>245</v>
      </c>
      <c r="BM202" s="229" t="s">
        <v>1055</v>
      </c>
    </row>
    <row r="203" s="2" customFormat="1" ht="16.5" customHeight="1">
      <c r="A203" s="38"/>
      <c r="B203" s="39"/>
      <c r="C203" s="218" t="s">
        <v>481</v>
      </c>
      <c r="D203" s="218" t="s">
        <v>165</v>
      </c>
      <c r="E203" s="219" t="s">
        <v>2454</v>
      </c>
      <c r="F203" s="220" t="s">
        <v>2455</v>
      </c>
      <c r="G203" s="221" t="s">
        <v>268</v>
      </c>
      <c r="H203" s="222">
        <v>1</v>
      </c>
      <c r="I203" s="223"/>
      <c r="J203" s="224">
        <f>ROUND(I203*H203,2)</f>
        <v>0</v>
      </c>
      <c r="K203" s="220" t="s">
        <v>1</v>
      </c>
      <c r="L203" s="44"/>
      <c r="M203" s="225" t="s">
        <v>1</v>
      </c>
      <c r="N203" s="226" t="s">
        <v>43</v>
      </c>
      <c r="O203" s="91"/>
      <c r="P203" s="227">
        <f>O203*H203</f>
        <v>0</v>
      </c>
      <c r="Q203" s="227">
        <v>0</v>
      </c>
      <c r="R203" s="227">
        <f>Q203*H203</f>
        <v>0</v>
      </c>
      <c r="S203" s="227">
        <v>0</v>
      </c>
      <c r="T203" s="228">
        <f>S203*H203</f>
        <v>0</v>
      </c>
      <c r="U203" s="38"/>
      <c r="V203" s="38"/>
      <c r="W203" s="38"/>
      <c r="X203" s="38"/>
      <c r="Y203" s="38"/>
      <c r="Z203" s="38"/>
      <c r="AA203" s="38"/>
      <c r="AB203" s="38"/>
      <c r="AC203" s="38"/>
      <c r="AD203" s="38"/>
      <c r="AE203" s="38"/>
      <c r="AR203" s="229" t="s">
        <v>245</v>
      </c>
      <c r="AT203" s="229" t="s">
        <v>165</v>
      </c>
      <c r="AU203" s="229" t="s">
        <v>88</v>
      </c>
      <c r="AY203" s="17" t="s">
        <v>162</v>
      </c>
      <c r="BE203" s="230">
        <f>IF(N203="základní",J203,0)</f>
        <v>0</v>
      </c>
      <c r="BF203" s="230">
        <f>IF(N203="snížená",J203,0)</f>
        <v>0</v>
      </c>
      <c r="BG203" s="230">
        <f>IF(N203="zákl. přenesená",J203,0)</f>
        <v>0</v>
      </c>
      <c r="BH203" s="230">
        <f>IF(N203="sníž. přenesená",J203,0)</f>
        <v>0</v>
      </c>
      <c r="BI203" s="230">
        <f>IF(N203="nulová",J203,0)</f>
        <v>0</v>
      </c>
      <c r="BJ203" s="17" t="s">
        <v>86</v>
      </c>
      <c r="BK203" s="230">
        <f>ROUND(I203*H203,2)</f>
        <v>0</v>
      </c>
      <c r="BL203" s="17" t="s">
        <v>245</v>
      </c>
      <c r="BM203" s="229" t="s">
        <v>1070</v>
      </c>
    </row>
    <row r="204" s="2" customFormat="1" ht="16.5" customHeight="1">
      <c r="A204" s="38"/>
      <c r="B204" s="39"/>
      <c r="C204" s="218" t="s">
        <v>487</v>
      </c>
      <c r="D204" s="218" t="s">
        <v>165</v>
      </c>
      <c r="E204" s="219" t="s">
        <v>2456</v>
      </c>
      <c r="F204" s="220" t="s">
        <v>2457</v>
      </c>
      <c r="G204" s="221" t="s">
        <v>268</v>
      </c>
      <c r="H204" s="222">
        <v>1</v>
      </c>
      <c r="I204" s="223"/>
      <c r="J204" s="224">
        <f>ROUND(I204*H204,2)</f>
        <v>0</v>
      </c>
      <c r="K204" s="220" t="s">
        <v>1</v>
      </c>
      <c r="L204" s="44"/>
      <c r="M204" s="225" t="s">
        <v>1</v>
      </c>
      <c r="N204" s="226" t="s">
        <v>43</v>
      </c>
      <c r="O204" s="91"/>
      <c r="P204" s="227">
        <f>O204*H204</f>
        <v>0</v>
      </c>
      <c r="Q204" s="227">
        <v>0</v>
      </c>
      <c r="R204" s="227">
        <f>Q204*H204</f>
        <v>0</v>
      </c>
      <c r="S204" s="227">
        <v>0</v>
      </c>
      <c r="T204" s="228">
        <f>S204*H204</f>
        <v>0</v>
      </c>
      <c r="U204" s="38"/>
      <c r="V204" s="38"/>
      <c r="W204" s="38"/>
      <c r="X204" s="38"/>
      <c r="Y204" s="38"/>
      <c r="Z204" s="38"/>
      <c r="AA204" s="38"/>
      <c r="AB204" s="38"/>
      <c r="AC204" s="38"/>
      <c r="AD204" s="38"/>
      <c r="AE204" s="38"/>
      <c r="AR204" s="229" t="s">
        <v>245</v>
      </c>
      <c r="AT204" s="229" t="s">
        <v>165</v>
      </c>
      <c r="AU204" s="229" t="s">
        <v>88</v>
      </c>
      <c r="AY204" s="17" t="s">
        <v>162</v>
      </c>
      <c r="BE204" s="230">
        <f>IF(N204="základní",J204,0)</f>
        <v>0</v>
      </c>
      <c r="BF204" s="230">
        <f>IF(N204="snížená",J204,0)</f>
        <v>0</v>
      </c>
      <c r="BG204" s="230">
        <f>IF(N204="zákl. přenesená",J204,0)</f>
        <v>0</v>
      </c>
      <c r="BH204" s="230">
        <f>IF(N204="sníž. přenesená",J204,0)</f>
        <v>0</v>
      </c>
      <c r="BI204" s="230">
        <f>IF(N204="nulová",J204,0)</f>
        <v>0</v>
      </c>
      <c r="BJ204" s="17" t="s">
        <v>86</v>
      </c>
      <c r="BK204" s="230">
        <f>ROUND(I204*H204,2)</f>
        <v>0</v>
      </c>
      <c r="BL204" s="17" t="s">
        <v>245</v>
      </c>
      <c r="BM204" s="229" t="s">
        <v>1082</v>
      </c>
    </row>
    <row r="205" s="2" customFormat="1" ht="16.5" customHeight="1">
      <c r="A205" s="38"/>
      <c r="B205" s="39"/>
      <c r="C205" s="218" t="s">
        <v>493</v>
      </c>
      <c r="D205" s="218" t="s">
        <v>165</v>
      </c>
      <c r="E205" s="219" t="s">
        <v>2458</v>
      </c>
      <c r="F205" s="220" t="s">
        <v>2459</v>
      </c>
      <c r="G205" s="221" t="s">
        <v>268</v>
      </c>
      <c r="H205" s="222">
        <v>1</v>
      </c>
      <c r="I205" s="223"/>
      <c r="J205" s="224">
        <f>ROUND(I205*H205,2)</f>
        <v>0</v>
      </c>
      <c r="K205" s="220" t="s">
        <v>1</v>
      </c>
      <c r="L205" s="44"/>
      <c r="M205" s="225" t="s">
        <v>1</v>
      </c>
      <c r="N205" s="226" t="s">
        <v>43</v>
      </c>
      <c r="O205" s="91"/>
      <c r="P205" s="227">
        <f>O205*H205</f>
        <v>0</v>
      </c>
      <c r="Q205" s="227">
        <v>0</v>
      </c>
      <c r="R205" s="227">
        <f>Q205*H205</f>
        <v>0</v>
      </c>
      <c r="S205" s="227">
        <v>0</v>
      </c>
      <c r="T205" s="228">
        <f>S205*H205</f>
        <v>0</v>
      </c>
      <c r="U205" s="38"/>
      <c r="V205" s="38"/>
      <c r="W205" s="38"/>
      <c r="X205" s="38"/>
      <c r="Y205" s="38"/>
      <c r="Z205" s="38"/>
      <c r="AA205" s="38"/>
      <c r="AB205" s="38"/>
      <c r="AC205" s="38"/>
      <c r="AD205" s="38"/>
      <c r="AE205" s="38"/>
      <c r="AR205" s="229" t="s">
        <v>245</v>
      </c>
      <c r="AT205" s="229" t="s">
        <v>165</v>
      </c>
      <c r="AU205" s="229" t="s">
        <v>88</v>
      </c>
      <c r="AY205" s="17" t="s">
        <v>162</v>
      </c>
      <c r="BE205" s="230">
        <f>IF(N205="základní",J205,0)</f>
        <v>0</v>
      </c>
      <c r="BF205" s="230">
        <f>IF(N205="snížená",J205,0)</f>
        <v>0</v>
      </c>
      <c r="BG205" s="230">
        <f>IF(N205="zákl. přenesená",J205,0)</f>
        <v>0</v>
      </c>
      <c r="BH205" s="230">
        <f>IF(N205="sníž. přenesená",J205,0)</f>
        <v>0</v>
      </c>
      <c r="BI205" s="230">
        <f>IF(N205="nulová",J205,0)</f>
        <v>0</v>
      </c>
      <c r="BJ205" s="17" t="s">
        <v>86</v>
      </c>
      <c r="BK205" s="230">
        <f>ROUND(I205*H205,2)</f>
        <v>0</v>
      </c>
      <c r="BL205" s="17" t="s">
        <v>245</v>
      </c>
      <c r="BM205" s="229" t="s">
        <v>1091</v>
      </c>
    </row>
    <row r="206" s="2" customFormat="1" ht="16.5" customHeight="1">
      <c r="A206" s="38"/>
      <c r="B206" s="39"/>
      <c r="C206" s="218" t="s">
        <v>767</v>
      </c>
      <c r="D206" s="218" t="s">
        <v>165</v>
      </c>
      <c r="E206" s="219" t="s">
        <v>2460</v>
      </c>
      <c r="F206" s="220" t="s">
        <v>2461</v>
      </c>
      <c r="G206" s="221" t="s">
        <v>268</v>
      </c>
      <c r="H206" s="222">
        <v>8</v>
      </c>
      <c r="I206" s="223"/>
      <c r="J206" s="224">
        <f>ROUND(I206*H206,2)</f>
        <v>0</v>
      </c>
      <c r="K206" s="220" t="s">
        <v>1</v>
      </c>
      <c r="L206" s="44"/>
      <c r="M206" s="225" t="s">
        <v>1</v>
      </c>
      <c r="N206" s="226" t="s">
        <v>43</v>
      </c>
      <c r="O206" s="91"/>
      <c r="P206" s="227">
        <f>O206*H206</f>
        <v>0</v>
      </c>
      <c r="Q206" s="227">
        <v>0</v>
      </c>
      <c r="R206" s="227">
        <f>Q206*H206</f>
        <v>0</v>
      </c>
      <c r="S206" s="227">
        <v>0</v>
      </c>
      <c r="T206" s="228">
        <f>S206*H206</f>
        <v>0</v>
      </c>
      <c r="U206" s="38"/>
      <c r="V206" s="38"/>
      <c r="W206" s="38"/>
      <c r="X206" s="38"/>
      <c r="Y206" s="38"/>
      <c r="Z206" s="38"/>
      <c r="AA206" s="38"/>
      <c r="AB206" s="38"/>
      <c r="AC206" s="38"/>
      <c r="AD206" s="38"/>
      <c r="AE206" s="38"/>
      <c r="AR206" s="229" t="s">
        <v>245</v>
      </c>
      <c r="AT206" s="229" t="s">
        <v>165</v>
      </c>
      <c r="AU206" s="229" t="s">
        <v>88</v>
      </c>
      <c r="AY206" s="17" t="s">
        <v>162</v>
      </c>
      <c r="BE206" s="230">
        <f>IF(N206="základní",J206,0)</f>
        <v>0</v>
      </c>
      <c r="BF206" s="230">
        <f>IF(N206="snížená",J206,0)</f>
        <v>0</v>
      </c>
      <c r="BG206" s="230">
        <f>IF(N206="zákl. přenesená",J206,0)</f>
        <v>0</v>
      </c>
      <c r="BH206" s="230">
        <f>IF(N206="sníž. přenesená",J206,0)</f>
        <v>0</v>
      </c>
      <c r="BI206" s="230">
        <f>IF(N206="nulová",J206,0)</f>
        <v>0</v>
      </c>
      <c r="BJ206" s="17" t="s">
        <v>86</v>
      </c>
      <c r="BK206" s="230">
        <f>ROUND(I206*H206,2)</f>
        <v>0</v>
      </c>
      <c r="BL206" s="17" t="s">
        <v>245</v>
      </c>
      <c r="BM206" s="229" t="s">
        <v>1102</v>
      </c>
    </row>
    <row r="207" s="2" customFormat="1" ht="16.5" customHeight="1">
      <c r="A207" s="38"/>
      <c r="B207" s="39"/>
      <c r="C207" s="218" t="s">
        <v>771</v>
      </c>
      <c r="D207" s="218" t="s">
        <v>165</v>
      </c>
      <c r="E207" s="219" t="s">
        <v>2462</v>
      </c>
      <c r="F207" s="220" t="s">
        <v>2463</v>
      </c>
      <c r="G207" s="221" t="s">
        <v>268</v>
      </c>
      <c r="H207" s="222">
        <v>22</v>
      </c>
      <c r="I207" s="223"/>
      <c r="J207" s="224">
        <f>ROUND(I207*H207,2)</f>
        <v>0</v>
      </c>
      <c r="K207" s="220" t="s">
        <v>1</v>
      </c>
      <c r="L207" s="44"/>
      <c r="M207" s="225" t="s">
        <v>1</v>
      </c>
      <c r="N207" s="226" t="s">
        <v>43</v>
      </c>
      <c r="O207" s="91"/>
      <c r="P207" s="227">
        <f>O207*H207</f>
        <v>0</v>
      </c>
      <c r="Q207" s="227">
        <v>0</v>
      </c>
      <c r="R207" s="227">
        <f>Q207*H207</f>
        <v>0</v>
      </c>
      <c r="S207" s="227">
        <v>0</v>
      </c>
      <c r="T207" s="228">
        <f>S207*H207</f>
        <v>0</v>
      </c>
      <c r="U207" s="38"/>
      <c r="V207" s="38"/>
      <c r="W207" s="38"/>
      <c r="X207" s="38"/>
      <c r="Y207" s="38"/>
      <c r="Z207" s="38"/>
      <c r="AA207" s="38"/>
      <c r="AB207" s="38"/>
      <c r="AC207" s="38"/>
      <c r="AD207" s="38"/>
      <c r="AE207" s="38"/>
      <c r="AR207" s="229" t="s">
        <v>245</v>
      </c>
      <c r="AT207" s="229" t="s">
        <v>165</v>
      </c>
      <c r="AU207" s="229" t="s">
        <v>88</v>
      </c>
      <c r="AY207" s="17" t="s">
        <v>162</v>
      </c>
      <c r="BE207" s="230">
        <f>IF(N207="základní",J207,0)</f>
        <v>0</v>
      </c>
      <c r="BF207" s="230">
        <f>IF(N207="snížená",J207,0)</f>
        <v>0</v>
      </c>
      <c r="BG207" s="230">
        <f>IF(N207="zákl. přenesená",J207,0)</f>
        <v>0</v>
      </c>
      <c r="BH207" s="230">
        <f>IF(N207="sníž. přenesená",J207,0)</f>
        <v>0</v>
      </c>
      <c r="BI207" s="230">
        <f>IF(N207="nulová",J207,0)</f>
        <v>0</v>
      </c>
      <c r="BJ207" s="17" t="s">
        <v>86</v>
      </c>
      <c r="BK207" s="230">
        <f>ROUND(I207*H207,2)</f>
        <v>0</v>
      </c>
      <c r="BL207" s="17" t="s">
        <v>245</v>
      </c>
      <c r="BM207" s="229" t="s">
        <v>1110</v>
      </c>
    </row>
    <row r="208" s="2" customFormat="1" ht="16.5" customHeight="1">
      <c r="A208" s="38"/>
      <c r="B208" s="39"/>
      <c r="C208" s="218" t="s">
        <v>777</v>
      </c>
      <c r="D208" s="218" t="s">
        <v>165</v>
      </c>
      <c r="E208" s="219" t="s">
        <v>2464</v>
      </c>
      <c r="F208" s="220" t="s">
        <v>2465</v>
      </c>
      <c r="G208" s="221" t="s">
        <v>268</v>
      </c>
      <c r="H208" s="222">
        <v>2</v>
      </c>
      <c r="I208" s="223"/>
      <c r="J208" s="224">
        <f>ROUND(I208*H208,2)</f>
        <v>0</v>
      </c>
      <c r="K208" s="220" t="s">
        <v>1</v>
      </c>
      <c r="L208" s="44"/>
      <c r="M208" s="225" t="s">
        <v>1</v>
      </c>
      <c r="N208" s="226" t="s">
        <v>43</v>
      </c>
      <c r="O208" s="91"/>
      <c r="P208" s="227">
        <f>O208*H208</f>
        <v>0</v>
      </c>
      <c r="Q208" s="227">
        <v>0</v>
      </c>
      <c r="R208" s="227">
        <f>Q208*H208</f>
        <v>0</v>
      </c>
      <c r="S208" s="227">
        <v>0</v>
      </c>
      <c r="T208" s="228">
        <f>S208*H208</f>
        <v>0</v>
      </c>
      <c r="U208" s="38"/>
      <c r="V208" s="38"/>
      <c r="W208" s="38"/>
      <c r="X208" s="38"/>
      <c r="Y208" s="38"/>
      <c r="Z208" s="38"/>
      <c r="AA208" s="38"/>
      <c r="AB208" s="38"/>
      <c r="AC208" s="38"/>
      <c r="AD208" s="38"/>
      <c r="AE208" s="38"/>
      <c r="AR208" s="229" t="s">
        <v>245</v>
      </c>
      <c r="AT208" s="229" t="s">
        <v>165</v>
      </c>
      <c r="AU208" s="229" t="s">
        <v>88</v>
      </c>
      <c r="AY208" s="17" t="s">
        <v>162</v>
      </c>
      <c r="BE208" s="230">
        <f>IF(N208="základní",J208,0)</f>
        <v>0</v>
      </c>
      <c r="BF208" s="230">
        <f>IF(N208="snížená",J208,0)</f>
        <v>0</v>
      </c>
      <c r="BG208" s="230">
        <f>IF(N208="zákl. přenesená",J208,0)</f>
        <v>0</v>
      </c>
      <c r="BH208" s="230">
        <f>IF(N208="sníž. přenesená",J208,0)</f>
        <v>0</v>
      </c>
      <c r="BI208" s="230">
        <f>IF(N208="nulová",J208,0)</f>
        <v>0</v>
      </c>
      <c r="BJ208" s="17" t="s">
        <v>86</v>
      </c>
      <c r="BK208" s="230">
        <f>ROUND(I208*H208,2)</f>
        <v>0</v>
      </c>
      <c r="BL208" s="17" t="s">
        <v>245</v>
      </c>
      <c r="BM208" s="229" t="s">
        <v>1122</v>
      </c>
    </row>
    <row r="209" s="2" customFormat="1" ht="16.5" customHeight="1">
      <c r="A209" s="38"/>
      <c r="B209" s="39"/>
      <c r="C209" s="218" t="s">
        <v>782</v>
      </c>
      <c r="D209" s="218" t="s">
        <v>165</v>
      </c>
      <c r="E209" s="219" t="s">
        <v>2466</v>
      </c>
      <c r="F209" s="220" t="s">
        <v>2467</v>
      </c>
      <c r="G209" s="221" t="s">
        <v>268</v>
      </c>
      <c r="H209" s="222">
        <v>1</v>
      </c>
      <c r="I209" s="223"/>
      <c r="J209" s="224">
        <f>ROUND(I209*H209,2)</f>
        <v>0</v>
      </c>
      <c r="K209" s="220" t="s">
        <v>1</v>
      </c>
      <c r="L209" s="44"/>
      <c r="M209" s="225" t="s">
        <v>1</v>
      </c>
      <c r="N209" s="226" t="s">
        <v>43</v>
      </c>
      <c r="O209" s="91"/>
      <c r="P209" s="227">
        <f>O209*H209</f>
        <v>0</v>
      </c>
      <c r="Q209" s="227">
        <v>0</v>
      </c>
      <c r="R209" s="227">
        <f>Q209*H209</f>
        <v>0</v>
      </c>
      <c r="S209" s="227">
        <v>0</v>
      </c>
      <c r="T209" s="228">
        <f>S209*H209</f>
        <v>0</v>
      </c>
      <c r="U209" s="38"/>
      <c r="V209" s="38"/>
      <c r="W209" s="38"/>
      <c r="X209" s="38"/>
      <c r="Y209" s="38"/>
      <c r="Z209" s="38"/>
      <c r="AA209" s="38"/>
      <c r="AB209" s="38"/>
      <c r="AC209" s="38"/>
      <c r="AD209" s="38"/>
      <c r="AE209" s="38"/>
      <c r="AR209" s="229" t="s">
        <v>245</v>
      </c>
      <c r="AT209" s="229" t="s">
        <v>165</v>
      </c>
      <c r="AU209" s="229" t="s">
        <v>88</v>
      </c>
      <c r="AY209" s="17" t="s">
        <v>162</v>
      </c>
      <c r="BE209" s="230">
        <f>IF(N209="základní",J209,0)</f>
        <v>0</v>
      </c>
      <c r="BF209" s="230">
        <f>IF(N209="snížená",J209,0)</f>
        <v>0</v>
      </c>
      <c r="BG209" s="230">
        <f>IF(N209="zákl. přenesená",J209,0)</f>
        <v>0</v>
      </c>
      <c r="BH209" s="230">
        <f>IF(N209="sníž. přenesená",J209,0)</f>
        <v>0</v>
      </c>
      <c r="BI209" s="230">
        <f>IF(N209="nulová",J209,0)</f>
        <v>0</v>
      </c>
      <c r="BJ209" s="17" t="s">
        <v>86</v>
      </c>
      <c r="BK209" s="230">
        <f>ROUND(I209*H209,2)</f>
        <v>0</v>
      </c>
      <c r="BL209" s="17" t="s">
        <v>245</v>
      </c>
      <c r="BM209" s="229" t="s">
        <v>1131</v>
      </c>
    </row>
    <row r="210" s="2" customFormat="1" ht="16.5" customHeight="1">
      <c r="A210" s="38"/>
      <c r="B210" s="39"/>
      <c r="C210" s="218" t="s">
        <v>786</v>
      </c>
      <c r="D210" s="218" t="s">
        <v>165</v>
      </c>
      <c r="E210" s="219" t="s">
        <v>2468</v>
      </c>
      <c r="F210" s="220" t="s">
        <v>2469</v>
      </c>
      <c r="G210" s="221" t="s">
        <v>268</v>
      </c>
      <c r="H210" s="222">
        <v>1</v>
      </c>
      <c r="I210" s="223"/>
      <c r="J210" s="224">
        <f>ROUND(I210*H210,2)</f>
        <v>0</v>
      </c>
      <c r="K210" s="220" t="s">
        <v>1</v>
      </c>
      <c r="L210" s="44"/>
      <c r="M210" s="225" t="s">
        <v>1</v>
      </c>
      <c r="N210" s="226" t="s">
        <v>43</v>
      </c>
      <c r="O210" s="91"/>
      <c r="P210" s="227">
        <f>O210*H210</f>
        <v>0</v>
      </c>
      <c r="Q210" s="227">
        <v>0</v>
      </c>
      <c r="R210" s="227">
        <f>Q210*H210</f>
        <v>0</v>
      </c>
      <c r="S210" s="227">
        <v>0</v>
      </c>
      <c r="T210" s="228">
        <f>S210*H210</f>
        <v>0</v>
      </c>
      <c r="U210" s="38"/>
      <c r="V210" s="38"/>
      <c r="W210" s="38"/>
      <c r="X210" s="38"/>
      <c r="Y210" s="38"/>
      <c r="Z210" s="38"/>
      <c r="AA210" s="38"/>
      <c r="AB210" s="38"/>
      <c r="AC210" s="38"/>
      <c r="AD210" s="38"/>
      <c r="AE210" s="38"/>
      <c r="AR210" s="229" t="s">
        <v>245</v>
      </c>
      <c r="AT210" s="229" t="s">
        <v>165</v>
      </c>
      <c r="AU210" s="229" t="s">
        <v>88</v>
      </c>
      <c r="AY210" s="17" t="s">
        <v>162</v>
      </c>
      <c r="BE210" s="230">
        <f>IF(N210="základní",J210,0)</f>
        <v>0</v>
      </c>
      <c r="BF210" s="230">
        <f>IF(N210="snížená",J210,0)</f>
        <v>0</v>
      </c>
      <c r="BG210" s="230">
        <f>IF(N210="zákl. přenesená",J210,0)</f>
        <v>0</v>
      </c>
      <c r="BH210" s="230">
        <f>IF(N210="sníž. přenesená",J210,0)</f>
        <v>0</v>
      </c>
      <c r="BI210" s="230">
        <f>IF(N210="nulová",J210,0)</f>
        <v>0</v>
      </c>
      <c r="BJ210" s="17" t="s">
        <v>86</v>
      </c>
      <c r="BK210" s="230">
        <f>ROUND(I210*H210,2)</f>
        <v>0</v>
      </c>
      <c r="BL210" s="17" t="s">
        <v>245</v>
      </c>
      <c r="BM210" s="229" t="s">
        <v>1137</v>
      </c>
    </row>
    <row r="211" s="2" customFormat="1" ht="16.5" customHeight="1">
      <c r="A211" s="38"/>
      <c r="B211" s="39"/>
      <c r="C211" s="218" t="s">
        <v>793</v>
      </c>
      <c r="D211" s="218" t="s">
        <v>165</v>
      </c>
      <c r="E211" s="219" t="s">
        <v>2470</v>
      </c>
      <c r="F211" s="220" t="s">
        <v>2471</v>
      </c>
      <c r="G211" s="221" t="s">
        <v>268</v>
      </c>
      <c r="H211" s="222">
        <v>2</v>
      </c>
      <c r="I211" s="223"/>
      <c r="J211" s="224">
        <f>ROUND(I211*H211,2)</f>
        <v>0</v>
      </c>
      <c r="K211" s="220" t="s">
        <v>1</v>
      </c>
      <c r="L211" s="44"/>
      <c r="M211" s="225" t="s">
        <v>1</v>
      </c>
      <c r="N211" s="226" t="s">
        <v>43</v>
      </c>
      <c r="O211" s="91"/>
      <c r="P211" s="227">
        <f>O211*H211</f>
        <v>0</v>
      </c>
      <c r="Q211" s="227">
        <v>0</v>
      </c>
      <c r="R211" s="227">
        <f>Q211*H211</f>
        <v>0</v>
      </c>
      <c r="S211" s="227">
        <v>0</v>
      </c>
      <c r="T211" s="228">
        <f>S211*H211</f>
        <v>0</v>
      </c>
      <c r="U211" s="38"/>
      <c r="V211" s="38"/>
      <c r="W211" s="38"/>
      <c r="X211" s="38"/>
      <c r="Y211" s="38"/>
      <c r="Z211" s="38"/>
      <c r="AA211" s="38"/>
      <c r="AB211" s="38"/>
      <c r="AC211" s="38"/>
      <c r="AD211" s="38"/>
      <c r="AE211" s="38"/>
      <c r="AR211" s="229" t="s">
        <v>245</v>
      </c>
      <c r="AT211" s="229" t="s">
        <v>165</v>
      </c>
      <c r="AU211" s="229" t="s">
        <v>88</v>
      </c>
      <c r="AY211" s="17" t="s">
        <v>162</v>
      </c>
      <c r="BE211" s="230">
        <f>IF(N211="základní",J211,0)</f>
        <v>0</v>
      </c>
      <c r="BF211" s="230">
        <f>IF(N211="snížená",J211,0)</f>
        <v>0</v>
      </c>
      <c r="BG211" s="230">
        <f>IF(N211="zákl. přenesená",J211,0)</f>
        <v>0</v>
      </c>
      <c r="BH211" s="230">
        <f>IF(N211="sníž. přenesená",J211,0)</f>
        <v>0</v>
      </c>
      <c r="BI211" s="230">
        <f>IF(N211="nulová",J211,0)</f>
        <v>0</v>
      </c>
      <c r="BJ211" s="17" t="s">
        <v>86</v>
      </c>
      <c r="BK211" s="230">
        <f>ROUND(I211*H211,2)</f>
        <v>0</v>
      </c>
      <c r="BL211" s="17" t="s">
        <v>245</v>
      </c>
      <c r="BM211" s="229" t="s">
        <v>1145</v>
      </c>
    </row>
    <row r="212" s="2" customFormat="1" ht="16.5" customHeight="1">
      <c r="A212" s="38"/>
      <c r="B212" s="39"/>
      <c r="C212" s="218" t="s">
        <v>797</v>
      </c>
      <c r="D212" s="218" t="s">
        <v>165</v>
      </c>
      <c r="E212" s="219" t="s">
        <v>2472</v>
      </c>
      <c r="F212" s="220" t="s">
        <v>2473</v>
      </c>
      <c r="G212" s="221" t="s">
        <v>268</v>
      </c>
      <c r="H212" s="222">
        <v>22</v>
      </c>
      <c r="I212" s="223"/>
      <c r="J212" s="224">
        <f>ROUND(I212*H212,2)</f>
        <v>0</v>
      </c>
      <c r="K212" s="220" t="s">
        <v>1</v>
      </c>
      <c r="L212" s="44"/>
      <c r="M212" s="225" t="s">
        <v>1</v>
      </c>
      <c r="N212" s="226" t="s">
        <v>43</v>
      </c>
      <c r="O212" s="91"/>
      <c r="P212" s="227">
        <f>O212*H212</f>
        <v>0</v>
      </c>
      <c r="Q212" s="227">
        <v>0</v>
      </c>
      <c r="R212" s="227">
        <f>Q212*H212</f>
        <v>0</v>
      </c>
      <c r="S212" s="227">
        <v>0</v>
      </c>
      <c r="T212" s="228">
        <f>S212*H212</f>
        <v>0</v>
      </c>
      <c r="U212" s="38"/>
      <c r="V212" s="38"/>
      <c r="W212" s="38"/>
      <c r="X212" s="38"/>
      <c r="Y212" s="38"/>
      <c r="Z212" s="38"/>
      <c r="AA212" s="38"/>
      <c r="AB212" s="38"/>
      <c r="AC212" s="38"/>
      <c r="AD212" s="38"/>
      <c r="AE212" s="38"/>
      <c r="AR212" s="229" t="s">
        <v>245</v>
      </c>
      <c r="AT212" s="229" t="s">
        <v>165</v>
      </c>
      <c r="AU212" s="229" t="s">
        <v>88</v>
      </c>
      <c r="AY212" s="17" t="s">
        <v>162</v>
      </c>
      <c r="BE212" s="230">
        <f>IF(N212="základní",J212,0)</f>
        <v>0</v>
      </c>
      <c r="BF212" s="230">
        <f>IF(N212="snížená",J212,0)</f>
        <v>0</v>
      </c>
      <c r="BG212" s="230">
        <f>IF(N212="zákl. přenesená",J212,0)</f>
        <v>0</v>
      </c>
      <c r="BH212" s="230">
        <f>IF(N212="sníž. přenesená",J212,0)</f>
        <v>0</v>
      </c>
      <c r="BI212" s="230">
        <f>IF(N212="nulová",J212,0)</f>
        <v>0</v>
      </c>
      <c r="BJ212" s="17" t="s">
        <v>86</v>
      </c>
      <c r="BK212" s="230">
        <f>ROUND(I212*H212,2)</f>
        <v>0</v>
      </c>
      <c r="BL212" s="17" t="s">
        <v>245</v>
      </c>
      <c r="BM212" s="229" t="s">
        <v>1156</v>
      </c>
    </row>
    <row r="213" s="2" customFormat="1" ht="16.5" customHeight="1">
      <c r="A213" s="38"/>
      <c r="B213" s="39"/>
      <c r="C213" s="218" t="s">
        <v>802</v>
      </c>
      <c r="D213" s="218" t="s">
        <v>165</v>
      </c>
      <c r="E213" s="219" t="s">
        <v>2474</v>
      </c>
      <c r="F213" s="220" t="s">
        <v>2475</v>
      </c>
      <c r="G213" s="221" t="s">
        <v>268</v>
      </c>
      <c r="H213" s="222">
        <v>44</v>
      </c>
      <c r="I213" s="223"/>
      <c r="J213" s="224">
        <f>ROUND(I213*H213,2)</f>
        <v>0</v>
      </c>
      <c r="K213" s="220" t="s">
        <v>1</v>
      </c>
      <c r="L213" s="44"/>
      <c r="M213" s="225" t="s">
        <v>1</v>
      </c>
      <c r="N213" s="226" t="s">
        <v>43</v>
      </c>
      <c r="O213" s="91"/>
      <c r="P213" s="227">
        <f>O213*H213</f>
        <v>0</v>
      </c>
      <c r="Q213" s="227">
        <v>0</v>
      </c>
      <c r="R213" s="227">
        <f>Q213*H213</f>
        <v>0</v>
      </c>
      <c r="S213" s="227">
        <v>0</v>
      </c>
      <c r="T213" s="228">
        <f>S213*H213</f>
        <v>0</v>
      </c>
      <c r="U213" s="38"/>
      <c r="V213" s="38"/>
      <c r="W213" s="38"/>
      <c r="X213" s="38"/>
      <c r="Y213" s="38"/>
      <c r="Z213" s="38"/>
      <c r="AA213" s="38"/>
      <c r="AB213" s="38"/>
      <c r="AC213" s="38"/>
      <c r="AD213" s="38"/>
      <c r="AE213" s="38"/>
      <c r="AR213" s="229" t="s">
        <v>245</v>
      </c>
      <c r="AT213" s="229" t="s">
        <v>165</v>
      </c>
      <c r="AU213" s="229" t="s">
        <v>88</v>
      </c>
      <c r="AY213" s="17" t="s">
        <v>162</v>
      </c>
      <c r="BE213" s="230">
        <f>IF(N213="základní",J213,0)</f>
        <v>0</v>
      </c>
      <c r="BF213" s="230">
        <f>IF(N213="snížená",J213,0)</f>
        <v>0</v>
      </c>
      <c r="BG213" s="230">
        <f>IF(N213="zákl. přenesená",J213,0)</f>
        <v>0</v>
      </c>
      <c r="BH213" s="230">
        <f>IF(N213="sníž. přenesená",J213,0)</f>
        <v>0</v>
      </c>
      <c r="BI213" s="230">
        <f>IF(N213="nulová",J213,0)</f>
        <v>0</v>
      </c>
      <c r="BJ213" s="17" t="s">
        <v>86</v>
      </c>
      <c r="BK213" s="230">
        <f>ROUND(I213*H213,2)</f>
        <v>0</v>
      </c>
      <c r="BL213" s="17" t="s">
        <v>245</v>
      </c>
      <c r="BM213" s="229" t="s">
        <v>1166</v>
      </c>
    </row>
    <row r="214" s="2" customFormat="1" ht="16.5" customHeight="1">
      <c r="A214" s="38"/>
      <c r="B214" s="39"/>
      <c r="C214" s="218" t="s">
        <v>807</v>
      </c>
      <c r="D214" s="218" t="s">
        <v>165</v>
      </c>
      <c r="E214" s="219" t="s">
        <v>2476</v>
      </c>
      <c r="F214" s="220" t="s">
        <v>2477</v>
      </c>
      <c r="G214" s="221" t="s">
        <v>268</v>
      </c>
      <c r="H214" s="222">
        <v>3</v>
      </c>
      <c r="I214" s="223"/>
      <c r="J214" s="224">
        <f>ROUND(I214*H214,2)</f>
        <v>0</v>
      </c>
      <c r="K214" s="220" t="s">
        <v>1</v>
      </c>
      <c r="L214" s="44"/>
      <c r="M214" s="225" t="s">
        <v>1</v>
      </c>
      <c r="N214" s="226" t="s">
        <v>43</v>
      </c>
      <c r="O214" s="91"/>
      <c r="P214" s="227">
        <f>O214*H214</f>
        <v>0</v>
      </c>
      <c r="Q214" s="227">
        <v>0</v>
      </c>
      <c r="R214" s="227">
        <f>Q214*H214</f>
        <v>0</v>
      </c>
      <c r="S214" s="227">
        <v>0</v>
      </c>
      <c r="T214" s="228">
        <f>S214*H214</f>
        <v>0</v>
      </c>
      <c r="U214" s="38"/>
      <c r="V214" s="38"/>
      <c r="W214" s="38"/>
      <c r="X214" s="38"/>
      <c r="Y214" s="38"/>
      <c r="Z214" s="38"/>
      <c r="AA214" s="38"/>
      <c r="AB214" s="38"/>
      <c r="AC214" s="38"/>
      <c r="AD214" s="38"/>
      <c r="AE214" s="38"/>
      <c r="AR214" s="229" t="s">
        <v>245</v>
      </c>
      <c r="AT214" s="229" t="s">
        <v>165</v>
      </c>
      <c r="AU214" s="229" t="s">
        <v>88</v>
      </c>
      <c r="AY214" s="17" t="s">
        <v>162</v>
      </c>
      <c r="BE214" s="230">
        <f>IF(N214="základní",J214,0)</f>
        <v>0</v>
      </c>
      <c r="BF214" s="230">
        <f>IF(N214="snížená",J214,0)</f>
        <v>0</v>
      </c>
      <c r="BG214" s="230">
        <f>IF(N214="zákl. přenesená",J214,0)</f>
        <v>0</v>
      </c>
      <c r="BH214" s="230">
        <f>IF(N214="sníž. přenesená",J214,0)</f>
        <v>0</v>
      </c>
      <c r="BI214" s="230">
        <f>IF(N214="nulová",J214,0)</f>
        <v>0</v>
      </c>
      <c r="BJ214" s="17" t="s">
        <v>86</v>
      </c>
      <c r="BK214" s="230">
        <f>ROUND(I214*H214,2)</f>
        <v>0</v>
      </c>
      <c r="BL214" s="17" t="s">
        <v>245</v>
      </c>
      <c r="BM214" s="229" t="s">
        <v>1175</v>
      </c>
    </row>
    <row r="215" s="2" customFormat="1" ht="16.5" customHeight="1">
      <c r="A215" s="38"/>
      <c r="B215" s="39"/>
      <c r="C215" s="218" t="s">
        <v>811</v>
      </c>
      <c r="D215" s="218" t="s">
        <v>165</v>
      </c>
      <c r="E215" s="219" t="s">
        <v>2478</v>
      </c>
      <c r="F215" s="220" t="s">
        <v>2479</v>
      </c>
      <c r="G215" s="221" t="s">
        <v>268</v>
      </c>
      <c r="H215" s="222">
        <v>2</v>
      </c>
      <c r="I215" s="223"/>
      <c r="J215" s="224">
        <f>ROUND(I215*H215,2)</f>
        <v>0</v>
      </c>
      <c r="K215" s="220" t="s">
        <v>1</v>
      </c>
      <c r="L215" s="44"/>
      <c r="M215" s="225" t="s">
        <v>1</v>
      </c>
      <c r="N215" s="226" t="s">
        <v>43</v>
      </c>
      <c r="O215" s="91"/>
      <c r="P215" s="227">
        <f>O215*H215</f>
        <v>0</v>
      </c>
      <c r="Q215" s="227">
        <v>0</v>
      </c>
      <c r="R215" s="227">
        <f>Q215*H215</f>
        <v>0</v>
      </c>
      <c r="S215" s="227">
        <v>0</v>
      </c>
      <c r="T215" s="228">
        <f>S215*H215</f>
        <v>0</v>
      </c>
      <c r="U215" s="38"/>
      <c r="V215" s="38"/>
      <c r="W215" s="38"/>
      <c r="X215" s="38"/>
      <c r="Y215" s="38"/>
      <c r="Z215" s="38"/>
      <c r="AA215" s="38"/>
      <c r="AB215" s="38"/>
      <c r="AC215" s="38"/>
      <c r="AD215" s="38"/>
      <c r="AE215" s="38"/>
      <c r="AR215" s="229" t="s">
        <v>245</v>
      </c>
      <c r="AT215" s="229" t="s">
        <v>165</v>
      </c>
      <c r="AU215" s="229" t="s">
        <v>88</v>
      </c>
      <c r="AY215" s="17" t="s">
        <v>162</v>
      </c>
      <c r="BE215" s="230">
        <f>IF(N215="základní",J215,0)</f>
        <v>0</v>
      </c>
      <c r="BF215" s="230">
        <f>IF(N215="snížená",J215,0)</f>
        <v>0</v>
      </c>
      <c r="BG215" s="230">
        <f>IF(N215="zákl. přenesená",J215,0)</f>
        <v>0</v>
      </c>
      <c r="BH215" s="230">
        <f>IF(N215="sníž. přenesená",J215,0)</f>
        <v>0</v>
      </c>
      <c r="BI215" s="230">
        <f>IF(N215="nulová",J215,0)</f>
        <v>0</v>
      </c>
      <c r="BJ215" s="17" t="s">
        <v>86</v>
      </c>
      <c r="BK215" s="230">
        <f>ROUND(I215*H215,2)</f>
        <v>0</v>
      </c>
      <c r="BL215" s="17" t="s">
        <v>245</v>
      </c>
      <c r="BM215" s="229" t="s">
        <v>1185</v>
      </c>
    </row>
    <row r="216" s="2" customFormat="1" ht="16.5" customHeight="1">
      <c r="A216" s="38"/>
      <c r="B216" s="39"/>
      <c r="C216" s="218" t="s">
        <v>815</v>
      </c>
      <c r="D216" s="218" t="s">
        <v>165</v>
      </c>
      <c r="E216" s="219" t="s">
        <v>2480</v>
      </c>
      <c r="F216" s="220" t="s">
        <v>2481</v>
      </c>
      <c r="G216" s="221" t="s">
        <v>268</v>
      </c>
      <c r="H216" s="222">
        <v>2</v>
      </c>
      <c r="I216" s="223"/>
      <c r="J216" s="224">
        <f>ROUND(I216*H216,2)</f>
        <v>0</v>
      </c>
      <c r="K216" s="220" t="s">
        <v>1</v>
      </c>
      <c r="L216" s="44"/>
      <c r="M216" s="225" t="s">
        <v>1</v>
      </c>
      <c r="N216" s="226" t="s">
        <v>43</v>
      </c>
      <c r="O216" s="91"/>
      <c r="P216" s="227">
        <f>O216*H216</f>
        <v>0</v>
      </c>
      <c r="Q216" s="227">
        <v>0</v>
      </c>
      <c r="R216" s="227">
        <f>Q216*H216</f>
        <v>0</v>
      </c>
      <c r="S216" s="227">
        <v>0</v>
      </c>
      <c r="T216" s="228">
        <f>S216*H216</f>
        <v>0</v>
      </c>
      <c r="U216" s="38"/>
      <c r="V216" s="38"/>
      <c r="W216" s="38"/>
      <c r="X216" s="38"/>
      <c r="Y216" s="38"/>
      <c r="Z216" s="38"/>
      <c r="AA216" s="38"/>
      <c r="AB216" s="38"/>
      <c r="AC216" s="38"/>
      <c r="AD216" s="38"/>
      <c r="AE216" s="38"/>
      <c r="AR216" s="229" t="s">
        <v>245</v>
      </c>
      <c r="AT216" s="229" t="s">
        <v>165</v>
      </c>
      <c r="AU216" s="229" t="s">
        <v>88</v>
      </c>
      <c r="AY216" s="17" t="s">
        <v>162</v>
      </c>
      <c r="BE216" s="230">
        <f>IF(N216="základní",J216,0)</f>
        <v>0</v>
      </c>
      <c r="BF216" s="230">
        <f>IF(N216="snížená",J216,0)</f>
        <v>0</v>
      </c>
      <c r="BG216" s="230">
        <f>IF(N216="zákl. přenesená",J216,0)</f>
        <v>0</v>
      </c>
      <c r="BH216" s="230">
        <f>IF(N216="sníž. přenesená",J216,0)</f>
        <v>0</v>
      </c>
      <c r="BI216" s="230">
        <f>IF(N216="nulová",J216,0)</f>
        <v>0</v>
      </c>
      <c r="BJ216" s="17" t="s">
        <v>86</v>
      </c>
      <c r="BK216" s="230">
        <f>ROUND(I216*H216,2)</f>
        <v>0</v>
      </c>
      <c r="BL216" s="17" t="s">
        <v>245</v>
      </c>
      <c r="BM216" s="229" t="s">
        <v>1194</v>
      </c>
    </row>
    <row r="217" s="2" customFormat="1" ht="16.5" customHeight="1">
      <c r="A217" s="38"/>
      <c r="B217" s="39"/>
      <c r="C217" s="218" t="s">
        <v>820</v>
      </c>
      <c r="D217" s="218" t="s">
        <v>165</v>
      </c>
      <c r="E217" s="219" t="s">
        <v>2482</v>
      </c>
      <c r="F217" s="220" t="s">
        <v>2483</v>
      </c>
      <c r="G217" s="221" t="s">
        <v>268</v>
      </c>
      <c r="H217" s="222">
        <v>1</v>
      </c>
      <c r="I217" s="223"/>
      <c r="J217" s="224">
        <f>ROUND(I217*H217,2)</f>
        <v>0</v>
      </c>
      <c r="K217" s="220" t="s">
        <v>1</v>
      </c>
      <c r="L217" s="44"/>
      <c r="M217" s="225" t="s">
        <v>1</v>
      </c>
      <c r="N217" s="226" t="s">
        <v>43</v>
      </c>
      <c r="O217" s="91"/>
      <c r="P217" s="227">
        <f>O217*H217</f>
        <v>0</v>
      </c>
      <c r="Q217" s="227">
        <v>0</v>
      </c>
      <c r="R217" s="227">
        <f>Q217*H217</f>
        <v>0</v>
      </c>
      <c r="S217" s="227">
        <v>0</v>
      </c>
      <c r="T217" s="228">
        <f>S217*H217</f>
        <v>0</v>
      </c>
      <c r="U217" s="38"/>
      <c r="V217" s="38"/>
      <c r="W217" s="38"/>
      <c r="X217" s="38"/>
      <c r="Y217" s="38"/>
      <c r="Z217" s="38"/>
      <c r="AA217" s="38"/>
      <c r="AB217" s="38"/>
      <c r="AC217" s="38"/>
      <c r="AD217" s="38"/>
      <c r="AE217" s="38"/>
      <c r="AR217" s="229" t="s">
        <v>245</v>
      </c>
      <c r="AT217" s="229" t="s">
        <v>165</v>
      </c>
      <c r="AU217" s="229" t="s">
        <v>88</v>
      </c>
      <c r="AY217" s="17" t="s">
        <v>162</v>
      </c>
      <c r="BE217" s="230">
        <f>IF(N217="základní",J217,0)</f>
        <v>0</v>
      </c>
      <c r="BF217" s="230">
        <f>IF(N217="snížená",J217,0)</f>
        <v>0</v>
      </c>
      <c r="BG217" s="230">
        <f>IF(N217="zákl. přenesená",J217,0)</f>
        <v>0</v>
      </c>
      <c r="BH217" s="230">
        <f>IF(N217="sníž. přenesená",J217,0)</f>
        <v>0</v>
      </c>
      <c r="BI217" s="230">
        <f>IF(N217="nulová",J217,0)</f>
        <v>0</v>
      </c>
      <c r="BJ217" s="17" t="s">
        <v>86</v>
      </c>
      <c r="BK217" s="230">
        <f>ROUND(I217*H217,2)</f>
        <v>0</v>
      </c>
      <c r="BL217" s="17" t="s">
        <v>245</v>
      </c>
      <c r="BM217" s="229" t="s">
        <v>1202</v>
      </c>
    </row>
    <row r="218" s="2" customFormat="1" ht="16.5" customHeight="1">
      <c r="A218" s="38"/>
      <c r="B218" s="39"/>
      <c r="C218" s="218" t="s">
        <v>825</v>
      </c>
      <c r="D218" s="218" t="s">
        <v>165</v>
      </c>
      <c r="E218" s="219" t="s">
        <v>2484</v>
      </c>
      <c r="F218" s="220" t="s">
        <v>2485</v>
      </c>
      <c r="G218" s="221" t="s">
        <v>268</v>
      </c>
      <c r="H218" s="222">
        <v>1</v>
      </c>
      <c r="I218" s="223"/>
      <c r="J218" s="224">
        <f>ROUND(I218*H218,2)</f>
        <v>0</v>
      </c>
      <c r="K218" s="220" t="s">
        <v>1</v>
      </c>
      <c r="L218" s="44"/>
      <c r="M218" s="225" t="s">
        <v>1</v>
      </c>
      <c r="N218" s="226" t="s">
        <v>43</v>
      </c>
      <c r="O218" s="91"/>
      <c r="P218" s="227">
        <f>O218*H218</f>
        <v>0</v>
      </c>
      <c r="Q218" s="227">
        <v>0</v>
      </c>
      <c r="R218" s="227">
        <f>Q218*H218</f>
        <v>0</v>
      </c>
      <c r="S218" s="227">
        <v>0</v>
      </c>
      <c r="T218" s="228">
        <f>S218*H218</f>
        <v>0</v>
      </c>
      <c r="U218" s="38"/>
      <c r="V218" s="38"/>
      <c r="W218" s="38"/>
      <c r="X218" s="38"/>
      <c r="Y218" s="38"/>
      <c r="Z218" s="38"/>
      <c r="AA218" s="38"/>
      <c r="AB218" s="38"/>
      <c r="AC218" s="38"/>
      <c r="AD218" s="38"/>
      <c r="AE218" s="38"/>
      <c r="AR218" s="229" t="s">
        <v>245</v>
      </c>
      <c r="AT218" s="229" t="s">
        <v>165</v>
      </c>
      <c r="AU218" s="229" t="s">
        <v>88</v>
      </c>
      <c r="AY218" s="17" t="s">
        <v>162</v>
      </c>
      <c r="BE218" s="230">
        <f>IF(N218="základní",J218,0)</f>
        <v>0</v>
      </c>
      <c r="BF218" s="230">
        <f>IF(N218="snížená",J218,0)</f>
        <v>0</v>
      </c>
      <c r="BG218" s="230">
        <f>IF(N218="zákl. přenesená",J218,0)</f>
        <v>0</v>
      </c>
      <c r="BH218" s="230">
        <f>IF(N218="sníž. přenesená",J218,0)</f>
        <v>0</v>
      </c>
      <c r="BI218" s="230">
        <f>IF(N218="nulová",J218,0)</f>
        <v>0</v>
      </c>
      <c r="BJ218" s="17" t="s">
        <v>86</v>
      </c>
      <c r="BK218" s="230">
        <f>ROUND(I218*H218,2)</f>
        <v>0</v>
      </c>
      <c r="BL218" s="17" t="s">
        <v>245</v>
      </c>
      <c r="BM218" s="229" t="s">
        <v>1210</v>
      </c>
    </row>
    <row r="219" s="2" customFormat="1" ht="16.5" customHeight="1">
      <c r="A219" s="38"/>
      <c r="B219" s="39"/>
      <c r="C219" s="218" t="s">
        <v>830</v>
      </c>
      <c r="D219" s="218" t="s">
        <v>165</v>
      </c>
      <c r="E219" s="219" t="s">
        <v>2486</v>
      </c>
      <c r="F219" s="220" t="s">
        <v>2487</v>
      </c>
      <c r="G219" s="221" t="s">
        <v>268</v>
      </c>
      <c r="H219" s="222">
        <v>8</v>
      </c>
      <c r="I219" s="223"/>
      <c r="J219" s="224">
        <f>ROUND(I219*H219,2)</f>
        <v>0</v>
      </c>
      <c r="K219" s="220" t="s">
        <v>1</v>
      </c>
      <c r="L219" s="44"/>
      <c r="M219" s="225" t="s">
        <v>1</v>
      </c>
      <c r="N219" s="226" t="s">
        <v>43</v>
      </c>
      <c r="O219" s="91"/>
      <c r="P219" s="227">
        <f>O219*H219</f>
        <v>0</v>
      </c>
      <c r="Q219" s="227">
        <v>0</v>
      </c>
      <c r="R219" s="227">
        <f>Q219*H219</f>
        <v>0</v>
      </c>
      <c r="S219" s="227">
        <v>0</v>
      </c>
      <c r="T219" s="228">
        <f>S219*H219</f>
        <v>0</v>
      </c>
      <c r="U219" s="38"/>
      <c r="V219" s="38"/>
      <c r="W219" s="38"/>
      <c r="X219" s="38"/>
      <c r="Y219" s="38"/>
      <c r="Z219" s="38"/>
      <c r="AA219" s="38"/>
      <c r="AB219" s="38"/>
      <c r="AC219" s="38"/>
      <c r="AD219" s="38"/>
      <c r="AE219" s="38"/>
      <c r="AR219" s="229" t="s">
        <v>245</v>
      </c>
      <c r="AT219" s="229" t="s">
        <v>165</v>
      </c>
      <c r="AU219" s="229" t="s">
        <v>88</v>
      </c>
      <c r="AY219" s="17" t="s">
        <v>162</v>
      </c>
      <c r="BE219" s="230">
        <f>IF(N219="základní",J219,0)</f>
        <v>0</v>
      </c>
      <c r="BF219" s="230">
        <f>IF(N219="snížená",J219,0)</f>
        <v>0</v>
      </c>
      <c r="BG219" s="230">
        <f>IF(N219="zákl. přenesená",J219,0)</f>
        <v>0</v>
      </c>
      <c r="BH219" s="230">
        <f>IF(N219="sníž. přenesená",J219,0)</f>
        <v>0</v>
      </c>
      <c r="BI219" s="230">
        <f>IF(N219="nulová",J219,0)</f>
        <v>0</v>
      </c>
      <c r="BJ219" s="17" t="s">
        <v>86</v>
      </c>
      <c r="BK219" s="230">
        <f>ROUND(I219*H219,2)</f>
        <v>0</v>
      </c>
      <c r="BL219" s="17" t="s">
        <v>245</v>
      </c>
      <c r="BM219" s="229" t="s">
        <v>1218</v>
      </c>
    </row>
    <row r="220" s="2" customFormat="1" ht="16.5" customHeight="1">
      <c r="A220" s="38"/>
      <c r="B220" s="39"/>
      <c r="C220" s="218" t="s">
        <v>835</v>
      </c>
      <c r="D220" s="218" t="s">
        <v>165</v>
      </c>
      <c r="E220" s="219" t="s">
        <v>2488</v>
      </c>
      <c r="F220" s="220" t="s">
        <v>2489</v>
      </c>
      <c r="G220" s="221" t="s">
        <v>268</v>
      </c>
      <c r="H220" s="222">
        <v>8</v>
      </c>
      <c r="I220" s="223"/>
      <c r="J220" s="224">
        <f>ROUND(I220*H220,2)</f>
        <v>0</v>
      </c>
      <c r="K220" s="220" t="s">
        <v>1</v>
      </c>
      <c r="L220" s="44"/>
      <c r="M220" s="225" t="s">
        <v>1</v>
      </c>
      <c r="N220" s="226" t="s">
        <v>43</v>
      </c>
      <c r="O220" s="91"/>
      <c r="P220" s="227">
        <f>O220*H220</f>
        <v>0</v>
      </c>
      <c r="Q220" s="227">
        <v>0</v>
      </c>
      <c r="R220" s="227">
        <f>Q220*H220</f>
        <v>0</v>
      </c>
      <c r="S220" s="227">
        <v>0</v>
      </c>
      <c r="T220" s="228">
        <f>S220*H220</f>
        <v>0</v>
      </c>
      <c r="U220" s="38"/>
      <c r="V220" s="38"/>
      <c r="W220" s="38"/>
      <c r="X220" s="38"/>
      <c r="Y220" s="38"/>
      <c r="Z220" s="38"/>
      <c r="AA220" s="38"/>
      <c r="AB220" s="38"/>
      <c r="AC220" s="38"/>
      <c r="AD220" s="38"/>
      <c r="AE220" s="38"/>
      <c r="AR220" s="229" t="s">
        <v>245</v>
      </c>
      <c r="AT220" s="229" t="s">
        <v>165</v>
      </c>
      <c r="AU220" s="229" t="s">
        <v>88</v>
      </c>
      <c r="AY220" s="17" t="s">
        <v>162</v>
      </c>
      <c r="BE220" s="230">
        <f>IF(N220="základní",J220,0)</f>
        <v>0</v>
      </c>
      <c r="BF220" s="230">
        <f>IF(N220="snížená",J220,0)</f>
        <v>0</v>
      </c>
      <c r="BG220" s="230">
        <f>IF(N220="zákl. přenesená",J220,0)</f>
        <v>0</v>
      </c>
      <c r="BH220" s="230">
        <f>IF(N220="sníž. přenesená",J220,0)</f>
        <v>0</v>
      </c>
      <c r="BI220" s="230">
        <f>IF(N220="nulová",J220,0)</f>
        <v>0</v>
      </c>
      <c r="BJ220" s="17" t="s">
        <v>86</v>
      </c>
      <c r="BK220" s="230">
        <f>ROUND(I220*H220,2)</f>
        <v>0</v>
      </c>
      <c r="BL220" s="17" t="s">
        <v>245</v>
      </c>
      <c r="BM220" s="229" t="s">
        <v>1227</v>
      </c>
    </row>
    <row r="221" s="2" customFormat="1" ht="16.5" customHeight="1">
      <c r="A221" s="38"/>
      <c r="B221" s="39"/>
      <c r="C221" s="218" t="s">
        <v>842</v>
      </c>
      <c r="D221" s="218" t="s">
        <v>165</v>
      </c>
      <c r="E221" s="219" t="s">
        <v>2490</v>
      </c>
      <c r="F221" s="220" t="s">
        <v>2491</v>
      </c>
      <c r="G221" s="221" t="s">
        <v>268</v>
      </c>
      <c r="H221" s="222">
        <v>3</v>
      </c>
      <c r="I221" s="223"/>
      <c r="J221" s="224">
        <f>ROUND(I221*H221,2)</f>
        <v>0</v>
      </c>
      <c r="K221" s="220" t="s">
        <v>1</v>
      </c>
      <c r="L221" s="44"/>
      <c r="M221" s="225" t="s">
        <v>1</v>
      </c>
      <c r="N221" s="226" t="s">
        <v>43</v>
      </c>
      <c r="O221" s="91"/>
      <c r="P221" s="227">
        <f>O221*H221</f>
        <v>0</v>
      </c>
      <c r="Q221" s="227">
        <v>0</v>
      </c>
      <c r="R221" s="227">
        <f>Q221*H221</f>
        <v>0</v>
      </c>
      <c r="S221" s="227">
        <v>0</v>
      </c>
      <c r="T221" s="228">
        <f>S221*H221</f>
        <v>0</v>
      </c>
      <c r="U221" s="38"/>
      <c r="V221" s="38"/>
      <c r="W221" s="38"/>
      <c r="X221" s="38"/>
      <c r="Y221" s="38"/>
      <c r="Z221" s="38"/>
      <c r="AA221" s="38"/>
      <c r="AB221" s="38"/>
      <c r="AC221" s="38"/>
      <c r="AD221" s="38"/>
      <c r="AE221" s="38"/>
      <c r="AR221" s="229" t="s">
        <v>245</v>
      </c>
      <c r="AT221" s="229" t="s">
        <v>165</v>
      </c>
      <c r="AU221" s="229" t="s">
        <v>88</v>
      </c>
      <c r="AY221" s="17" t="s">
        <v>162</v>
      </c>
      <c r="BE221" s="230">
        <f>IF(N221="základní",J221,0)</f>
        <v>0</v>
      </c>
      <c r="BF221" s="230">
        <f>IF(N221="snížená",J221,0)</f>
        <v>0</v>
      </c>
      <c r="BG221" s="230">
        <f>IF(N221="zákl. přenesená",J221,0)</f>
        <v>0</v>
      </c>
      <c r="BH221" s="230">
        <f>IF(N221="sníž. přenesená",J221,0)</f>
        <v>0</v>
      </c>
      <c r="BI221" s="230">
        <f>IF(N221="nulová",J221,0)</f>
        <v>0</v>
      </c>
      <c r="BJ221" s="17" t="s">
        <v>86</v>
      </c>
      <c r="BK221" s="230">
        <f>ROUND(I221*H221,2)</f>
        <v>0</v>
      </c>
      <c r="BL221" s="17" t="s">
        <v>245</v>
      </c>
      <c r="BM221" s="229" t="s">
        <v>1236</v>
      </c>
    </row>
    <row r="222" s="2" customFormat="1" ht="16.5" customHeight="1">
      <c r="A222" s="38"/>
      <c r="B222" s="39"/>
      <c r="C222" s="218" t="s">
        <v>849</v>
      </c>
      <c r="D222" s="218" t="s">
        <v>165</v>
      </c>
      <c r="E222" s="219" t="s">
        <v>2492</v>
      </c>
      <c r="F222" s="220" t="s">
        <v>2493</v>
      </c>
      <c r="G222" s="221" t="s">
        <v>268</v>
      </c>
      <c r="H222" s="222">
        <v>3</v>
      </c>
      <c r="I222" s="223"/>
      <c r="J222" s="224">
        <f>ROUND(I222*H222,2)</f>
        <v>0</v>
      </c>
      <c r="K222" s="220" t="s">
        <v>1</v>
      </c>
      <c r="L222" s="44"/>
      <c r="M222" s="225" t="s">
        <v>1</v>
      </c>
      <c r="N222" s="226" t="s">
        <v>43</v>
      </c>
      <c r="O222" s="91"/>
      <c r="P222" s="227">
        <f>O222*H222</f>
        <v>0</v>
      </c>
      <c r="Q222" s="227">
        <v>0</v>
      </c>
      <c r="R222" s="227">
        <f>Q222*H222</f>
        <v>0</v>
      </c>
      <c r="S222" s="227">
        <v>0</v>
      </c>
      <c r="T222" s="228">
        <f>S222*H222</f>
        <v>0</v>
      </c>
      <c r="U222" s="38"/>
      <c r="V222" s="38"/>
      <c r="W222" s="38"/>
      <c r="X222" s="38"/>
      <c r="Y222" s="38"/>
      <c r="Z222" s="38"/>
      <c r="AA222" s="38"/>
      <c r="AB222" s="38"/>
      <c r="AC222" s="38"/>
      <c r="AD222" s="38"/>
      <c r="AE222" s="38"/>
      <c r="AR222" s="229" t="s">
        <v>245</v>
      </c>
      <c r="AT222" s="229" t="s">
        <v>165</v>
      </c>
      <c r="AU222" s="229" t="s">
        <v>88</v>
      </c>
      <c r="AY222" s="17" t="s">
        <v>162</v>
      </c>
      <c r="BE222" s="230">
        <f>IF(N222="základní",J222,0)</f>
        <v>0</v>
      </c>
      <c r="BF222" s="230">
        <f>IF(N222="snížená",J222,0)</f>
        <v>0</v>
      </c>
      <c r="BG222" s="230">
        <f>IF(N222="zákl. přenesená",J222,0)</f>
        <v>0</v>
      </c>
      <c r="BH222" s="230">
        <f>IF(N222="sníž. přenesená",J222,0)</f>
        <v>0</v>
      </c>
      <c r="BI222" s="230">
        <f>IF(N222="nulová",J222,0)</f>
        <v>0</v>
      </c>
      <c r="BJ222" s="17" t="s">
        <v>86</v>
      </c>
      <c r="BK222" s="230">
        <f>ROUND(I222*H222,2)</f>
        <v>0</v>
      </c>
      <c r="BL222" s="17" t="s">
        <v>245</v>
      </c>
      <c r="BM222" s="229" t="s">
        <v>1244</v>
      </c>
    </row>
    <row r="223" s="2" customFormat="1" ht="16.5" customHeight="1">
      <c r="A223" s="38"/>
      <c r="B223" s="39"/>
      <c r="C223" s="218" t="s">
        <v>857</v>
      </c>
      <c r="D223" s="218" t="s">
        <v>165</v>
      </c>
      <c r="E223" s="219" t="s">
        <v>2494</v>
      </c>
      <c r="F223" s="220" t="s">
        <v>2495</v>
      </c>
      <c r="G223" s="221" t="s">
        <v>268</v>
      </c>
      <c r="H223" s="222">
        <v>6</v>
      </c>
      <c r="I223" s="223"/>
      <c r="J223" s="224">
        <f>ROUND(I223*H223,2)</f>
        <v>0</v>
      </c>
      <c r="K223" s="220" t="s">
        <v>1</v>
      </c>
      <c r="L223" s="44"/>
      <c r="M223" s="225" t="s">
        <v>1</v>
      </c>
      <c r="N223" s="226" t="s">
        <v>43</v>
      </c>
      <c r="O223" s="91"/>
      <c r="P223" s="227">
        <f>O223*H223</f>
        <v>0</v>
      </c>
      <c r="Q223" s="227">
        <v>0</v>
      </c>
      <c r="R223" s="227">
        <f>Q223*H223</f>
        <v>0</v>
      </c>
      <c r="S223" s="227">
        <v>0</v>
      </c>
      <c r="T223" s="228">
        <f>S223*H223</f>
        <v>0</v>
      </c>
      <c r="U223" s="38"/>
      <c r="V223" s="38"/>
      <c r="W223" s="38"/>
      <c r="X223" s="38"/>
      <c r="Y223" s="38"/>
      <c r="Z223" s="38"/>
      <c r="AA223" s="38"/>
      <c r="AB223" s="38"/>
      <c r="AC223" s="38"/>
      <c r="AD223" s="38"/>
      <c r="AE223" s="38"/>
      <c r="AR223" s="229" t="s">
        <v>245</v>
      </c>
      <c r="AT223" s="229" t="s">
        <v>165</v>
      </c>
      <c r="AU223" s="229" t="s">
        <v>88</v>
      </c>
      <c r="AY223" s="17" t="s">
        <v>162</v>
      </c>
      <c r="BE223" s="230">
        <f>IF(N223="základní",J223,0)</f>
        <v>0</v>
      </c>
      <c r="BF223" s="230">
        <f>IF(N223="snížená",J223,0)</f>
        <v>0</v>
      </c>
      <c r="BG223" s="230">
        <f>IF(N223="zákl. přenesená",J223,0)</f>
        <v>0</v>
      </c>
      <c r="BH223" s="230">
        <f>IF(N223="sníž. přenesená",J223,0)</f>
        <v>0</v>
      </c>
      <c r="BI223" s="230">
        <f>IF(N223="nulová",J223,0)</f>
        <v>0</v>
      </c>
      <c r="BJ223" s="17" t="s">
        <v>86</v>
      </c>
      <c r="BK223" s="230">
        <f>ROUND(I223*H223,2)</f>
        <v>0</v>
      </c>
      <c r="BL223" s="17" t="s">
        <v>245</v>
      </c>
      <c r="BM223" s="229" t="s">
        <v>1253</v>
      </c>
    </row>
    <row r="224" s="2" customFormat="1" ht="16.5" customHeight="1">
      <c r="A224" s="38"/>
      <c r="B224" s="39"/>
      <c r="C224" s="218" t="s">
        <v>862</v>
      </c>
      <c r="D224" s="218" t="s">
        <v>165</v>
      </c>
      <c r="E224" s="219" t="s">
        <v>2496</v>
      </c>
      <c r="F224" s="220" t="s">
        <v>2497</v>
      </c>
      <c r="G224" s="221" t="s">
        <v>268</v>
      </c>
      <c r="H224" s="222">
        <v>1</v>
      </c>
      <c r="I224" s="223"/>
      <c r="J224" s="224">
        <f>ROUND(I224*H224,2)</f>
        <v>0</v>
      </c>
      <c r="K224" s="220" t="s">
        <v>1</v>
      </c>
      <c r="L224" s="44"/>
      <c r="M224" s="225" t="s">
        <v>1</v>
      </c>
      <c r="N224" s="226" t="s">
        <v>43</v>
      </c>
      <c r="O224" s="91"/>
      <c r="P224" s="227">
        <f>O224*H224</f>
        <v>0</v>
      </c>
      <c r="Q224" s="227">
        <v>0</v>
      </c>
      <c r="R224" s="227">
        <f>Q224*H224</f>
        <v>0</v>
      </c>
      <c r="S224" s="227">
        <v>0</v>
      </c>
      <c r="T224" s="228">
        <f>S224*H224</f>
        <v>0</v>
      </c>
      <c r="U224" s="38"/>
      <c r="V224" s="38"/>
      <c r="W224" s="38"/>
      <c r="X224" s="38"/>
      <c r="Y224" s="38"/>
      <c r="Z224" s="38"/>
      <c r="AA224" s="38"/>
      <c r="AB224" s="38"/>
      <c r="AC224" s="38"/>
      <c r="AD224" s="38"/>
      <c r="AE224" s="38"/>
      <c r="AR224" s="229" t="s">
        <v>245</v>
      </c>
      <c r="AT224" s="229" t="s">
        <v>165</v>
      </c>
      <c r="AU224" s="229" t="s">
        <v>88</v>
      </c>
      <c r="AY224" s="17" t="s">
        <v>162</v>
      </c>
      <c r="BE224" s="230">
        <f>IF(N224="základní",J224,0)</f>
        <v>0</v>
      </c>
      <c r="BF224" s="230">
        <f>IF(N224="snížená",J224,0)</f>
        <v>0</v>
      </c>
      <c r="BG224" s="230">
        <f>IF(N224="zákl. přenesená",J224,0)</f>
        <v>0</v>
      </c>
      <c r="BH224" s="230">
        <f>IF(N224="sníž. přenesená",J224,0)</f>
        <v>0</v>
      </c>
      <c r="BI224" s="230">
        <f>IF(N224="nulová",J224,0)</f>
        <v>0</v>
      </c>
      <c r="BJ224" s="17" t="s">
        <v>86</v>
      </c>
      <c r="BK224" s="230">
        <f>ROUND(I224*H224,2)</f>
        <v>0</v>
      </c>
      <c r="BL224" s="17" t="s">
        <v>245</v>
      </c>
      <c r="BM224" s="229" t="s">
        <v>1262</v>
      </c>
    </row>
    <row r="225" s="2" customFormat="1" ht="16.5" customHeight="1">
      <c r="A225" s="38"/>
      <c r="B225" s="39"/>
      <c r="C225" s="218" t="s">
        <v>871</v>
      </c>
      <c r="D225" s="218" t="s">
        <v>165</v>
      </c>
      <c r="E225" s="219" t="s">
        <v>2498</v>
      </c>
      <c r="F225" s="220" t="s">
        <v>2499</v>
      </c>
      <c r="G225" s="221" t="s">
        <v>268</v>
      </c>
      <c r="H225" s="222">
        <v>1</v>
      </c>
      <c r="I225" s="223"/>
      <c r="J225" s="224">
        <f>ROUND(I225*H225,2)</f>
        <v>0</v>
      </c>
      <c r="K225" s="220" t="s">
        <v>1</v>
      </c>
      <c r="L225" s="44"/>
      <c r="M225" s="225" t="s">
        <v>1</v>
      </c>
      <c r="N225" s="226" t="s">
        <v>43</v>
      </c>
      <c r="O225" s="91"/>
      <c r="P225" s="227">
        <f>O225*H225</f>
        <v>0</v>
      </c>
      <c r="Q225" s="227">
        <v>0</v>
      </c>
      <c r="R225" s="227">
        <f>Q225*H225</f>
        <v>0</v>
      </c>
      <c r="S225" s="227">
        <v>0</v>
      </c>
      <c r="T225" s="228">
        <f>S225*H225</f>
        <v>0</v>
      </c>
      <c r="U225" s="38"/>
      <c r="V225" s="38"/>
      <c r="W225" s="38"/>
      <c r="X225" s="38"/>
      <c r="Y225" s="38"/>
      <c r="Z225" s="38"/>
      <c r="AA225" s="38"/>
      <c r="AB225" s="38"/>
      <c r="AC225" s="38"/>
      <c r="AD225" s="38"/>
      <c r="AE225" s="38"/>
      <c r="AR225" s="229" t="s">
        <v>245</v>
      </c>
      <c r="AT225" s="229" t="s">
        <v>165</v>
      </c>
      <c r="AU225" s="229" t="s">
        <v>88</v>
      </c>
      <c r="AY225" s="17" t="s">
        <v>162</v>
      </c>
      <c r="BE225" s="230">
        <f>IF(N225="základní",J225,0)</f>
        <v>0</v>
      </c>
      <c r="BF225" s="230">
        <f>IF(N225="snížená",J225,0)</f>
        <v>0</v>
      </c>
      <c r="BG225" s="230">
        <f>IF(N225="zákl. přenesená",J225,0)</f>
        <v>0</v>
      </c>
      <c r="BH225" s="230">
        <f>IF(N225="sníž. přenesená",J225,0)</f>
        <v>0</v>
      </c>
      <c r="BI225" s="230">
        <f>IF(N225="nulová",J225,0)</f>
        <v>0</v>
      </c>
      <c r="BJ225" s="17" t="s">
        <v>86</v>
      </c>
      <c r="BK225" s="230">
        <f>ROUND(I225*H225,2)</f>
        <v>0</v>
      </c>
      <c r="BL225" s="17" t="s">
        <v>245</v>
      </c>
      <c r="BM225" s="229" t="s">
        <v>1270</v>
      </c>
    </row>
    <row r="226" s="2" customFormat="1" ht="16.5" customHeight="1">
      <c r="A226" s="38"/>
      <c r="B226" s="39"/>
      <c r="C226" s="218" t="s">
        <v>876</v>
      </c>
      <c r="D226" s="218" t="s">
        <v>165</v>
      </c>
      <c r="E226" s="219" t="s">
        <v>2500</v>
      </c>
      <c r="F226" s="220" t="s">
        <v>2501</v>
      </c>
      <c r="G226" s="221" t="s">
        <v>268</v>
      </c>
      <c r="H226" s="222">
        <v>1</v>
      </c>
      <c r="I226" s="223"/>
      <c r="J226" s="224">
        <f>ROUND(I226*H226,2)</f>
        <v>0</v>
      </c>
      <c r="K226" s="220" t="s">
        <v>1</v>
      </c>
      <c r="L226" s="44"/>
      <c r="M226" s="225" t="s">
        <v>1</v>
      </c>
      <c r="N226" s="226" t="s">
        <v>43</v>
      </c>
      <c r="O226" s="91"/>
      <c r="P226" s="227">
        <f>O226*H226</f>
        <v>0</v>
      </c>
      <c r="Q226" s="227">
        <v>0</v>
      </c>
      <c r="R226" s="227">
        <f>Q226*H226</f>
        <v>0</v>
      </c>
      <c r="S226" s="227">
        <v>0</v>
      </c>
      <c r="T226" s="228">
        <f>S226*H226</f>
        <v>0</v>
      </c>
      <c r="U226" s="38"/>
      <c r="V226" s="38"/>
      <c r="W226" s="38"/>
      <c r="X226" s="38"/>
      <c r="Y226" s="38"/>
      <c r="Z226" s="38"/>
      <c r="AA226" s="38"/>
      <c r="AB226" s="38"/>
      <c r="AC226" s="38"/>
      <c r="AD226" s="38"/>
      <c r="AE226" s="38"/>
      <c r="AR226" s="229" t="s">
        <v>245</v>
      </c>
      <c r="AT226" s="229" t="s">
        <v>165</v>
      </c>
      <c r="AU226" s="229" t="s">
        <v>88</v>
      </c>
      <c r="AY226" s="17" t="s">
        <v>162</v>
      </c>
      <c r="BE226" s="230">
        <f>IF(N226="základní",J226,0)</f>
        <v>0</v>
      </c>
      <c r="BF226" s="230">
        <f>IF(N226="snížená",J226,0)</f>
        <v>0</v>
      </c>
      <c r="BG226" s="230">
        <f>IF(N226="zákl. přenesená",J226,0)</f>
        <v>0</v>
      </c>
      <c r="BH226" s="230">
        <f>IF(N226="sníž. přenesená",J226,0)</f>
        <v>0</v>
      </c>
      <c r="BI226" s="230">
        <f>IF(N226="nulová",J226,0)</f>
        <v>0</v>
      </c>
      <c r="BJ226" s="17" t="s">
        <v>86</v>
      </c>
      <c r="BK226" s="230">
        <f>ROUND(I226*H226,2)</f>
        <v>0</v>
      </c>
      <c r="BL226" s="17" t="s">
        <v>245</v>
      </c>
      <c r="BM226" s="229" t="s">
        <v>1278</v>
      </c>
    </row>
    <row r="227" s="2" customFormat="1" ht="16.5" customHeight="1">
      <c r="A227" s="38"/>
      <c r="B227" s="39"/>
      <c r="C227" s="218" t="s">
        <v>881</v>
      </c>
      <c r="D227" s="218" t="s">
        <v>165</v>
      </c>
      <c r="E227" s="219" t="s">
        <v>2502</v>
      </c>
      <c r="F227" s="220" t="s">
        <v>2503</v>
      </c>
      <c r="G227" s="221" t="s">
        <v>268</v>
      </c>
      <c r="H227" s="222">
        <v>3</v>
      </c>
      <c r="I227" s="223"/>
      <c r="J227" s="224">
        <f>ROUND(I227*H227,2)</f>
        <v>0</v>
      </c>
      <c r="K227" s="220" t="s">
        <v>1</v>
      </c>
      <c r="L227" s="44"/>
      <c r="M227" s="225" t="s">
        <v>1</v>
      </c>
      <c r="N227" s="226" t="s">
        <v>43</v>
      </c>
      <c r="O227" s="91"/>
      <c r="P227" s="227">
        <f>O227*H227</f>
        <v>0</v>
      </c>
      <c r="Q227" s="227">
        <v>0</v>
      </c>
      <c r="R227" s="227">
        <f>Q227*H227</f>
        <v>0</v>
      </c>
      <c r="S227" s="227">
        <v>0</v>
      </c>
      <c r="T227" s="228">
        <f>S227*H227</f>
        <v>0</v>
      </c>
      <c r="U227" s="38"/>
      <c r="V227" s="38"/>
      <c r="W227" s="38"/>
      <c r="X227" s="38"/>
      <c r="Y227" s="38"/>
      <c r="Z227" s="38"/>
      <c r="AA227" s="38"/>
      <c r="AB227" s="38"/>
      <c r="AC227" s="38"/>
      <c r="AD227" s="38"/>
      <c r="AE227" s="38"/>
      <c r="AR227" s="229" t="s">
        <v>245</v>
      </c>
      <c r="AT227" s="229" t="s">
        <v>165</v>
      </c>
      <c r="AU227" s="229" t="s">
        <v>88</v>
      </c>
      <c r="AY227" s="17" t="s">
        <v>162</v>
      </c>
      <c r="BE227" s="230">
        <f>IF(N227="základní",J227,0)</f>
        <v>0</v>
      </c>
      <c r="BF227" s="230">
        <f>IF(N227="snížená",J227,0)</f>
        <v>0</v>
      </c>
      <c r="BG227" s="230">
        <f>IF(N227="zákl. přenesená",J227,0)</f>
        <v>0</v>
      </c>
      <c r="BH227" s="230">
        <f>IF(N227="sníž. přenesená",J227,0)</f>
        <v>0</v>
      </c>
      <c r="BI227" s="230">
        <f>IF(N227="nulová",J227,0)</f>
        <v>0</v>
      </c>
      <c r="BJ227" s="17" t="s">
        <v>86</v>
      </c>
      <c r="BK227" s="230">
        <f>ROUND(I227*H227,2)</f>
        <v>0</v>
      </c>
      <c r="BL227" s="17" t="s">
        <v>245</v>
      </c>
      <c r="BM227" s="229" t="s">
        <v>1287</v>
      </c>
    </row>
    <row r="228" s="2" customFormat="1" ht="16.5" customHeight="1">
      <c r="A228" s="38"/>
      <c r="B228" s="39"/>
      <c r="C228" s="218" t="s">
        <v>887</v>
      </c>
      <c r="D228" s="218" t="s">
        <v>165</v>
      </c>
      <c r="E228" s="219" t="s">
        <v>2504</v>
      </c>
      <c r="F228" s="220" t="s">
        <v>2505</v>
      </c>
      <c r="G228" s="221" t="s">
        <v>268</v>
      </c>
      <c r="H228" s="222">
        <v>6</v>
      </c>
      <c r="I228" s="223"/>
      <c r="J228" s="224">
        <f>ROUND(I228*H228,2)</f>
        <v>0</v>
      </c>
      <c r="K228" s="220" t="s">
        <v>1</v>
      </c>
      <c r="L228" s="44"/>
      <c r="M228" s="225" t="s">
        <v>1</v>
      </c>
      <c r="N228" s="226" t="s">
        <v>43</v>
      </c>
      <c r="O228" s="91"/>
      <c r="P228" s="227">
        <f>O228*H228</f>
        <v>0</v>
      </c>
      <c r="Q228" s="227">
        <v>0</v>
      </c>
      <c r="R228" s="227">
        <f>Q228*H228</f>
        <v>0</v>
      </c>
      <c r="S228" s="227">
        <v>0</v>
      </c>
      <c r="T228" s="228">
        <f>S228*H228</f>
        <v>0</v>
      </c>
      <c r="U228" s="38"/>
      <c r="V228" s="38"/>
      <c r="W228" s="38"/>
      <c r="X228" s="38"/>
      <c r="Y228" s="38"/>
      <c r="Z228" s="38"/>
      <c r="AA228" s="38"/>
      <c r="AB228" s="38"/>
      <c r="AC228" s="38"/>
      <c r="AD228" s="38"/>
      <c r="AE228" s="38"/>
      <c r="AR228" s="229" t="s">
        <v>245</v>
      </c>
      <c r="AT228" s="229" t="s">
        <v>165</v>
      </c>
      <c r="AU228" s="229" t="s">
        <v>88</v>
      </c>
      <c r="AY228" s="17" t="s">
        <v>162</v>
      </c>
      <c r="BE228" s="230">
        <f>IF(N228="základní",J228,0)</f>
        <v>0</v>
      </c>
      <c r="BF228" s="230">
        <f>IF(N228="snížená",J228,0)</f>
        <v>0</v>
      </c>
      <c r="BG228" s="230">
        <f>IF(N228="zákl. přenesená",J228,0)</f>
        <v>0</v>
      </c>
      <c r="BH228" s="230">
        <f>IF(N228="sníž. přenesená",J228,0)</f>
        <v>0</v>
      </c>
      <c r="BI228" s="230">
        <f>IF(N228="nulová",J228,0)</f>
        <v>0</v>
      </c>
      <c r="BJ228" s="17" t="s">
        <v>86</v>
      </c>
      <c r="BK228" s="230">
        <f>ROUND(I228*H228,2)</f>
        <v>0</v>
      </c>
      <c r="BL228" s="17" t="s">
        <v>245</v>
      </c>
      <c r="BM228" s="229" t="s">
        <v>1295</v>
      </c>
    </row>
    <row r="229" s="2" customFormat="1" ht="16.5" customHeight="1">
      <c r="A229" s="38"/>
      <c r="B229" s="39"/>
      <c r="C229" s="218" t="s">
        <v>893</v>
      </c>
      <c r="D229" s="218" t="s">
        <v>165</v>
      </c>
      <c r="E229" s="219" t="s">
        <v>2506</v>
      </c>
      <c r="F229" s="220" t="s">
        <v>2507</v>
      </c>
      <c r="G229" s="221" t="s">
        <v>2344</v>
      </c>
      <c r="H229" s="222">
        <v>1.022</v>
      </c>
      <c r="I229" s="223"/>
      <c r="J229" s="224">
        <f>ROUND(I229*H229,2)</f>
        <v>0</v>
      </c>
      <c r="K229" s="220" t="s">
        <v>1</v>
      </c>
      <c r="L229" s="44"/>
      <c r="M229" s="225" t="s">
        <v>1</v>
      </c>
      <c r="N229" s="226" t="s">
        <v>43</v>
      </c>
      <c r="O229" s="91"/>
      <c r="P229" s="227">
        <f>O229*H229</f>
        <v>0</v>
      </c>
      <c r="Q229" s="227">
        <v>0</v>
      </c>
      <c r="R229" s="227">
        <f>Q229*H229</f>
        <v>0</v>
      </c>
      <c r="S229" s="227">
        <v>0</v>
      </c>
      <c r="T229" s="228">
        <f>S229*H229</f>
        <v>0</v>
      </c>
      <c r="U229" s="38"/>
      <c r="V229" s="38"/>
      <c r="W229" s="38"/>
      <c r="X229" s="38"/>
      <c r="Y229" s="38"/>
      <c r="Z229" s="38"/>
      <c r="AA229" s="38"/>
      <c r="AB229" s="38"/>
      <c r="AC229" s="38"/>
      <c r="AD229" s="38"/>
      <c r="AE229" s="38"/>
      <c r="AR229" s="229" t="s">
        <v>245</v>
      </c>
      <c r="AT229" s="229" t="s">
        <v>165</v>
      </c>
      <c r="AU229" s="229" t="s">
        <v>88</v>
      </c>
      <c r="AY229" s="17" t="s">
        <v>162</v>
      </c>
      <c r="BE229" s="230">
        <f>IF(N229="základní",J229,0)</f>
        <v>0</v>
      </c>
      <c r="BF229" s="230">
        <f>IF(N229="snížená",J229,0)</f>
        <v>0</v>
      </c>
      <c r="BG229" s="230">
        <f>IF(N229="zákl. přenesená",J229,0)</f>
        <v>0</v>
      </c>
      <c r="BH229" s="230">
        <f>IF(N229="sníž. přenesená",J229,0)</f>
        <v>0</v>
      </c>
      <c r="BI229" s="230">
        <f>IF(N229="nulová",J229,0)</f>
        <v>0</v>
      </c>
      <c r="BJ229" s="17" t="s">
        <v>86</v>
      </c>
      <c r="BK229" s="230">
        <f>ROUND(I229*H229,2)</f>
        <v>0</v>
      </c>
      <c r="BL229" s="17" t="s">
        <v>245</v>
      </c>
      <c r="BM229" s="229" t="s">
        <v>1304</v>
      </c>
    </row>
    <row r="230" s="12" customFormat="1" ht="25.92" customHeight="1">
      <c r="A230" s="12"/>
      <c r="B230" s="202"/>
      <c r="C230" s="203"/>
      <c r="D230" s="204" t="s">
        <v>77</v>
      </c>
      <c r="E230" s="205" t="s">
        <v>2238</v>
      </c>
      <c r="F230" s="205" t="s">
        <v>2508</v>
      </c>
      <c r="G230" s="203"/>
      <c r="H230" s="203"/>
      <c r="I230" s="206"/>
      <c r="J230" s="207">
        <f>BK230</f>
        <v>0</v>
      </c>
      <c r="K230" s="203"/>
      <c r="L230" s="208"/>
      <c r="M230" s="209"/>
      <c r="N230" s="210"/>
      <c r="O230" s="210"/>
      <c r="P230" s="211">
        <f>P231</f>
        <v>0</v>
      </c>
      <c r="Q230" s="210"/>
      <c r="R230" s="211">
        <f>R231</f>
        <v>0</v>
      </c>
      <c r="S230" s="210"/>
      <c r="T230" s="212">
        <f>T231</f>
        <v>0</v>
      </c>
      <c r="U230" s="12"/>
      <c r="V230" s="12"/>
      <c r="W230" s="12"/>
      <c r="X230" s="12"/>
      <c r="Y230" s="12"/>
      <c r="Z230" s="12"/>
      <c r="AA230" s="12"/>
      <c r="AB230" s="12"/>
      <c r="AC230" s="12"/>
      <c r="AD230" s="12"/>
      <c r="AE230" s="12"/>
      <c r="AR230" s="213" t="s">
        <v>88</v>
      </c>
      <c r="AT230" s="214" t="s">
        <v>77</v>
      </c>
      <c r="AU230" s="214" t="s">
        <v>78</v>
      </c>
      <c r="AY230" s="213" t="s">
        <v>162</v>
      </c>
      <c r="BK230" s="215">
        <f>BK231</f>
        <v>0</v>
      </c>
    </row>
    <row r="231" s="12" customFormat="1" ht="22.8" customHeight="1">
      <c r="A231" s="12"/>
      <c r="B231" s="202"/>
      <c r="C231" s="203"/>
      <c r="D231" s="204" t="s">
        <v>77</v>
      </c>
      <c r="E231" s="216" t="s">
        <v>2074</v>
      </c>
      <c r="F231" s="216" t="s">
        <v>1</v>
      </c>
      <c r="G231" s="203"/>
      <c r="H231" s="203"/>
      <c r="I231" s="206"/>
      <c r="J231" s="217">
        <f>BK231</f>
        <v>0</v>
      </c>
      <c r="K231" s="203"/>
      <c r="L231" s="208"/>
      <c r="M231" s="209"/>
      <c r="N231" s="210"/>
      <c r="O231" s="210"/>
      <c r="P231" s="211">
        <f>SUM(P232:P252)</f>
        <v>0</v>
      </c>
      <c r="Q231" s="210"/>
      <c r="R231" s="211">
        <f>SUM(R232:R252)</f>
        <v>0</v>
      </c>
      <c r="S231" s="210"/>
      <c r="T231" s="212">
        <f>SUM(T232:T252)</f>
        <v>0</v>
      </c>
      <c r="U231" s="12"/>
      <c r="V231" s="12"/>
      <c r="W231" s="12"/>
      <c r="X231" s="12"/>
      <c r="Y231" s="12"/>
      <c r="Z231" s="12"/>
      <c r="AA231" s="12"/>
      <c r="AB231" s="12"/>
      <c r="AC231" s="12"/>
      <c r="AD231" s="12"/>
      <c r="AE231" s="12"/>
      <c r="AR231" s="213" t="s">
        <v>88</v>
      </c>
      <c r="AT231" s="214" t="s">
        <v>77</v>
      </c>
      <c r="AU231" s="214" t="s">
        <v>86</v>
      </c>
      <c r="AY231" s="213" t="s">
        <v>162</v>
      </c>
      <c r="BK231" s="215">
        <f>SUM(BK232:BK252)</f>
        <v>0</v>
      </c>
    </row>
    <row r="232" s="2" customFormat="1" ht="16.5" customHeight="1">
      <c r="A232" s="38"/>
      <c r="B232" s="39"/>
      <c r="C232" s="218" t="s">
        <v>897</v>
      </c>
      <c r="D232" s="218" t="s">
        <v>165</v>
      </c>
      <c r="E232" s="219" t="s">
        <v>2509</v>
      </c>
      <c r="F232" s="220" t="s">
        <v>2510</v>
      </c>
      <c r="G232" s="221" t="s">
        <v>268</v>
      </c>
      <c r="H232" s="222">
        <v>1</v>
      </c>
      <c r="I232" s="223"/>
      <c r="J232" s="224">
        <f>ROUND(I232*H232,2)</f>
        <v>0</v>
      </c>
      <c r="K232" s="220" t="s">
        <v>1</v>
      </c>
      <c r="L232" s="44"/>
      <c r="M232" s="225" t="s">
        <v>1</v>
      </c>
      <c r="N232" s="226" t="s">
        <v>43</v>
      </c>
      <c r="O232" s="91"/>
      <c r="P232" s="227">
        <f>O232*H232</f>
        <v>0</v>
      </c>
      <c r="Q232" s="227">
        <v>0</v>
      </c>
      <c r="R232" s="227">
        <f>Q232*H232</f>
        <v>0</v>
      </c>
      <c r="S232" s="227">
        <v>0</v>
      </c>
      <c r="T232" s="228">
        <f>S232*H232</f>
        <v>0</v>
      </c>
      <c r="U232" s="38"/>
      <c r="V232" s="38"/>
      <c r="W232" s="38"/>
      <c r="X232" s="38"/>
      <c r="Y232" s="38"/>
      <c r="Z232" s="38"/>
      <c r="AA232" s="38"/>
      <c r="AB232" s="38"/>
      <c r="AC232" s="38"/>
      <c r="AD232" s="38"/>
      <c r="AE232" s="38"/>
      <c r="AR232" s="229" t="s">
        <v>245</v>
      </c>
      <c r="AT232" s="229" t="s">
        <v>165</v>
      </c>
      <c r="AU232" s="229" t="s">
        <v>88</v>
      </c>
      <c r="AY232" s="17" t="s">
        <v>162</v>
      </c>
      <c r="BE232" s="230">
        <f>IF(N232="základní",J232,0)</f>
        <v>0</v>
      </c>
      <c r="BF232" s="230">
        <f>IF(N232="snížená",J232,0)</f>
        <v>0</v>
      </c>
      <c r="BG232" s="230">
        <f>IF(N232="zákl. přenesená",J232,0)</f>
        <v>0</v>
      </c>
      <c r="BH232" s="230">
        <f>IF(N232="sníž. přenesená",J232,0)</f>
        <v>0</v>
      </c>
      <c r="BI232" s="230">
        <f>IF(N232="nulová",J232,0)</f>
        <v>0</v>
      </c>
      <c r="BJ232" s="17" t="s">
        <v>86</v>
      </c>
      <c r="BK232" s="230">
        <f>ROUND(I232*H232,2)</f>
        <v>0</v>
      </c>
      <c r="BL232" s="17" t="s">
        <v>245</v>
      </c>
      <c r="BM232" s="229" t="s">
        <v>1314</v>
      </c>
    </row>
    <row r="233" s="2" customFormat="1" ht="16.5" customHeight="1">
      <c r="A233" s="38"/>
      <c r="B233" s="39"/>
      <c r="C233" s="218" t="s">
        <v>902</v>
      </c>
      <c r="D233" s="218" t="s">
        <v>165</v>
      </c>
      <c r="E233" s="219" t="s">
        <v>2511</v>
      </c>
      <c r="F233" s="220" t="s">
        <v>2512</v>
      </c>
      <c r="G233" s="221" t="s">
        <v>268</v>
      </c>
      <c r="H233" s="222">
        <v>1</v>
      </c>
      <c r="I233" s="223"/>
      <c r="J233" s="224">
        <f>ROUND(I233*H233,2)</f>
        <v>0</v>
      </c>
      <c r="K233" s="220" t="s">
        <v>1</v>
      </c>
      <c r="L233" s="44"/>
      <c r="M233" s="225" t="s">
        <v>1</v>
      </c>
      <c r="N233" s="226" t="s">
        <v>43</v>
      </c>
      <c r="O233" s="91"/>
      <c r="P233" s="227">
        <f>O233*H233</f>
        <v>0</v>
      </c>
      <c r="Q233" s="227">
        <v>0</v>
      </c>
      <c r="R233" s="227">
        <f>Q233*H233</f>
        <v>0</v>
      </c>
      <c r="S233" s="227">
        <v>0</v>
      </c>
      <c r="T233" s="228">
        <f>S233*H233</f>
        <v>0</v>
      </c>
      <c r="U233" s="38"/>
      <c r="V233" s="38"/>
      <c r="W233" s="38"/>
      <c r="X233" s="38"/>
      <c r="Y233" s="38"/>
      <c r="Z233" s="38"/>
      <c r="AA233" s="38"/>
      <c r="AB233" s="38"/>
      <c r="AC233" s="38"/>
      <c r="AD233" s="38"/>
      <c r="AE233" s="38"/>
      <c r="AR233" s="229" t="s">
        <v>245</v>
      </c>
      <c r="AT233" s="229" t="s">
        <v>165</v>
      </c>
      <c r="AU233" s="229" t="s">
        <v>88</v>
      </c>
      <c r="AY233" s="17" t="s">
        <v>162</v>
      </c>
      <c r="BE233" s="230">
        <f>IF(N233="základní",J233,0)</f>
        <v>0</v>
      </c>
      <c r="BF233" s="230">
        <f>IF(N233="snížená",J233,0)</f>
        <v>0</v>
      </c>
      <c r="BG233" s="230">
        <f>IF(N233="zákl. přenesená",J233,0)</f>
        <v>0</v>
      </c>
      <c r="BH233" s="230">
        <f>IF(N233="sníž. přenesená",J233,0)</f>
        <v>0</v>
      </c>
      <c r="BI233" s="230">
        <f>IF(N233="nulová",J233,0)</f>
        <v>0</v>
      </c>
      <c r="BJ233" s="17" t="s">
        <v>86</v>
      </c>
      <c r="BK233" s="230">
        <f>ROUND(I233*H233,2)</f>
        <v>0</v>
      </c>
      <c r="BL233" s="17" t="s">
        <v>245</v>
      </c>
      <c r="BM233" s="229" t="s">
        <v>1322</v>
      </c>
    </row>
    <row r="234" s="2" customFormat="1" ht="16.5" customHeight="1">
      <c r="A234" s="38"/>
      <c r="B234" s="39"/>
      <c r="C234" s="218" t="s">
        <v>906</v>
      </c>
      <c r="D234" s="218" t="s">
        <v>165</v>
      </c>
      <c r="E234" s="219" t="s">
        <v>2513</v>
      </c>
      <c r="F234" s="220" t="s">
        <v>2514</v>
      </c>
      <c r="G234" s="221" t="s">
        <v>268</v>
      </c>
      <c r="H234" s="222">
        <v>3</v>
      </c>
      <c r="I234" s="223"/>
      <c r="J234" s="224">
        <f>ROUND(I234*H234,2)</f>
        <v>0</v>
      </c>
      <c r="K234" s="220" t="s">
        <v>1</v>
      </c>
      <c r="L234" s="44"/>
      <c r="M234" s="225" t="s">
        <v>1</v>
      </c>
      <c r="N234" s="226" t="s">
        <v>43</v>
      </c>
      <c r="O234" s="91"/>
      <c r="P234" s="227">
        <f>O234*H234</f>
        <v>0</v>
      </c>
      <c r="Q234" s="227">
        <v>0</v>
      </c>
      <c r="R234" s="227">
        <f>Q234*H234</f>
        <v>0</v>
      </c>
      <c r="S234" s="227">
        <v>0</v>
      </c>
      <c r="T234" s="228">
        <f>S234*H234</f>
        <v>0</v>
      </c>
      <c r="U234" s="38"/>
      <c r="V234" s="38"/>
      <c r="W234" s="38"/>
      <c r="X234" s="38"/>
      <c r="Y234" s="38"/>
      <c r="Z234" s="38"/>
      <c r="AA234" s="38"/>
      <c r="AB234" s="38"/>
      <c r="AC234" s="38"/>
      <c r="AD234" s="38"/>
      <c r="AE234" s="38"/>
      <c r="AR234" s="229" t="s">
        <v>245</v>
      </c>
      <c r="AT234" s="229" t="s">
        <v>165</v>
      </c>
      <c r="AU234" s="229" t="s">
        <v>88</v>
      </c>
      <c r="AY234" s="17" t="s">
        <v>162</v>
      </c>
      <c r="BE234" s="230">
        <f>IF(N234="základní",J234,0)</f>
        <v>0</v>
      </c>
      <c r="BF234" s="230">
        <f>IF(N234="snížená",J234,0)</f>
        <v>0</v>
      </c>
      <c r="BG234" s="230">
        <f>IF(N234="zákl. přenesená",J234,0)</f>
        <v>0</v>
      </c>
      <c r="BH234" s="230">
        <f>IF(N234="sníž. přenesená",J234,0)</f>
        <v>0</v>
      </c>
      <c r="BI234" s="230">
        <f>IF(N234="nulová",J234,0)</f>
        <v>0</v>
      </c>
      <c r="BJ234" s="17" t="s">
        <v>86</v>
      </c>
      <c r="BK234" s="230">
        <f>ROUND(I234*H234,2)</f>
        <v>0</v>
      </c>
      <c r="BL234" s="17" t="s">
        <v>245</v>
      </c>
      <c r="BM234" s="229" t="s">
        <v>1332</v>
      </c>
    </row>
    <row r="235" s="2" customFormat="1" ht="16.5" customHeight="1">
      <c r="A235" s="38"/>
      <c r="B235" s="39"/>
      <c r="C235" s="218" t="s">
        <v>912</v>
      </c>
      <c r="D235" s="218" t="s">
        <v>165</v>
      </c>
      <c r="E235" s="219" t="s">
        <v>2515</v>
      </c>
      <c r="F235" s="220" t="s">
        <v>2516</v>
      </c>
      <c r="G235" s="221" t="s">
        <v>268</v>
      </c>
      <c r="H235" s="222">
        <v>2</v>
      </c>
      <c r="I235" s="223"/>
      <c r="J235" s="224">
        <f>ROUND(I235*H235,2)</f>
        <v>0</v>
      </c>
      <c r="K235" s="220" t="s">
        <v>1</v>
      </c>
      <c r="L235" s="44"/>
      <c r="M235" s="225" t="s">
        <v>1</v>
      </c>
      <c r="N235" s="226" t="s">
        <v>43</v>
      </c>
      <c r="O235" s="91"/>
      <c r="P235" s="227">
        <f>O235*H235</f>
        <v>0</v>
      </c>
      <c r="Q235" s="227">
        <v>0</v>
      </c>
      <c r="R235" s="227">
        <f>Q235*H235</f>
        <v>0</v>
      </c>
      <c r="S235" s="227">
        <v>0</v>
      </c>
      <c r="T235" s="228">
        <f>S235*H235</f>
        <v>0</v>
      </c>
      <c r="U235" s="38"/>
      <c r="V235" s="38"/>
      <c r="W235" s="38"/>
      <c r="X235" s="38"/>
      <c r="Y235" s="38"/>
      <c r="Z235" s="38"/>
      <c r="AA235" s="38"/>
      <c r="AB235" s="38"/>
      <c r="AC235" s="38"/>
      <c r="AD235" s="38"/>
      <c r="AE235" s="38"/>
      <c r="AR235" s="229" t="s">
        <v>245</v>
      </c>
      <c r="AT235" s="229" t="s">
        <v>165</v>
      </c>
      <c r="AU235" s="229" t="s">
        <v>88</v>
      </c>
      <c r="AY235" s="17" t="s">
        <v>162</v>
      </c>
      <c r="BE235" s="230">
        <f>IF(N235="základní",J235,0)</f>
        <v>0</v>
      </c>
      <c r="BF235" s="230">
        <f>IF(N235="snížená",J235,0)</f>
        <v>0</v>
      </c>
      <c r="BG235" s="230">
        <f>IF(N235="zákl. přenesená",J235,0)</f>
        <v>0</v>
      </c>
      <c r="BH235" s="230">
        <f>IF(N235="sníž. přenesená",J235,0)</f>
        <v>0</v>
      </c>
      <c r="BI235" s="230">
        <f>IF(N235="nulová",J235,0)</f>
        <v>0</v>
      </c>
      <c r="BJ235" s="17" t="s">
        <v>86</v>
      </c>
      <c r="BK235" s="230">
        <f>ROUND(I235*H235,2)</f>
        <v>0</v>
      </c>
      <c r="BL235" s="17" t="s">
        <v>245</v>
      </c>
      <c r="BM235" s="229" t="s">
        <v>1340</v>
      </c>
    </row>
    <row r="236" s="2" customFormat="1" ht="16.5" customHeight="1">
      <c r="A236" s="38"/>
      <c r="B236" s="39"/>
      <c r="C236" s="218" t="s">
        <v>917</v>
      </c>
      <c r="D236" s="218" t="s">
        <v>165</v>
      </c>
      <c r="E236" s="219" t="s">
        <v>2517</v>
      </c>
      <c r="F236" s="220" t="s">
        <v>2518</v>
      </c>
      <c r="G236" s="221" t="s">
        <v>268</v>
      </c>
      <c r="H236" s="222">
        <v>1</v>
      </c>
      <c r="I236" s="223"/>
      <c r="J236" s="224">
        <f>ROUND(I236*H236,2)</f>
        <v>0</v>
      </c>
      <c r="K236" s="220" t="s">
        <v>1</v>
      </c>
      <c r="L236" s="44"/>
      <c r="M236" s="225" t="s">
        <v>1</v>
      </c>
      <c r="N236" s="226" t="s">
        <v>43</v>
      </c>
      <c r="O236" s="91"/>
      <c r="P236" s="227">
        <f>O236*H236</f>
        <v>0</v>
      </c>
      <c r="Q236" s="227">
        <v>0</v>
      </c>
      <c r="R236" s="227">
        <f>Q236*H236</f>
        <v>0</v>
      </c>
      <c r="S236" s="227">
        <v>0</v>
      </c>
      <c r="T236" s="228">
        <f>S236*H236</f>
        <v>0</v>
      </c>
      <c r="U236" s="38"/>
      <c r="V236" s="38"/>
      <c r="W236" s="38"/>
      <c r="X236" s="38"/>
      <c r="Y236" s="38"/>
      <c r="Z236" s="38"/>
      <c r="AA236" s="38"/>
      <c r="AB236" s="38"/>
      <c r="AC236" s="38"/>
      <c r="AD236" s="38"/>
      <c r="AE236" s="38"/>
      <c r="AR236" s="229" t="s">
        <v>245</v>
      </c>
      <c r="AT236" s="229" t="s">
        <v>165</v>
      </c>
      <c r="AU236" s="229" t="s">
        <v>88</v>
      </c>
      <c r="AY236" s="17" t="s">
        <v>162</v>
      </c>
      <c r="BE236" s="230">
        <f>IF(N236="základní",J236,0)</f>
        <v>0</v>
      </c>
      <c r="BF236" s="230">
        <f>IF(N236="snížená",J236,0)</f>
        <v>0</v>
      </c>
      <c r="BG236" s="230">
        <f>IF(N236="zákl. přenesená",J236,0)</f>
        <v>0</v>
      </c>
      <c r="BH236" s="230">
        <f>IF(N236="sníž. přenesená",J236,0)</f>
        <v>0</v>
      </c>
      <c r="BI236" s="230">
        <f>IF(N236="nulová",J236,0)</f>
        <v>0</v>
      </c>
      <c r="BJ236" s="17" t="s">
        <v>86</v>
      </c>
      <c r="BK236" s="230">
        <f>ROUND(I236*H236,2)</f>
        <v>0</v>
      </c>
      <c r="BL236" s="17" t="s">
        <v>245</v>
      </c>
      <c r="BM236" s="229" t="s">
        <v>1350</v>
      </c>
    </row>
    <row r="237" s="2" customFormat="1" ht="16.5" customHeight="1">
      <c r="A237" s="38"/>
      <c r="B237" s="39"/>
      <c r="C237" s="218" t="s">
        <v>921</v>
      </c>
      <c r="D237" s="218" t="s">
        <v>165</v>
      </c>
      <c r="E237" s="219" t="s">
        <v>2519</v>
      </c>
      <c r="F237" s="220" t="s">
        <v>2520</v>
      </c>
      <c r="G237" s="221" t="s">
        <v>268</v>
      </c>
      <c r="H237" s="222">
        <v>1</v>
      </c>
      <c r="I237" s="223"/>
      <c r="J237" s="224">
        <f>ROUND(I237*H237,2)</f>
        <v>0</v>
      </c>
      <c r="K237" s="220" t="s">
        <v>1</v>
      </c>
      <c r="L237" s="44"/>
      <c r="M237" s="225" t="s">
        <v>1</v>
      </c>
      <c r="N237" s="226" t="s">
        <v>43</v>
      </c>
      <c r="O237" s="91"/>
      <c r="P237" s="227">
        <f>O237*H237</f>
        <v>0</v>
      </c>
      <c r="Q237" s="227">
        <v>0</v>
      </c>
      <c r="R237" s="227">
        <f>Q237*H237</f>
        <v>0</v>
      </c>
      <c r="S237" s="227">
        <v>0</v>
      </c>
      <c r="T237" s="228">
        <f>S237*H237</f>
        <v>0</v>
      </c>
      <c r="U237" s="38"/>
      <c r="V237" s="38"/>
      <c r="W237" s="38"/>
      <c r="X237" s="38"/>
      <c r="Y237" s="38"/>
      <c r="Z237" s="38"/>
      <c r="AA237" s="38"/>
      <c r="AB237" s="38"/>
      <c r="AC237" s="38"/>
      <c r="AD237" s="38"/>
      <c r="AE237" s="38"/>
      <c r="AR237" s="229" t="s">
        <v>245</v>
      </c>
      <c r="AT237" s="229" t="s">
        <v>165</v>
      </c>
      <c r="AU237" s="229" t="s">
        <v>88</v>
      </c>
      <c r="AY237" s="17" t="s">
        <v>162</v>
      </c>
      <c r="BE237" s="230">
        <f>IF(N237="základní",J237,0)</f>
        <v>0</v>
      </c>
      <c r="BF237" s="230">
        <f>IF(N237="snížená",J237,0)</f>
        <v>0</v>
      </c>
      <c r="BG237" s="230">
        <f>IF(N237="zákl. přenesená",J237,0)</f>
        <v>0</v>
      </c>
      <c r="BH237" s="230">
        <f>IF(N237="sníž. přenesená",J237,0)</f>
        <v>0</v>
      </c>
      <c r="BI237" s="230">
        <f>IF(N237="nulová",J237,0)</f>
        <v>0</v>
      </c>
      <c r="BJ237" s="17" t="s">
        <v>86</v>
      </c>
      <c r="BK237" s="230">
        <f>ROUND(I237*H237,2)</f>
        <v>0</v>
      </c>
      <c r="BL237" s="17" t="s">
        <v>245</v>
      </c>
      <c r="BM237" s="229" t="s">
        <v>1363</v>
      </c>
    </row>
    <row r="238" s="2" customFormat="1" ht="16.5" customHeight="1">
      <c r="A238" s="38"/>
      <c r="B238" s="39"/>
      <c r="C238" s="218" t="s">
        <v>927</v>
      </c>
      <c r="D238" s="218" t="s">
        <v>165</v>
      </c>
      <c r="E238" s="219" t="s">
        <v>2521</v>
      </c>
      <c r="F238" s="220" t="s">
        <v>2522</v>
      </c>
      <c r="G238" s="221" t="s">
        <v>268</v>
      </c>
      <c r="H238" s="222">
        <v>5</v>
      </c>
      <c r="I238" s="223"/>
      <c r="J238" s="224">
        <f>ROUND(I238*H238,2)</f>
        <v>0</v>
      </c>
      <c r="K238" s="220" t="s">
        <v>1</v>
      </c>
      <c r="L238" s="44"/>
      <c r="M238" s="225" t="s">
        <v>1</v>
      </c>
      <c r="N238" s="226" t="s">
        <v>43</v>
      </c>
      <c r="O238" s="91"/>
      <c r="P238" s="227">
        <f>O238*H238</f>
        <v>0</v>
      </c>
      <c r="Q238" s="227">
        <v>0</v>
      </c>
      <c r="R238" s="227">
        <f>Q238*H238</f>
        <v>0</v>
      </c>
      <c r="S238" s="227">
        <v>0</v>
      </c>
      <c r="T238" s="228">
        <f>S238*H238</f>
        <v>0</v>
      </c>
      <c r="U238" s="38"/>
      <c r="V238" s="38"/>
      <c r="W238" s="38"/>
      <c r="X238" s="38"/>
      <c r="Y238" s="38"/>
      <c r="Z238" s="38"/>
      <c r="AA238" s="38"/>
      <c r="AB238" s="38"/>
      <c r="AC238" s="38"/>
      <c r="AD238" s="38"/>
      <c r="AE238" s="38"/>
      <c r="AR238" s="229" t="s">
        <v>245</v>
      </c>
      <c r="AT238" s="229" t="s">
        <v>165</v>
      </c>
      <c r="AU238" s="229" t="s">
        <v>88</v>
      </c>
      <c r="AY238" s="17" t="s">
        <v>162</v>
      </c>
      <c r="BE238" s="230">
        <f>IF(N238="základní",J238,0)</f>
        <v>0</v>
      </c>
      <c r="BF238" s="230">
        <f>IF(N238="snížená",J238,0)</f>
        <v>0</v>
      </c>
      <c r="BG238" s="230">
        <f>IF(N238="zákl. přenesená",J238,0)</f>
        <v>0</v>
      </c>
      <c r="BH238" s="230">
        <f>IF(N238="sníž. přenesená",J238,0)</f>
        <v>0</v>
      </c>
      <c r="BI238" s="230">
        <f>IF(N238="nulová",J238,0)</f>
        <v>0</v>
      </c>
      <c r="BJ238" s="17" t="s">
        <v>86</v>
      </c>
      <c r="BK238" s="230">
        <f>ROUND(I238*H238,2)</f>
        <v>0</v>
      </c>
      <c r="BL238" s="17" t="s">
        <v>245</v>
      </c>
      <c r="BM238" s="229" t="s">
        <v>1374</v>
      </c>
    </row>
    <row r="239" s="2" customFormat="1" ht="16.5" customHeight="1">
      <c r="A239" s="38"/>
      <c r="B239" s="39"/>
      <c r="C239" s="218" t="s">
        <v>933</v>
      </c>
      <c r="D239" s="218" t="s">
        <v>165</v>
      </c>
      <c r="E239" s="219" t="s">
        <v>2523</v>
      </c>
      <c r="F239" s="220" t="s">
        <v>2524</v>
      </c>
      <c r="G239" s="221" t="s">
        <v>268</v>
      </c>
      <c r="H239" s="222">
        <v>1</v>
      </c>
      <c r="I239" s="223"/>
      <c r="J239" s="224">
        <f>ROUND(I239*H239,2)</f>
        <v>0</v>
      </c>
      <c r="K239" s="220" t="s">
        <v>1</v>
      </c>
      <c r="L239" s="44"/>
      <c r="M239" s="225" t="s">
        <v>1</v>
      </c>
      <c r="N239" s="226" t="s">
        <v>43</v>
      </c>
      <c r="O239" s="91"/>
      <c r="P239" s="227">
        <f>O239*H239</f>
        <v>0</v>
      </c>
      <c r="Q239" s="227">
        <v>0</v>
      </c>
      <c r="R239" s="227">
        <f>Q239*H239</f>
        <v>0</v>
      </c>
      <c r="S239" s="227">
        <v>0</v>
      </c>
      <c r="T239" s="228">
        <f>S239*H239</f>
        <v>0</v>
      </c>
      <c r="U239" s="38"/>
      <c r="V239" s="38"/>
      <c r="W239" s="38"/>
      <c r="X239" s="38"/>
      <c r="Y239" s="38"/>
      <c r="Z239" s="38"/>
      <c r="AA239" s="38"/>
      <c r="AB239" s="38"/>
      <c r="AC239" s="38"/>
      <c r="AD239" s="38"/>
      <c r="AE239" s="38"/>
      <c r="AR239" s="229" t="s">
        <v>245</v>
      </c>
      <c r="AT239" s="229" t="s">
        <v>165</v>
      </c>
      <c r="AU239" s="229" t="s">
        <v>88</v>
      </c>
      <c r="AY239" s="17" t="s">
        <v>162</v>
      </c>
      <c r="BE239" s="230">
        <f>IF(N239="základní",J239,0)</f>
        <v>0</v>
      </c>
      <c r="BF239" s="230">
        <f>IF(N239="snížená",J239,0)</f>
        <v>0</v>
      </c>
      <c r="BG239" s="230">
        <f>IF(N239="zákl. přenesená",J239,0)</f>
        <v>0</v>
      </c>
      <c r="BH239" s="230">
        <f>IF(N239="sníž. přenesená",J239,0)</f>
        <v>0</v>
      </c>
      <c r="BI239" s="230">
        <f>IF(N239="nulová",J239,0)</f>
        <v>0</v>
      </c>
      <c r="BJ239" s="17" t="s">
        <v>86</v>
      </c>
      <c r="BK239" s="230">
        <f>ROUND(I239*H239,2)</f>
        <v>0</v>
      </c>
      <c r="BL239" s="17" t="s">
        <v>245</v>
      </c>
      <c r="BM239" s="229" t="s">
        <v>1384</v>
      </c>
    </row>
    <row r="240" s="2" customFormat="1" ht="16.5" customHeight="1">
      <c r="A240" s="38"/>
      <c r="B240" s="39"/>
      <c r="C240" s="218" t="s">
        <v>938</v>
      </c>
      <c r="D240" s="218" t="s">
        <v>165</v>
      </c>
      <c r="E240" s="219" t="s">
        <v>2525</v>
      </c>
      <c r="F240" s="220" t="s">
        <v>2526</v>
      </c>
      <c r="G240" s="221" t="s">
        <v>268</v>
      </c>
      <c r="H240" s="222">
        <v>6</v>
      </c>
      <c r="I240" s="223"/>
      <c r="J240" s="224">
        <f>ROUND(I240*H240,2)</f>
        <v>0</v>
      </c>
      <c r="K240" s="220" t="s">
        <v>1</v>
      </c>
      <c r="L240" s="44"/>
      <c r="M240" s="225" t="s">
        <v>1</v>
      </c>
      <c r="N240" s="226" t="s">
        <v>43</v>
      </c>
      <c r="O240" s="91"/>
      <c r="P240" s="227">
        <f>O240*H240</f>
        <v>0</v>
      </c>
      <c r="Q240" s="227">
        <v>0</v>
      </c>
      <c r="R240" s="227">
        <f>Q240*H240</f>
        <v>0</v>
      </c>
      <c r="S240" s="227">
        <v>0</v>
      </c>
      <c r="T240" s="228">
        <f>S240*H240</f>
        <v>0</v>
      </c>
      <c r="U240" s="38"/>
      <c r="V240" s="38"/>
      <c r="W240" s="38"/>
      <c r="X240" s="38"/>
      <c r="Y240" s="38"/>
      <c r="Z240" s="38"/>
      <c r="AA240" s="38"/>
      <c r="AB240" s="38"/>
      <c r="AC240" s="38"/>
      <c r="AD240" s="38"/>
      <c r="AE240" s="38"/>
      <c r="AR240" s="229" t="s">
        <v>245</v>
      </c>
      <c r="AT240" s="229" t="s">
        <v>165</v>
      </c>
      <c r="AU240" s="229" t="s">
        <v>88</v>
      </c>
      <c r="AY240" s="17" t="s">
        <v>162</v>
      </c>
      <c r="BE240" s="230">
        <f>IF(N240="základní",J240,0)</f>
        <v>0</v>
      </c>
      <c r="BF240" s="230">
        <f>IF(N240="snížená",J240,0)</f>
        <v>0</v>
      </c>
      <c r="BG240" s="230">
        <f>IF(N240="zákl. přenesená",J240,0)</f>
        <v>0</v>
      </c>
      <c r="BH240" s="230">
        <f>IF(N240="sníž. přenesená",J240,0)</f>
        <v>0</v>
      </c>
      <c r="BI240" s="230">
        <f>IF(N240="nulová",J240,0)</f>
        <v>0</v>
      </c>
      <c r="BJ240" s="17" t="s">
        <v>86</v>
      </c>
      <c r="BK240" s="230">
        <f>ROUND(I240*H240,2)</f>
        <v>0</v>
      </c>
      <c r="BL240" s="17" t="s">
        <v>245</v>
      </c>
      <c r="BM240" s="229" t="s">
        <v>1393</v>
      </c>
    </row>
    <row r="241" s="2" customFormat="1" ht="16.5" customHeight="1">
      <c r="A241" s="38"/>
      <c r="B241" s="39"/>
      <c r="C241" s="218" t="s">
        <v>944</v>
      </c>
      <c r="D241" s="218" t="s">
        <v>165</v>
      </c>
      <c r="E241" s="219" t="s">
        <v>2527</v>
      </c>
      <c r="F241" s="220" t="s">
        <v>2528</v>
      </c>
      <c r="G241" s="221" t="s">
        <v>268</v>
      </c>
      <c r="H241" s="222">
        <v>1</v>
      </c>
      <c r="I241" s="223"/>
      <c r="J241" s="224">
        <f>ROUND(I241*H241,2)</f>
        <v>0</v>
      </c>
      <c r="K241" s="220" t="s">
        <v>1</v>
      </c>
      <c r="L241" s="44"/>
      <c r="M241" s="225" t="s">
        <v>1</v>
      </c>
      <c r="N241" s="226" t="s">
        <v>43</v>
      </c>
      <c r="O241" s="91"/>
      <c r="P241" s="227">
        <f>O241*H241</f>
        <v>0</v>
      </c>
      <c r="Q241" s="227">
        <v>0</v>
      </c>
      <c r="R241" s="227">
        <f>Q241*H241</f>
        <v>0</v>
      </c>
      <c r="S241" s="227">
        <v>0</v>
      </c>
      <c r="T241" s="228">
        <f>S241*H241</f>
        <v>0</v>
      </c>
      <c r="U241" s="38"/>
      <c r="V241" s="38"/>
      <c r="W241" s="38"/>
      <c r="X241" s="38"/>
      <c r="Y241" s="38"/>
      <c r="Z241" s="38"/>
      <c r="AA241" s="38"/>
      <c r="AB241" s="38"/>
      <c r="AC241" s="38"/>
      <c r="AD241" s="38"/>
      <c r="AE241" s="38"/>
      <c r="AR241" s="229" t="s">
        <v>245</v>
      </c>
      <c r="AT241" s="229" t="s">
        <v>165</v>
      </c>
      <c r="AU241" s="229" t="s">
        <v>88</v>
      </c>
      <c r="AY241" s="17" t="s">
        <v>162</v>
      </c>
      <c r="BE241" s="230">
        <f>IF(N241="základní",J241,0)</f>
        <v>0</v>
      </c>
      <c r="BF241" s="230">
        <f>IF(N241="snížená",J241,0)</f>
        <v>0</v>
      </c>
      <c r="BG241" s="230">
        <f>IF(N241="zákl. přenesená",J241,0)</f>
        <v>0</v>
      </c>
      <c r="BH241" s="230">
        <f>IF(N241="sníž. přenesená",J241,0)</f>
        <v>0</v>
      </c>
      <c r="BI241" s="230">
        <f>IF(N241="nulová",J241,0)</f>
        <v>0</v>
      </c>
      <c r="BJ241" s="17" t="s">
        <v>86</v>
      </c>
      <c r="BK241" s="230">
        <f>ROUND(I241*H241,2)</f>
        <v>0</v>
      </c>
      <c r="BL241" s="17" t="s">
        <v>245</v>
      </c>
      <c r="BM241" s="229" t="s">
        <v>1404</v>
      </c>
    </row>
    <row r="242" s="2" customFormat="1" ht="16.5" customHeight="1">
      <c r="A242" s="38"/>
      <c r="B242" s="39"/>
      <c r="C242" s="218" t="s">
        <v>950</v>
      </c>
      <c r="D242" s="218" t="s">
        <v>165</v>
      </c>
      <c r="E242" s="219" t="s">
        <v>2529</v>
      </c>
      <c r="F242" s="220" t="s">
        <v>2530</v>
      </c>
      <c r="G242" s="221" t="s">
        <v>268</v>
      </c>
      <c r="H242" s="222">
        <v>22</v>
      </c>
      <c r="I242" s="223"/>
      <c r="J242" s="224">
        <f>ROUND(I242*H242,2)</f>
        <v>0</v>
      </c>
      <c r="K242" s="220" t="s">
        <v>1</v>
      </c>
      <c r="L242" s="44"/>
      <c r="M242" s="225" t="s">
        <v>1</v>
      </c>
      <c r="N242" s="226" t="s">
        <v>43</v>
      </c>
      <c r="O242" s="91"/>
      <c r="P242" s="227">
        <f>O242*H242</f>
        <v>0</v>
      </c>
      <c r="Q242" s="227">
        <v>0</v>
      </c>
      <c r="R242" s="227">
        <f>Q242*H242</f>
        <v>0</v>
      </c>
      <c r="S242" s="227">
        <v>0</v>
      </c>
      <c r="T242" s="228">
        <f>S242*H242</f>
        <v>0</v>
      </c>
      <c r="U242" s="38"/>
      <c r="V242" s="38"/>
      <c r="W242" s="38"/>
      <c r="X242" s="38"/>
      <c r="Y242" s="38"/>
      <c r="Z242" s="38"/>
      <c r="AA242" s="38"/>
      <c r="AB242" s="38"/>
      <c r="AC242" s="38"/>
      <c r="AD242" s="38"/>
      <c r="AE242" s="38"/>
      <c r="AR242" s="229" t="s">
        <v>245</v>
      </c>
      <c r="AT242" s="229" t="s">
        <v>165</v>
      </c>
      <c r="AU242" s="229" t="s">
        <v>88</v>
      </c>
      <c r="AY242" s="17" t="s">
        <v>162</v>
      </c>
      <c r="BE242" s="230">
        <f>IF(N242="základní",J242,0)</f>
        <v>0</v>
      </c>
      <c r="BF242" s="230">
        <f>IF(N242="snížená",J242,0)</f>
        <v>0</v>
      </c>
      <c r="BG242" s="230">
        <f>IF(N242="zákl. přenesená",J242,0)</f>
        <v>0</v>
      </c>
      <c r="BH242" s="230">
        <f>IF(N242="sníž. přenesená",J242,0)</f>
        <v>0</v>
      </c>
      <c r="BI242" s="230">
        <f>IF(N242="nulová",J242,0)</f>
        <v>0</v>
      </c>
      <c r="BJ242" s="17" t="s">
        <v>86</v>
      </c>
      <c r="BK242" s="230">
        <f>ROUND(I242*H242,2)</f>
        <v>0</v>
      </c>
      <c r="BL242" s="17" t="s">
        <v>245</v>
      </c>
      <c r="BM242" s="229" t="s">
        <v>1415</v>
      </c>
    </row>
    <row r="243" s="2" customFormat="1" ht="16.5" customHeight="1">
      <c r="A243" s="38"/>
      <c r="B243" s="39"/>
      <c r="C243" s="218" t="s">
        <v>955</v>
      </c>
      <c r="D243" s="218" t="s">
        <v>165</v>
      </c>
      <c r="E243" s="219" t="s">
        <v>2531</v>
      </c>
      <c r="F243" s="220" t="s">
        <v>2532</v>
      </c>
      <c r="G243" s="221" t="s">
        <v>268</v>
      </c>
      <c r="H243" s="222">
        <v>22</v>
      </c>
      <c r="I243" s="223"/>
      <c r="J243" s="224">
        <f>ROUND(I243*H243,2)</f>
        <v>0</v>
      </c>
      <c r="K243" s="220" t="s">
        <v>1</v>
      </c>
      <c r="L243" s="44"/>
      <c r="M243" s="225" t="s">
        <v>1</v>
      </c>
      <c r="N243" s="226" t="s">
        <v>43</v>
      </c>
      <c r="O243" s="91"/>
      <c r="P243" s="227">
        <f>O243*H243</f>
        <v>0</v>
      </c>
      <c r="Q243" s="227">
        <v>0</v>
      </c>
      <c r="R243" s="227">
        <f>Q243*H243</f>
        <v>0</v>
      </c>
      <c r="S243" s="227">
        <v>0</v>
      </c>
      <c r="T243" s="228">
        <f>S243*H243</f>
        <v>0</v>
      </c>
      <c r="U243" s="38"/>
      <c r="V243" s="38"/>
      <c r="W243" s="38"/>
      <c r="X243" s="38"/>
      <c r="Y243" s="38"/>
      <c r="Z243" s="38"/>
      <c r="AA243" s="38"/>
      <c r="AB243" s="38"/>
      <c r="AC243" s="38"/>
      <c r="AD243" s="38"/>
      <c r="AE243" s="38"/>
      <c r="AR243" s="229" t="s">
        <v>245</v>
      </c>
      <c r="AT243" s="229" t="s">
        <v>165</v>
      </c>
      <c r="AU243" s="229" t="s">
        <v>88</v>
      </c>
      <c r="AY243" s="17" t="s">
        <v>162</v>
      </c>
      <c r="BE243" s="230">
        <f>IF(N243="základní",J243,0)</f>
        <v>0</v>
      </c>
      <c r="BF243" s="230">
        <f>IF(N243="snížená",J243,0)</f>
        <v>0</v>
      </c>
      <c r="BG243" s="230">
        <f>IF(N243="zákl. přenesená",J243,0)</f>
        <v>0</v>
      </c>
      <c r="BH243" s="230">
        <f>IF(N243="sníž. přenesená",J243,0)</f>
        <v>0</v>
      </c>
      <c r="BI243" s="230">
        <f>IF(N243="nulová",J243,0)</f>
        <v>0</v>
      </c>
      <c r="BJ243" s="17" t="s">
        <v>86</v>
      </c>
      <c r="BK243" s="230">
        <f>ROUND(I243*H243,2)</f>
        <v>0</v>
      </c>
      <c r="BL243" s="17" t="s">
        <v>245</v>
      </c>
      <c r="BM243" s="229" t="s">
        <v>1423</v>
      </c>
    </row>
    <row r="244" s="2" customFormat="1" ht="16.5" customHeight="1">
      <c r="A244" s="38"/>
      <c r="B244" s="39"/>
      <c r="C244" s="218" t="s">
        <v>959</v>
      </c>
      <c r="D244" s="218" t="s">
        <v>165</v>
      </c>
      <c r="E244" s="219" t="s">
        <v>2533</v>
      </c>
      <c r="F244" s="220" t="s">
        <v>2534</v>
      </c>
      <c r="G244" s="221" t="s">
        <v>268</v>
      </c>
      <c r="H244" s="222">
        <v>2</v>
      </c>
      <c r="I244" s="223"/>
      <c r="J244" s="224">
        <f>ROUND(I244*H244,2)</f>
        <v>0</v>
      </c>
      <c r="K244" s="220" t="s">
        <v>1</v>
      </c>
      <c r="L244" s="44"/>
      <c r="M244" s="225" t="s">
        <v>1</v>
      </c>
      <c r="N244" s="226" t="s">
        <v>43</v>
      </c>
      <c r="O244" s="91"/>
      <c r="P244" s="227">
        <f>O244*H244</f>
        <v>0</v>
      </c>
      <c r="Q244" s="227">
        <v>0</v>
      </c>
      <c r="R244" s="227">
        <f>Q244*H244</f>
        <v>0</v>
      </c>
      <c r="S244" s="227">
        <v>0</v>
      </c>
      <c r="T244" s="228">
        <f>S244*H244</f>
        <v>0</v>
      </c>
      <c r="U244" s="38"/>
      <c r="V244" s="38"/>
      <c r="W244" s="38"/>
      <c r="X244" s="38"/>
      <c r="Y244" s="38"/>
      <c r="Z244" s="38"/>
      <c r="AA244" s="38"/>
      <c r="AB244" s="38"/>
      <c r="AC244" s="38"/>
      <c r="AD244" s="38"/>
      <c r="AE244" s="38"/>
      <c r="AR244" s="229" t="s">
        <v>245</v>
      </c>
      <c r="AT244" s="229" t="s">
        <v>165</v>
      </c>
      <c r="AU244" s="229" t="s">
        <v>88</v>
      </c>
      <c r="AY244" s="17" t="s">
        <v>162</v>
      </c>
      <c r="BE244" s="230">
        <f>IF(N244="základní",J244,0)</f>
        <v>0</v>
      </c>
      <c r="BF244" s="230">
        <f>IF(N244="snížená",J244,0)</f>
        <v>0</v>
      </c>
      <c r="BG244" s="230">
        <f>IF(N244="zákl. přenesená",J244,0)</f>
        <v>0</v>
      </c>
      <c r="BH244" s="230">
        <f>IF(N244="sníž. přenesená",J244,0)</f>
        <v>0</v>
      </c>
      <c r="BI244" s="230">
        <f>IF(N244="nulová",J244,0)</f>
        <v>0</v>
      </c>
      <c r="BJ244" s="17" t="s">
        <v>86</v>
      </c>
      <c r="BK244" s="230">
        <f>ROUND(I244*H244,2)</f>
        <v>0</v>
      </c>
      <c r="BL244" s="17" t="s">
        <v>245</v>
      </c>
      <c r="BM244" s="229" t="s">
        <v>1431</v>
      </c>
    </row>
    <row r="245" s="2" customFormat="1" ht="16.5" customHeight="1">
      <c r="A245" s="38"/>
      <c r="B245" s="39"/>
      <c r="C245" s="218" t="s">
        <v>963</v>
      </c>
      <c r="D245" s="218" t="s">
        <v>165</v>
      </c>
      <c r="E245" s="219" t="s">
        <v>2535</v>
      </c>
      <c r="F245" s="220" t="s">
        <v>2536</v>
      </c>
      <c r="G245" s="221" t="s">
        <v>268</v>
      </c>
      <c r="H245" s="222">
        <v>2</v>
      </c>
      <c r="I245" s="223"/>
      <c r="J245" s="224">
        <f>ROUND(I245*H245,2)</f>
        <v>0</v>
      </c>
      <c r="K245" s="220" t="s">
        <v>1</v>
      </c>
      <c r="L245" s="44"/>
      <c r="M245" s="225" t="s">
        <v>1</v>
      </c>
      <c r="N245" s="226" t="s">
        <v>43</v>
      </c>
      <c r="O245" s="91"/>
      <c r="P245" s="227">
        <f>O245*H245</f>
        <v>0</v>
      </c>
      <c r="Q245" s="227">
        <v>0</v>
      </c>
      <c r="R245" s="227">
        <f>Q245*H245</f>
        <v>0</v>
      </c>
      <c r="S245" s="227">
        <v>0</v>
      </c>
      <c r="T245" s="228">
        <f>S245*H245</f>
        <v>0</v>
      </c>
      <c r="U245" s="38"/>
      <c r="V245" s="38"/>
      <c r="W245" s="38"/>
      <c r="X245" s="38"/>
      <c r="Y245" s="38"/>
      <c r="Z245" s="38"/>
      <c r="AA245" s="38"/>
      <c r="AB245" s="38"/>
      <c r="AC245" s="38"/>
      <c r="AD245" s="38"/>
      <c r="AE245" s="38"/>
      <c r="AR245" s="229" t="s">
        <v>245</v>
      </c>
      <c r="AT245" s="229" t="s">
        <v>165</v>
      </c>
      <c r="AU245" s="229" t="s">
        <v>88</v>
      </c>
      <c r="AY245" s="17" t="s">
        <v>162</v>
      </c>
      <c r="BE245" s="230">
        <f>IF(N245="základní",J245,0)</f>
        <v>0</v>
      </c>
      <c r="BF245" s="230">
        <f>IF(N245="snížená",J245,0)</f>
        <v>0</v>
      </c>
      <c r="BG245" s="230">
        <f>IF(N245="zákl. přenesená",J245,0)</f>
        <v>0</v>
      </c>
      <c r="BH245" s="230">
        <f>IF(N245="sníž. přenesená",J245,0)</f>
        <v>0</v>
      </c>
      <c r="BI245" s="230">
        <f>IF(N245="nulová",J245,0)</f>
        <v>0</v>
      </c>
      <c r="BJ245" s="17" t="s">
        <v>86</v>
      </c>
      <c r="BK245" s="230">
        <f>ROUND(I245*H245,2)</f>
        <v>0</v>
      </c>
      <c r="BL245" s="17" t="s">
        <v>245</v>
      </c>
      <c r="BM245" s="229" t="s">
        <v>1440</v>
      </c>
    </row>
    <row r="246" s="2" customFormat="1" ht="16.5" customHeight="1">
      <c r="A246" s="38"/>
      <c r="B246" s="39"/>
      <c r="C246" s="218" t="s">
        <v>967</v>
      </c>
      <c r="D246" s="218" t="s">
        <v>165</v>
      </c>
      <c r="E246" s="219" t="s">
        <v>2537</v>
      </c>
      <c r="F246" s="220" t="s">
        <v>2538</v>
      </c>
      <c r="G246" s="221" t="s">
        <v>268</v>
      </c>
      <c r="H246" s="222">
        <v>3</v>
      </c>
      <c r="I246" s="223"/>
      <c r="J246" s="224">
        <f>ROUND(I246*H246,2)</f>
        <v>0</v>
      </c>
      <c r="K246" s="220" t="s">
        <v>1</v>
      </c>
      <c r="L246" s="44"/>
      <c r="M246" s="225" t="s">
        <v>1</v>
      </c>
      <c r="N246" s="226" t="s">
        <v>43</v>
      </c>
      <c r="O246" s="91"/>
      <c r="P246" s="227">
        <f>O246*H246</f>
        <v>0</v>
      </c>
      <c r="Q246" s="227">
        <v>0</v>
      </c>
      <c r="R246" s="227">
        <f>Q246*H246</f>
        <v>0</v>
      </c>
      <c r="S246" s="227">
        <v>0</v>
      </c>
      <c r="T246" s="228">
        <f>S246*H246</f>
        <v>0</v>
      </c>
      <c r="U246" s="38"/>
      <c r="V246" s="38"/>
      <c r="W246" s="38"/>
      <c r="X246" s="38"/>
      <c r="Y246" s="38"/>
      <c r="Z246" s="38"/>
      <c r="AA246" s="38"/>
      <c r="AB246" s="38"/>
      <c r="AC246" s="38"/>
      <c r="AD246" s="38"/>
      <c r="AE246" s="38"/>
      <c r="AR246" s="229" t="s">
        <v>245</v>
      </c>
      <c r="AT246" s="229" t="s">
        <v>165</v>
      </c>
      <c r="AU246" s="229" t="s">
        <v>88</v>
      </c>
      <c r="AY246" s="17" t="s">
        <v>162</v>
      </c>
      <c r="BE246" s="230">
        <f>IF(N246="základní",J246,0)</f>
        <v>0</v>
      </c>
      <c r="BF246" s="230">
        <f>IF(N246="snížená",J246,0)</f>
        <v>0</v>
      </c>
      <c r="BG246" s="230">
        <f>IF(N246="zákl. přenesená",J246,0)</f>
        <v>0</v>
      </c>
      <c r="BH246" s="230">
        <f>IF(N246="sníž. přenesená",J246,0)</f>
        <v>0</v>
      </c>
      <c r="BI246" s="230">
        <f>IF(N246="nulová",J246,0)</f>
        <v>0</v>
      </c>
      <c r="BJ246" s="17" t="s">
        <v>86</v>
      </c>
      <c r="BK246" s="230">
        <f>ROUND(I246*H246,2)</f>
        <v>0</v>
      </c>
      <c r="BL246" s="17" t="s">
        <v>245</v>
      </c>
      <c r="BM246" s="229" t="s">
        <v>1450</v>
      </c>
    </row>
    <row r="247" s="2" customFormat="1" ht="16.5" customHeight="1">
      <c r="A247" s="38"/>
      <c r="B247" s="39"/>
      <c r="C247" s="218" t="s">
        <v>971</v>
      </c>
      <c r="D247" s="218" t="s">
        <v>165</v>
      </c>
      <c r="E247" s="219" t="s">
        <v>2539</v>
      </c>
      <c r="F247" s="220" t="s">
        <v>2540</v>
      </c>
      <c r="G247" s="221" t="s">
        <v>268</v>
      </c>
      <c r="H247" s="222">
        <v>3</v>
      </c>
      <c r="I247" s="223"/>
      <c r="J247" s="224">
        <f>ROUND(I247*H247,2)</f>
        <v>0</v>
      </c>
      <c r="K247" s="220" t="s">
        <v>1</v>
      </c>
      <c r="L247" s="44"/>
      <c r="M247" s="225" t="s">
        <v>1</v>
      </c>
      <c r="N247" s="226" t="s">
        <v>43</v>
      </c>
      <c r="O247" s="91"/>
      <c r="P247" s="227">
        <f>O247*H247</f>
        <v>0</v>
      </c>
      <c r="Q247" s="227">
        <v>0</v>
      </c>
      <c r="R247" s="227">
        <f>Q247*H247</f>
        <v>0</v>
      </c>
      <c r="S247" s="227">
        <v>0</v>
      </c>
      <c r="T247" s="228">
        <f>S247*H247</f>
        <v>0</v>
      </c>
      <c r="U247" s="38"/>
      <c r="V247" s="38"/>
      <c r="W247" s="38"/>
      <c r="X247" s="38"/>
      <c r="Y247" s="38"/>
      <c r="Z247" s="38"/>
      <c r="AA247" s="38"/>
      <c r="AB247" s="38"/>
      <c r="AC247" s="38"/>
      <c r="AD247" s="38"/>
      <c r="AE247" s="38"/>
      <c r="AR247" s="229" t="s">
        <v>245</v>
      </c>
      <c r="AT247" s="229" t="s">
        <v>165</v>
      </c>
      <c r="AU247" s="229" t="s">
        <v>88</v>
      </c>
      <c r="AY247" s="17" t="s">
        <v>162</v>
      </c>
      <c r="BE247" s="230">
        <f>IF(N247="základní",J247,0)</f>
        <v>0</v>
      </c>
      <c r="BF247" s="230">
        <f>IF(N247="snížená",J247,0)</f>
        <v>0</v>
      </c>
      <c r="BG247" s="230">
        <f>IF(N247="zákl. přenesená",J247,0)</f>
        <v>0</v>
      </c>
      <c r="BH247" s="230">
        <f>IF(N247="sníž. přenesená",J247,0)</f>
        <v>0</v>
      </c>
      <c r="BI247" s="230">
        <f>IF(N247="nulová",J247,0)</f>
        <v>0</v>
      </c>
      <c r="BJ247" s="17" t="s">
        <v>86</v>
      </c>
      <c r="BK247" s="230">
        <f>ROUND(I247*H247,2)</f>
        <v>0</v>
      </c>
      <c r="BL247" s="17" t="s">
        <v>245</v>
      </c>
      <c r="BM247" s="229" t="s">
        <v>1458</v>
      </c>
    </row>
    <row r="248" s="2" customFormat="1" ht="16.5" customHeight="1">
      <c r="A248" s="38"/>
      <c r="B248" s="39"/>
      <c r="C248" s="218" t="s">
        <v>977</v>
      </c>
      <c r="D248" s="218" t="s">
        <v>165</v>
      </c>
      <c r="E248" s="219" t="s">
        <v>2541</v>
      </c>
      <c r="F248" s="220" t="s">
        <v>2542</v>
      </c>
      <c r="G248" s="221" t="s">
        <v>268</v>
      </c>
      <c r="H248" s="222">
        <v>3</v>
      </c>
      <c r="I248" s="223"/>
      <c r="J248" s="224">
        <f>ROUND(I248*H248,2)</f>
        <v>0</v>
      </c>
      <c r="K248" s="220" t="s">
        <v>1</v>
      </c>
      <c r="L248" s="44"/>
      <c r="M248" s="225" t="s">
        <v>1</v>
      </c>
      <c r="N248" s="226" t="s">
        <v>43</v>
      </c>
      <c r="O248" s="91"/>
      <c r="P248" s="227">
        <f>O248*H248</f>
        <v>0</v>
      </c>
      <c r="Q248" s="227">
        <v>0</v>
      </c>
      <c r="R248" s="227">
        <f>Q248*H248</f>
        <v>0</v>
      </c>
      <c r="S248" s="227">
        <v>0</v>
      </c>
      <c r="T248" s="228">
        <f>S248*H248</f>
        <v>0</v>
      </c>
      <c r="U248" s="38"/>
      <c r="V248" s="38"/>
      <c r="W248" s="38"/>
      <c r="X248" s="38"/>
      <c r="Y248" s="38"/>
      <c r="Z248" s="38"/>
      <c r="AA248" s="38"/>
      <c r="AB248" s="38"/>
      <c r="AC248" s="38"/>
      <c r="AD248" s="38"/>
      <c r="AE248" s="38"/>
      <c r="AR248" s="229" t="s">
        <v>245</v>
      </c>
      <c r="AT248" s="229" t="s">
        <v>165</v>
      </c>
      <c r="AU248" s="229" t="s">
        <v>88</v>
      </c>
      <c r="AY248" s="17" t="s">
        <v>162</v>
      </c>
      <c r="BE248" s="230">
        <f>IF(N248="základní",J248,0)</f>
        <v>0</v>
      </c>
      <c r="BF248" s="230">
        <f>IF(N248="snížená",J248,0)</f>
        <v>0</v>
      </c>
      <c r="BG248" s="230">
        <f>IF(N248="zákl. přenesená",J248,0)</f>
        <v>0</v>
      </c>
      <c r="BH248" s="230">
        <f>IF(N248="sníž. přenesená",J248,0)</f>
        <v>0</v>
      </c>
      <c r="BI248" s="230">
        <f>IF(N248="nulová",J248,0)</f>
        <v>0</v>
      </c>
      <c r="BJ248" s="17" t="s">
        <v>86</v>
      </c>
      <c r="BK248" s="230">
        <f>ROUND(I248*H248,2)</f>
        <v>0</v>
      </c>
      <c r="BL248" s="17" t="s">
        <v>245</v>
      </c>
      <c r="BM248" s="229" t="s">
        <v>1466</v>
      </c>
    </row>
    <row r="249" s="2" customFormat="1" ht="16.5" customHeight="1">
      <c r="A249" s="38"/>
      <c r="B249" s="39"/>
      <c r="C249" s="218" t="s">
        <v>982</v>
      </c>
      <c r="D249" s="218" t="s">
        <v>165</v>
      </c>
      <c r="E249" s="219" t="s">
        <v>2543</v>
      </c>
      <c r="F249" s="220" t="s">
        <v>2120</v>
      </c>
      <c r="G249" s="221" t="s">
        <v>268</v>
      </c>
      <c r="H249" s="222">
        <v>22</v>
      </c>
      <c r="I249" s="223"/>
      <c r="J249" s="224">
        <f>ROUND(I249*H249,2)</f>
        <v>0</v>
      </c>
      <c r="K249" s="220" t="s">
        <v>1</v>
      </c>
      <c r="L249" s="44"/>
      <c r="M249" s="225" t="s">
        <v>1</v>
      </c>
      <c r="N249" s="226" t="s">
        <v>43</v>
      </c>
      <c r="O249" s="91"/>
      <c r="P249" s="227">
        <f>O249*H249</f>
        <v>0</v>
      </c>
      <c r="Q249" s="227">
        <v>0</v>
      </c>
      <c r="R249" s="227">
        <f>Q249*H249</f>
        <v>0</v>
      </c>
      <c r="S249" s="227">
        <v>0</v>
      </c>
      <c r="T249" s="228">
        <f>S249*H249</f>
        <v>0</v>
      </c>
      <c r="U249" s="38"/>
      <c r="V249" s="38"/>
      <c r="W249" s="38"/>
      <c r="X249" s="38"/>
      <c r="Y249" s="38"/>
      <c r="Z249" s="38"/>
      <c r="AA249" s="38"/>
      <c r="AB249" s="38"/>
      <c r="AC249" s="38"/>
      <c r="AD249" s="38"/>
      <c r="AE249" s="38"/>
      <c r="AR249" s="229" t="s">
        <v>170</v>
      </c>
      <c r="AT249" s="229" t="s">
        <v>165</v>
      </c>
      <c r="AU249" s="229" t="s">
        <v>88</v>
      </c>
      <c r="AY249" s="17" t="s">
        <v>162</v>
      </c>
      <c r="BE249" s="230">
        <f>IF(N249="základní",J249,0)</f>
        <v>0</v>
      </c>
      <c r="BF249" s="230">
        <f>IF(N249="snížená",J249,0)</f>
        <v>0</v>
      </c>
      <c r="BG249" s="230">
        <f>IF(N249="zákl. přenesená",J249,0)</f>
        <v>0</v>
      </c>
      <c r="BH249" s="230">
        <f>IF(N249="sníž. přenesená",J249,0)</f>
        <v>0</v>
      </c>
      <c r="BI249" s="230">
        <f>IF(N249="nulová",J249,0)</f>
        <v>0</v>
      </c>
      <c r="BJ249" s="17" t="s">
        <v>86</v>
      </c>
      <c r="BK249" s="230">
        <f>ROUND(I249*H249,2)</f>
        <v>0</v>
      </c>
      <c r="BL249" s="17" t="s">
        <v>170</v>
      </c>
      <c r="BM249" s="229" t="s">
        <v>1476</v>
      </c>
    </row>
    <row r="250" s="2" customFormat="1" ht="21.75" customHeight="1">
      <c r="A250" s="38"/>
      <c r="B250" s="39"/>
      <c r="C250" s="218" t="s">
        <v>987</v>
      </c>
      <c r="D250" s="218" t="s">
        <v>165</v>
      </c>
      <c r="E250" s="219" t="s">
        <v>2121</v>
      </c>
      <c r="F250" s="220" t="s">
        <v>2122</v>
      </c>
      <c r="G250" s="221" t="s">
        <v>713</v>
      </c>
      <c r="H250" s="222">
        <v>1</v>
      </c>
      <c r="I250" s="223"/>
      <c r="J250" s="224">
        <f>ROUND(I250*H250,2)</f>
        <v>0</v>
      </c>
      <c r="K250" s="220" t="s">
        <v>1</v>
      </c>
      <c r="L250" s="44"/>
      <c r="M250" s="225" t="s">
        <v>1</v>
      </c>
      <c r="N250" s="226" t="s">
        <v>43</v>
      </c>
      <c r="O250" s="91"/>
      <c r="P250" s="227">
        <f>O250*H250</f>
        <v>0</v>
      </c>
      <c r="Q250" s="227">
        <v>0</v>
      </c>
      <c r="R250" s="227">
        <f>Q250*H250</f>
        <v>0</v>
      </c>
      <c r="S250" s="227">
        <v>0</v>
      </c>
      <c r="T250" s="228">
        <f>S250*H250</f>
        <v>0</v>
      </c>
      <c r="U250" s="38"/>
      <c r="V250" s="38"/>
      <c r="W250" s="38"/>
      <c r="X250" s="38"/>
      <c r="Y250" s="38"/>
      <c r="Z250" s="38"/>
      <c r="AA250" s="38"/>
      <c r="AB250" s="38"/>
      <c r="AC250" s="38"/>
      <c r="AD250" s="38"/>
      <c r="AE250" s="38"/>
      <c r="AR250" s="229" t="s">
        <v>2544</v>
      </c>
      <c r="AT250" s="229" t="s">
        <v>165</v>
      </c>
      <c r="AU250" s="229" t="s">
        <v>88</v>
      </c>
      <c r="AY250" s="17" t="s">
        <v>162</v>
      </c>
      <c r="BE250" s="230">
        <f>IF(N250="základní",J250,0)</f>
        <v>0</v>
      </c>
      <c r="BF250" s="230">
        <f>IF(N250="snížená",J250,0)</f>
        <v>0</v>
      </c>
      <c r="BG250" s="230">
        <f>IF(N250="zákl. přenesená",J250,0)</f>
        <v>0</v>
      </c>
      <c r="BH250" s="230">
        <f>IF(N250="sníž. přenesená",J250,0)</f>
        <v>0</v>
      </c>
      <c r="BI250" s="230">
        <f>IF(N250="nulová",J250,0)</f>
        <v>0</v>
      </c>
      <c r="BJ250" s="17" t="s">
        <v>86</v>
      </c>
      <c r="BK250" s="230">
        <f>ROUND(I250*H250,2)</f>
        <v>0</v>
      </c>
      <c r="BL250" s="17" t="s">
        <v>2544</v>
      </c>
      <c r="BM250" s="229" t="s">
        <v>1487</v>
      </c>
    </row>
    <row r="251" s="2" customFormat="1" ht="16.5" customHeight="1">
      <c r="A251" s="38"/>
      <c r="B251" s="39"/>
      <c r="C251" s="218" t="s">
        <v>991</v>
      </c>
      <c r="D251" s="218" t="s">
        <v>165</v>
      </c>
      <c r="E251" s="219" t="s">
        <v>2545</v>
      </c>
      <c r="F251" s="220" t="s">
        <v>2546</v>
      </c>
      <c r="G251" s="221" t="s">
        <v>2344</v>
      </c>
      <c r="H251" s="222">
        <v>1.165</v>
      </c>
      <c r="I251" s="223"/>
      <c r="J251" s="224">
        <f>ROUND(I251*H251,2)</f>
        <v>0</v>
      </c>
      <c r="K251" s="220" t="s">
        <v>1</v>
      </c>
      <c r="L251" s="44"/>
      <c r="M251" s="225" t="s">
        <v>1</v>
      </c>
      <c r="N251" s="226" t="s">
        <v>43</v>
      </c>
      <c r="O251" s="91"/>
      <c r="P251" s="227">
        <f>O251*H251</f>
        <v>0</v>
      </c>
      <c r="Q251" s="227">
        <v>0</v>
      </c>
      <c r="R251" s="227">
        <f>Q251*H251</f>
        <v>0</v>
      </c>
      <c r="S251" s="227">
        <v>0</v>
      </c>
      <c r="T251" s="228">
        <f>S251*H251</f>
        <v>0</v>
      </c>
      <c r="U251" s="38"/>
      <c r="V251" s="38"/>
      <c r="W251" s="38"/>
      <c r="X251" s="38"/>
      <c r="Y251" s="38"/>
      <c r="Z251" s="38"/>
      <c r="AA251" s="38"/>
      <c r="AB251" s="38"/>
      <c r="AC251" s="38"/>
      <c r="AD251" s="38"/>
      <c r="AE251" s="38"/>
      <c r="AR251" s="229" t="s">
        <v>245</v>
      </c>
      <c r="AT251" s="229" t="s">
        <v>165</v>
      </c>
      <c r="AU251" s="229" t="s">
        <v>88</v>
      </c>
      <c r="AY251" s="17" t="s">
        <v>162</v>
      </c>
      <c r="BE251" s="230">
        <f>IF(N251="základní",J251,0)</f>
        <v>0</v>
      </c>
      <c r="BF251" s="230">
        <f>IF(N251="snížená",J251,0)</f>
        <v>0</v>
      </c>
      <c r="BG251" s="230">
        <f>IF(N251="zákl. přenesená",J251,0)</f>
        <v>0</v>
      </c>
      <c r="BH251" s="230">
        <f>IF(N251="sníž. přenesená",J251,0)</f>
        <v>0</v>
      </c>
      <c r="BI251" s="230">
        <f>IF(N251="nulová",J251,0)</f>
        <v>0</v>
      </c>
      <c r="BJ251" s="17" t="s">
        <v>86</v>
      </c>
      <c r="BK251" s="230">
        <f>ROUND(I251*H251,2)</f>
        <v>0</v>
      </c>
      <c r="BL251" s="17" t="s">
        <v>245</v>
      </c>
      <c r="BM251" s="229" t="s">
        <v>1499</v>
      </c>
    </row>
    <row r="252" s="12" customFormat="1" ht="20.88" customHeight="1">
      <c r="A252" s="12"/>
      <c r="B252" s="202"/>
      <c r="C252" s="203"/>
      <c r="D252" s="204" t="s">
        <v>77</v>
      </c>
      <c r="E252" s="216" t="s">
        <v>2547</v>
      </c>
      <c r="F252" s="216" t="s">
        <v>2548</v>
      </c>
      <c r="G252" s="203"/>
      <c r="H252" s="203"/>
      <c r="I252" s="206"/>
      <c r="J252" s="217">
        <f>BK252</f>
        <v>0</v>
      </c>
      <c r="K252" s="203"/>
      <c r="L252" s="208"/>
      <c r="M252" s="209"/>
      <c r="N252" s="210"/>
      <c r="O252" s="210"/>
      <c r="P252" s="211">
        <v>0</v>
      </c>
      <c r="Q252" s="210"/>
      <c r="R252" s="211">
        <v>0</v>
      </c>
      <c r="S252" s="210"/>
      <c r="T252" s="212">
        <v>0</v>
      </c>
      <c r="U252" s="12"/>
      <c r="V252" s="12"/>
      <c r="W252" s="12"/>
      <c r="X252" s="12"/>
      <c r="Y252" s="12"/>
      <c r="Z252" s="12"/>
      <c r="AA252" s="12"/>
      <c r="AB252" s="12"/>
      <c r="AC252" s="12"/>
      <c r="AD252" s="12"/>
      <c r="AE252" s="12"/>
      <c r="AR252" s="213" t="s">
        <v>88</v>
      </c>
      <c r="AT252" s="214" t="s">
        <v>77</v>
      </c>
      <c r="AU252" s="214" t="s">
        <v>88</v>
      </c>
      <c r="AY252" s="213" t="s">
        <v>162</v>
      </c>
      <c r="BK252" s="215">
        <v>0</v>
      </c>
    </row>
    <row r="253" s="12" customFormat="1" ht="25.92" customHeight="1">
      <c r="A253" s="12"/>
      <c r="B253" s="202"/>
      <c r="C253" s="203"/>
      <c r="D253" s="204" t="s">
        <v>77</v>
      </c>
      <c r="E253" s="205" t="s">
        <v>368</v>
      </c>
      <c r="F253" s="205" t="s">
        <v>2327</v>
      </c>
      <c r="G253" s="203"/>
      <c r="H253" s="203"/>
      <c r="I253" s="206"/>
      <c r="J253" s="207">
        <f>BK253</f>
        <v>0</v>
      </c>
      <c r="K253" s="203"/>
      <c r="L253" s="208"/>
      <c r="M253" s="209"/>
      <c r="N253" s="210"/>
      <c r="O253" s="210"/>
      <c r="P253" s="211">
        <f>P254</f>
        <v>0</v>
      </c>
      <c r="Q253" s="210"/>
      <c r="R253" s="211">
        <f>R254</f>
        <v>0</v>
      </c>
      <c r="S253" s="210"/>
      <c r="T253" s="212">
        <f>T254</f>
        <v>0</v>
      </c>
      <c r="U253" s="12"/>
      <c r="V253" s="12"/>
      <c r="W253" s="12"/>
      <c r="X253" s="12"/>
      <c r="Y253" s="12"/>
      <c r="Z253" s="12"/>
      <c r="AA253" s="12"/>
      <c r="AB253" s="12"/>
      <c r="AC253" s="12"/>
      <c r="AD253" s="12"/>
      <c r="AE253" s="12"/>
      <c r="AR253" s="213" t="s">
        <v>88</v>
      </c>
      <c r="AT253" s="214" t="s">
        <v>77</v>
      </c>
      <c r="AU253" s="214" t="s">
        <v>78</v>
      </c>
      <c r="AY253" s="213" t="s">
        <v>162</v>
      </c>
      <c r="BK253" s="215">
        <f>BK254</f>
        <v>0</v>
      </c>
    </row>
    <row r="254" s="12" customFormat="1" ht="22.8" customHeight="1">
      <c r="A254" s="12"/>
      <c r="B254" s="202"/>
      <c r="C254" s="203"/>
      <c r="D254" s="204" t="s">
        <v>77</v>
      </c>
      <c r="E254" s="216" t="s">
        <v>2074</v>
      </c>
      <c r="F254" s="216" t="s">
        <v>1</v>
      </c>
      <c r="G254" s="203"/>
      <c r="H254" s="203"/>
      <c r="I254" s="206"/>
      <c r="J254" s="217">
        <f>BK254</f>
        <v>0</v>
      </c>
      <c r="K254" s="203"/>
      <c r="L254" s="208"/>
      <c r="M254" s="209"/>
      <c r="N254" s="210"/>
      <c r="O254" s="210"/>
      <c r="P254" s="211">
        <f>SUM(P255:P265)</f>
        <v>0</v>
      </c>
      <c r="Q254" s="210"/>
      <c r="R254" s="211">
        <f>SUM(R255:R265)</f>
        <v>0</v>
      </c>
      <c r="S254" s="210"/>
      <c r="T254" s="212">
        <f>SUM(T255:T265)</f>
        <v>0</v>
      </c>
      <c r="U254" s="12"/>
      <c r="V254" s="12"/>
      <c r="W254" s="12"/>
      <c r="X254" s="12"/>
      <c r="Y254" s="12"/>
      <c r="Z254" s="12"/>
      <c r="AA254" s="12"/>
      <c r="AB254" s="12"/>
      <c r="AC254" s="12"/>
      <c r="AD254" s="12"/>
      <c r="AE254" s="12"/>
      <c r="AR254" s="213" t="s">
        <v>88</v>
      </c>
      <c r="AT254" s="214" t="s">
        <v>77</v>
      </c>
      <c r="AU254" s="214" t="s">
        <v>86</v>
      </c>
      <c r="AY254" s="213" t="s">
        <v>162</v>
      </c>
      <c r="BK254" s="215">
        <f>SUM(BK255:BK265)</f>
        <v>0</v>
      </c>
    </row>
    <row r="255" s="2" customFormat="1" ht="16.5" customHeight="1">
      <c r="A255" s="38"/>
      <c r="B255" s="39"/>
      <c r="C255" s="218" t="s">
        <v>996</v>
      </c>
      <c r="D255" s="218" t="s">
        <v>165</v>
      </c>
      <c r="E255" s="219" t="s">
        <v>2549</v>
      </c>
      <c r="F255" s="220" t="s">
        <v>2550</v>
      </c>
      <c r="G255" s="221" t="s">
        <v>713</v>
      </c>
      <c r="H255" s="222">
        <v>4</v>
      </c>
      <c r="I255" s="223"/>
      <c r="J255" s="224">
        <f>ROUND(I255*H255,2)</f>
        <v>0</v>
      </c>
      <c r="K255" s="220" t="s">
        <v>1</v>
      </c>
      <c r="L255" s="44"/>
      <c r="M255" s="225" t="s">
        <v>1</v>
      </c>
      <c r="N255" s="226" t="s">
        <v>43</v>
      </c>
      <c r="O255" s="91"/>
      <c r="P255" s="227">
        <f>O255*H255</f>
        <v>0</v>
      </c>
      <c r="Q255" s="227">
        <v>0</v>
      </c>
      <c r="R255" s="227">
        <f>Q255*H255</f>
        <v>0</v>
      </c>
      <c r="S255" s="227">
        <v>0</v>
      </c>
      <c r="T255" s="228">
        <f>S255*H255</f>
        <v>0</v>
      </c>
      <c r="U255" s="38"/>
      <c r="V255" s="38"/>
      <c r="W255" s="38"/>
      <c r="X255" s="38"/>
      <c r="Y255" s="38"/>
      <c r="Z255" s="38"/>
      <c r="AA255" s="38"/>
      <c r="AB255" s="38"/>
      <c r="AC255" s="38"/>
      <c r="AD255" s="38"/>
      <c r="AE255" s="38"/>
      <c r="AR255" s="229" t="s">
        <v>245</v>
      </c>
      <c r="AT255" s="229" t="s">
        <v>165</v>
      </c>
      <c r="AU255" s="229" t="s">
        <v>88</v>
      </c>
      <c r="AY255" s="17" t="s">
        <v>162</v>
      </c>
      <c r="BE255" s="230">
        <f>IF(N255="základní",J255,0)</f>
        <v>0</v>
      </c>
      <c r="BF255" s="230">
        <f>IF(N255="snížená",J255,0)</f>
        <v>0</v>
      </c>
      <c r="BG255" s="230">
        <f>IF(N255="zákl. přenesená",J255,0)</f>
        <v>0</v>
      </c>
      <c r="BH255" s="230">
        <f>IF(N255="sníž. přenesená",J255,0)</f>
        <v>0</v>
      </c>
      <c r="BI255" s="230">
        <f>IF(N255="nulová",J255,0)</f>
        <v>0</v>
      </c>
      <c r="BJ255" s="17" t="s">
        <v>86</v>
      </c>
      <c r="BK255" s="230">
        <f>ROUND(I255*H255,2)</f>
        <v>0</v>
      </c>
      <c r="BL255" s="17" t="s">
        <v>245</v>
      </c>
      <c r="BM255" s="229" t="s">
        <v>1513</v>
      </c>
    </row>
    <row r="256" s="2" customFormat="1" ht="16.5" customHeight="1">
      <c r="A256" s="38"/>
      <c r="B256" s="39"/>
      <c r="C256" s="218" t="s">
        <v>1002</v>
      </c>
      <c r="D256" s="218" t="s">
        <v>165</v>
      </c>
      <c r="E256" s="219" t="s">
        <v>2551</v>
      </c>
      <c r="F256" s="220" t="s">
        <v>2552</v>
      </c>
      <c r="G256" s="221" t="s">
        <v>713</v>
      </c>
      <c r="H256" s="222">
        <v>1</v>
      </c>
      <c r="I256" s="223"/>
      <c r="J256" s="224">
        <f>ROUND(I256*H256,2)</f>
        <v>0</v>
      </c>
      <c r="K256" s="220" t="s">
        <v>1</v>
      </c>
      <c r="L256" s="44"/>
      <c r="M256" s="225" t="s">
        <v>1</v>
      </c>
      <c r="N256" s="226" t="s">
        <v>43</v>
      </c>
      <c r="O256" s="91"/>
      <c r="P256" s="227">
        <f>O256*H256</f>
        <v>0</v>
      </c>
      <c r="Q256" s="227">
        <v>0</v>
      </c>
      <c r="R256" s="227">
        <f>Q256*H256</f>
        <v>0</v>
      </c>
      <c r="S256" s="227">
        <v>0</v>
      </c>
      <c r="T256" s="228">
        <f>S256*H256</f>
        <v>0</v>
      </c>
      <c r="U256" s="38"/>
      <c r="V256" s="38"/>
      <c r="W256" s="38"/>
      <c r="X256" s="38"/>
      <c r="Y256" s="38"/>
      <c r="Z256" s="38"/>
      <c r="AA256" s="38"/>
      <c r="AB256" s="38"/>
      <c r="AC256" s="38"/>
      <c r="AD256" s="38"/>
      <c r="AE256" s="38"/>
      <c r="AR256" s="229" t="s">
        <v>245</v>
      </c>
      <c r="AT256" s="229" t="s">
        <v>165</v>
      </c>
      <c r="AU256" s="229" t="s">
        <v>88</v>
      </c>
      <c r="AY256" s="17" t="s">
        <v>162</v>
      </c>
      <c r="BE256" s="230">
        <f>IF(N256="základní",J256,0)</f>
        <v>0</v>
      </c>
      <c r="BF256" s="230">
        <f>IF(N256="snížená",J256,0)</f>
        <v>0</v>
      </c>
      <c r="BG256" s="230">
        <f>IF(N256="zákl. přenesená",J256,0)</f>
        <v>0</v>
      </c>
      <c r="BH256" s="230">
        <f>IF(N256="sníž. přenesená",J256,0)</f>
        <v>0</v>
      </c>
      <c r="BI256" s="230">
        <f>IF(N256="nulová",J256,0)</f>
        <v>0</v>
      </c>
      <c r="BJ256" s="17" t="s">
        <v>86</v>
      </c>
      <c r="BK256" s="230">
        <f>ROUND(I256*H256,2)</f>
        <v>0</v>
      </c>
      <c r="BL256" s="17" t="s">
        <v>245</v>
      </c>
      <c r="BM256" s="229" t="s">
        <v>1525</v>
      </c>
    </row>
    <row r="257" s="2" customFormat="1" ht="16.5" customHeight="1">
      <c r="A257" s="38"/>
      <c r="B257" s="39"/>
      <c r="C257" s="218" t="s">
        <v>1008</v>
      </c>
      <c r="D257" s="218" t="s">
        <v>165</v>
      </c>
      <c r="E257" s="219" t="s">
        <v>2553</v>
      </c>
      <c r="F257" s="220" t="s">
        <v>2554</v>
      </c>
      <c r="G257" s="221" t="s">
        <v>713</v>
      </c>
      <c r="H257" s="222">
        <v>1</v>
      </c>
      <c r="I257" s="223"/>
      <c r="J257" s="224">
        <f>ROUND(I257*H257,2)</f>
        <v>0</v>
      </c>
      <c r="K257" s="220" t="s">
        <v>1</v>
      </c>
      <c r="L257" s="44"/>
      <c r="M257" s="225" t="s">
        <v>1</v>
      </c>
      <c r="N257" s="226" t="s">
        <v>43</v>
      </c>
      <c r="O257" s="91"/>
      <c r="P257" s="227">
        <f>O257*H257</f>
        <v>0</v>
      </c>
      <c r="Q257" s="227">
        <v>0</v>
      </c>
      <c r="R257" s="227">
        <f>Q257*H257</f>
        <v>0</v>
      </c>
      <c r="S257" s="227">
        <v>0</v>
      </c>
      <c r="T257" s="228">
        <f>S257*H257</f>
        <v>0</v>
      </c>
      <c r="U257" s="38"/>
      <c r="V257" s="38"/>
      <c r="W257" s="38"/>
      <c r="X257" s="38"/>
      <c r="Y257" s="38"/>
      <c r="Z257" s="38"/>
      <c r="AA257" s="38"/>
      <c r="AB257" s="38"/>
      <c r="AC257" s="38"/>
      <c r="AD257" s="38"/>
      <c r="AE257" s="38"/>
      <c r="AR257" s="229" t="s">
        <v>245</v>
      </c>
      <c r="AT257" s="229" t="s">
        <v>165</v>
      </c>
      <c r="AU257" s="229" t="s">
        <v>88</v>
      </c>
      <c r="AY257" s="17" t="s">
        <v>162</v>
      </c>
      <c r="BE257" s="230">
        <f>IF(N257="základní",J257,0)</f>
        <v>0</v>
      </c>
      <c r="BF257" s="230">
        <f>IF(N257="snížená",J257,0)</f>
        <v>0</v>
      </c>
      <c r="BG257" s="230">
        <f>IF(N257="zákl. přenesená",J257,0)</f>
        <v>0</v>
      </c>
      <c r="BH257" s="230">
        <f>IF(N257="sníž. přenesená",J257,0)</f>
        <v>0</v>
      </c>
      <c r="BI257" s="230">
        <f>IF(N257="nulová",J257,0)</f>
        <v>0</v>
      </c>
      <c r="BJ257" s="17" t="s">
        <v>86</v>
      </c>
      <c r="BK257" s="230">
        <f>ROUND(I257*H257,2)</f>
        <v>0</v>
      </c>
      <c r="BL257" s="17" t="s">
        <v>245</v>
      </c>
      <c r="BM257" s="229" t="s">
        <v>1554</v>
      </c>
    </row>
    <row r="258" s="2" customFormat="1" ht="16.5" customHeight="1">
      <c r="A258" s="38"/>
      <c r="B258" s="39"/>
      <c r="C258" s="218" t="s">
        <v>1014</v>
      </c>
      <c r="D258" s="218" t="s">
        <v>165</v>
      </c>
      <c r="E258" s="219" t="s">
        <v>2555</v>
      </c>
      <c r="F258" s="220" t="s">
        <v>2556</v>
      </c>
      <c r="G258" s="221" t="s">
        <v>713</v>
      </c>
      <c r="H258" s="222">
        <v>1</v>
      </c>
      <c r="I258" s="223"/>
      <c r="J258" s="224">
        <f>ROUND(I258*H258,2)</f>
        <v>0</v>
      </c>
      <c r="K258" s="220" t="s">
        <v>1</v>
      </c>
      <c r="L258" s="44"/>
      <c r="M258" s="225" t="s">
        <v>1</v>
      </c>
      <c r="N258" s="226" t="s">
        <v>43</v>
      </c>
      <c r="O258" s="91"/>
      <c r="P258" s="227">
        <f>O258*H258</f>
        <v>0</v>
      </c>
      <c r="Q258" s="227">
        <v>0</v>
      </c>
      <c r="R258" s="227">
        <f>Q258*H258</f>
        <v>0</v>
      </c>
      <c r="S258" s="227">
        <v>0</v>
      </c>
      <c r="T258" s="228">
        <f>S258*H258</f>
        <v>0</v>
      </c>
      <c r="U258" s="38"/>
      <c r="V258" s="38"/>
      <c r="W258" s="38"/>
      <c r="X258" s="38"/>
      <c r="Y258" s="38"/>
      <c r="Z258" s="38"/>
      <c r="AA258" s="38"/>
      <c r="AB258" s="38"/>
      <c r="AC258" s="38"/>
      <c r="AD258" s="38"/>
      <c r="AE258" s="38"/>
      <c r="AR258" s="229" t="s">
        <v>245</v>
      </c>
      <c r="AT258" s="229" t="s">
        <v>165</v>
      </c>
      <c r="AU258" s="229" t="s">
        <v>88</v>
      </c>
      <c r="AY258" s="17" t="s">
        <v>162</v>
      </c>
      <c r="BE258" s="230">
        <f>IF(N258="základní",J258,0)</f>
        <v>0</v>
      </c>
      <c r="BF258" s="230">
        <f>IF(N258="snížená",J258,0)</f>
        <v>0</v>
      </c>
      <c r="BG258" s="230">
        <f>IF(N258="zákl. přenesená",J258,0)</f>
        <v>0</v>
      </c>
      <c r="BH258" s="230">
        <f>IF(N258="sníž. přenesená",J258,0)</f>
        <v>0</v>
      </c>
      <c r="BI258" s="230">
        <f>IF(N258="nulová",J258,0)</f>
        <v>0</v>
      </c>
      <c r="BJ258" s="17" t="s">
        <v>86</v>
      </c>
      <c r="BK258" s="230">
        <f>ROUND(I258*H258,2)</f>
        <v>0</v>
      </c>
      <c r="BL258" s="17" t="s">
        <v>245</v>
      </c>
      <c r="BM258" s="229" t="s">
        <v>1562</v>
      </c>
    </row>
    <row r="259" s="2" customFormat="1" ht="16.5" customHeight="1">
      <c r="A259" s="38"/>
      <c r="B259" s="39"/>
      <c r="C259" s="218" t="s">
        <v>1019</v>
      </c>
      <c r="D259" s="218" t="s">
        <v>165</v>
      </c>
      <c r="E259" s="219" t="s">
        <v>2557</v>
      </c>
      <c r="F259" s="220" t="s">
        <v>2558</v>
      </c>
      <c r="G259" s="221" t="s">
        <v>713</v>
      </c>
      <c r="H259" s="222">
        <v>1</v>
      </c>
      <c r="I259" s="223"/>
      <c r="J259" s="224">
        <f>ROUND(I259*H259,2)</f>
        <v>0</v>
      </c>
      <c r="K259" s="220" t="s">
        <v>1</v>
      </c>
      <c r="L259" s="44"/>
      <c r="M259" s="225" t="s">
        <v>1</v>
      </c>
      <c r="N259" s="226" t="s">
        <v>43</v>
      </c>
      <c r="O259" s="91"/>
      <c r="P259" s="227">
        <f>O259*H259</f>
        <v>0</v>
      </c>
      <c r="Q259" s="227">
        <v>0</v>
      </c>
      <c r="R259" s="227">
        <f>Q259*H259</f>
        <v>0</v>
      </c>
      <c r="S259" s="227">
        <v>0</v>
      </c>
      <c r="T259" s="228">
        <f>S259*H259</f>
        <v>0</v>
      </c>
      <c r="U259" s="38"/>
      <c r="V259" s="38"/>
      <c r="W259" s="38"/>
      <c r="X259" s="38"/>
      <c r="Y259" s="38"/>
      <c r="Z259" s="38"/>
      <c r="AA259" s="38"/>
      <c r="AB259" s="38"/>
      <c r="AC259" s="38"/>
      <c r="AD259" s="38"/>
      <c r="AE259" s="38"/>
      <c r="AR259" s="229" t="s">
        <v>245</v>
      </c>
      <c r="AT259" s="229" t="s">
        <v>165</v>
      </c>
      <c r="AU259" s="229" t="s">
        <v>88</v>
      </c>
      <c r="AY259" s="17" t="s">
        <v>162</v>
      </c>
      <c r="BE259" s="230">
        <f>IF(N259="základní",J259,0)</f>
        <v>0</v>
      </c>
      <c r="BF259" s="230">
        <f>IF(N259="snížená",J259,0)</f>
        <v>0</v>
      </c>
      <c r="BG259" s="230">
        <f>IF(N259="zákl. přenesená",J259,0)</f>
        <v>0</v>
      </c>
      <c r="BH259" s="230">
        <f>IF(N259="sníž. přenesená",J259,0)</f>
        <v>0</v>
      </c>
      <c r="BI259" s="230">
        <f>IF(N259="nulová",J259,0)</f>
        <v>0</v>
      </c>
      <c r="BJ259" s="17" t="s">
        <v>86</v>
      </c>
      <c r="BK259" s="230">
        <f>ROUND(I259*H259,2)</f>
        <v>0</v>
      </c>
      <c r="BL259" s="17" t="s">
        <v>245</v>
      </c>
      <c r="BM259" s="229" t="s">
        <v>1572</v>
      </c>
    </row>
    <row r="260" s="2" customFormat="1" ht="16.5" customHeight="1">
      <c r="A260" s="38"/>
      <c r="B260" s="39"/>
      <c r="C260" s="218" t="s">
        <v>1023</v>
      </c>
      <c r="D260" s="218" t="s">
        <v>165</v>
      </c>
      <c r="E260" s="219" t="s">
        <v>2559</v>
      </c>
      <c r="F260" s="220" t="s">
        <v>2560</v>
      </c>
      <c r="G260" s="221" t="s">
        <v>2561</v>
      </c>
      <c r="H260" s="222">
        <v>40</v>
      </c>
      <c r="I260" s="223"/>
      <c r="J260" s="224">
        <f>ROUND(I260*H260,2)</f>
        <v>0</v>
      </c>
      <c r="K260" s="220" t="s">
        <v>1</v>
      </c>
      <c r="L260" s="44"/>
      <c r="M260" s="225" t="s">
        <v>1</v>
      </c>
      <c r="N260" s="226" t="s">
        <v>43</v>
      </c>
      <c r="O260" s="91"/>
      <c r="P260" s="227">
        <f>O260*H260</f>
        <v>0</v>
      </c>
      <c r="Q260" s="227">
        <v>0</v>
      </c>
      <c r="R260" s="227">
        <f>Q260*H260</f>
        <v>0</v>
      </c>
      <c r="S260" s="227">
        <v>0</v>
      </c>
      <c r="T260" s="228">
        <f>S260*H260</f>
        <v>0</v>
      </c>
      <c r="U260" s="38"/>
      <c r="V260" s="38"/>
      <c r="W260" s="38"/>
      <c r="X260" s="38"/>
      <c r="Y260" s="38"/>
      <c r="Z260" s="38"/>
      <c r="AA260" s="38"/>
      <c r="AB260" s="38"/>
      <c r="AC260" s="38"/>
      <c r="AD260" s="38"/>
      <c r="AE260" s="38"/>
      <c r="AR260" s="229" t="s">
        <v>245</v>
      </c>
      <c r="AT260" s="229" t="s">
        <v>165</v>
      </c>
      <c r="AU260" s="229" t="s">
        <v>88</v>
      </c>
      <c r="AY260" s="17" t="s">
        <v>162</v>
      </c>
      <c r="BE260" s="230">
        <f>IF(N260="základní",J260,0)</f>
        <v>0</v>
      </c>
      <c r="BF260" s="230">
        <f>IF(N260="snížená",J260,0)</f>
        <v>0</v>
      </c>
      <c r="BG260" s="230">
        <f>IF(N260="zákl. přenesená",J260,0)</f>
        <v>0</v>
      </c>
      <c r="BH260" s="230">
        <f>IF(N260="sníž. přenesená",J260,0)</f>
        <v>0</v>
      </c>
      <c r="BI260" s="230">
        <f>IF(N260="nulová",J260,0)</f>
        <v>0</v>
      </c>
      <c r="BJ260" s="17" t="s">
        <v>86</v>
      </c>
      <c r="BK260" s="230">
        <f>ROUND(I260*H260,2)</f>
        <v>0</v>
      </c>
      <c r="BL260" s="17" t="s">
        <v>245</v>
      </c>
      <c r="BM260" s="229" t="s">
        <v>1584</v>
      </c>
    </row>
    <row r="261" s="2" customFormat="1" ht="16.5" customHeight="1">
      <c r="A261" s="38"/>
      <c r="B261" s="39"/>
      <c r="C261" s="218" t="s">
        <v>1028</v>
      </c>
      <c r="D261" s="218" t="s">
        <v>165</v>
      </c>
      <c r="E261" s="219" t="s">
        <v>2562</v>
      </c>
      <c r="F261" s="220" t="s">
        <v>2563</v>
      </c>
      <c r="G261" s="221" t="s">
        <v>713</v>
      </c>
      <c r="H261" s="222">
        <v>1</v>
      </c>
      <c r="I261" s="223"/>
      <c r="J261" s="224">
        <f>ROUND(I261*H261,2)</f>
        <v>0</v>
      </c>
      <c r="K261" s="220" t="s">
        <v>1</v>
      </c>
      <c r="L261" s="44"/>
      <c r="M261" s="225" t="s">
        <v>1</v>
      </c>
      <c r="N261" s="226" t="s">
        <v>43</v>
      </c>
      <c r="O261" s="91"/>
      <c r="P261" s="227">
        <f>O261*H261</f>
        <v>0</v>
      </c>
      <c r="Q261" s="227">
        <v>0</v>
      </c>
      <c r="R261" s="227">
        <f>Q261*H261</f>
        <v>0</v>
      </c>
      <c r="S261" s="227">
        <v>0</v>
      </c>
      <c r="T261" s="228">
        <f>S261*H261</f>
        <v>0</v>
      </c>
      <c r="U261" s="38"/>
      <c r="V261" s="38"/>
      <c r="W261" s="38"/>
      <c r="X261" s="38"/>
      <c r="Y261" s="38"/>
      <c r="Z261" s="38"/>
      <c r="AA261" s="38"/>
      <c r="AB261" s="38"/>
      <c r="AC261" s="38"/>
      <c r="AD261" s="38"/>
      <c r="AE261" s="38"/>
      <c r="AR261" s="229" t="s">
        <v>245</v>
      </c>
      <c r="AT261" s="229" t="s">
        <v>165</v>
      </c>
      <c r="AU261" s="229" t="s">
        <v>88</v>
      </c>
      <c r="AY261" s="17" t="s">
        <v>162</v>
      </c>
      <c r="BE261" s="230">
        <f>IF(N261="základní",J261,0)</f>
        <v>0</v>
      </c>
      <c r="BF261" s="230">
        <f>IF(N261="snížená",J261,0)</f>
        <v>0</v>
      </c>
      <c r="BG261" s="230">
        <f>IF(N261="zákl. přenesená",J261,0)</f>
        <v>0</v>
      </c>
      <c r="BH261" s="230">
        <f>IF(N261="sníž. přenesená",J261,0)</f>
        <v>0</v>
      </c>
      <c r="BI261" s="230">
        <f>IF(N261="nulová",J261,0)</f>
        <v>0</v>
      </c>
      <c r="BJ261" s="17" t="s">
        <v>86</v>
      </c>
      <c r="BK261" s="230">
        <f>ROUND(I261*H261,2)</f>
        <v>0</v>
      </c>
      <c r="BL261" s="17" t="s">
        <v>245</v>
      </c>
      <c r="BM261" s="229" t="s">
        <v>1593</v>
      </c>
    </row>
    <row r="262" s="2" customFormat="1" ht="16.5" customHeight="1">
      <c r="A262" s="38"/>
      <c r="B262" s="39"/>
      <c r="C262" s="218" t="s">
        <v>1032</v>
      </c>
      <c r="D262" s="218" t="s">
        <v>165</v>
      </c>
      <c r="E262" s="219" t="s">
        <v>2564</v>
      </c>
      <c r="F262" s="220" t="s">
        <v>2565</v>
      </c>
      <c r="G262" s="221" t="s">
        <v>713</v>
      </c>
      <c r="H262" s="222">
        <v>1</v>
      </c>
      <c r="I262" s="223"/>
      <c r="J262" s="224">
        <f>ROUND(I262*H262,2)</f>
        <v>0</v>
      </c>
      <c r="K262" s="220" t="s">
        <v>1</v>
      </c>
      <c r="L262" s="44"/>
      <c r="M262" s="225" t="s">
        <v>1</v>
      </c>
      <c r="N262" s="226" t="s">
        <v>43</v>
      </c>
      <c r="O262" s="91"/>
      <c r="P262" s="227">
        <f>O262*H262</f>
        <v>0</v>
      </c>
      <c r="Q262" s="227">
        <v>0</v>
      </c>
      <c r="R262" s="227">
        <f>Q262*H262</f>
        <v>0</v>
      </c>
      <c r="S262" s="227">
        <v>0</v>
      </c>
      <c r="T262" s="228">
        <f>S262*H262</f>
        <v>0</v>
      </c>
      <c r="U262" s="38"/>
      <c r="V262" s="38"/>
      <c r="W262" s="38"/>
      <c r="X262" s="38"/>
      <c r="Y262" s="38"/>
      <c r="Z262" s="38"/>
      <c r="AA262" s="38"/>
      <c r="AB262" s="38"/>
      <c r="AC262" s="38"/>
      <c r="AD262" s="38"/>
      <c r="AE262" s="38"/>
      <c r="AR262" s="229" t="s">
        <v>245</v>
      </c>
      <c r="AT262" s="229" t="s">
        <v>165</v>
      </c>
      <c r="AU262" s="229" t="s">
        <v>88</v>
      </c>
      <c r="AY262" s="17" t="s">
        <v>162</v>
      </c>
      <c r="BE262" s="230">
        <f>IF(N262="základní",J262,0)</f>
        <v>0</v>
      </c>
      <c r="BF262" s="230">
        <f>IF(N262="snížená",J262,0)</f>
        <v>0</v>
      </c>
      <c r="BG262" s="230">
        <f>IF(N262="zákl. přenesená",J262,0)</f>
        <v>0</v>
      </c>
      <c r="BH262" s="230">
        <f>IF(N262="sníž. přenesená",J262,0)</f>
        <v>0</v>
      </c>
      <c r="BI262" s="230">
        <f>IF(N262="nulová",J262,0)</f>
        <v>0</v>
      </c>
      <c r="BJ262" s="17" t="s">
        <v>86</v>
      </c>
      <c r="BK262" s="230">
        <f>ROUND(I262*H262,2)</f>
        <v>0</v>
      </c>
      <c r="BL262" s="17" t="s">
        <v>245</v>
      </c>
      <c r="BM262" s="229" t="s">
        <v>1605</v>
      </c>
    </row>
    <row r="263" s="2" customFormat="1" ht="16.5" customHeight="1">
      <c r="A263" s="38"/>
      <c r="B263" s="39"/>
      <c r="C263" s="218" t="s">
        <v>1036</v>
      </c>
      <c r="D263" s="218" t="s">
        <v>165</v>
      </c>
      <c r="E263" s="219" t="s">
        <v>2358</v>
      </c>
      <c r="F263" s="220" t="s">
        <v>2359</v>
      </c>
      <c r="G263" s="221" t="s">
        <v>713</v>
      </c>
      <c r="H263" s="222">
        <v>1</v>
      </c>
      <c r="I263" s="223"/>
      <c r="J263" s="224">
        <f>ROUND(I263*H263,2)</f>
        <v>0</v>
      </c>
      <c r="K263" s="220" t="s">
        <v>1</v>
      </c>
      <c r="L263" s="44"/>
      <c r="M263" s="225" t="s">
        <v>1</v>
      </c>
      <c r="N263" s="226" t="s">
        <v>43</v>
      </c>
      <c r="O263" s="91"/>
      <c r="P263" s="227">
        <f>O263*H263</f>
        <v>0</v>
      </c>
      <c r="Q263" s="227">
        <v>0</v>
      </c>
      <c r="R263" s="227">
        <f>Q263*H263</f>
        <v>0</v>
      </c>
      <c r="S263" s="227">
        <v>0</v>
      </c>
      <c r="T263" s="228">
        <f>S263*H263</f>
        <v>0</v>
      </c>
      <c r="U263" s="38"/>
      <c r="V263" s="38"/>
      <c r="W263" s="38"/>
      <c r="X263" s="38"/>
      <c r="Y263" s="38"/>
      <c r="Z263" s="38"/>
      <c r="AA263" s="38"/>
      <c r="AB263" s="38"/>
      <c r="AC263" s="38"/>
      <c r="AD263" s="38"/>
      <c r="AE263" s="38"/>
      <c r="AR263" s="229" t="s">
        <v>245</v>
      </c>
      <c r="AT263" s="229" t="s">
        <v>165</v>
      </c>
      <c r="AU263" s="229" t="s">
        <v>88</v>
      </c>
      <c r="AY263" s="17" t="s">
        <v>162</v>
      </c>
      <c r="BE263" s="230">
        <f>IF(N263="základní",J263,0)</f>
        <v>0</v>
      </c>
      <c r="BF263" s="230">
        <f>IF(N263="snížená",J263,0)</f>
        <v>0</v>
      </c>
      <c r="BG263" s="230">
        <f>IF(N263="zákl. přenesená",J263,0)</f>
        <v>0</v>
      </c>
      <c r="BH263" s="230">
        <f>IF(N263="sníž. přenesená",J263,0)</f>
        <v>0</v>
      </c>
      <c r="BI263" s="230">
        <f>IF(N263="nulová",J263,0)</f>
        <v>0</v>
      </c>
      <c r="BJ263" s="17" t="s">
        <v>86</v>
      </c>
      <c r="BK263" s="230">
        <f>ROUND(I263*H263,2)</f>
        <v>0</v>
      </c>
      <c r="BL263" s="17" t="s">
        <v>245</v>
      </c>
      <c r="BM263" s="229" t="s">
        <v>1614</v>
      </c>
    </row>
    <row r="264" s="2" customFormat="1" ht="16.5" customHeight="1">
      <c r="A264" s="38"/>
      <c r="B264" s="39"/>
      <c r="C264" s="218" t="s">
        <v>1042</v>
      </c>
      <c r="D264" s="218" t="s">
        <v>165</v>
      </c>
      <c r="E264" s="219" t="s">
        <v>2360</v>
      </c>
      <c r="F264" s="220" t="s">
        <v>2361</v>
      </c>
      <c r="G264" s="221" t="s">
        <v>713</v>
      </c>
      <c r="H264" s="222">
        <v>1</v>
      </c>
      <c r="I264" s="223"/>
      <c r="J264" s="224">
        <f>ROUND(I264*H264,2)</f>
        <v>0</v>
      </c>
      <c r="K264" s="220" t="s">
        <v>1</v>
      </c>
      <c r="L264" s="44"/>
      <c r="M264" s="225" t="s">
        <v>1</v>
      </c>
      <c r="N264" s="226" t="s">
        <v>43</v>
      </c>
      <c r="O264" s="91"/>
      <c r="P264" s="227">
        <f>O264*H264</f>
        <v>0</v>
      </c>
      <c r="Q264" s="227">
        <v>0</v>
      </c>
      <c r="R264" s="227">
        <f>Q264*H264</f>
        <v>0</v>
      </c>
      <c r="S264" s="227">
        <v>0</v>
      </c>
      <c r="T264" s="228">
        <f>S264*H264</f>
        <v>0</v>
      </c>
      <c r="U264" s="38"/>
      <c r="V264" s="38"/>
      <c r="W264" s="38"/>
      <c r="X264" s="38"/>
      <c r="Y264" s="38"/>
      <c r="Z264" s="38"/>
      <c r="AA264" s="38"/>
      <c r="AB264" s="38"/>
      <c r="AC264" s="38"/>
      <c r="AD264" s="38"/>
      <c r="AE264" s="38"/>
      <c r="AR264" s="229" t="s">
        <v>245</v>
      </c>
      <c r="AT264" s="229" t="s">
        <v>165</v>
      </c>
      <c r="AU264" s="229" t="s">
        <v>88</v>
      </c>
      <c r="AY264" s="17" t="s">
        <v>162</v>
      </c>
      <c r="BE264" s="230">
        <f>IF(N264="základní",J264,0)</f>
        <v>0</v>
      </c>
      <c r="BF264" s="230">
        <f>IF(N264="snížená",J264,0)</f>
        <v>0</v>
      </c>
      <c r="BG264" s="230">
        <f>IF(N264="zákl. přenesená",J264,0)</f>
        <v>0</v>
      </c>
      <c r="BH264" s="230">
        <f>IF(N264="sníž. přenesená",J264,0)</f>
        <v>0</v>
      </c>
      <c r="BI264" s="230">
        <f>IF(N264="nulová",J264,0)</f>
        <v>0</v>
      </c>
      <c r="BJ264" s="17" t="s">
        <v>86</v>
      </c>
      <c r="BK264" s="230">
        <f>ROUND(I264*H264,2)</f>
        <v>0</v>
      </c>
      <c r="BL264" s="17" t="s">
        <v>245</v>
      </c>
      <c r="BM264" s="229" t="s">
        <v>1638</v>
      </c>
    </row>
    <row r="265" s="2" customFormat="1" ht="16.5" customHeight="1">
      <c r="A265" s="38"/>
      <c r="B265" s="39"/>
      <c r="C265" s="218" t="s">
        <v>1045</v>
      </c>
      <c r="D265" s="218" t="s">
        <v>165</v>
      </c>
      <c r="E265" s="219" t="s">
        <v>2369</v>
      </c>
      <c r="F265" s="220" t="s">
        <v>2370</v>
      </c>
      <c r="G265" s="221" t="s">
        <v>2344</v>
      </c>
      <c r="H265" s="222">
        <v>0.879</v>
      </c>
      <c r="I265" s="223"/>
      <c r="J265" s="224">
        <f>ROUND(I265*H265,2)</f>
        <v>0</v>
      </c>
      <c r="K265" s="220" t="s">
        <v>1</v>
      </c>
      <c r="L265" s="44"/>
      <c r="M265" s="225" t="s">
        <v>1</v>
      </c>
      <c r="N265" s="226" t="s">
        <v>43</v>
      </c>
      <c r="O265" s="91"/>
      <c r="P265" s="227">
        <f>O265*H265</f>
        <v>0</v>
      </c>
      <c r="Q265" s="227">
        <v>0</v>
      </c>
      <c r="R265" s="227">
        <f>Q265*H265</f>
        <v>0</v>
      </c>
      <c r="S265" s="227">
        <v>0</v>
      </c>
      <c r="T265" s="228">
        <f>S265*H265</f>
        <v>0</v>
      </c>
      <c r="U265" s="38"/>
      <c r="V265" s="38"/>
      <c r="W265" s="38"/>
      <c r="X265" s="38"/>
      <c r="Y265" s="38"/>
      <c r="Z265" s="38"/>
      <c r="AA265" s="38"/>
      <c r="AB265" s="38"/>
      <c r="AC265" s="38"/>
      <c r="AD265" s="38"/>
      <c r="AE265" s="38"/>
      <c r="AR265" s="229" t="s">
        <v>245</v>
      </c>
      <c r="AT265" s="229" t="s">
        <v>165</v>
      </c>
      <c r="AU265" s="229" t="s">
        <v>88</v>
      </c>
      <c r="AY265" s="17" t="s">
        <v>162</v>
      </c>
      <c r="BE265" s="230">
        <f>IF(N265="základní",J265,0)</f>
        <v>0</v>
      </c>
      <c r="BF265" s="230">
        <f>IF(N265="snížená",J265,0)</f>
        <v>0</v>
      </c>
      <c r="BG265" s="230">
        <f>IF(N265="zákl. přenesená",J265,0)</f>
        <v>0</v>
      </c>
      <c r="BH265" s="230">
        <f>IF(N265="sníž. přenesená",J265,0)</f>
        <v>0</v>
      </c>
      <c r="BI265" s="230">
        <f>IF(N265="nulová",J265,0)</f>
        <v>0</v>
      </c>
      <c r="BJ265" s="17" t="s">
        <v>86</v>
      </c>
      <c r="BK265" s="230">
        <f>ROUND(I265*H265,2)</f>
        <v>0</v>
      </c>
      <c r="BL265" s="17" t="s">
        <v>245</v>
      </c>
      <c r="BM265" s="229" t="s">
        <v>1647</v>
      </c>
    </row>
    <row r="266" s="12" customFormat="1" ht="25.92" customHeight="1">
      <c r="A266" s="12"/>
      <c r="B266" s="202"/>
      <c r="C266" s="203"/>
      <c r="D266" s="204" t="s">
        <v>77</v>
      </c>
      <c r="E266" s="205" t="s">
        <v>2198</v>
      </c>
      <c r="F266" s="205" t="s">
        <v>2371</v>
      </c>
      <c r="G266" s="203"/>
      <c r="H266" s="203"/>
      <c r="I266" s="206"/>
      <c r="J266" s="207">
        <f>BK266</f>
        <v>0</v>
      </c>
      <c r="K266" s="203"/>
      <c r="L266" s="208"/>
      <c r="M266" s="209"/>
      <c r="N266" s="210"/>
      <c r="O266" s="210"/>
      <c r="P266" s="211">
        <f>P267</f>
        <v>0</v>
      </c>
      <c r="Q266" s="210"/>
      <c r="R266" s="211">
        <f>R267</f>
        <v>0</v>
      </c>
      <c r="S266" s="210"/>
      <c r="T266" s="212">
        <f>T267</f>
        <v>0</v>
      </c>
      <c r="U266" s="12"/>
      <c r="V266" s="12"/>
      <c r="W266" s="12"/>
      <c r="X266" s="12"/>
      <c r="Y266" s="12"/>
      <c r="Z266" s="12"/>
      <c r="AA266" s="12"/>
      <c r="AB266" s="12"/>
      <c r="AC266" s="12"/>
      <c r="AD266" s="12"/>
      <c r="AE266" s="12"/>
      <c r="AR266" s="213" t="s">
        <v>88</v>
      </c>
      <c r="AT266" s="214" t="s">
        <v>77</v>
      </c>
      <c r="AU266" s="214" t="s">
        <v>78</v>
      </c>
      <c r="AY266" s="213" t="s">
        <v>162</v>
      </c>
      <c r="BK266" s="215">
        <f>BK267</f>
        <v>0</v>
      </c>
    </row>
    <row r="267" s="12" customFormat="1" ht="22.8" customHeight="1">
      <c r="A267" s="12"/>
      <c r="B267" s="202"/>
      <c r="C267" s="203"/>
      <c r="D267" s="204" t="s">
        <v>77</v>
      </c>
      <c r="E267" s="216" t="s">
        <v>2074</v>
      </c>
      <c r="F267" s="216" t="s">
        <v>1</v>
      </c>
      <c r="G267" s="203"/>
      <c r="H267" s="203"/>
      <c r="I267" s="206"/>
      <c r="J267" s="217">
        <f>BK267</f>
        <v>0</v>
      </c>
      <c r="K267" s="203"/>
      <c r="L267" s="208"/>
      <c r="M267" s="209"/>
      <c r="N267" s="210"/>
      <c r="O267" s="210"/>
      <c r="P267" s="211">
        <f>SUM(P268:P270)</f>
        <v>0</v>
      </c>
      <c r="Q267" s="210"/>
      <c r="R267" s="211">
        <f>SUM(R268:R270)</f>
        <v>0</v>
      </c>
      <c r="S267" s="210"/>
      <c r="T267" s="212">
        <f>SUM(T268:T270)</f>
        <v>0</v>
      </c>
      <c r="U267" s="12"/>
      <c r="V267" s="12"/>
      <c r="W267" s="12"/>
      <c r="X267" s="12"/>
      <c r="Y267" s="12"/>
      <c r="Z267" s="12"/>
      <c r="AA267" s="12"/>
      <c r="AB267" s="12"/>
      <c r="AC267" s="12"/>
      <c r="AD267" s="12"/>
      <c r="AE267" s="12"/>
      <c r="AR267" s="213" t="s">
        <v>88</v>
      </c>
      <c r="AT267" s="214" t="s">
        <v>77</v>
      </c>
      <c r="AU267" s="214" t="s">
        <v>86</v>
      </c>
      <c r="AY267" s="213" t="s">
        <v>162</v>
      </c>
      <c r="BK267" s="215">
        <f>SUM(BK268:BK270)</f>
        <v>0</v>
      </c>
    </row>
    <row r="268" s="2" customFormat="1" ht="16.5" customHeight="1">
      <c r="A268" s="38"/>
      <c r="B268" s="39"/>
      <c r="C268" s="218" t="s">
        <v>1050</v>
      </c>
      <c r="D268" s="218" t="s">
        <v>165</v>
      </c>
      <c r="E268" s="219" t="s">
        <v>2566</v>
      </c>
      <c r="F268" s="220" t="s">
        <v>2567</v>
      </c>
      <c r="G268" s="221" t="s">
        <v>208</v>
      </c>
      <c r="H268" s="222">
        <v>56</v>
      </c>
      <c r="I268" s="223"/>
      <c r="J268" s="224">
        <f>ROUND(I268*H268,2)</f>
        <v>0</v>
      </c>
      <c r="K268" s="220" t="s">
        <v>1</v>
      </c>
      <c r="L268" s="44"/>
      <c r="M268" s="225" t="s">
        <v>1</v>
      </c>
      <c r="N268" s="226" t="s">
        <v>43</v>
      </c>
      <c r="O268" s="91"/>
      <c r="P268" s="227">
        <f>O268*H268</f>
        <v>0</v>
      </c>
      <c r="Q268" s="227">
        <v>0</v>
      </c>
      <c r="R268" s="227">
        <f>Q268*H268</f>
        <v>0</v>
      </c>
      <c r="S268" s="227">
        <v>0</v>
      </c>
      <c r="T268" s="228">
        <f>S268*H268</f>
        <v>0</v>
      </c>
      <c r="U268" s="38"/>
      <c r="V268" s="38"/>
      <c r="W268" s="38"/>
      <c r="X268" s="38"/>
      <c r="Y268" s="38"/>
      <c r="Z268" s="38"/>
      <c r="AA268" s="38"/>
      <c r="AB268" s="38"/>
      <c r="AC268" s="38"/>
      <c r="AD268" s="38"/>
      <c r="AE268" s="38"/>
      <c r="AR268" s="229" t="s">
        <v>245</v>
      </c>
      <c r="AT268" s="229" t="s">
        <v>165</v>
      </c>
      <c r="AU268" s="229" t="s">
        <v>88</v>
      </c>
      <c r="AY268" s="17" t="s">
        <v>162</v>
      </c>
      <c r="BE268" s="230">
        <f>IF(N268="základní",J268,0)</f>
        <v>0</v>
      </c>
      <c r="BF268" s="230">
        <f>IF(N268="snížená",J268,0)</f>
        <v>0</v>
      </c>
      <c r="BG268" s="230">
        <f>IF(N268="zákl. přenesená",J268,0)</f>
        <v>0</v>
      </c>
      <c r="BH268" s="230">
        <f>IF(N268="sníž. přenesená",J268,0)</f>
        <v>0</v>
      </c>
      <c r="BI268" s="230">
        <f>IF(N268="nulová",J268,0)</f>
        <v>0</v>
      </c>
      <c r="BJ268" s="17" t="s">
        <v>86</v>
      </c>
      <c r="BK268" s="230">
        <f>ROUND(I268*H268,2)</f>
        <v>0</v>
      </c>
      <c r="BL268" s="17" t="s">
        <v>245</v>
      </c>
      <c r="BM268" s="229" t="s">
        <v>1656</v>
      </c>
    </row>
    <row r="269" s="2" customFormat="1" ht="16.5" customHeight="1">
      <c r="A269" s="38"/>
      <c r="B269" s="39"/>
      <c r="C269" s="218" t="s">
        <v>1055</v>
      </c>
      <c r="D269" s="218" t="s">
        <v>165</v>
      </c>
      <c r="E269" s="219" t="s">
        <v>2568</v>
      </c>
      <c r="F269" s="220" t="s">
        <v>2569</v>
      </c>
      <c r="G269" s="221" t="s">
        <v>208</v>
      </c>
      <c r="H269" s="222">
        <v>56</v>
      </c>
      <c r="I269" s="223"/>
      <c r="J269" s="224">
        <f>ROUND(I269*H269,2)</f>
        <v>0</v>
      </c>
      <c r="K269" s="220" t="s">
        <v>1</v>
      </c>
      <c r="L269" s="44"/>
      <c r="M269" s="225" t="s">
        <v>1</v>
      </c>
      <c r="N269" s="226" t="s">
        <v>43</v>
      </c>
      <c r="O269" s="91"/>
      <c r="P269" s="227">
        <f>O269*H269</f>
        <v>0</v>
      </c>
      <c r="Q269" s="227">
        <v>0</v>
      </c>
      <c r="R269" s="227">
        <f>Q269*H269</f>
        <v>0</v>
      </c>
      <c r="S269" s="227">
        <v>0</v>
      </c>
      <c r="T269" s="228">
        <f>S269*H269</f>
        <v>0</v>
      </c>
      <c r="U269" s="38"/>
      <c r="V269" s="38"/>
      <c r="W269" s="38"/>
      <c r="X269" s="38"/>
      <c r="Y269" s="38"/>
      <c r="Z269" s="38"/>
      <c r="AA269" s="38"/>
      <c r="AB269" s="38"/>
      <c r="AC269" s="38"/>
      <c r="AD269" s="38"/>
      <c r="AE269" s="38"/>
      <c r="AR269" s="229" t="s">
        <v>245</v>
      </c>
      <c r="AT269" s="229" t="s">
        <v>165</v>
      </c>
      <c r="AU269" s="229" t="s">
        <v>88</v>
      </c>
      <c r="AY269" s="17" t="s">
        <v>162</v>
      </c>
      <c r="BE269" s="230">
        <f>IF(N269="základní",J269,0)</f>
        <v>0</v>
      </c>
      <c r="BF269" s="230">
        <f>IF(N269="snížená",J269,0)</f>
        <v>0</v>
      </c>
      <c r="BG269" s="230">
        <f>IF(N269="zákl. přenesená",J269,0)</f>
        <v>0</v>
      </c>
      <c r="BH269" s="230">
        <f>IF(N269="sníž. přenesená",J269,0)</f>
        <v>0</v>
      </c>
      <c r="BI269" s="230">
        <f>IF(N269="nulová",J269,0)</f>
        <v>0</v>
      </c>
      <c r="BJ269" s="17" t="s">
        <v>86</v>
      </c>
      <c r="BK269" s="230">
        <f>ROUND(I269*H269,2)</f>
        <v>0</v>
      </c>
      <c r="BL269" s="17" t="s">
        <v>245</v>
      </c>
      <c r="BM269" s="229" t="s">
        <v>1664</v>
      </c>
    </row>
    <row r="270" s="2" customFormat="1" ht="16.5" customHeight="1">
      <c r="A270" s="38"/>
      <c r="B270" s="39"/>
      <c r="C270" s="218" t="s">
        <v>1062</v>
      </c>
      <c r="D270" s="218" t="s">
        <v>165</v>
      </c>
      <c r="E270" s="219" t="s">
        <v>2431</v>
      </c>
      <c r="F270" s="220" t="s">
        <v>2432</v>
      </c>
      <c r="G270" s="221" t="s">
        <v>2344</v>
      </c>
      <c r="H270" s="222">
        <v>0.13</v>
      </c>
      <c r="I270" s="223"/>
      <c r="J270" s="224">
        <f>ROUND(I270*H270,2)</f>
        <v>0</v>
      </c>
      <c r="K270" s="220" t="s">
        <v>1</v>
      </c>
      <c r="L270" s="44"/>
      <c r="M270" s="225" t="s">
        <v>1</v>
      </c>
      <c r="N270" s="226" t="s">
        <v>43</v>
      </c>
      <c r="O270" s="91"/>
      <c r="P270" s="227">
        <f>O270*H270</f>
        <v>0</v>
      </c>
      <c r="Q270" s="227">
        <v>0</v>
      </c>
      <c r="R270" s="227">
        <f>Q270*H270</f>
        <v>0</v>
      </c>
      <c r="S270" s="227">
        <v>0</v>
      </c>
      <c r="T270" s="228">
        <f>S270*H270</f>
        <v>0</v>
      </c>
      <c r="U270" s="38"/>
      <c r="V270" s="38"/>
      <c r="W270" s="38"/>
      <c r="X270" s="38"/>
      <c r="Y270" s="38"/>
      <c r="Z270" s="38"/>
      <c r="AA270" s="38"/>
      <c r="AB270" s="38"/>
      <c r="AC270" s="38"/>
      <c r="AD270" s="38"/>
      <c r="AE270" s="38"/>
      <c r="AR270" s="229" t="s">
        <v>245</v>
      </c>
      <c r="AT270" s="229" t="s">
        <v>165</v>
      </c>
      <c r="AU270" s="229" t="s">
        <v>88</v>
      </c>
      <c r="AY270" s="17" t="s">
        <v>162</v>
      </c>
      <c r="BE270" s="230">
        <f>IF(N270="základní",J270,0)</f>
        <v>0</v>
      </c>
      <c r="BF270" s="230">
        <f>IF(N270="snížená",J270,0)</f>
        <v>0</v>
      </c>
      <c r="BG270" s="230">
        <f>IF(N270="zákl. přenesená",J270,0)</f>
        <v>0</v>
      </c>
      <c r="BH270" s="230">
        <f>IF(N270="sníž. přenesená",J270,0)</f>
        <v>0</v>
      </c>
      <c r="BI270" s="230">
        <f>IF(N270="nulová",J270,0)</f>
        <v>0</v>
      </c>
      <c r="BJ270" s="17" t="s">
        <v>86</v>
      </c>
      <c r="BK270" s="230">
        <f>ROUND(I270*H270,2)</f>
        <v>0</v>
      </c>
      <c r="BL270" s="17" t="s">
        <v>245</v>
      </c>
      <c r="BM270" s="229" t="s">
        <v>1674</v>
      </c>
    </row>
    <row r="271" s="12" customFormat="1" ht="25.92" customHeight="1">
      <c r="A271" s="12"/>
      <c r="B271" s="202"/>
      <c r="C271" s="203"/>
      <c r="D271" s="204" t="s">
        <v>77</v>
      </c>
      <c r="E271" s="205" t="s">
        <v>2230</v>
      </c>
      <c r="F271" s="205" t="s">
        <v>2433</v>
      </c>
      <c r="G271" s="203"/>
      <c r="H271" s="203"/>
      <c r="I271" s="206"/>
      <c r="J271" s="207">
        <f>BK271</f>
        <v>0</v>
      </c>
      <c r="K271" s="203"/>
      <c r="L271" s="208"/>
      <c r="M271" s="209"/>
      <c r="N271" s="210"/>
      <c r="O271" s="210"/>
      <c r="P271" s="211">
        <f>P272</f>
        <v>0</v>
      </c>
      <c r="Q271" s="210"/>
      <c r="R271" s="211">
        <f>R272</f>
        <v>0</v>
      </c>
      <c r="S271" s="210"/>
      <c r="T271" s="212">
        <f>T272</f>
        <v>0</v>
      </c>
      <c r="U271" s="12"/>
      <c r="V271" s="12"/>
      <c r="W271" s="12"/>
      <c r="X271" s="12"/>
      <c r="Y271" s="12"/>
      <c r="Z271" s="12"/>
      <c r="AA271" s="12"/>
      <c r="AB271" s="12"/>
      <c r="AC271" s="12"/>
      <c r="AD271" s="12"/>
      <c r="AE271" s="12"/>
      <c r="AR271" s="213" t="s">
        <v>88</v>
      </c>
      <c r="AT271" s="214" t="s">
        <v>77</v>
      </c>
      <c r="AU271" s="214" t="s">
        <v>78</v>
      </c>
      <c r="AY271" s="213" t="s">
        <v>162</v>
      </c>
      <c r="BK271" s="215">
        <f>BK272</f>
        <v>0</v>
      </c>
    </row>
    <row r="272" s="12" customFormat="1" ht="22.8" customHeight="1">
      <c r="A272" s="12"/>
      <c r="B272" s="202"/>
      <c r="C272" s="203"/>
      <c r="D272" s="204" t="s">
        <v>77</v>
      </c>
      <c r="E272" s="216" t="s">
        <v>2074</v>
      </c>
      <c r="F272" s="216" t="s">
        <v>1</v>
      </c>
      <c r="G272" s="203"/>
      <c r="H272" s="203"/>
      <c r="I272" s="206"/>
      <c r="J272" s="217">
        <f>BK272</f>
        <v>0</v>
      </c>
      <c r="K272" s="203"/>
      <c r="L272" s="208"/>
      <c r="M272" s="209"/>
      <c r="N272" s="210"/>
      <c r="O272" s="210"/>
      <c r="P272" s="211">
        <f>SUM(P273:P279)</f>
        <v>0</v>
      </c>
      <c r="Q272" s="210"/>
      <c r="R272" s="211">
        <f>SUM(R273:R279)</f>
        <v>0</v>
      </c>
      <c r="S272" s="210"/>
      <c r="T272" s="212">
        <f>SUM(T273:T279)</f>
        <v>0</v>
      </c>
      <c r="U272" s="12"/>
      <c r="V272" s="12"/>
      <c r="W272" s="12"/>
      <c r="X272" s="12"/>
      <c r="Y272" s="12"/>
      <c r="Z272" s="12"/>
      <c r="AA272" s="12"/>
      <c r="AB272" s="12"/>
      <c r="AC272" s="12"/>
      <c r="AD272" s="12"/>
      <c r="AE272" s="12"/>
      <c r="AR272" s="213" t="s">
        <v>88</v>
      </c>
      <c r="AT272" s="214" t="s">
        <v>77</v>
      </c>
      <c r="AU272" s="214" t="s">
        <v>86</v>
      </c>
      <c r="AY272" s="213" t="s">
        <v>162</v>
      </c>
      <c r="BK272" s="215">
        <f>SUM(BK273:BK279)</f>
        <v>0</v>
      </c>
    </row>
    <row r="273" s="2" customFormat="1" ht="16.5" customHeight="1">
      <c r="A273" s="38"/>
      <c r="B273" s="39"/>
      <c r="C273" s="218" t="s">
        <v>1070</v>
      </c>
      <c r="D273" s="218" t="s">
        <v>165</v>
      </c>
      <c r="E273" s="219" t="s">
        <v>2570</v>
      </c>
      <c r="F273" s="220" t="s">
        <v>2571</v>
      </c>
      <c r="G273" s="221" t="s">
        <v>713</v>
      </c>
      <c r="H273" s="222">
        <v>1</v>
      </c>
      <c r="I273" s="223"/>
      <c r="J273" s="224">
        <f>ROUND(I273*H273,2)</f>
        <v>0</v>
      </c>
      <c r="K273" s="220" t="s">
        <v>1</v>
      </c>
      <c r="L273" s="44"/>
      <c r="M273" s="225" t="s">
        <v>1</v>
      </c>
      <c r="N273" s="226" t="s">
        <v>43</v>
      </c>
      <c r="O273" s="91"/>
      <c r="P273" s="227">
        <f>O273*H273</f>
        <v>0</v>
      </c>
      <c r="Q273" s="227">
        <v>0</v>
      </c>
      <c r="R273" s="227">
        <f>Q273*H273</f>
        <v>0</v>
      </c>
      <c r="S273" s="227">
        <v>0</v>
      </c>
      <c r="T273" s="228">
        <f>S273*H273</f>
        <v>0</v>
      </c>
      <c r="U273" s="38"/>
      <c r="V273" s="38"/>
      <c r="W273" s="38"/>
      <c r="X273" s="38"/>
      <c r="Y273" s="38"/>
      <c r="Z273" s="38"/>
      <c r="AA273" s="38"/>
      <c r="AB273" s="38"/>
      <c r="AC273" s="38"/>
      <c r="AD273" s="38"/>
      <c r="AE273" s="38"/>
      <c r="AR273" s="229" t="s">
        <v>245</v>
      </c>
      <c r="AT273" s="229" t="s">
        <v>165</v>
      </c>
      <c r="AU273" s="229" t="s">
        <v>88</v>
      </c>
      <c r="AY273" s="17" t="s">
        <v>162</v>
      </c>
      <c r="BE273" s="230">
        <f>IF(N273="základní",J273,0)</f>
        <v>0</v>
      </c>
      <c r="BF273" s="230">
        <f>IF(N273="snížená",J273,0)</f>
        <v>0</v>
      </c>
      <c r="BG273" s="230">
        <f>IF(N273="zákl. přenesená",J273,0)</f>
        <v>0</v>
      </c>
      <c r="BH273" s="230">
        <f>IF(N273="sníž. přenesená",J273,0)</f>
        <v>0</v>
      </c>
      <c r="BI273" s="230">
        <f>IF(N273="nulová",J273,0)</f>
        <v>0</v>
      </c>
      <c r="BJ273" s="17" t="s">
        <v>86</v>
      </c>
      <c r="BK273" s="230">
        <f>ROUND(I273*H273,2)</f>
        <v>0</v>
      </c>
      <c r="BL273" s="17" t="s">
        <v>245</v>
      </c>
      <c r="BM273" s="229" t="s">
        <v>1684</v>
      </c>
    </row>
    <row r="274" s="2" customFormat="1" ht="16.5" customHeight="1">
      <c r="A274" s="38"/>
      <c r="B274" s="39"/>
      <c r="C274" s="218" t="s">
        <v>1074</v>
      </c>
      <c r="D274" s="218" t="s">
        <v>165</v>
      </c>
      <c r="E274" s="219" t="s">
        <v>2444</v>
      </c>
      <c r="F274" s="220" t="s">
        <v>2445</v>
      </c>
      <c r="G274" s="221" t="s">
        <v>268</v>
      </c>
      <c r="H274" s="222">
        <v>5</v>
      </c>
      <c r="I274" s="223"/>
      <c r="J274" s="224">
        <f>ROUND(I274*H274,2)</f>
        <v>0</v>
      </c>
      <c r="K274" s="220" t="s">
        <v>1</v>
      </c>
      <c r="L274" s="44"/>
      <c r="M274" s="225" t="s">
        <v>1</v>
      </c>
      <c r="N274" s="226" t="s">
        <v>43</v>
      </c>
      <c r="O274" s="91"/>
      <c r="P274" s="227">
        <f>O274*H274</f>
        <v>0</v>
      </c>
      <c r="Q274" s="227">
        <v>0</v>
      </c>
      <c r="R274" s="227">
        <f>Q274*H274</f>
        <v>0</v>
      </c>
      <c r="S274" s="227">
        <v>0</v>
      </c>
      <c r="T274" s="228">
        <f>S274*H274</f>
        <v>0</v>
      </c>
      <c r="U274" s="38"/>
      <c r="V274" s="38"/>
      <c r="W274" s="38"/>
      <c r="X274" s="38"/>
      <c r="Y274" s="38"/>
      <c r="Z274" s="38"/>
      <c r="AA274" s="38"/>
      <c r="AB274" s="38"/>
      <c r="AC274" s="38"/>
      <c r="AD274" s="38"/>
      <c r="AE274" s="38"/>
      <c r="AR274" s="229" t="s">
        <v>245</v>
      </c>
      <c r="AT274" s="229" t="s">
        <v>165</v>
      </c>
      <c r="AU274" s="229" t="s">
        <v>88</v>
      </c>
      <c r="AY274" s="17" t="s">
        <v>162</v>
      </c>
      <c r="BE274" s="230">
        <f>IF(N274="základní",J274,0)</f>
        <v>0</v>
      </c>
      <c r="BF274" s="230">
        <f>IF(N274="snížená",J274,0)</f>
        <v>0</v>
      </c>
      <c r="BG274" s="230">
        <f>IF(N274="zákl. přenesená",J274,0)</f>
        <v>0</v>
      </c>
      <c r="BH274" s="230">
        <f>IF(N274="sníž. přenesená",J274,0)</f>
        <v>0</v>
      </c>
      <c r="BI274" s="230">
        <f>IF(N274="nulová",J274,0)</f>
        <v>0</v>
      </c>
      <c r="BJ274" s="17" t="s">
        <v>86</v>
      </c>
      <c r="BK274" s="230">
        <f>ROUND(I274*H274,2)</f>
        <v>0</v>
      </c>
      <c r="BL274" s="17" t="s">
        <v>245</v>
      </c>
      <c r="BM274" s="229" t="s">
        <v>1693</v>
      </c>
    </row>
    <row r="275" s="2" customFormat="1" ht="16.5" customHeight="1">
      <c r="A275" s="38"/>
      <c r="B275" s="39"/>
      <c r="C275" s="218" t="s">
        <v>1082</v>
      </c>
      <c r="D275" s="218" t="s">
        <v>165</v>
      </c>
      <c r="E275" s="219" t="s">
        <v>2572</v>
      </c>
      <c r="F275" s="220" t="s">
        <v>2573</v>
      </c>
      <c r="G275" s="221" t="s">
        <v>268</v>
      </c>
      <c r="H275" s="222">
        <v>1</v>
      </c>
      <c r="I275" s="223"/>
      <c r="J275" s="224">
        <f>ROUND(I275*H275,2)</f>
        <v>0</v>
      </c>
      <c r="K275" s="220" t="s">
        <v>1</v>
      </c>
      <c r="L275" s="44"/>
      <c r="M275" s="225" t="s">
        <v>1</v>
      </c>
      <c r="N275" s="226" t="s">
        <v>43</v>
      </c>
      <c r="O275" s="91"/>
      <c r="P275" s="227">
        <f>O275*H275</f>
        <v>0</v>
      </c>
      <c r="Q275" s="227">
        <v>0</v>
      </c>
      <c r="R275" s="227">
        <f>Q275*H275</f>
        <v>0</v>
      </c>
      <c r="S275" s="227">
        <v>0</v>
      </c>
      <c r="T275" s="228">
        <f>S275*H275</f>
        <v>0</v>
      </c>
      <c r="U275" s="38"/>
      <c r="V275" s="38"/>
      <c r="W275" s="38"/>
      <c r="X275" s="38"/>
      <c r="Y275" s="38"/>
      <c r="Z275" s="38"/>
      <c r="AA275" s="38"/>
      <c r="AB275" s="38"/>
      <c r="AC275" s="38"/>
      <c r="AD275" s="38"/>
      <c r="AE275" s="38"/>
      <c r="AR275" s="229" t="s">
        <v>245</v>
      </c>
      <c r="AT275" s="229" t="s">
        <v>165</v>
      </c>
      <c r="AU275" s="229" t="s">
        <v>88</v>
      </c>
      <c r="AY275" s="17" t="s">
        <v>162</v>
      </c>
      <c r="BE275" s="230">
        <f>IF(N275="základní",J275,0)</f>
        <v>0</v>
      </c>
      <c r="BF275" s="230">
        <f>IF(N275="snížená",J275,0)</f>
        <v>0</v>
      </c>
      <c r="BG275" s="230">
        <f>IF(N275="zákl. přenesená",J275,0)</f>
        <v>0</v>
      </c>
      <c r="BH275" s="230">
        <f>IF(N275="sníž. přenesená",J275,0)</f>
        <v>0</v>
      </c>
      <c r="BI275" s="230">
        <f>IF(N275="nulová",J275,0)</f>
        <v>0</v>
      </c>
      <c r="BJ275" s="17" t="s">
        <v>86</v>
      </c>
      <c r="BK275" s="230">
        <f>ROUND(I275*H275,2)</f>
        <v>0</v>
      </c>
      <c r="BL275" s="17" t="s">
        <v>245</v>
      </c>
      <c r="BM275" s="229" t="s">
        <v>1703</v>
      </c>
    </row>
    <row r="276" s="2" customFormat="1" ht="16.5" customHeight="1">
      <c r="A276" s="38"/>
      <c r="B276" s="39"/>
      <c r="C276" s="218" t="s">
        <v>1087</v>
      </c>
      <c r="D276" s="218" t="s">
        <v>165</v>
      </c>
      <c r="E276" s="219" t="s">
        <v>2574</v>
      </c>
      <c r="F276" s="220" t="s">
        <v>2575</v>
      </c>
      <c r="G276" s="221" t="s">
        <v>268</v>
      </c>
      <c r="H276" s="222">
        <v>4</v>
      </c>
      <c r="I276" s="223"/>
      <c r="J276" s="224">
        <f>ROUND(I276*H276,2)</f>
        <v>0</v>
      </c>
      <c r="K276" s="220" t="s">
        <v>1</v>
      </c>
      <c r="L276" s="44"/>
      <c r="M276" s="225" t="s">
        <v>1</v>
      </c>
      <c r="N276" s="226" t="s">
        <v>43</v>
      </c>
      <c r="O276" s="91"/>
      <c r="P276" s="227">
        <f>O276*H276</f>
        <v>0</v>
      </c>
      <c r="Q276" s="227">
        <v>0</v>
      </c>
      <c r="R276" s="227">
        <f>Q276*H276</f>
        <v>0</v>
      </c>
      <c r="S276" s="227">
        <v>0</v>
      </c>
      <c r="T276" s="228">
        <f>S276*H276</f>
        <v>0</v>
      </c>
      <c r="U276" s="38"/>
      <c r="V276" s="38"/>
      <c r="W276" s="38"/>
      <c r="X276" s="38"/>
      <c r="Y276" s="38"/>
      <c r="Z276" s="38"/>
      <c r="AA276" s="38"/>
      <c r="AB276" s="38"/>
      <c r="AC276" s="38"/>
      <c r="AD276" s="38"/>
      <c r="AE276" s="38"/>
      <c r="AR276" s="229" t="s">
        <v>245</v>
      </c>
      <c r="AT276" s="229" t="s">
        <v>165</v>
      </c>
      <c r="AU276" s="229" t="s">
        <v>88</v>
      </c>
      <c r="AY276" s="17" t="s">
        <v>162</v>
      </c>
      <c r="BE276" s="230">
        <f>IF(N276="základní",J276,0)</f>
        <v>0</v>
      </c>
      <c r="BF276" s="230">
        <f>IF(N276="snížená",J276,0)</f>
        <v>0</v>
      </c>
      <c r="BG276" s="230">
        <f>IF(N276="zákl. přenesená",J276,0)</f>
        <v>0</v>
      </c>
      <c r="BH276" s="230">
        <f>IF(N276="sníž. přenesená",J276,0)</f>
        <v>0</v>
      </c>
      <c r="BI276" s="230">
        <f>IF(N276="nulová",J276,0)</f>
        <v>0</v>
      </c>
      <c r="BJ276" s="17" t="s">
        <v>86</v>
      </c>
      <c r="BK276" s="230">
        <f>ROUND(I276*H276,2)</f>
        <v>0</v>
      </c>
      <c r="BL276" s="17" t="s">
        <v>245</v>
      </c>
      <c r="BM276" s="229" t="s">
        <v>1711</v>
      </c>
    </row>
    <row r="277" s="2" customFormat="1" ht="16.5" customHeight="1">
      <c r="A277" s="38"/>
      <c r="B277" s="39"/>
      <c r="C277" s="218" t="s">
        <v>1091</v>
      </c>
      <c r="D277" s="218" t="s">
        <v>165</v>
      </c>
      <c r="E277" s="219" t="s">
        <v>2504</v>
      </c>
      <c r="F277" s="220" t="s">
        <v>2505</v>
      </c>
      <c r="G277" s="221" t="s">
        <v>268</v>
      </c>
      <c r="H277" s="222">
        <v>2</v>
      </c>
      <c r="I277" s="223"/>
      <c r="J277" s="224">
        <f>ROUND(I277*H277,2)</f>
        <v>0</v>
      </c>
      <c r="K277" s="220" t="s">
        <v>1</v>
      </c>
      <c r="L277" s="44"/>
      <c r="M277" s="225" t="s">
        <v>1</v>
      </c>
      <c r="N277" s="226" t="s">
        <v>43</v>
      </c>
      <c r="O277" s="91"/>
      <c r="P277" s="227">
        <f>O277*H277</f>
        <v>0</v>
      </c>
      <c r="Q277" s="227">
        <v>0</v>
      </c>
      <c r="R277" s="227">
        <f>Q277*H277</f>
        <v>0</v>
      </c>
      <c r="S277" s="227">
        <v>0</v>
      </c>
      <c r="T277" s="228">
        <f>S277*H277</f>
        <v>0</v>
      </c>
      <c r="U277" s="38"/>
      <c r="V277" s="38"/>
      <c r="W277" s="38"/>
      <c r="X277" s="38"/>
      <c r="Y277" s="38"/>
      <c r="Z277" s="38"/>
      <c r="AA277" s="38"/>
      <c r="AB277" s="38"/>
      <c r="AC277" s="38"/>
      <c r="AD277" s="38"/>
      <c r="AE277" s="38"/>
      <c r="AR277" s="229" t="s">
        <v>245</v>
      </c>
      <c r="AT277" s="229" t="s">
        <v>165</v>
      </c>
      <c r="AU277" s="229" t="s">
        <v>88</v>
      </c>
      <c r="AY277" s="17" t="s">
        <v>162</v>
      </c>
      <c r="BE277" s="230">
        <f>IF(N277="základní",J277,0)</f>
        <v>0</v>
      </c>
      <c r="BF277" s="230">
        <f>IF(N277="snížená",J277,0)</f>
        <v>0</v>
      </c>
      <c r="BG277" s="230">
        <f>IF(N277="zákl. přenesená",J277,0)</f>
        <v>0</v>
      </c>
      <c r="BH277" s="230">
        <f>IF(N277="sníž. přenesená",J277,0)</f>
        <v>0</v>
      </c>
      <c r="BI277" s="230">
        <f>IF(N277="nulová",J277,0)</f>
        <v>0</v>
      </c>
      <c r="BJ277" s="17" t="s">
        <v>86</v>
      </c>
      <c r="BK277" s="230">
        <f>ROUND(I277*H277,2)</f>
        <v>0</v>
      </c>
      <c r="BL277" s="17" t="s">
        <v>245</v>
      </c>
      <c r="BM277" s="229" t="s">
        <v>1719</v>
      </c>
    </row>
    <row r="278" s="2" customFormat="1" ht="16.5" customHeight="1">
      <c r="A278" s="38"/>
      <c r="B278" s="39"/>
      <c r="C278" s="218" t="s">
        <v>1097</v>
      </c>
      <c r="D278" s="218" t="s">
        <v>165</v>
      </c>
      <c r="E278" s="219" t="s">
        <v>2576</v>
      </c>
      <c r="F278" s="220" t="s">
        <v>2577</v>
      </c>
      <c r="G278" s="221" t="s">
        <v>268</v>
      </c>
      <c r="H278" s="222">
        <v>1</v>
      </c>
      <c r="I278" s="223"/>
      <c r="J278" s="224">
        <f>ROUND(I278*H278,2)</f>
        <v>0</v>
      </c>
      <c r="K278" s="220" t="s">
        <v>1</v>
      </c>
      <c r="L278" s="44"/>
      <c r="M278" s="225" t="s">
        <v>1</v>
      </c>
      <c r="N278" s="226" t="s">
        <v>43</v>
      </c>
      <c r="O278" s="91"/>
      <c r="P278" s="227">
        <f>O278*H278</f>
        <v>0</v>
      </c>
      <c r="Q278" s="227">
        <v>0</v>
      </c>
      <c r="R278" s="227">
        <f>Q278*H278</f>
        <v>0</v>
      </c>
      <c r="S278" s="227">
        <v>0</v>
      </c>
      <c r="T278" s="228">
        <f>S278*H278</f>
        <v>0</v>
      </c>
      <c r="U278" s="38"/>
      <c r="V278" s="38"/>
      <c r="W278" s="38"/>
      <c r="X278" s="38"/>
      <c r="Y278" s="38"/>
      <c r="Z278" s="38"/>
      <c r="AA278" s="38"/>
      <c r="AB278" s="38"/>
      <c r="AC278" s="38"/>
      <c r="AD278" s="38"/>
      <c r="AE278" s="38"/>
      <c r="AR278" s="229" t="s">
        <v>245</v>
      </c>
      <c r="AT278" s="229" t="s">
        <v>165</v>
      </c>
      <c r="AU278" s="229" t="s">
        <v>88</v>
      </c>
      <c r="AY278" s="17" t="s">
        <v>162</v>
      </c>
      <c r="BE278" s="230">
        <f>IF(N278="základní",J278,0)</f>
        <v>0</v>
      </c>
      <c r="BF278" s="230">
        <f>IF(N278="snížená",J278,0)</f>
        <v>0</v>
      </c>
      <c r="BG278" s="230">
        <f>IF(N278="zákl. přenesená",J278,0)</f>
        <v>0</v>
      </c>
      <c r="BH278" s="230">
        <f>IF(N278="sníž. přenesená",J278,0)</f>
        <v>0</v>
      </c>
      <c r="BI278" s="230">
        <f>IF(N278="nulová",J278,0)</f>
        <v>0</v>
      </c>
      <c r="BJ278" s="17" t="s">
        <v>86</v>
      </c>
      <c r="BK278" s="230">
        <f>ROUND(I278*H278,2)</f>
        <v>0</v>
      </c>
      <c r="BL278" s="17" t="s">
        <v>245</v>
      </c>
      <c r="BM278" s="229" t="s">
        <v>1727</v>
      </c>
    </row>
    <row r="279" s="2" customFormat="1" ht="16.5" customHeight="1">
      <c r="A279" s="38"/>
      <c r="B279" s="39"/>
      <c r="C279" s="218" t="s">
        <v>1102</v>
      </c>
      <c r="D279" s="218" t="s">
        <v>165</v>
      </c>
      <c r="E279" s="219" t="s">
        <v>2506</v>
      </c>
      <c r="F279" s="220" t="s">
        <v>2507</v>
      </c>
      <c r="G279" s="221" t="s">
        <v>2344</v>
      </c>
      <c r="H279" s="222">
        <v>0.156</v>
      </c>
      <c r="I279" s="223"/>
      <c r="J279" s="224">
        <f>ROUND(I279*H279,2)</f>
        <v>0</v>
      </c>
      <c r="K279" s="220" t="s">
        <v>1</v>
      </c>
      <c r="L279" s="44"/>
      <c r="M279" s="268" t="s">
        <v>1</v>
      </c>
      <c r="N279" s="269" t="s">
        <v>43</v>
      </c>
      <c r="O279" s="270"/>
      <c r="P279" s="271">
        <f>O279*H279</f>
        <v>0</v>
      </c>
      <c r="Q279" s="271">
        <v>0</v>
      </c>
      <c r="R279" s="271">
        <f>Q279*H279</f>
        <v>0</v>
      </c>
      <c r="S279" s="271">
        <v>0</v>
      </c>
      <c r="T279" s="272">
        <f>S279*H279</f>
        <v>0</v>
      </c>
      <c r="U279" s="38"/>
      <c r="V279" s="38"/>
      <c r="W279" s="38"/>
      <c r="X279" s="38"/>
      <c r="Y279" s="38"/>
      <c r="Z279" s="38"/>
      <c r="AA279" s="38"/>
      <c r="AB279" s="38"/>
      <c r="AC279" s="38"/>
      <c r="AD279" s="38"/>
      <c r="AE279" s="38"/>
      <c r="AR279" s="229" t="s">
        <v>245</v>
      </c>
      <c r="AT279" s="229" t="s">
        <v>165</v>
      </c>
      <c r="AU279" s="229" t="s">
        <v>88</v>
      </c>
      <c r="AY279" s="17" t="s">
        <v>162</v>
      </c>
      <c r="BE279" s="230">
        <f>IF(N279="základní",J279,0)</f>
        <v>0</v>
      </c>
      <c r="BF279" s="230">
        <f>IF(N279="snížená",J279,0)</f>
        <v>0</v>
      </c>
      <c r="BG279" s="230">
        <f>IF(N279="zákl. přenesená",J279,0)</f>
        <v>0</v>
      </c>
      <c r="BH279" s="230">
        <f>IF(N279="sníž. přenesená",J279,0)</f>
        <v>0</v>
      </c>
      <c r="BI279" s="230">
        <f>IF(N279="nulová",J279,0)</f>
        <v>0</v>
      </c>
      <c r="BJ279" s="17" t="s">
        <v>86</v>
      </c>
      <c r="BK279" s="230">
        <f>ROUND(I279*H279,2)</f>
        <v>0</v>
      </c>
      <c r="BL279" s="17" t="s">
        <v>245</v>
      </c>
      <c r="BM279" s="229" t="s">
        <v>1735</v>
      </c>
    </row>
    <row r="280" s="2" customFormat="1" ht="6.96" customHeight="1">
      <c r="A280" s="38"/>
      <c r="B280" s="66"/>
      <c r="C280" s="67"/>
      <c r="D280" s="67"/>
      <c r="E280" s="67"/>
      <c r="F280" s="67"/>
      <c r="G280" s="67"/>
      <c r="H280" s="67"/>
      <c r="I280" s="67"/>
      <c r="J280" s="67"/>
      <c r="K280" s="67"/>
      <c r="L280" s="44"/>
      <c r="M280" s="38"/>
      <c r="O280" s="38"/>
      <c r="P280" s="38"/>
      <c r="Q280" s="38"/>
      <c r="R280" s="38"/>
      <c r="S280" s="38"/>
      <c r="T280" s="38"/>
      <c r="U280" s="38"/>
      <c r="V280" s="38"/>
      <c r="W280" s="38"/>
      <c r="X280" s="38"/>
      <c r="Y280" s="38"/>
      <c r="Z280" s="38"/>
      <c r="AA280" s="38"/>
      <c r="AB280" s="38"/>
      <c r="AC280" s="38"/>
      <c r="AD280" s="38"/>
      <c r="AE280" s="38"/>
    </row>
  </sheetData>
  <sheetProtection sheet="1" autoFilter="0" formatColumns="0" formatRows="0" objects="1" scenarios="1" spinCount="100000" saltValue="BMHhM09PzUKRpK9aShSZO6T466RG8vIpwxThgpkwbnhkl0ZdiOaxc/4nyb9w5FS0GIoBVGvgFriVNj9Z7G4hbQ==" hashValue="EE5co2wZ4eKom+vQ7pwIw+FyhXcNnU4b24V3GmFSbVcJ9o+mY54BCgjgTcIT82OhAsmD0WaW6BAF6Yyli4XJaA==" algorithmName="SHA-512" password="CC35"/>
  <autoFilter ref="C132:K279"/>
  <mergeCells count="9">
    <mergeCell ref="E7:H7"/>
    <mergeCell ref="E9:H9"/>
    <mergeCell ref="E18:H18"/>
    <mergeCell ref="E27:H27"/>
    <mergeCell ref="E85:H85"/>
    <mergeCell ref="E87:H87"/>
    <mergeCell ref="E123:H123"/>
    <mergeCell ref="E125:H12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100</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2578</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ROUND(J143,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ROUND((SUM(BE143:BE502)),  2)</f>
        <v>0</v>
      </c>
      <c r="G33" s="38"/>
      <c r="H33" s="38"/>
      <c r="I33" s="155">
        <v>0.20999999999999999</v>
      </c>
      <c r="J33" s="154">
        <f>ROUND(((SUM(BE143:BE502))*I33),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ROUND((SUM(BF143:BF502)),  2)</f>
        <v>0</v>
      </c>
      <c r="G34" s="38"/>
      <c r="H34" s="38"/>
      <c r="I34" s="155">
        <v>0.14999999999999999</v>
      </c>
      <c r="J34" s="154">
        <f>ROUND(((SUM(BF143:BF502))*I34),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ROUND((SUM(BG143:BG502)),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ROUND((SUM(BH143:BH502)),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ROUND((SUM(BI143:BI502)),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SO 01 - 5-OBJEKT HZ - ELEKTROINSTALACE</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J143</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2579</v>
      </c>
      <c r="E97" s="182"/>
      <c r="F97" s="182"/>
      <c r="G97" s="182"/>
      <c r="H97" s="182"/>
      <c r="I97" s="182"/>
      <c r="J97" s="183">
        <f>J144</f>
        <v>0</v>
      </c>
      <c r="K97" s="180"/>
      <c r="L97" s="184"/>
      <c r="S97" s="9"/>
      <c r="T97" s="9"/>
      <c r="U97" s="9"/>
      <c r="V97" s="9"/>
      <c r="W97" s="9"/>
      <c r="X97" s="9"/>
      <c r="Y97" s="9"/>
      <c r="Z97" s="9"/>
      <c r="AA97" s="9"/>
      <c r="AB97" s="9"/>
      <c r="AC97" s="9"/>
      <c r="AD97" s="9"/>
      <c r="AE97" s="9"/>
    </row>
    <row r="98" hidden="1" s="10" customFormat="1" ht="19.92" customHeight="1">
      <c r="A98" s="10"/>
      <c r="B98" s="185"/>
      <c r="C98" s="186"/>
      <c r="D98" s="187" t="s">
        <v>2580</v>
      </c>
      <c r="E98" s="188"/>
      <c r="F98" s="188"/>
      <c r="G98" s="188"/>
      <c r="H98" s="188"/>
      <c r="I98" s="188"/>
      <c r="J98" s="189">
        <f>J155</f>
        <v>0</v>
      </c>
      <c r="K98" s="186"/>
      <c r="L98" s="190"/>
      <c r="S98" s="10"/>
      <c r="T98" s="10"/>
      <c r="U98" s="10"/>
      <c r="V98" s="10"/>
      <c r="W98" s="10"/>
      <c r="X98" s="10"/>
      <c r="Y98" s="10"/>
      <c r="Z98" s="10"/>
      <c r="AA98" s="10"/>
      <c r="AB98" s="10"/>
      <c r="AC98" s="10"/>
      <c r="AD98" s="10"/>
      <c r="AE98" s="10"/>
    </row>
    <row r="99" hidden="1" s="9" customFormat="1" ht="24.96" customHeight="1">
      <c r="A99" s="9"/>
      <c r="B99" s="179"/>
      <c r="C99" s="180"/>
      <c r="D99" s="181" t="s">
        <v>2581</v>
      </c>
      <c r="E99" s="182"/>
      <c r="F99" s="182"/>
      <c r="G99" s="182"/>
      <c r="H99" s="182"/>
      <c r="I99" s="182"/>
      <c r="J99" s="183">
        <f>J156</f>
        <v>0</v>
      </c>
      <c r="K99" s="180"/>
      <c r="L99" s="184"/>
      <c r="S99" s="9"/>
      <c r="T99" s="9"/>
      <c r="U99" s="9"/>
      <c r="V99" s="9"/>
      <c r="W99" s="9"/>
      <c r="X99" s="9"/>
      <c r="Y99" s="9"/>
      <c r="Z99" s="9"/>
      <c r="AA99" s="9"/>
      <c r="AB99" s="9"/>
      <c r="AC99" s="9"/>
      <c r="AD99" s="9"/>
      <c r="AE99" s="9"/>
    </row>
    <row r="100" hidden="1" s="10" customFormat="1" ht="19.92" customHeight="1">
      <c r="A100" s="10"/>
      <c r="B100" s="185"/>
      <c r="C100" s="186"/>
      <c r="D100" s="187" t="s">
        <v>2582</v>
      </c>
      <c r="E100" s="188"/>
      <c r="F100" s="188"/>
      <c r="G100" s="188"/>
      <c r="H100" s="188"/>
      <c r="I100" s="188"/>
      <c r="J100" s="189">
        <f>J192</f>
        <v>0</v>
      </c>
      <c r="K100" s="186"/>
      <c r="L100" s="190"/>
      <c r="S100" s="10"/>
      <c r="T100" s="10"/>
      <c r="U100" s="10"/>
      <c r="V100" s="10"/>
      <c r="W100" s="10"/>
      <c r="X100" s="10"/>
      <c r="Y100" s="10"/>
      <c r="Z100" s="10"/>
      <c r="AA100" s="10"/>
      <c r="AB100" s="10"/>
      <c r="AC100" s="10"/>
      <c r="AD100" s="10"/>
      <c r="AE100" s="10"/>
    </row>
    <row r="101" hidden="1" s="9" customFormat="1" ht="24.96" customHeight="1">
      <c r="A101" s="9"/>
      <c r="B101" s="179"/>
      <c r="C101" s="180"/>
      <c r="D101" s="181" t="s">
        <v>2583</v>
      </c>
      <c r="E101" s="182"/>
      <c r="F101" s="182"/>
      <c r="G101" s="182"/>
      <c r="H101" s="182"/>
      <c r="I101" s="182"/>
      <c r="J101" s="183">
        <f>J193</f>
        <v>0</v>
      </c>
      <c r="K101" s="180"/>
      <c r="L101" s="184"/>
      <c r="S101" s="9"/>
      <c r="T101" s="9"/>
      <c r="U101" s="9"/>
      <c r="V101" s="9"/>
      <c r="W101" s="9"/>
      <c r="X101" s="9"/>
      <c r="Y101" s="9"/>
      <c r="Z101" s="9"/>
      <c r="AA101" s="9"/>
      <c r="AB101" s="9"/>
      <c r="AC101" s="9"/>
      <c r="AD101" s="9"/>
      <c r="AE101" s="9"/>
    </row>
    <row r="102" hidden="1" s="10" customFormat="1" ht="19.92" customHeight="1">
      <c r="A102" s="10"/>
      <c r="B102" s="185"/>
      <c r="C102" s="186"/>
      <c r="D102" s="187" t="s">
        <v>2584</v>
      </c>
      <c r="E102" s="188"/>
      <c r="F102" s="188"/>
      <c r="G102" s="188"/>
      <c r="H102" s="188"/>
      <c r="I102" s="188"/>
      <c r="J102" s="189">
        <f>J246</f>
        <v>0</v>
      </c>
      <c r="K102" s="186"/>
      <c r="L102" s="190"/>
      <c r="S102" s="10"/>
      <c r="T102" s="10"/>
      <c r="U102" s="10"/>
      <c r="V102" s="10"/>
      <c r="W102" s="10"/>
      <c r="X102" s="10"/>
      <c r="Y102" s="10"/>
      <c r="Z102" s="10"/>
      <c r="AA102" s="10"/>
      <c r="AB102" s="10"/>
      <c r="AC102" s="10"/>
      <c r="AD102" s="10"/>
      <c r="AE102" s="10"/>
    </row>
    <row r="103" hidden="1" s="9" customFormat="1" ht="24.96" customHeight="1">
      <c r="A103" s="9"/>
      <c r="B103" s="179"/>
      <c r="C103" s="180"/>
      <c r="D103" s="181" t="s">
        <v>2585</v>
      </c>
      <c r="E103" s="182"/>
      <c r="F103" s="182"/>
      <c r="G103" s="182"/>
      <c r="H103" s="182"/>
      <c r="I103" s="182"/>
      <c r="J103" s="183">
        <f>J247</f>
        <v>0</v>
      </c>
      <c r="K103" s="180"/>
      <c r="L103" s="184"/>
      <c r="S103" s="9"/>
      <c r="T103" s="9"/>
      <c r="U103" s="9"/>
      <c r="V103" s="9"/>
      <c r="W103" s="9"/>
      <c r="X103" s="9"/>
      <c r="Y103" s="9"/>
      <c r="Z103" s="9"/>
      <c r="AA103" s="9"/>
      <c r="AB103" s="9"/>
      <c r="AC103" s="9"/>
      <c r="AD103" s="9"/>
      <c r="AE103" s="9"/>
    </row>
    <row r="104" hidden="1" s="10" customFormat="1" ht="19.92" customHeight="1">
      <c r="A104" s="10"/>
      <c r="B104" s="185"/>
      <c r="C104" s="186"/>
      <c r="D104" s="187" t="s">
        <v>2586</v>
      </c>
      <c r="E104" s="188"/>
      <c r="F104" s="188"/>
      <c r="G104" s="188"/>
      <c r="H104" s="188"/>
      <c r="I104" s="188"/>
      <c r="J104" s="189">
        <f>J316</f>
        <v>0</v>
      </c>
      <c r="K104" s="186"/>
      <c r="L104" s="190"/>
      <c r="S104" s="10"/>
      <c r="T104" s="10"/>
      <c r="U104" s="10"/>
      <c r="V104" s="10"/>
      <c r="W104" s="10"/>
      <c r="X104" s="10"/>
      <c r="Y104" s="10"/>
      <c r="Z104" s="10"/>
      <c r="AA104" s="10"/>
      <c r="AB104" s="10"/>
      <c r="AC104" s="10"/>
      <c r="AD104" s="10"/>
      <c r="AE104" s="10"/>
    </row>
    <row r="105" hidden="1" s="9" customFormat="1" ht="24.96" customHeight="1">
      <c r="A105" s="9"/>
      <c r="B105" s="179"/>
      <c r="C105" s="180"/>
      <c r="D105" s="181" t="s">
        <v>2587</v>
      </c>
      <c r="E105" s="182"/>
      <c r="F105" s="182"/>
      <c r="G105" s="182"/>
      <c r="H105" s="182"/>
      <c r="I105" s="182"/>
      <c r="J105" s="183">
        <f>J317</f>
        <v>0</v>
      </c>
      <c r="K105" s="180"/>
      <c r="L105" s="184"/>
      <c r="S105" s="9"/>
      <c r="T105" s="9"/>
      <c r="U105" s="9"/>
      <c r="V105" s="9"/>
      <c r="W105" s="9"/>
      <c r="X105" s="9"/>
      <c r="Y105" s="9"/>
      <c r="Z105" s="9"/>
      <c r="AA105" s="9"/>
      <c r="AB105" s="9"/>
      <c r="AC105" s="9"/>
      <c r="AD105" s="9"/>
      <c r="AE105" s="9"/>
    </row>
    <row r="106" hidden="1" s="10" customFormat="1" ht="19.92" customHeight="1">
      <c r="A106" s="10"/>
      <c r="B106" s="185"/>
      <c r="C106" s="186"/>
      <c r="D106" s="187" t="s">
        <v>2588</v>
      </c>
      <c r="E106" s="188"/>
      <c r="F106" s="188"/>
      <c r="G106" s="188"/>
      <c r="H106" s="188"/>
      <c r="I106" s="188"/>
      <c r="J106" s="189">
        <f>J335</f>
        <v>0</v>
      </c>
      <c r="K106" s="186"/>
      <c r="L106" s="190"/>
      <c r="S106" s="10"/>
      <c r="T106" s="10"/>
      <c r="U106" s="10"/>
      <c r="V106" s="10"/>
      <c r="W106" s="10"/>
      <c r="X106" s="10"/>
      <c r="Y106" s="10"/>
      <c r="Z106" s="10"/>
      <c r="AA106" s="10"/>
      <c r="AB106" s="10"/>
      <c r="AC106" s="10"/>
      <c r="AD106" s="10"/>
      <c r="AE106" s="10"/>
    </row>
    <row r="107" hidden="1" s="9" customFormat="1" ht="24.96" customHeight="1">
      <c r="A107" s="9"/>
      <c r="B107" s="179"/>
      <c r="C107" s="180"/>
      <c r="D107" s="181" t="s">
        <v>2589</v>
      </c>
      <c r="E107" s="182"/>
      <c r="F107" s="182"/>
      <c r="G107" s="182"/>
      <c r="H107" s="182"/>
      <c r="I107" s="182"/>
      <c r="J107" s="183">
        <f>J336</f>
        <v>0</v>
      </c>
      <c r="K107" s="180"/>
      <c r="L107" s="184"/>
      <c r="S107" s="9"/>
      <c r="T107" s="9"/>
      <c r="U107" s="9"/>
      <c r="V107" s="9"/>
      <c r="W107" s="9"/>
      <c r="X107" s="9"/>
      <c r="Y107" s="9"/>
      <c r="Z107" s="9"/>
      <c r="AA107" s="9"/>
      <c r="AB107" s="9"/>
      <c r="AC107" s="9"/>
      <c r="AD107" s="9"/>
      <c r="AE107" s="9"/>
    </row>
    <row r="108" hidden="1" s="10" customFormat="1" ht="19.92" customHeight="1">
      <c r="A108" s="10"/>
      <c r="B108" s="185"/>
      <c r="C108" s="186"/>
      <c r="D108" s="187" t="s">
        <v>2590</v>
      </c>
      <c r="E108" s="188"/>
      <c r="F108" s="188"/>
      <c r="G108" s="188"/>
      <c r="H108" s="188"/>
      <c r="I108" s="188"/>
      <c r="J108" s="189">
        <f>J338</f>
        <v>0</v>
      </c>
      <c r="K108" s="186"/>
      <c r="L108" s="190"/>
      <c r="S108" s="10"/>
      <c r="T108" s="10"/>
      <c r="U108" s="10"/>
      <c r="V108" s="10"/>
      <c r="W108" s="10"/>
      <c r="X108" s="10"/>
      <c r="Y108" s="10"/>
      <c r="Z108" s="10"/>
      <c r="AA108" s="10"/>
      <c r="AB108" s="10"/>
      <c r="AC108" s="10"/>
      <c r="AD108" s="10"/>
      <c r="AE108" s="10"/>
    </row>
    <row r="109" hidden="1" s="9" customFormat="1" ht="24.96" customHeight="1">
      <c r="A109" s="9"/>
      <c r="B109" s="179"/>
      <c r="C109" s="180"/>
      <c r="D109" s="181" t="s">
        <v>2591</v>
      </c>
      <c r="E109" s="182"/>
      <c r="F109" s="182"/>
      <c r="G109" s="182"/>
      <c r="H109" s="182"/>
      <c r="I109" s="182"/>
      <c r="J109" s="183">
        <f>J339</f>
        <v>0</v>
      </c>
      <c r="K109" s="180"/>
      <c r="L109" s="184"/>
      <c r="S109" s="9"/>
      <c r="T109" s="9"/>
      <c r="U109" s="9"/>
      <c r="V109" s="9"/>
      <c r="W109" s="9"/>
      <c r="X109" s="9"/>
      <c r="Y109" s="9"/>
      <c r="Z109" s="9"/>
      <c r="AA109" s="9"/>
      <c r="AB109" s="9"/>
      <c r="AC109" s="9"/>
      <c r="AD109" s="9"/>
      <c r="AE109" s="9"/>
    </row>
    <row r="110" hidden="1" s="10" customFormat="1" ht="19.92" customHeight="1">
      <c r="A110" s="10"/>
      <c r="B110" s="185"/>
      <c r="C110" s="186"/>
      <c r="D110" s="187" t="s">
        <v>2592</v>
      </c>
      <c r="E110" s="188"/>
      <c r="F110" s="188"/>
      <c r="G110" s="188"/>
      <c r="H110" s="188"/>
      <c r="I110" s="188"/>
      <c r="J110" s="189">
        <f>J377</f>
        <v>0</v>
      </c>
      <c r="K110" s="186"/>
      <c r="L110" s="190"/>
      <c r="S110" s="10"/>
      <c r="T110" s="10"/>
      <c r="U110" s="10"/>
      <c r="V110" s="10"/>
      <c r="W110" s="10"/>
      <c r="X110" s="10"/>
      <c r="Y110" s="10"/>
      <c r="Z110" s="10"/>
      <c r="AA110" s="10"/>
      <c r="AB110" s="10"/>
      <c r="AC110" s="10"/>
      <c r="AD110" s="10"/>
      <c r="AE110" s="10"/>
    </row>
    <row r="111" hidden="1" s="9" customFormat="1" ht="24.96" customHeight="1">
      <c r="A111" s="9"/>
      <c r="B111" s="179"/>
      <c r="C111" s="180"/>
      <c r="D111" s="181" t="s">
        <v>2593</v>
      </c>
      <c r="E111" s="182"/>
      <c r="F111" s="182"/>
      <c r="G111" s="182"/>
      <c r="H111" s="182"/>
      <c r="I111" s="182"/>
      <c r="J111" s="183">
        <f>J378</f>
        <v>0</v>
      </c>
      <c r="K111" s="180"/>
      <c r="L111" s="184"/>
      <c r="S111" s="9"/>
      <c r="T111" s="9"/>
      <c r="U111" s="9"/>
      <c r="V111" s="9"/>
      <c r="W111" s="9"/>
      <c r="X111" s="9"/>
      <c r="Y111" s="9"/>
      <c r="Z111" s="9"/>
      <c r="AA111" s="9"/>
      <c r="AB111" s="9"/>
      <c r="AC111" s="9"/>
      <c r="AD111" s="9"/>
      <c r="AE111" s="9"/>
    </row>
    <row r="112" hidden="1" s="10" customFormat="1" ht="19.92" customHeight="1">
      <c r="A112" s="10"/>
      <c r="B112" s="185"/>
      <c r="C112" s="186"/>
      <c r="D112" s="187" t="s">
        <v>2594</v>
      </c>
      <c r="E112" s="188"/>
      <c r="F112" s="188"/>
      <c r="G112" s="188"/>
      <c r="H112" s="188"/>
      <c r="I112" s="188"/>
      <c r="J112" s="189">
        <f>J387</f>
        <v>0</v>
      </c>
      <c r="K112" s="186"/>
      <c r="L112" s="190"/>
      <c r="S112" s="10"/>
      <c r="T112" s="10"/>
      <c r="U112" s="10"/>
      <c r="V112" s="10"/>
      <c r="W112" s="10"/>
      <c r="X112" s="10"/>
      <c r="Y112" s="10"/>
      <c r="Z112" s="10"/>
      <c r="AA112" s="10"/>
      <c r="AB112" s="10"/>
      <c r="AC112" s="10"/>
      <c r="AD112" s="10"/>
      <c r="AE112" s="10"/>
    </row>
    <row r="113" hidden="1" s="9" customFormat="1" ht="24.96" customHeight="1">
      <c r="A113" s="9"/>
      <c r="B113" s="179"/>
      <c r="C113" s="180"/>
      <c r="D113" s="181" t="s">
        <v>2595</v>
      </c>
      <c r="E113" s="182"/>
      <c r="F113" s="182"/>
      <c r="G113" s="182"/>
      <c r="H113" s="182"/>
      <c r="I113" s="182"/>
      <c r="J113" s="183">
        <f>J388</f>
        <v>0</v>
      </c>
      <c r="K113" s="180"/>
      <c r="L113" s="184"/>
      <c r="S113" s="9"/>
      <c r="T113" s="9"/>
      <c r="U113" s="9"/>
      <c r="V113" s="9"/>
      <c r="W113" s="9"/>
      <c r="X113" s="9"/>
      <c r="Y113" s="9"/>
      <c r="Z113" s="9"/>
      <c r="AA113" s="9"/>
      <c r="AB113" s="9"/>
      <c r="AC113" s="9"/>
      <c r="AD113" s="9"/>
      <c r="AE113" s="9"/>
    </row>
    <row r="114" hidden="1" s="9" customFormat="1" ht="24.96" customHeight="1">
      <c r="A114" s="9"/>
      <c r="B114" s="179"/>
      <c r="C114" s="180"/>
      <c r="D114" s="181" t="s">
        <v>2596</v>
      </c>
      <c r="E114" s="182"/>
      <c r="F114" s="182"/>
      <c r="G114" s="182"/>
      <c r="H114" s="182"/>
      <c r="I114" s="182"/>
      <c r="J114" s="183">
        <f>J389</f>
        <v>0</v>
      </c>
      <c r="K114" s="180"/>
      <c r="L114" s="184"/>
      <c r="S114" s="9"/>
      <c r="T114" s="9"/>
      <c r="U114" s="9"/>
      <c r="V114" s="9"/>
      <c r="W114" s="9"/>
      <c r="X114" s="9"/>
      <c r="Y114" s="9"/>
      <c r="Z114" s="9"/>
      <c r="AA114" s="9"/>
      <c r="AB114" s="9"/>
      <c r="AC114" s="9"/>
      <c r="AD114" s="9"/>
      <c r="AE114" s="9"/>
    </row>
    <row r="115" hidden="1" s="10" customFormat="1" ht="19.92" customHeight="1">
      <c r="A115" s="10"/>
      <c r="B115" s="185"/>
      <c r="C115" s="186"/>
      <c r="D115" s="187" t="s">
        <v>2597</v>
      </c>
      <c r="E115" s="188"/>
      <c r="F115" s="188"/>
      <c r="G115" s="188"/>
      <c r="H115" s="188"/>
      <c r="I115" s="188"/>
      <c r="J115" s="189">
        <f>J432</f>
        <v>0</v>
      </c>
      <c r="K115" s="186"/>
      <c r="L115" s="190"/>
      <c r="S115" s="10"/>
      <c r="T115" s="10"/>
      <c r="U115" s="10"/>
      <c r="V115" s="10"/>
      <c r="W115" s="10"/>
      <c r="X115" s="10"/>
      <c r="Y115" s="10"/>
      <c r="Z115" s="10"/>
      <c r="AA115" s="10"/>
      <c r="AB115" s="10"/>
      <c r="AC115" s="10"/>
      <c r="AD115" s="10"/>
      <c r="AE115" s="10"/>
    </row>
    <row r="116" hidden="1" s="9" customFormat="1" ht="24.96" customHeight="1">
      <c r="A116" s="9"/>
      <c r="B116" s="179"/>
      <c r="C116" s="180"/>
      <c r="D116" s="181" t="s">
        <v>2598</v>
      </c>
      <c r="E116" s="182"/>
      <c r="F116" s="182"/>
      <c r="G116" s="182"/>
      <c r="H116" s="182"/>
      <c r="I116" s="182"/>
      <c r="J116" s="183">
        <f>J433</f>
        <v>0</v>
      </c>
      <c r="K116" s="180"/>
      <c r="L116" s="184"/>
      <c r="S116" s="9"/>
      <c r="T116" s="9"/>
      <c r="U116" s="9"/>
      <c r="V116" s="9"/>
      <c r="W116" s="9"/>
      <c r="X116" s="9"/>
      <c r="Y116" s="9"/>
      <c r="Z116" s="9"/>
      <c r="AA116" s="9"/>
      <c r="AB116" s="9"/>
      <c r="AC116" s="9"/>
      <c r="AD116" s="9"/>
      <c r="AE116" s="9"/>
    </row>
    <row r="117" hidden="1" s="10" customFormat="1" ht="19.92" customHeight="1">
      <c r="A117" s="10"/>
      <c r="B117" s="185"/>
      <c r="C117" s="186"/>
      <c r="D117" s="187" t="s">
        <v>2599</v>
      </c>
      <c r="E117" s="188"/>
      <c r="F117" s="188"/>
      <c r="G117" s="188"/>
      <c r="H117" s="188"/>
      <c r="I117" s="188"/>
      <c r="J117" s="189">
        <f>J460</f>
        <v>0</v>
      </c>
      <c r="K117" s="186"/>
      <c r="L117" s="190"/>
      <c r="S117" s="10"/>
      <c r="T117" s="10"/>
      <c r="U117" s="10"/>
      <c r="V117" s="10"/>
      <c r="W117" s="10"/>
      <c r="X117" s="10"/>
      <c r="Y117" s="10"/>
      <c r="Z117" s="10"/>
      <c r="AA117" s="10"/>
      <c r="AB117" s="10"/>
      <c r="AC117" s="10"/>
      <c r="AD117" s="10"/>
      <c r="AE117" s="10"/>
    </row>
    <row r="118" hidden="1" s="9" customFormat="1" ht="24.96" customHeight="1">
      <c r="A118" s="9"/>
      <c r="B118" s="179"/>
      <c r="C118" s="180"/>
      <c r="D118" s="181" t="s">
        <v>2600</v>
      </c>
      <c r="E118" s="182"/>
      <c r="F118" s="182"/>
      <c r="G118" s="182"/>
      <c r="H118" s="182"/>
      <c r="I118" s="182"/>
      <c r="J118" s="183">
        <f>J461</f>
        <v>0</v>
      </c>
      <c r="K118" s="180"/>
      <c r="L118" s="184"/>
      <c r="S118" s="9"/>
      <c r="T118" s="9"/>
      <c r="U118" s="9"/>
      <c r="V118" s="9"/>
      <c r="W118" s="9"/>
      <c r="X118" s="9"/>
      <c r="Y118" s="9"/>
      <c r="Z118" s="9"/>
      <c r="AA118" s="9"/>
      <c r="AB118" s="9"/>
      <c r="AC118" s="9"/>
      <c r="AD118" s="9"/>
      <c r="AE118" s="9"/>
    </row>
    <row r="119" hidden="1" s="10" customFormat="1" ht="19.92" customHeight="1">
      <c r="A119" s="10"/>
      <c r="B119" s="185"/>
      <c r="C119" s="186"/>
      <c r="D119" s="187" t="s">
        <v>2601</v>
      </c>
      <c r="E119" s="188"/>
      <c r="F119" s="188"/>
      <c r="G119" s="188"/>
      <c r="H119" s="188"/>
      <c r="I119" s="188"/>
      <c r="J119" s="189">
        <f>J480</f>
        <v>0</v>
      </c>
      <c r="K119" s="186"/>
      <c r="L119" s="190"/>
      <c r="S119" s="10"/>
      <c r="T119" s="10"/>
      <c r="U119" s="10"/>
      <c r="V119" s="10"/>
      <c r="W119" s="10"/>
      <c r="X119" s="10"/>
      <c r="Y119" s="10"/>
      <c r="Z119" s="10"/>
      <c r="AA119" s="10"/>
      <c r="AB119" s="10"/>
      <c r="AC119" s="10"/>
      <c r="AD119" s="10"/>
      <c r="AE119" s="10"/>
    </row>
    <row r="120" hidden="1" s="9" customFormat="1" ht="24.96" customHeight="1">
      <c r="A120" s="9"/>
      <c r="B120" s="179"/>
      <c r="C120" s="180"/>
      <c r="D120" s="181" t="s">
        <v>2602</v>
      </c>
      <c r="E120" s="182"/>
      <c r="F120" s="182"/>
      <c r="G120" s="182"/>
      <c r="H120" s="182"/>
      <c r="I120" s="182"/>
      <c r="J120" s="183">
        <f>J481</f>
        <v>0</v>
      </c>
      <c r="K120" s="180"/>
      <c r="L120" s="184"/>
      <c r="S120" s="9"/>
      <c r="T120" s="9"/>
      <c r="U120" s="9"/>
      <c r="V120" s="9"/>
      <c r="W120" s="9"/>
      <c r="X120" s="9"/>
      <c r="Y120" s="9"/>
      <c r="Z120" s="9"/>
      <c r="AA120" s="9"/>
      <c r="AB120" s="9"/>
      <c r="AC120" s="9"/>
      <c r="AD120" s="9"/>
      <c r="AE120" s="9"/>
    </row>
    <row r="121" hidden="1" s="10" customFormat="1" ht="19.92" customHeight="1">
      <c r="A121" s="10"/>
      <c r="B121" s="185"/>
      <c r="C121" s="186"/>
      <c r="D121" s="187" t="s">
        <v>2603</v>
      </c>
      <c r="E121" s="188"/>
      <c r="F121" s="188"/>
      <c r="G121" s="188"/>
      <c r="H121" s="188"/>
      <c r="I121" s="188"/>
      <c r="J121" s="189">
        <f>J492</f>
        <v>0</v>
      </c>
      <c r="K121" s="186"/>
      <c r="L121" s="190"/>
      <c r="S121" s="10"/>
      <c r="T121" s="10"/>
      <c r="U121" s="10"/>
      <c r="V121" s="10"/>
      <c r="W121" s="10"/>
      <c r="X121" s="10"/>
      <c r="Y121" s="10"/>
      <c r="Z121" s="10"/>
      <c r="AA121" s="10"/>
      <c r="AB121" s="10"/>
      <c r="AC121" s="10"/>
      <c r="AD121" s="10"/>
      <c r="AE121" s="10"/>
    </row>
    <row r="122" hidden="1" s="9" customFormat="1" ht="24.96" customHeight="1">
      <c r="A122" s="9"/>
      <c r="B122" s="179"/>
      <c r="C122" s="180"/>
      <c r="D122" s="181" t="s">
        <v>2604</v>
      </c>
      <c r="E122" s="182"/>
      <c r="F122" s="182"/>
      <c r="G122" s="182"/>
      <c r="H122" s="182"/>
      <c r="I122" s="182"/>
      <c r="J122" s="183">
        <f>J493</f>
        <v>0</v>
      </c>
      <c r="K122" s="180"/>
      <c r="L122" s="184"/>
      <c r="S122" s="9"/>
      <c r="T122" s="9"/>
      <c r="U122" s="9"/>
      <c r="V122" s="9"/>
      <c r="W122" s="9"/>
      <c r="X122" s="9"/>
      <c r="Y122" s="9"/>
      <c r="Z122" s="9"/>
      <c r="AA122" s="9"/>
      <c r="AB122" s="9"/>
      <c r="AC122" s="9"/>
      <c r="AD122" s="9"/>
      <c r="AE122" s="9"/>
    </row>
    <row r="123" hidden="1" s="10" customFormat="1" ht="19.92" customHeight="1">
      <c r="A123" s="10"/>
      <c r="B123" s="185"/>
      <c r="C123" s="186"/>
      <c r="D123" s="187" t="s">
        <v>2605</v>
      </c>
      <c r="E123" s="188"/>
      <c r="F123" s="188"/>
      <c r="G123" s="188"/>
      <c r="H123" s="188"/>
      <c r="I123" s="188"/>
      <c r="J123" s="189">
        <f>J502</f>
        <v>0</v>
      </c>
      <c r="K123" s="186"/>
      <c r="L123" s="190"/>
      <c r="S123" s="10"/>
      <c r="T123" s="10"/>
      <c r="U123" s="10"/>
      <c r="V123" s="10"/>
      <c r="W123" s="10"/>
      <c r="X123" s="10"/>
      <c r="Y123" s="10"/>
      <c r="Z123" s="10"/>
      <c r="AA123" s="10"/>
      <c r="AB123" s="10"/>
      <c r="AC123" s="10"/>
      <c r="AD123" s="10"/>
      <c r="AE123" s="10"/>
    </row>
    <row r="124" hidden="1" s="2" customFormat="1" ht="21.84" customHeight="1">
      <c r="A124" s="38"/>
      <c r="B124" s="39"/>
      <c r="C124" s="40"/>
      <c r="D124" s="40"/>
      <c r="E124" s="40"/>
      <c r="F124" s="40"/>
      <c r="G124" s="40"/>
      <c r="H124" s="40"/>
      <c r="I124" s="40"/>
      <c r="J124" s="40"/>
      <c r="K124" s="40"/>
      <c r="L124" s="63"/>
      <c r="S124" s="38"/>
      <c r="T124" s="38"/>
      <c r="U124" s="38"/>
      <c r="V124" s="38"/>
      <c r="W124" s="38"/>
      <c r="X124" s="38"/>
      <c r="Y124" s="38"/>
      <c r="Z124" s="38"/>
      <c r="AA124" s="38"/>
      <c r="AB124" s="38"/>
      <c r="AC124" s="38"/>
      <c r="AD124" s="38"/>
      <c r="AE124" s="38"/>
    </row>
    <row r="125" hidden="1" s="2" customFormat="1" ht="6.96" customHeight="1">
      <c r="A125" s="38"/>
      <c r="B125" s="66"/>
      <c r="C125" s="67"/>
      <c r="D125" s="67"/>
      <c r="E125" s="67"/>
      <c r="F125" s="67"/>
      <c r="G125" s="67"/>
      <c r="H125" s="67"/>
      <c r="I125" s="67"/>
      <c r="J125" s="67"/>
      <c r="K125" s="67"/>
      <c r="L125" s="63"/>
      <c r="S125" s="38"/>
      <c r="T125" s="38"/>
      <c r="U125" s="38"/>
      <c r="V125" s="38"/>
      <c r="W125" s="38"/>
      <c r="X125" s="38"/>
      <c r="Y125" s="38"/>
      <c r="Z125" s="38"/>
      <c r="AA125" s="38"/>
      <c r="AB125" s="38"/>
      <c r="AC125" s="38"/>
      <c r="AD125" s="38"/>
      <c r="AE125" s="38"/>
    </row>
    <row r="126" hidden="1"/>
    <row r="127" hidden="1"/>
    <row r="128" hidden="1"/>
    <row r="129" s="2" customFormat="1" ht="6.96" customHeight="1">
      <c r="A129" s="38"/>
      <c r="B129" s="68"/>
      <c r="C129" s="69"/>
      <c r="D129" s="69"/>
      <c r="E129" s="69"/>
      <c r="F129" s="69"/>
      <c r="G129" s="69"/>
      <c r="H129" s="69"/>
      <c r="I129" s="69"/>
      <c r="J129" s="69"/>
      <c r="K129" s="69"/>
      <c r="L129" s="63"/>
      <c r="S129" s="38"/>
      <c r="T129" s="38"/>
      <c r="U129" s="38"/>
      <c r="V129" s="38"/>
      <c r="W129" s="38"/>
      <c r="X129" s="38"/>
      <c r="Y129" s="38"/>
      <c r="Z129" s="38"/>
      <c r="AA129" s="38"/>
      <c r="AB129" s="38"/>
      <c r="AC129" s="38"/>
      <c r="AD129" s="38"/>
      <c r="AE129" s="38"/>
    </row>
    <row r="130" s="2" customFormat="1" ht="24.96" customHeight="1">
      <c r="A130" s="38"/>
      <c r="B130" s="39"/>
      <c r="C130" s="23" t="s">
        <v>147</v>
      </c>
      <c r="D130" s="40"/>
      <c r="E130" s="40"/>
      <c r="F130" s="40"/>
      <c r="G130" s="40"/>
      <c r="H130" s="40"/>
      <c r="I130" s="40"/>
      <c r="J130" s="40"/>
      <c r="K130" s="40"/>
      <c r="L130" s="63"/>
      <c r="S130" s="38"/>
      <c r="T130" s="38"/>
      <c r="U130" s="38"/>
      <c r="V130" s="38"/>
      <c r="W130" s="38"/>
      <c r="X130" s="38"/>
      <c r="Y130" s="38"/>
      <c r="Z130" s="38"/>
      <c r="AA130" s="38"/>
      <c r="AB130" s="38"/>
      <c r="AC130" s="38"/>
      <c r="AD130" s="38"/>
      <c r="AE130" s="38"/>
    </row>
    <row r="131" s="2" customFormat="1" ht="6.96" customHeight="1">
      <c r="A131" s="38"/>
      <c r="B131" s="39"/>
      <c r="C131" s="40"/>
      <c r="D131" s="40"/>
      <c r="E131" s="40"/>
      <c r="F131" s="40"/>
      <c r="G131" s="40"/>
      <c r="H131" s="40"/>
      <c r="I131" s="40"/>
      <c r="J131" s="40"/>
      <c r="K131" s="40"/>
      <c r="L131" s="63"/>
      <c r="S131" s="38"/>
      <c r="T131" s="38"/>
      <c r="U131" s="38"/>
      <c r="V131" s="38"/>
      <c r="W131" s="38"/>
      <c r="X131" s="38"/>
      <c r="Y131" s="38"/>
      <c r="Z131" s="38"/>
      <c r="AA131" s="38"/>
      <c r="AB131" s="38"/>
      <c r="AC131" s="38"/>
      <c r="AD131" s="38"/>
      <c r="AE131" s="38"/>
    </row>
    <row r="132" s="2" customFormat="1" ht="12" customHeight="1">
      <c r="A132" s="38"/>
      <c r="B132" s="39"/>
      <c r="C132" s="32" t="s">
        <v>16</v>
      </c>
      <c r="D132" s="40"/>
      <c r="E132" s="40"/>
      <c r="F132" s="40"/>
      <c r="G132" s="40"/>
      <c r="H132" s="40"/>
      <c r="I132" s="40"/>
      <c r="J132" s="40"/>
      <c r="K132" s="40"/>
      <c r="L132" s="63"/>
      <c r="S132" s="38"/>
      <c r="T132" s="38"/>
      <c r="U132" s="38"/>
      <c r="V132" s="38"/>
      <c r="W132" s="38"/>
      <c r="X132" s="38"/>
      <c r="Y132" s="38"/>
      <c r="Z132" s="38"/>
      <c r="AA132" s="38"/>
      <c r="AB132" s="38"/>
      <c r="AC132" s="38"/>
      <c r="AD132" s="38"/>
      <c r="AE132" s="38"/>
    </row>
    <row r="133" s="2" customFormat="1" ht="26.25" customHeight="1">
      <c r="A133" s="38"/>
      <c r="B133" s="39"/>
      <c r="C133" s="40"/>
      <c r="D133" s="40"/>
      <c r="E133" s="174" t="str">
        <f>E7</f>
        <v>STAVEBNÍ ÚPRAVY HASIČSKÉ ZBROJNICE HEŘMANICE - SLEZSKÁ OSTRAVA</v>
      </c>
      <c r="F133" s="32"/>
      <c r="G133" s="32"/>
      <c r="H133" s="32"/>
      <c r="I133" s="40"/>
      <c r="J133" s="40"/>
      <c r="K133" s="40"/>
      <c r="L133" s="63"/>
      <c r="S133" s="38"/>
      <c r="T133" s="38"/>
      <c r="U133" s="38"/>
      <c r="V133" s="38"/>
      <c r="W133" s="38"/>
      <c r="X133" s="38"/>
      <c r="Y133" s="38"/>
      <c r="Z133" s="38"/>
      <c r="AA133" s="38"/>
      <c r="AB133" s="38"/>
      <c r="AC133" s="38"/>
      <c r="AD133" s="38"/>
      <c r="AE133" s="38"/>
    </row>
    <row r="134" s="2" customFormat="1" ht="12" customHeight="1">
      <c r="A134" s="38"/>
      <c r="B134" s="39"/>
      <c r="C134" s="32" t="s">
        <v>129</v>
      </c>
      <c r="D134" s="40"/>
      <c r="E134" s="40"/>
      <c r="F134" s="40"/>
      <c r="G134" s="40"/>
      <c r="H134" s="40"/>
      <c r="I134" s="40"/>
      <c r="J134" s="40"/>
      <c r="K134" s="40"/>
      <c r="L134" s="63"/>
      <c r="S134" s="38"/>
      <c r="T134" s="38"/>
      <c r="U134" s="38"/>
      <c r="V134" s="38"/>
      <c r="W134" s="38"/>
      <c r="X134" s="38"/>
      <c r="Y134" s="38"/>
      <c r="Z134" s="38"/>
      <c r="AA134" s="38"/>
      <c r="AB134" s="38"/>
      <c r="AC134" s="38"/>
      <c r="AD134" s="38"/>
      <c r="AE134" s="38"/>
    </row>
    <row r="135" s="2" customFormat="1" ht="16.5" customHeight="1">
      <c r="A135" s="38"/>
      <c r="B135" s="39"/>
      <c r="C135" s="40"/>
      <c r="D135" s="40"/>
      <c r="E135" s="76" t="str">
        <f>E9</f>
        <v>SO 01 - 5-OBJEKT HZ - ELEKTROINSTALACE</v>
      </c>
      <c r="F135" s="40"/>
      <c r="G135" s="40"/>
      <c r="H135" s="40"/>
      <c r="I135" s="40"/>
      <c r="J135" s="40"/>
      <c r="K135" s="40"/>
      <c r="L135" s="63"/>
      <c r="S135" s="38"/>
      <c r="T135" s="38"/>
      <c r="U135" s="38"/>
      <c r="V135" s="38"/>
      <c r="W135" s="38"/>
      <c r="X135" s="38"/>
      <c r="Y135" s="38"/>
      <c r="Z135" s="38"/>
      <c r="AA135" s="38"/>
      <c r="AB135" s="38"/>
      <c r="AC135" s="38"/>
      <c r="AD135" s="38"/>
      <c r="AE135" s="38"/>
    </row>
    <row r="136" s="2" customFormat="1" ht="6.96" customHeight="1">
      <c r="A136" s="38"/>
      <c r="B136" s="39"/>
      <c r="C136" s="40"/>
      <c r="D136" s="40"/>
      <c r="E136" s="40"/>
      <c r="F136" s="40"/>
      <c r="G136" s="40"/>
      <c r="H136" s="40"/>
      <c r="I136" s="40"/>
      <c r="J136" s="40"/>
      <c r="K136" s="40"/>
      <c r="L136" s="63"/>
      <c r="S136" s="38"/>
      <c r="T136" s="38"/>
      <c r="U136" s="38"/>
      <c r="V136" s="38"/>
      <c r="W136" s="38"/>
      <c r="X136" s="38"/>
      <c r="Y136" s="38"/>
      <c r="Z136" s="38"/>
      <c r="AA136" s="38"/>
      <c r="AB136" s="38"/>
      <c r="AC136" s="38"/>
      <c r="AD136" s="38"/>
      <c r="AE136" s="38"/>
    </row>
    <row r="137" s="2" customFormat="1" ht="12" customHeight="1">
      <c r="A137" s="38"/>
      <c r="B137" s="39"/>
      <c r="C137" s="32" t="s">
        <v>20</v>
      </c>
      <c r="D137" s="40"/>
      <c r="E137" s="40"/>
      <c r="F137" s="27" t="str">
        <f>F12</f>
        <v>SLEZSKÁ OSTRAVA</v>
      </c>
      <c r="G137" s="40"/>
      <c r="H137" s="40"/>
      <c r="I137" s="32" t="s">
        <v>22</v>
      </c>
      <c r="J137" s="79" t="str">
        <f>IF(J12="","",J12)</f>
        <v>10. 8. 2023</v>
      </c>
      <c r="K137" s="40"/>
      <c r="L137" s="63"/>
      <c r="S137" s="38"/>
      <c r="T137" s="38"/>
      <c r="U137" s="38"/>
      <c r="V137" s="38"/>
      <c r="W137" s="38"/>
      <c r="X137" s="38"/>
      <c r="Y137" s="38"/>
      <c r="Z137" s="38"/>
      <c r="AA137" s="38"/>
      <c r="AB137" s="38"/>
      <c r="AC137" s="38"/>
      <c r="AD137" s="38"/>
      <c r="AE137" s="38"/>
    </row>
    <row r="138" s="2" customFormat="1" ht="6.96" customHeight="1">
      <c r="A138" s="38"/>
      <c r="B138" s="39"/>
      <c r="C138" s="40"/>
      <c r="D138" s="40"/>
      <c r="E138" s="40"/>
      <c r="F138" s="40"/>
      <c r="G138" s="40"/>
      <c r="H138" s="40"/>
      <c r="I138" s="40"/>
      <c r="J138" s="40"/>
      <c r="K138" s="40"/>
      <c r="L138" s="63"/>
      <c r="S138" s="38"/>
      <c r="T138" s="38"/>
      <c r="U138" s="38"/>
      <c r="V138" s="38"/>
      <c r="W138" s="38"/>
      <c r="X138" s="38"/>
      <c r="Y138" s="38"/>
      <c r="Z138" s="38"/>
      <c r="AA138" s="38"/>
      <c r="AB138" s="38"/>
      <c r="AC138" s="38"/>
      <c r="AD138" s="38"/>
      <c r="AE138" s="38"/>
    </row>
    <row r="139" s="2" customFormat="1" ht="15.15" customHeight="1">
      <c r="A139" s="38"/>
      <c r="B139" s="39"/>
      <c r="C139" s="32" t="s">
        <v>24</v>
      </c>
      <c r="D139" s="40"/>
      <c r="E139" s="40"/>
      <c r="F139" s="27" t="str">
        <f>E15</f>
        <v>SMO - SLEZSKÁ OSTRAVA</v>
      </c>
      <c r="G139" s="40"/>
      <c r="H139" s="40"/>
      <c r="I139" s="32" t="s">
        <v>30</v>
      </c>
      <c r="J139" s="36" t="str">
        <f>E21</f>
        <v>SPAN s.r.o.</v>
      </c>
      <c r="K139" s="40"/>
      <c r="L139" s="63"/>
      <c r="S139" s="38"/>
      <c r="T139" s="38"/>
      <c r="U139" s="38"/>
      <c r="V139" s="38"/>
      <c r="W139" s="38"/>
      <c r="X139" s="38"/>
      <c r="Y139" s="38"/>
      <c r="Z139" s="38"/>
      <c r="AA139" s="38"/>
      <c r="AB139" s="38"/>
      <c r="AC139" s="38"/>
      <c r="AD139" s="38"/>
      <c r="AE139" s="38"/>
    </row>
    <row r="140" s="2" customFormat="1" ht="15.15" customHeight="1">
      <c r="A140" s="38"/>
      <c r="B140" s="39"/>
      <c r="C140" s="32" t="s">
        <v>28</v>
      </c>
      <c r="D140" s="40"/>
      <c r="E140" s="40"/>
      <c r="F140" s="27" t="str">
        <f>IF(E18="","",E18)</f>
        <v>Vyplň údaj</v>
      </c>
      <c r="G140" s="40"/>
      <c r="H140" s="40"/>
      <c r="I140" s="32" t="s">
        <v>35</v>
      </c>
      <c r="J140" s="36" t="str">
        <f>E24</f>
        <v>SPAN S.R.O.</v>
      </c>
      <c r="K140" s="40"/>
      <c r="L140" s="63"/>
      <c r="S140" s="38"/>
      <c r="T140" s="38"/>
      <c r="U140" s="38"/>
      <c r="V140" s="38"/>
      <c r="W140" s="38"/>
      <c r="X140" s="38"/>
      <c r="Y140" s="38"/>
      <c r="Z140" s="38"/>
      <c r="AA140" s="38"/>
      <c r="AB140" s="38"/>
      <c r="AC140" s="38"/>
      <c r="AD140" s="38"/>
      <c r="AE140" s="38"/>
    </row>
    <row r="141" s="2" customFormat="1" ht="10.32" customHeight="1">
      <c r="A141" s="38"/>
      <c r="B141" s="39"/>
      <c r="C141" s="40"/>
      <c r="D141" s="40"/>
      <c r="E141" s="40"/>
      <c r="F141" s="40"/>
      <c r="G141" s="40"/>
      <c r="H141" s="40"/>
      <c r="I141" s="40"/>
      <c r="J141" s="40"/>
      <c r="K141" s="40"/>
      <c r="L141" s="63"/>
      <c r="S141" s="38"/>
      <c r="T141" s="38"/>
      <c r="U141" s="38"/>
      <c r="V141" s="38"/>
      <c r="W141" s="38"/>
      <c r="X141" s="38"/>
      <c r="Y141" s="38"/>
      <c r="Z141" s="38"/>
      <c r="AA141" s="38"/>
      <c r="AB141" s="38"/>
      <c r="AC141" s="38"/>
      <c r="AD141" s="38"/>
      <c r="AE141" s="38"/>
    </row>
    <row r="142" s="11" customFormat="1" ht="29.28" customHeight="1">
      <c r="A142" s="191"/>
      <c r="B142" s="192"/>
      <c r="C142" s="193" t="s">
        <v>148</v>
      </c>
      <c r="D142" s="194" t="s">
        <v>63</v>
      </c>
      <c r="E142" s="194" t="s">
        <v>59</v>
      </c>
      <c r="F142" s="194" t="s">
        <v>60</v>
      </c>
      <c r="G142" s="194" t="s">
        <v>149</v>
      </c>
      <c r="H142" s="194" t="s">
        <v>150</v>
      </c>
      <c r="I142" s="194" t="s">
        <v>151</v>
      </c>
      <c r="J142" s="194" t="s">
        <v>133</v>
      </c>
      <c r="K142" s="195" t="s">
        <v>152</v>
      </c>
      <c r="L142" s="196"/>
      <c r="M142" s="100" t="s">
        <v>1</v>
      </c>
      <c r="N142" s="101" t="s">
        <v>42</v>
      </c>
      <c r="O142" s="101" t="s">
        <v>153</v>
      </c>
      <c r="P142" s="101" t="s">
        <v>154</v>
      </c>
      <c r="Q142" s="101" t="s">
        <v>155</v>
      </c>
      <c r="R142" s="101" t="s">
        <v>156</v>
      </c>
      <c r="S142" s="101" t="s">
        <v>157</v>
      </c>
      <c r="T142" s="102" t="s">
        <v>158</v>
      </c>
      <c r="U142" s="191"/>
      <c r="V142" s="191"/>
      <c r="W142" s="191"/>
      <c r="X142" s="191"/>
      <c r="Y142" s="191"/>
      <c r="Z142" s="191"/>
      <c r="AA142" s="191"/>
      <c r="AB142" s="191"/>
      <c r="AC142" s="191"/>
      <c r="AD142" s="191"/>
      <c r="AE142" s="191"/>
    </row>
    <row r="143" s="2" customFormat="1" ht="22.8" customHeight="1">
      <c r="A143" s="38"/>
      <c r="B143" s="39"/>
      <c r="C143" s="107" t="s">
        <v>159</v>
      </c>
      <c r="D143" s="40"/>
      <c r="E143" s="40"/>
      <c r="F143" s="40"/>
      <c r="G143" s="40"/>
      <c r="H143" s="40"/>
      <c r="I143" s="40"/>
      <c r="J143" s="197">
        <f>BK143</f>
        <v>0</v>
      </c>
      <c r="K143" s="40"/>
      <c r="L143" s="44"/>
      <c r="M143" s="103"/>
      <c r="N143" s="198"/>
      <c r="O143" s="104"/>
      <c r="P143" s="199">
        <f>P144+P156+P193+P247+P317+P336+P339+P378+P388+P389+P433+P461+P481+P493</f>
        <v>0</v>
      </c>
      <c r="Q143" s="104"/>
      <c r="R143" s="199">
        <f>R144+R156+R193+R247+R317+R336+R339+R378+R388+R389+R433+R461+R481+R493</f>
        <v>125.72965000000001</v>
      </c>
      <c r="S143" s="104"/>
      <c r="T143" s="200">
        <f>T144+T156+T193+T247+T317+T336+T339+T378+T388+T389+T433+T461+T481+T493</f>
        <v>0</v>
      </c>
      <c r="U143" s="38"/>
      <c r="V143" s="38"/>
      <c r="W143" s="38"/>
      <c r="X143" s="38"/>
      <c r="Y143" s="38"/>
      <c r="Z143" s="38"/>
      <c r="AA143" s="38"/>
      <c r="AB143" s="38"/>
      <c r="AC143" s="38"/>
      <c r="AD143" s="38"/>
      <c r="AE143" s="38"/>
      <c r="AT143" s="17" t="s">
        <v>77</v>
      </c>
      <c r="AU143" s="17" t="s">
        <v>135</v>
      </c>
      <c r="BK143" s="201">
        <f>BK144+BK156+BK193+BK247+BK317+BK336+BK339+BK378+BK388+BK389+BK433+BK461+BK481+BK493</f>
        <v>0</v>
      </c>
    </row>
    <row r="144" s="12" customFormat="1" ht="25.92" customHeight="1">
      <c r="A144" s="12"/>
      <c r="B144" s="202"/>
      <c r="C144" s="203"/>
      <c r="D144" s="204" t="s">
        <v>77</v>
      </c>
      <c r="E144" s="205" t="s">
        <v>2133</v>
      </c>
      <c r="F144" s="205" t="s">
        <v>2606</v>
      </c>
      <c r="G144" s="203"/>
      <c r="H144" s="203"/>
      <c r="I144" s="206"/>
      <c r="J144" s="207">
        <f>BK144</f>
        <v>0</v>
      </c>
      <c r="K144" s="203"/>
      <c r="L144" s="208"/>
      <c r="M144" s="209"/>
      <c r="N144" s="210"/>
      <c r="O144" s="210"/>
      <c r="P144" s="211">
        <f>SUM(P145:P155)</f>
        <v>0</v>
      </c>
      <c r="Q144" s="210"/>
      <c r="R144" s="211">
        <f>SUM(R145:R155)</f>
        <v>0</v>
      </c>
      <c r="S144" s="210"/>
      <c r="T144" s="212">
        <f>SUM(T145:T155)</f>
        <v>0</v>
      </c>
      <c r="U144" s="12"/>
      <c r="V144" s="12"/>
      <c r="W144" s="12"/>
      <c r="X144" s="12"/>
      <c r="Y144" s="12"/>
      <c r="Z144" s="12"/>
      <c r="AA144" s="12"/>
      <c r="AB144" s="12"/>
      <c r="AC144" s="12"/>
      <c r="AD144" s="12"/>
      <c r="AE144" s="12"/>
      <c r="AR144" s="213" t="s">
        <v>182</v>
      </c>
      <c r="AT144" s="214" t="s">
        <v>77</v>
      </c>
      <c r="AU144" s="214" t="s">
        <v>78</v>
      </c>
      <c r="AY144" s="213" t="s">
        <v>162</v>
      </c>
      <c r="BK144" s="215">
        <f>SUM(BK145:BK155)</f>
        <v>0</v>
      </c>
    </row>
    <row r="145" s="2" customFormat="1" ht="16.5" customHeight="1">
      <c r="A145" s="38"/>
      <c r="B145" s="39"/>
      <c r="C145" s="218" t="s">
        <v>86</v>
      </c>
      <c r="D145" s="218" t="s">
        <v>165</v>
      </c>
      <c r="E145" s="219" t="s">
        <v>2607</v>
      </c>
      <c r="F145" s="220" t="s">
        <v>2608</v>
      </c>
      <c r="G145" s="221" t="s">
        <v>1677</v>
      </c>
      <c r="H145" s="222">
        <v>1</v>
      </c>
      <c r="I145" s="223"/>
      <c r="J145" s="224">
        <f>ROUND(I145*H145,2)</f>
        <v>0</v>
      </c>
      <c r="K145" s="220" t="s">
        <v>1</v>
      </c>
      <c r="L145" s="44"/>
      <c r="M145" s="225" t="s">
        <v>1</v>
      </c>
      <c r="N145" s="226" t="s">
        <v>43</v>
      </c>
      <c r="O145" s="91"/>
      <c r="P145" s="227">
        <f>O145*H145</f>
        <v>0</v>
      </c>
      <c r="Q145" s="227">
        <v>0</v>
      </c>
      <c r="R145" s="227">
        <f>Q145*H145</f>
        <v>0</v>
      </c>
      <c r="S145" s="227">
        <v>0</v>
      </c>
      <c r="T145" s="228">
        <f>S145*H145</f>
        <v>0</v>
      </c>
      <c r="U145" s="38"/>
      <c r="V145" s="38"/>
      <c r="W145" s="38"/>
      <c r="X145" s="38"/>
      <c r="Y145" s="38"/>
      <c r="Z145" s="38"/>
      <c r="AA145" s="38"/>
      <c r="AB145" s="38"/>
      <c r="AC145" s="38"/>
      <c r="AD145" s="38"/>
      <c r="AE145" s="38"/>
      <c r="AR145" s="229" t="s">
        <v>767</v>
      </c>
      <c r="AT145" s="229" t="s">
        <v>165</v>
      </c>
      <c r="AU145" s="229" t="s">
        <v>86</v>
      </c>
      <c r="AY145" s="17" t="s">
        <v>162</v>
      </c>
      <c r="BE145" s="230">
        <f>IF(N145="základní",J145,0)</f>
        <v>0</v>
      </c>
      <c r="BF145" s="230">
        <f>IF(N145="snížená",J145,0)</f>
        <v>0</v>
      </c>
      <c r="BG145" s="230">
        <f>IF(N145="zákl. přenesená",J145,0)</f>
        <v>0</v>
      </c>
      <c r="BH145" s="230">
        <f>IF(N145="sníž. přenesená",J145,0)</f>
        <v>0</v>
      </c>
      <c r="BI145" s="230">
        <f>IF(N145="nulová",J145,0)</f>
        <v>0</v>
      </c>
      <c r="BJ145" s="17" t="s">
        <v>86</v>
      </c>
      <c r="BK145" s="230">
        <f>ROUND(I145*H145,2)</f>
        <v>0</v>
      </c>
      <c r="BL145" s="17" t="s">
        <v>767</v>
      </c>
      <c r="BM145" s="229" t="s">
        <v>88</v>
      </c>
    </row>
    <row r="146" s="2" customFormat="1" ht="16.5" customHeight="1">
      <c r="A146" s="38"/>
      <c r="B146" s="39"/>
      <c r="C146" s="273" t="s">
        <v>88</v>
      </c>
      <c r="D146" s="273" t="s">
        <v>616</v>
      </c>
      <c r="E146" s="274" t="s">
        <v>2609</v>
      </c>
      <c r="F146" s="275" t="s">
        <v>2608</v>
      </c>
      <c r="G146" s="276" t="s">
        <v>1677</v>
      </c>
      <c r="H146" s="277">
        <v>1</v>
      </c>
      <c r="I146" s="278"/>
      <c r="J146" s="279">
        <f>ROUND(I146*H146,2)</f>
        <v>0</v>
      </c>
      <c r="K146" s="275" t="s">
        <v>1</v>
      </c>
      <c r="L146" s="280"/>
      <c r="M146" s="281" t="s">
        <v>1</v>
      </c>
      <c r="N146" s="282" t="s">
        <v>43</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1735</v>
      </c>
      <c r="AT146" s="229" t="s">
        <v>616</v>
      </c>
      <c r="AU146" s="229" t="s">
        <v>86</v>
      </c>
      <c r="AY146" s="17" t="s">
        <v>162</v>
      </c>
      <c r="BE146" s="230">
        <f>IF(N146="základní",J146,0)</f>
        <v>0</v>
      </c>
      <c r="BF146" s="230">
        <f>IF(N146="snížená",J146,0)</f>
        <v>0</v>
      </c>
      <c r="BG146" s="230">
        <f>IF(N146="zákl. přenesená",J146,0)</f>
        <v>0</v>
      </c>
      <c r="BH146" s="230">
        <f>IF(N146="sníž. přenesená",J146,0)</f>
        <v>0</v>
      </c>
      <c r="BI146" s="230">
        <f>IF(N146="nulová",J146,0)</f>
        <v>0</v>
      </c>
      <c r="BJ146" s="17" t="s">
        <v>86</v>
      </c>
      <c r="BK146" s="230">
        <f>ROUND(I146*H146,2)</f>
        <v>0</v>
      </c>
      <c r="BL146" s="17" t="s">
        <v>767</v>
      </c>
      <c r="BM146" s="229" t="s">
        <v>170</v>
      </c>
    </row>
    <row r="147" s="2" customFormat="1" ht="16.5" customHeight="1">
      <c r="A147" s="38"/>
      <c r="B147" s="39"/>
      <c r="C147" s="218" t="s">
        <v>182</v>
      </c>
      <c r="D147" s="218" t="s">
        <v>165</v>
      </c>
      <c r="E147" s="219" t="s">
        <v>2610</v>
      </c>
      <c r="F147" s="220" t="s">
        <v>2611</v>
      </c>
      <c r="G147" s="221" t="s">
        <v>1677</v>
      </c>
      <c r="H147" s="222">
        <v>1</v>
      </c>
      <c r="I147" s="223"/>
      <c r="J147" s="224">
        <f>ROUND(I147*H147,2)</f>
        <v>0</v>
      </c>
      <c r="K147" s="220" t="s">
        <v>1</v>
      </c>
      <c r="L147" s="44"/>
      <c r="M147" s="225" t="s">
        <v>1</v>
      </c>
      <c r="N147" s="226" t="s">
        <v>43</v>
      </c>
      <c r="O147" s="91"/>
      <c r="P147" s="227">
        <f>O147*H147</f>
        <v>0</v>
      </c>
      <c r="Q147" s="227">
        <v>0</v>
      </c>
      <c r="R147" s="227">
        <f>Q147*H147</f>
        <v>0</v>
      </c>
      <c r="S147" s="227">
        <v>0</v>
      </c>
      <c r="T147" s="228">
        <f>S147*H147</f>
        <v>0</v>
      </c>
      <c r="U147" s="38"/>
      <c r="V147" s="38"/>
      <c r="W147" s="38"/>
      <c r="X147" s="38"/>
      <c r="Y147" s="38"/>
      <c r="Z147" s="38"/>
      <c r="AA147" s="38"/>
      <c r="AB147" s="38"/>
      <c r="AC147" s="38"/>
      <c r="AD147" s="38"/>
      <c r="AE147" s="38"/>
      <c r="AR147" s="229" t="s">
        <v>767</v>
      </c>
      <c r="AT147" s="229" t="s">
        <v>165</v>
      </c>
      <c r="AU147" s="229" t="s">
        <v>86</v>
      </c>
      <c r="AY147" s="17" t="s">
        <v>162</v>
      </c>
      <c r="BE147" s="230">
        <f>IF(N147="základní",J147,0)</f>
        <v>0</v>
      </c>
      <c r="BF147" s="230">
        <f>IF(N147="snížená",J147,0)</f>
        <v>0</v>
      </c>
      <c r="BG147" s="230">
        <f>IF(N147="zákl. přenesená",J147,0)</f>
        <v>0</v>
      </c>
      <c r="BH147" s="230">
        <f>IF(N147="sníž. přenesená",J147,0)</f>
        <v>0</v>
      </c>
      <c r="BI147" s="230">
        <f>IF(N147="nulová",J147,0)</f>
        <v>0</v>
      </c>
      <c r="BJ147" s="17" t="s">
        <v>86</v>
      </c>
      <c r="BK147" s="230">
        <f>ROUND(I147*H147,2)</f>
        <v>0</v>
      </c>
      <c r="BL147" s="17" t="s">
        <v>767</v>
      </c>
      <c r="BM147" s="229" t="s">
        <v>196</v>
      </c>
    </row>
    <row r="148" s="2" customFormat="1" ht="16.5" customHeight="1">
      <c r="A148" s="38"/>
      <c r="B148" s="39"/>
      <c r="C148" s="273" t="s">
        <v>170</v>
      </c>
      <c r="D148" s="273" t="s">
        <v>616</v>
      </c>
      <c r="E148" s="274" t="s">
        <v>2612</v>
      </c>
      <c r="F148" s="275" t="s">
        <v>2611</v>
      </c>
      <c r="G148" s="276" t="s">
        <v>1677</v>
      </c>
      <c r="H148" s="277">
        <v>1</v>
      </c>
      <c r="I148" s="278"/>
      <c r="J148" s="279">
        <f>ROUND(I148*H148,2)</f>
        <v>0</v>
      </c>
      <c r="K148" s="275" t="s">
        <v>1</v>
      </c>
      <c r="L148" s="280"/>
      <c r="M148" s="281" t="s">
        <v>1</v>
      </c>
      <c r="N148" s="282" t="s">
        <v>43</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1735</v>
      </c>
      <c r="AT148" s="229" t="s">
        <v>616</v>
      </c>
      <c r="AU148" s="229" t="s">
        <v>86</v>
      </c>
      <c r="AY148" s="17" t="s">
        <v>162</v>
      </c>
      <c r="BE148" s="230">
        <f>IF(N148="základní",J148,0)</f>
        <v>0</v>
      </c>
      <c r="BF148" s="230">
        <f>IF(N148="snížená",J148,0)</f>
        <v>0</v>
      </c>
      <c r="BG148" s="230">
        <f>IF(N148="zákl. přenesená",J148,0)</f>
        <v>0</v>
      </c>
      <c r="BH148" s="230">
        <f>IF(N148="sníž. přenesená",J148,0)</f>
        <v>0</v>
      </c>
      <c r="BI148" s="230">
        <f>IF(N148="nulová",J148,0)</f>
        <v>0</v>
      </c>
      <c r="BJ148" s="17" t="s">
        <v>86</v>
      </c>
      <c r="BK148" s="230">
        <f>ROUND(I148*H148,2)</f>
        <v>0</v>
      </c>
      <c r="BL148" s="17" t="s">
        <v>767</v>
      </c>
      <c r="BM148" s="229" t="s">
        <v>205</v>
      </c>
    </row>
    <row r="149" s="2" customFormat="1" ht="16.5" customHeight="1">
      <c r="A149" s="38"/>
      <c r="B149" s="39"/>
      <c r="C149" s="218" t="s">
        <v>191</v>
      </c>
      <c r="D149" s="218" t="s">
        <v>165</v>
      </c>
      <c r="E149" s="219" t="s">
        <v>2613</v>
      </c>
      <c r="F149" s="220" t="s">
        <v>2614</v>
      </c>
      <c r="G149" s="221" t="s">
        <v>1677</v>
      </c>
      <c r="H149" s="222">
        <v>1</v>
      </c>
      <c r="I149" s="223"/>
      <c r="J149" s="224">
        <f>ROUND(I149*H149,2)</f>
        <v>0</v>
      </c>
      <c r="K149" s="220" t="s">
        <v>1</v>
      </c>
      <c r="L149" s="44"/>
      <c r="M149" s="225" t="s">
        <v>1</v>
      </c>
      <c r="N149" s="226" t="s">
        <v>43</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767</v>
      </c>
      <c r="AT149" s="229" t="s">
        <v>165</v>
      </c>
      <c r="AU149" s="229" t="s">
        <v>86</v>
      </c>
      <c r="AY149" s="17" t="s">
        <v>162</v>
      </c>
      <c r="BE149" s="230">
        <f>IF(N149="základní",J149,0)</f>
        <v>0</v>
      </c>
      <c r="BF149" s="230">
        <f>IF(N149="snížená",J149,0)</f>
        <v>0</v>
      </c>
      <c r="BG149" s="230">
        <f>IF(N149="zákl. přenesená",J149,0)</f>
        <v>0</v>
      </c>
      <c r="BH149" s="230">
        <f>IF(N149="sníž. přenesená",J149,0)</f>
        <v>0</v>
      </c>
      <c r="BI149" s="230">
        <f>IF(N149="nulová",J149,0)</f>
        <v>0</v>
      </c>
      <c r="BJ149" s="17" t="s">
        <v>86</v>
      </c>
      <c r="BK149" s="230">
        <f>ROUND(I149*H149,2)</f>
        <v>0</v>
      </c>
      <c r="BL149" s="17" t="s">
        <v>767</v>
      </c>
      <c r="BM149" s="229" t="s">
        <v>214</v>
      </c>
    </row>
    <row r="150" s="2" customFormat="1" ht="16.5" customHeight="1">
      <c r="A150" s="38"/>
      <c r="B150" s="39"/>
      <c r="C150" s="273" t="s">
        <v>196</v>
      </c>
      <c r="D150" s="273" t="s">
        <v>616</v>
      </c>
      <c r="E150" s="274" t="s">
        <v>2615</v>
      </c>
      <c r="F150" s="275" t="s">
        <v>2614</v>
      </c>
      <c r="G150" s="276" t="s">
        <v>1677</v>
      </c>
      <c r="H150" s="277">
        <v>1</v>
      </c>
      <c r="I150" s="278"/>
      <c r="J150" s="279">
        <f>ROUND(I150*H150,2)</f>
        <v>0</v>
      </c>
      <c r="K150" s="275" t="s">
        <v>1</v>
      </c>
      <c r="L150" s="280"/>
      <c r="M150" s="281" t="s">
        <v>1</v>
      </c>
      <c r="N150" s="282" t="s">
        <v>43</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1735</v>
      </c>
      <c r="AT150" s="229" t="s">
        <v>616</v>
      </c>
      <c r="AU150" s="229" t="s">
        <v>86</v>
      </c>
      <c r="AY150" s="17" t="s">
        <v>162</v>
      </c>
      <c r="BE150" s="230">
        <f>IF(N150="základní",J150,0)</f>
        <v>0</v>
      </c>
      <c r="BF150" s="230">
        <f>IF(N150="snížená",J150,0)</f>
        <v>0</v>
      </c>
      <c r="BG150" s="230">
        <f>IF(N150="zákl. přenesená",J150,0)</f>
        <v>0</v>
      </c>
      <c r="BH150" s="230">
        <f>IF(N150="sníž. přenesená",J150,0)</f>
        <v>0</v>
      </c>
      <c r="BI150" s="230">
        <f>IF(N150="nulová",J150,0)</f>
        <v>0</v>
      </c>
      <c r="BJ150" s="17" t="s">
        <v>86</v>
      </c>
      <c r="BK150" s="230">
        <f>ROUND(I150*H150,2)</f>
        <v>0</v>
      </c>
      <c r="BL150" s="17" t="s">
        <v>767</v>
      </c>
      <c r="BM150" s="229" t="s">
        <v>226</v>
      </c>
    </row>
    <row r="151" s="2" customFormat="1" ht="16.5" customHeight="1">
      <c r="A151" s="38"/>
      <c r="B151" s="39"/>
      <c r="C151" s="218" t="s">
        <v>201</v>
      </c>
      <c r="D151" s="218" t="s">
        <v>165</v>
      </c>
      <c r="E151" s="219" t="s">
        <v>2616</v>
      </c>
      <c r="F151" s="220" t="s">
        <v>2617</v>
      </c>
      <c r="G151" s="221" t="s">
        <v>1677</v>
      </c>
      <c r="H151" s="222">
        <v>1</v>
      </c>
      <c r="I151" s="223"/>
      <c r="J151" s="224">
        <f>ROUND(I151*H151,2)</f>
        <v>0</v>
      </c>
      <c r="K151" s="220" t="s">
        <v>1</v>
      </c>
      <c r="L151" s="44"/>
      <c r="M151" s="225" t="s">
        <v>1</v>
      </c>
      <c r="N151" s="226" t="s">
        <v>43</v>
      </c>
      <c r="O151" s="91"/>
      <c r="P151" s="227">
        <f>O151*H151</f>
        <v>0</v>
      </c>
      <c r="Q151" s="227">
        <v>0</v>
      </c>
      <c r="R151" s="227">
        <f>Q151*H151</f>
        <v>0</v>
      </c>
      <c r="S151" s="227">
        <v>0</v>
      </c>
      <c r="T151" s="228">
        <f>S151*H151</f>
        <v>0</v>
      </c>
      <c r="U151" s="38"/>
      <c r="V151" s="38"/>
      <c r="W151" s="38"/>
      <c r="X151" s="38"/>
      <c r="Y151" s="38"/>
      <c r="Z151" s="38"/>
      <c r="AA151" s="38"/>
      <c r="AB151" s="38"/>
      <c r="AC151" s="38"/>
      <c r="AD151" s="38"/>
      <c r="AE151" s="38"/>
      <c r="AR151" s="229" t="s">
        <v>767</v>
      </c>
      <c r="AT151" s="229" t="s">
        <v>165</v>
      </c>
      <c r="AU151" s="229" t="s">
        <v>86</v>
      </c>
      <c r="AY151" s="17" t="s">
        <v>162</v>
      </c>
      <c r="BE151" s="230">
        <f>IF(N151="základní",J151,0)</f>
        <v>0</v>
      </c>
      <c r="BF151" s="230">
        <f>IF(N151="snížená",J151,0)</f>
        <v>0</v>
      </c>
      <c r="BG151" s="230">
        <f>IF(N151="zákl. přenesená",J151,0)</f>
        <v>0</v>
      </c>
      <c r="BH151" s="230">
        <f>IF(N151="sníž. přenesená",J151,0)</f>
        <v>0</v>
      </c>
      <c r="BI151" s="230">
        <f>IF(N151="nulová",J151,0)</f>
        <v>0</v>
      </c>
      <c r="BJ151" s="17" t="s">
        <v>86</v>
      </c>
      <c r="BK151" s="230">
        <f>ROUND(I151*H151,2)</f>
        <v>0</v>
      </c>
      <c r="BL151" s="17" t="s">
        <v>767</v>
      </c>
      <c r="BM151" s="229" t="s">
        <v>235</v>
      </c>
    </row>
    <row r="152" s="2" customFormat="1" ht="16.5" customHeight="1">
      <c r="A152" s="38"/>
      <c r="B152" s="39"/>
      <c r="C152" s="273" t="s">
        <v>205</v>
      </c>
      <c r="D152" s="273" t="s">
        <v>616</v>
      </c>
      <c r="E152" s="274" t="s">
        <v>2618</v>
      </c>
      <c r="F152" s="275" t="s">
        <v>2617</v>
      </c>
      <c r="G152" s="276" t="s">
        <v>1677</v>
      </c>
      <c r="H152" s="277">
        <v>1</v>
      </c>
      <c r="I152" s="278"/>
      <c r="J152" s="279">
        <f>ROUND(I152*H152,2)</f>
        <v>0</v>
      </c>
      <c r="K152" s="275" t="s">
        <v>1</v>
      </c>
      <c r="L152" s="280"/>
      <c r="M152" s="281" t="s">
        <v>1</v>
      </c>
      <c r="N152" s="282" t="s">
        <v>43</v>
      </c>
      <c r="O152" s="91"/>
      <c r="P152" s="227">
        <f>O152*H152</f>
        <v>0</v>
      </c>
      <c r="Q152" s="227">
        <v>0</v>
      </c>
      <c r="R152" s="227">
        <f>Q152*H152</f>
        <v>0</v>
      </c>
      <c r="S152" s="227">
        <v>0</v>
      </c>
      <c r="T152" s="228">
        <f>S152*H152</f>
        <v>0</v>
      </c>
      <c r="U152" s="38"/>
      <c r="V152" s="38"/>
      <c r="W152" s="38"/>
      <c r="X152" s="38"/>
      <c r="Y152" s="38"/>
      <c r="Z152" s="38"/>
      <c r="AA152" s="38"/>
      <c r="AB152" s="38"/>
      <c r="AC152" s="38"/>
      <c r="AD152" s="38"/>
      <c r="AE152" s="38"/>
      <c r="AR152" s="229" t="s">
        <v>1735</v>
      </c>
      <c r="AT152" s="229" t="s">
        <v>616</v>
      </c>
      <c r="AU152" s="229" t="s">
        <v>86</v>
      </c>
      <c r="AY152" s="17" t="s">
        <v>162</v>
      </c>
      <c r="BE152" s="230">
        <f>IF(N152="základní",J152,0)</f>
        <v>0</v>
      </c>
      <c r="BF152" s="230">
        <f>IF(N152="snížená",J152,0)</f>
        <v>0</v>
      </c>
      <c r="BG152" s="230">
        <f>IF(N152="zákl. přenesená",J152,0)</f>
        <v>0</v>
      </c>
      <c r="BH152" s="230">
        <f>IF(N152="sníž. přenesená",J152,0)</f>
        <v>0</v>
      </c>
      <c r="BI152" s="230">
        <f>IF(N152="nulová",J152,0)</f>
        <v>0</v>
      </c>
      <c r="BJ152" s="17" t="s">
        <v>86</v>
      </c>
      <c r="BK152" s="230">
        <f>ROUND(I152*H152,2)</f>
        <v>0</v>
      </c>
      <c r="BL152" s="17" t="s">
        <v>767</v>
      </c>
      <c r="BM152" s="229" t="s">
        <v>245</v>
      </c>
    </row>
    <row r="153" s="2" customFormat="1" ht="16.5" customHeight="1">
      <c r="A153" s="38"/>
      <c r="B153" s="39"/>
      <c r="C153" s="218" t="s">
        <v>163</v>
      </c>
      <c r="D153" s="218" t="s">
        <v>165</v>
      </c>
      <c r="E153" s="219" t="s">
        <v>2619</v>
      </c>
      <c r="F153" s="220" t="s">
        <v>2620</v>
      </c>
      <c r="G153" s="221" t="s">
        <v>1677</v>
      </c>
      <c r="H153" s="222">
        <v>2</v>
      </c>
      <c r="I153" s="223"/>
      <c r="J153" s="224">
        <f>ROUND(I153*H153,2)</f>
        <v>0</v>
      </c>
      <c r="K153" s="220" t="s">
        <v>1</v>
      </c>
      <c r="L153" s="44"/>
      <c r="M153" s="225" t="s">
        <v>1</v>
      </c>
      <c r="N153" s="226" t="s">
        <v>43</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767</v>
      </c>
      <c r="AT153" s="229" t="s">
        <v>165</v>
      </c>
      <c r="AU153" s="229" t="s">
        <v>86</v>
      </c>
      <c r="AY153" s="17" t="s">
        <v>162</v>
      </c>
      <c r="BE153" s="230">
        <f>IF(N153="základní",J153,0)</f>
        <v>0</v>
      </c>
      <c r="BF153" s="230">
        <f>IF(N153="snížená",J153,0)</f>
        <v>0</v>
      </c>
      <c r="BG153" s="230">
        <f>IF(N153="zákl. přenesená",J153,0)</f>
        <v>0</v>
      </c>
      <c r="BH153" s="230">
        <f>IF(N153="sníž. přenesená",J153,0)</f>
        <v>0</v>
      </c>
      <c r="BI153" s="230">
        <f>IF(N153="nulová",J153,0)</f>
        <v>0</v>
      </c>
      <c r="BJ153" s="17" t="s">
        <v>86</v>
      </c>
      <c r="BK153" s="230">
        <f>ROUND(I153*H153,2)</f>
        <v>0</v>
      </c>
      <c r="BL153" s="17" t="s">
        <v>767</v>
      </c>
      <c r="BM153" s="229" t="s">
        <v>256</v>
      </c>
    </row>
    <row r="154" s="2" customFormat="1" ht="16.5" customHeight="1">
      <c r="A154" s="38"/>
      <c r="B154" s="39"/>
      <c r="C154" s="273" t="s">
        <v>214</v>
      </c>
      <c r="D154" s="273" t="s">
        <v>616</v>
      </c>
      <c r="E154" s="274" t="s">
        <v>2621</v>
      </c>
      <c r="F154" s="275" t="s">
        <v>2620</v>
      </c>
      <c r="G154" s="276" t="s">
        <v>1677</v>
      </c>
      <c r="H154" s="277">
        <v>2</v>
      </c>
      <c r="I154" s="278"/>
      <c r="J154" s="279">
        <f>ROUND(I154*H154,2)</f>
        <v>0</v>
      </c>
      <c r="K154" s="275" t="s">
        <v>1</v>
      </c>
      <c r="L154" s="280"/>
      <c r="M154" s="281" t="s">
        <v>1</v>
      </c>
      <c r="N154" s="282" t="s">
        <v>43</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1735</v>
      </c>
      <c r="AT154" s="229" t="s">
        <v>616</v>
      </c>
      <c r="AU154" s="229" t="s">
        <v>86</v>
      </c>
      <c r="AY154" s="17" t="s">
        <v>162</v>
      </c>
      <c r="BE154" s="230">
        <f>IF(N154="základní",J154,0)</f>
        <v>0</v>
      </c>
      <c r="BF154" s="230">
        <f>IF(N154="snížená",J154,0)</f>
        <v>0</v>
      </c>
      <c r="BG154" s="230">
        <f>IF(N154="zákl. přenesená",J154,0)</f>
        <v>0</v>
      </c>
      <c r="BH154" s="230">
        <f>IF(N154="sníž. přenesená",J154,0)</f>
        <v>0</v>
      </c>
      <c r="BI154" s="230">
        <f>IF(N154="nulová",J154,0)</f>
        <v>0</v>
      </c>
      <c r="BJ154" s="17" t="s">
        <v>86</v>
      </c>
      <c r="BK154" s="230">
        <f>ROUND(I154*H154,2)</f>
        <v>0</v>
      </c>
      <c r="BL154" s="17" t="s">
        <v>767</v>
      </c>
      <c r="BM154" s="229" t="s">
        <v>265</v>
      </c>
    </row>
    <row r="155" s="12" customFormat="1" ht="22.8" customHeight="1">
      <c r="A155" s="12"/>
      <c r="B155" s="202"/>
      <c r="C155" s="203"/>
      <c r="D155" s="204" t="s">
        <v>77</v>
      </c>
      <c r="E155" s="216" t="s">
        <v>2074</v>
      </c>
      <c r="F155" s="216" t="s">
        <v>2622</v>
      </c>
      <c r="G155" s="203"/>
      <c r="H155" s="203"/>
      <c r="I155" s="206"/>
      <c r="J155" s="217">
        <f>BK155</f>
        <v>0</v>
      </c>
      <c r="K155" s="203"/>
      <c r="L155" s="208"/>
      <c r="M155" s="209"/>
      <c r="N155" s="210"/>
      <c r="O155" s="210"/>
      <c r="P155" s="211">
        <v>0</v>
      </c>
      <c r="Q155" s="210"/>
      <c r="R155" s="211">
        <v>0</v>
      </c>
      <c r="S155" s="210"/>
      <c r="T155" s="212">
        <v>0</v>
      </c>
      <c r="U155" s="12"/>
      <c r="V155" s="12"/>
      <c r="W155" s="12"/>
      <c r="X155" s="12"/>
      <c r="Y155" s="12"/>
      <c r="Z155" s="12"/>
      <c r="AA155" s="12"/>
      <c r="AB155" s="12"/>
      <c r="AC155" s="12"/>
      <c r="AD155" s="12"/>
      <c r="AE155" s="12"/>
      <c r="AR155" s="213" t="s">
        <v>182</v>
      </c>
      <c r="AT155" s="214" t="s">
        <v>77</v>
      </c>
      <c r="AU155" s="214" t="s">
        <v>86</v>
      </c>
      <c r="AY155" s="213" t="s">
        <v>162</v>
      </c>
      <c r="BK155" s="215">
        <v>0</v>
      </c>
    </row>
    <row r="156" s="12" customFormat="1" ht="25.92" customHeight="1">
      <c r="A156" s="12"/>
      <c r="B156" s="202"/>
      <c r="C156" s="203"/>
      <c r="D156" s="204" t="s">
        <v>77</v>
      </c>
      <c r="E156" s="205" t="s">
        <v>2198</v>
      </c>
      <c r="F156" s="205" t="s">
        <v>2623</v>
      </c>
      <c r="G156" s="203"/>
      <c r="H156" s="203"/>
      <c r="I156" s="206"/>
      <c r="J156" s="207">
        <f>BK156</f>
        <v>0</v>
      </c>
      <c r="K156" s="203"/>
      <c r="L156" s="208"/>
      <c r="M156" s="209"/>
      <c r="N156" s="210"/>
      <c r="O156" s="210"/>
      <c r="P156" s="211">
        <f>SUM(P157:P192)</f>
        <v>0</v>
      </c>
      <c r="Q156" s="210"/>
      <c r="R156" s="211">
        <f>SUM(R157:R192)</f>
        <v>0</v>
      </c>
      <c r="S156" s="210"/>
      <c r="T156" s="212">
        <f>SUM(T157:T192)</f>
        <v>0</v>
      </c>
      <c r="U156" s="12"/>
      <c r="V156" s="12"/>
      <c r="W156" s="12"/>
      <c r="X156" s="12"/>
      <c r="Y156" s="12"/>
      <c r="Z156" s="12"/>
      <c r="AA156" s="12"/>
      <c r="AB156" s="12"/>
      <c r="AC156" s="12"/>
      <c r="AD156" s="12"/>
      <c r="AE156" s="12"/>
      <c r="AR156" s="213" t="s">
        <v>182</v>
      </c>
      <c r="AT156" s="214" t="s">
        <v>77</v>
      </c>
      <c r="AU156" s="214" t="s">
        <v>78</v>
      </c>
      <c r="AY156" s="213" t="s">
        <v>162</v>
      </c>
      <c r="BK156" s="215">
        <f>SUM(BK157:BK192)</f>
        <v>0</v>
      </c>
    </row>
    <row r="157" s="2" customFormat="1" ht="16.5" customHeight="1">
      <c r="A157" s="38"/>
      <c r="B157" s="39"/>
      <c r="C157" s="218" t="s">
        <v>221</v>
      </c>
      <c r="D157" s="218" t="s">
        <v>165</v>
      </c>
      <c r="E157" s="219" t="s">
        <v>2624</v>
      </c>
      <c r="F157" s="220" t="s">
        <v>2625</v>
      </c>
      <c r="G157" s="221" t="s">
        <v>616</v>
      </c>
      <c r="H157" s="222">
        <v>515</v>
      </c>
      <c r="I157" s="223"/>
      <c r="J157" s="224">
        <f>ROUND(I157*H157,2)</f>
        <v>0</v>
      </c>
      <c r="K157" s="220" t="s">
        <v>1</v>
      </c>
      <c r="L157" s="44"/>
      <c r="M157" s="225" t="s">
        <v>1</v>
      </c>
      <c r="N157" s="226" t="s">
        <v>43</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767</v>
      </c>
      <c r="AT157" s="229" t="s">
        <v>165</v>
      </c>
      <c r="AU157" s="229" t="s">
        <v>86</v>
      </c>
      <c r="AY157" s="17" t="s">
        <v>162</v>
      </c>
      <c r="BE157" s="230">
        <f>IF(N157="základní",J157,0)</f>
        <v>0</v>
      </c>
      <c r="BF157" s="230">
        <f>IF(N157="snížená",J157,0)</f>
        <v>0</v>
      </c>
      <c r="BG157" s="230">
        <f>IF(N157="zákl. přenesená",J157,0)</f>
        <v>0</v>
      </c>
      <c r="BH157" s="230">
        <f>IF(N157="sníž. přenesená",J157,0)</f>
        <v>0</v>
      </c>
      <c r="BI157" s="230">
        <f>IF(N157="nulová",J157,0)</f>
        <v>0</v>
      </c>
      <c r="BJ157" s="17" t="s">
        <v>86</v>
      </c>
      <c r="BK157" s="230">
        <f>ROUND(I157*H157,2)</f>
        <v>0</v>
      </c>
      <c r="BL157" s="17" t="s">
        <v>767</v>
      </c>
      <c r="BM157" s="229" t="s">
        <v>275</v>
      </c>
    </row>
    <row r="158" s="2" customFormat="1" ht="16.5" customHeight="1">
      <c r="A158" s="38"/>
      <c r="B158" s="39"/>
      <c r="C158" s="273" t="s">
        <v>226</v>
      </c>
      <c r="D158" s="273" t="s">
        <v>616</v>
      </c>
      <c r="E158" s="274" t="s">
        <v>2626</v>
      </c>
      <c r="F158" s="275" t="s">
        <v>2625</v>
      </c>
      <c r="G158" s="276" t="s">
        <v>616</v>
      </c>
      <c r="H158" s="277">
        <v>515</v>
      </c>
      <c r="I158" s="278"/>
      <c r="J158" s="279">
        <f>ROUND(I158*H158,2)</f>
        <v>0</v>
      </c>
      <c r="K158" s="275" t="s">
        <v>1</v>
      </c>
      <c r="L158" s="280"/>
      <c r="M158" s="281" t="s">
        <v>1</v>
      </c>
      <c r="N158" s="282" t="s">
        <v>43</v>
      </c>
      <c r="O158" s="91"/>
      <c r="P158" s="227">
        <f>O158*H158</f>
        <v>0</v>
      </c>
      <c r="Q158" s="227">
        <v>0</v>
      </c>
      <c r="R158" s="227">
        <f>Q158*H158</f>
        <v>0</v>
      </c>
      <c r="S158" s="227">
        <v>0</v>
      </c>
      <c r="T158" s="228">
        <f>S158*H158</f>
        <v>0</v>
      </c>
      <c r="U158" s="38"/>
      <c r="V158" s="38"/>
      <c r="W158" s="38"/>
      <c r="X158" s="38"/>
      <c r="Y158" s="38"/>
      <c r="Z158" s="38"/>
      <c r="AA158" s="38"/>
      <c r="AB158" s="38"/>
      <c r="AC158" s="38"/>
      <c r="AD158" s="38"/>
      <c r="AE158" s="38"/>
      <c r="AR158" s="229" t="s">
        <v>1735</v>
      </c>
      <c r="AT158" s="229" t="s">
        <v>616</v>
      </c>
      <c r="AU158" s="229" t="s">
        <v>86</v>
      </c>
      <c r="AY158" s="17" t="s">
        <v>162</v>
      </c>
      <c r="BE158" s="230">
        <f>IF(N158="základní",J158,0)</f>
        <v>0</v>
      </c>
      <c r="BF158" s="230">
        <f>IF(N158="snížená",J158,0)</f>
        <v>0</v>
      </c>
      <c r="BG158" s="230">
        <f>IF(N158="zákl. přenesená",J158,0)</f>
        <v>0</v>
      </c>
      <c r="BH158" s="230">
        <f>IF(N158="sníž. přenesená",J158,0)</f>
        <v>0</v>
      </c>
      <c r="BI158" s="230">
        <f>IF(N158="nulová",J158,0)</f>
        <v>0</v>
      </c>
      <c r="BJ158" s="17" t="s">
        <v>86</v>
      </c>
      <c r="BK158" s="230">
        <f>ROUND(I158*H158,2)</f>
        <v>0</v>
      </c>
      <c r="BL158" s="17" t="s">
        <v>767</v>
      </c>
      <c r="BM158" s="229" t="s">
        <v>283</v>
      </c>
    </row>
    <row r="159" s="2" customFormat="1" ht="16.5" customHeight="1">
      <c r="A159" s="38"/>
      <c r="B159" s="39"/>
      <c r="C159" s="218" t="s">
        <v>230</v>
      </c>
      <c r="D159" s="218" t="s">
        <v>165</v>
      </c>
      <c r="E159" s="219" t="s">
        <v>2627</v>
      </c>
      <c r="F159" s="220" t="s">
        <v>2628</v>
      </c>
      <c r="G159" s="221" t="s">
        <v>616</v>
      </c>
      <c r="H159" s="222">
        <v>1650</v>
      </c>
      <c r="I159" s="223"/>
      <c r="J159" s="224">
        <f>ROUND(I159*H159,2)</f>
        <v>0</v>
      </c>
      <c r="K159" s="220" t="s">
        <v>1</v>
      </c>
      <c r="L159" s="44"/>
      <c r="M159" s="225" t="s">
        <v>1</v>
      </c>
      <c r="N159" s="226" t="s">
        <v>43</v>
      </c>
      <c r="O159" s="91"/>
      <c r="P159" s="227">
        <f>O159*H159</f>
        <v>0</v>
      </c>
      <c r="Q159" s="227">
        <v>0</v>
      </c>
      <c r="R159" s="227">
        <f>Q159*H159</f>
        <v>0</v>
      </c>
      <c r="S159" s="227">
        <v>0</v>
      </c>
      <c r="T159" s="228">
        <f>S159*H159</f>
        <v>0</v>
      </c>
      <c r="U159" s="38"/>
      <c r="V159" s="38"/>
      <c r="W159" s="38"/>
      <c r="X159" s="38"/>
      <c r="Y159" s="38"/>
      <c r="Z159" s="38"/>
      <c r="AA159" s="38"/>
      <c r="AB159" s="38"/>
      <c r="AC159" s="38"/>
      <c r="AD159" s="38"/>
      <c r="AE159" s="38"/>
      <c r="AR159" s="229" t="s">
        <v>767</v>
      </c>
      <c r="AT159" s="229" t="s">
        <v>165</v>
      </c>
      <c r="AU159" s="229" t="s">
        <v>86</v>
      </c>
      <c r="AY159" s="17" t="s">
        <v>162</v>
      </c>
      <c r="BE159" s="230">
        <f>IF(N159="základní",J159,0)</f>
        <v>0</v>
      </c>
      <c r="BF159" s="230">
        <f>IF(N159="snížená",J159,0)</f>
        <v>0</v>
      </c>
      <c r="BG159" s="230">
        <f>IF(N159="zákl. přenesená",J159,0)</f>
        <v>0</v>
      </c>
      <c r="BH159" s="230">
        <f>IF(N159="sníž. přenesená",J159,0)</f>
        <v>0</v>
      </c>
      <c r="BI159" s="230">
        <f>IF(N159="nulová",J159,0)</f>
        <v>0</v>
      </c>
      <c r="BJ159" s="17" t="s">
        <v>86</v>
      </c>
      <c r="BK159" s="230">
        <f>ROUND(I159*H159,2)</f>
        <v>0</v>
      </c>
      <c r="BL159" s="17" t="s">
        <v>767</v>
      </c>
      <c r="BM159" s="229" t="s">
        <v>291</v>
      </c>
    </row>
    <row r="160" s="2" customFormat="1" ht="16.5" customHeight="1">
      <c r="A160" s="38"/>
      <c r="B160" s="39"/>
      <c r="C160" s="273" t="s">
        <v>235</v>
      </c>
      <c r="D160" s="273" t="s">
        <v>616</v>
      </c>
      <c r="E160" s="274" t="s">
        <v>2629</v>
      </c>
      <c r="F160" s="275" t="s">
        <v>2628</v>
      </c>
      <c r="G160" s="276" t="s">
        <v>616</v>
      </c>
      <c r="H160" s="277">
        <v>1650</v>
      </c>
      <c r="I160" s="278"/>
      <c r="J160" s="279">
        <f>ROUND(I160*H160,2)</f>
        <v>0</v>
      </c>
      <c r="K160" s="275" t="s">
        <v>1</v>
      </c>
      <c r="L160" s="280"/>
      <c r="M160" s="281" t="s">
        <v>1</v>
      </c>
      <c r="N160" s="282" t="s">
        <v>43</v>
      </c>
      <c r="O160" s="91"/>
      <c r="P160" s="227">
        <f>O160*H160</f>
        <v>0</v>
      </c>
      <c r="Q160" s="227">
        <v>0</v>
      </c>
      <c r="R160" s="227">
        <f>Q160*H160</f>
        <v>0</v>
      </c>
      <c r="S160" s="227">
        <v>0</v>
      </c>
      <c r="T160" s="228">
        <f>S160*H160</f>
        <v>0</v>
      </c>
      <c r="U160" s="38"/>
      <c r="V160" s="38"/>
      <c r="W160" s="38"/>
      <c r="X160" s="38"/>
      <c r="Y160" s="38"/>
      <c r="Z160" s="38"/>
      <c r="AA160" s="38"/>
      <c r="AB160" s="38"/>
      <c r="AC160" s="38"/>
      <c r="AD160" s="38"/>
      <c r="AE160" s="38"/>
      <c r="AR160" s="229" t="s">
        <v>1735</v>
      </c>
      <c r="AT160" s="229" t="s">
        <v>616</v>
      </c>
      <c r="AU160" s="229" t="s">
        <v>86</v>
      </c>
      <c r="AY160" s="17" t="s">
        <v>162</v>
      </c>
      <c r="BE160" s="230">
        <f>IF(N160="základní",J160,0)</f>
        <v>0</v>
      </c>
      <c r="BF160" s="230">
        <f>IF(N160="snížená",J160,0)</f>
        <v>0</v>
      </c>
      <c r="BG160" s="230">
        <f>IF(N160="zákl. přenesená",J160,0)</f>
        <v>0</v>
      </c>
      <c r="BH160" s="230">
        <f>IF(N160="sníž. přenesená",J160,0)</f>
        <v>0</v>
      </c>
      <c r="BI160" s="230">
        <f>IF(N160="nulová",J160,0)</f>
        <v>0</v>
      </c>
      <c r="BJ160" s="17" t="s">
        <v>86</v>
      </c>
      <c r="BK160" s="230">
        <f>ROUND(I160*H160,2)</f>
        <v>0</v>
      </c>
      <c r="BL160" s="17" t="s">
        <v>767</v>
      </c>
      <c r="BM160" s="229" t="s">
        <v>299</v>
      </c>
    </row>
    <row r="161" s="2" customFormat="1" ht="16.5" customHeight="1">
      <c r="A161" s="38"/>
      <c r="B161" s="39"/>
      <c r="C161" s="218" t="s">
        <v>8</v>
      </c>
      <c r="D161" s="218" t="s">
        <v>165</v>
      </c>
      <c r="E161" s="219" t="s">
        <v>2630</v>
      </c>
      <c r="F161" s="220" t="s">
        <v>2631</v>
      </c>
      <c r="G161" s="221" t="s">
        <v>616</v>
      </c>
      <c r="H161" s="222">
        <v>3150</v>
      </c>
      <c r="I161" s="223"/>
      <c r="J161" s="224">
        <f>ROUND(I161*H161,2)</f>
        <v>0</v>
      </c>
      <c r="K161" s="220" t="s">
        <v>1</v>
      </c>
      <c r="L161" s="44"/>
      <c r="M161" s="225" t="s">
        <v>1</v>
      </c>
      <c r="N161" s="226" t="s">
        <v>43</v>
      </c>
      <c r="O161" s="91"/>
      <c r="P161" s="227">
        <f>O161*H161</f>
        <v>0</v>
      </c>
      <c r="Q161" s="227">
        <v>0</v>
      </c>
      <c r="R161" s="227">
        <f>Q161*H161</f>
        <v>0</v>
      </c>
      <c r="S161" s="227">
        <v>0</v>
      </c>
      <c r="T161" s="228">
        <f>S161*H161</f>
        <v>0</v>
      </c>
      <c r="U161" s="38"/>
      <c r="V161" s="38"/>
      <c r="W161" s="38"/>
      <c r="X161" s="38"/>
      <c r="Y161" s="38"/>
      <c r="Z161" s="38"/>
      <c r="AA161" s="38"/>
      <c r="AB161" s="38"/>
      <c r="AC161" s="38"/>
      <c r="AD161" s="38"/>
      <c r="AE161" s="38"/>
      <c r="AR161" s="229" t="s">
        <v>767</v>
      </c>
      <c r="AT161" s="229" t="s">
        <v>165</v>
      </c>
      <c r="AU161" s="229" t="s">
        <v>86</v>
      </c>
      <c r="AY161" s="17" t="s">
        <v>162</v>
      </c>
      <c r="BE161" s="230">
        <f>IF(N161="základní",J161,0)</f>
        <v>0</v>
      </c>
      <c r="BF161" s="230">
        <f>IF(N161="snížená",J161,0)</f>
        <v>0</v>
      </c>
      <c r="BG161" s="230">
        <f>IF(N161="zákl. přenesená",J161,0)</f>
        <v>0</v>
      </c>
      <c r="BH161" s="230">
        <f>IF(N161="sníž. přenesená",J161,0)</f>
        <v>0</v>
      </c>
      <c r="BI161" s="230">
        <f>IF(N161="nulová",J161,0)</f>
        <v>0</v>
      </c>
      <c r="BJ161" s="17" t="s">
        <v>86</v>
      </c>
      <c r="BK161" s="230">
        <f>ROUND(I161*H161,2)</f>
        <v>0</v>
      </c>
      <c r="BL161" s="17" t="s">
        <v>767</v>
      </c>
      <c r="BM161" s="229" t="s">
        <v>308</v>
      </c>
    </row>
    <row r="162" s="2" customFormat="1" ht="16.5" customHeight="1">
      <c r="A162" s="38"/>
      <c r="B162" s="39"/>
      <c r="C162" s="273" t="s">
        <v>245</v>
      </c>
      <c r="D162" s="273" t="s">
        <v>616</v>
      </c>
      <c r="E162" s="274" t="s">
        <v>2632</v>
      </c>
      <c r="F162" s="275" t="s">
        <v>2631</v>
      </c>
      <c r="G162" s="276" t="s">
        <v>616</v>
      </c>
      <c r="H162" s="277">
        <v>3150</v>
      </c>
      <c r="I162" s="278"/>
      <c r="J162" s="279">
        <f>ROUND(I162*H162,2)</f>
        <v>0</v>
      </c>
      <c r="K162" s="275" t="s">
        <v>1</v>
      </c>
      <c r="L162" s="280"/>
      <c r="M162" s="281" t="s">
        <v>1</v>
      </c>
      <c r="N162" s="282" t="s">
        <v>43</v>
      </c>
      <c r="O162" s="91"/>
      <c r="P162" s="227">
        <f>O162*H162</f>
        <v>0</v>
      </c>
      <c r="Q162" s="227">
        <v>0</v>
      </c>
      <c r="R162" s="227">
        <f>Q162*H162</f>
        <v>0</v>
      </c>
      <c r="S162" s="227">
        <v>0</v>
      </c>
      <c r="T162" s="228">
        <f>S162*H162</f>
        <v>0</v>
      </c>
      <c r="U162" s="38"/>
      <c r="V162" s="38"/>
      <c r="W162" s="38"/>
      <c r="X162" s="38"/>
      <c r="Y162" s="38"/>
      <c r="Z162" s="38"/>
      <c r="AA162" s="38"/>
      <c r="AB162" s="38"/>
      <c r="AC162" s="38"/>
      <c r="AD162" s="38"/>
      <c r="AE162" s="38"/>
      <c r="AR162" s="229" t="s">
        <v>1735</v>
      </c>
      <c r="AT162" s="229" t="s">
        <v>616</v>
      </c>
      <c r="AU162" s="229" t="s">
        <v>86</v>
      </c>
      <c r="AY162" s="17" t="s">
        <v>162</v>
      </c>
      <c r="BE162" s="230">
        <f>IF(N162="základní",J162,0)</f>
        <v>0</v>
      </c>
      <c r="BF162" s="230">
        <f>IF(N162="snížená",J162,0)</f>
        <v>0</v>
      </c>
      <c r="BG162" s="230">
        <f>IF(N162="zákl. přenesená",J162,0)</f>
        <v>0</v>
      </c>
      <c r="BH162" s="230">
        <f>IF(N162="sníž. přenesená",J162,0)</f>
        <v>0</v>
      </c>
      <c r="BI162" s="230">
        <f>IF(N162="nulová",J162,0)</f>
        <v>0</v>
      </c>
      <c r="BJ162" s="17" t="s">
        <v>86</v>
      </c>
      <c r="BK162" s="230">
        <f>ROUND(I162*H162,2)</f>
        <v>0</v>
      </c>
      <c r="BL162" s="17" t="s">
        <v>767</v>
      </c>
      <c r="BM162" s="229" t="s">
        <v>318</v>
      </c>
    </row>
    <row r="163" s="2" customFormat="1" ht="16.5" customHeight="1">
      <c r="A163" s="38"/>
      <c r="B163" s="39"/>
      <c r="C163" s="218" t="s">
        <v>250</v>
      </c>
      <c r="D163" s="218" t="s">
        <v>165</v>
      </c>
      <c r="E163" s="219" t="s">
        <v>2633</v>
      </c>
      <c r="F163" s="220" t="s">
        <v>2634</v>
      </c>
      <c r="G163" s="221" t="s">
        <v>616</v>
      </c>
      <c r="H163" s="222">
        <v>4400</v>
      </c>
      <c r="I163" s="223"/>
      <c r="J163" s="224">
        <f>ROUND(I163*H163,2)</f>
        <v>0</v>
      </c>
      <c r="K163" s="220" t="s">
        <v>1</v>
      </c>
      <c r="L163" s="44"/>
      <c r="M163" s="225" t="s">
        <v>1</v>
      </c>
      <c r="N163" s="226" t="s">
        <v>43</v>
      </c>
      <c r="O163" s="91"/>
      <c r="P163" s="227">
        <f>O163*H163</f>
        <v>0</v>
      </c>
      <c r="Q163" s="227">
        <v>0</v>
      </c>
      <c r="R163" s="227">
        <f>Q163*H163</f>
        <v>0</v>
      </c>
      <c r="S163" s="227">
        <v>0</v>
      </c>
      <c r="T163" s="228">
        <f>S163*H163</f>
        <v>0</v>
      </c>
      <c r="U163" s="38"/>
      <c r="V163" s="38"/>
      <c r="W163" s="38"/>
      <c r="X163" s="38"/>
      <c r="Y163" s="38"/>
      <c r="Z163" s="38"/>
      <c r="AA163" s="38"/>
      <c r="AB163" s="38"/>
      <c r="AC163" s="38"/>
      <c r="AD163" s="38"/>
      <c r="AE163" s="38"/>
      <c r="AR163" s="229" t="s">
        <v>767</v>
      </c>
      <c r="AT163" s="229" t="s">
        <v>165</v>
      </c>
      <c r="AU163" s="229" t="s">
        <v>86</v>
      </c>
      <c r="AY163" s="17" t="s">
        <v>162</v>
      </c>
      <c r="BE163" s="230">
        <f>IF(N163="základní",J163,0)</f>
        <v>0</v>
      </c>
      <c r="BF163" s="230">
        <f>IF(N163="snížená",J163,0)</f>
        <v>0</v>
      </c>
      <c r="BG163" s="230">
        <f>IF(N163="zákl. přenesená",J163,0)</f>
        <v>0</v>
      </c>
      <c r="BH163" s="230">
        <f>IF(N163="sníž. přenesená",J163,0)</f>
        <v>0</v>
      </c>
      <c r="BI163" s="230">
        <f>IF(N163="nulová",J163,0)</f>
        <v>0</v>
      </c>
      <c r="BJ163" s="17" t="s">
        <v>86</v>
      </c>
      <c r="BK163" s="230">
        <f>ROUND(I163*H163,2)</f>
        <v>0</v>
      </c>
      <c r="BL163" s="17" t="s">
        <v>767</v>
      </c>
      <c r="BM163" s="229" t="s">
        <v>330</v>
      </c>
    </row>
    <row r="164" s="2" customFormat="1" ht="16.5" customHeight="1">
      <c r="A164" s="38"/>
      <c r="B164" s="39"/>
      <c r="C164" s="273" t="s">
        <v>256</v>
      </c>
      <c r="D164" s="273" t="s">
        <v>616</v>
      </c>
      <c r="E164" s="274" t="s">
        <v>2635</v>
      </c>
      <c r="F164" s="275" t="s">
        <v>2634</v>
      </c>
      <c r="G164" s="276" t="s">
        <v>616</v>
      </c>
      <c r="H164" s="277">
        <v>4400</v>
      </c>
      <c r="I164" s="278"/>
      <c r="J164" s="279">
        <f>ROUND(I164*H164,2)</f>
        <v>0</v>
      </c>
      <c r="K164" s="275" t="s">
        <v>1</v>
      </c>
      <c r="L164" s="280"/>
      <c r="M164" s="281" t="s">
        <v>1</v>
      </c>
      <c r="N164" s="282" t="s">
        <v>43</v>
      </c>
      <c r="O164" s="91"/>
      <c r="P164" s="227">
        <f>O164*H164</f>
        <v>0</v>
      </c>
      <c r="Q164" s="227">
        <v>0</v>
      </c>
      <c r="R164" s="227">
        <f>Q164*H164</f>
        <v>0</v>
      </c>
      <c r="S164" s="227">
        <v>0</v>
      </c>
      <c r="T164" s="228">
        <f>S164*H164</f>
        <v>0</v>
      </c>
      <c r="U164" s="38"/>
      <c r="V164" s="38"/>
      <c r="W164" s="38"/>
      <c r="X164" s="38"/>
      <c r="Y164" s="38"/>
      <c r="Z164" s="38"/>
      <c r="AA164" s="38"/>
      <c r="AB164" s="38"/>
      <c r="AC164" s="38"/>
      <c r="AD164" s="38"/>
      <c r="AE164" s="38"/>
      <c r="AR164" s="229" t="s">
        <v>1735</v>
      </c>
      <c r="AT164" s="229" t="s">
        <v>616</v>
      </c>
      <c r="AU164" s="229" t="s">
        <v>86</v>
      </c>
      <c r="AY164" s="17" t="s">
        <v>162</v>
      </c>
      <c r="BE164" s="230">
        <f>IF(N164="základní",J164,0)</f>
        <v>0</v>
      </c>
      <c r="BF164" s="230">
        <f>IF(N164="snížená",J164,0)</f>
        <v>0</v>
      </c>
      <c r="BG164" s="230">
        <f>IF(N164="zákl. přenesená",J164,0)</f>
        <v>0</v>
      </c>
      <c r="BH164" s="230">
        <f>IF(N164="sníž. přenesená",J164,0)</f>
        <v>0</v>
      </c>
      <c r="BI164" s="230">
        <f>IF(N164="nulová",J164,0)</f>
        <v>0</v>
      </c>
      <c r="BJ164" s="17" t="s">
        <v>86</v>
      </c>
      <c r="BK164" s="230">
        <f>ROUND(I164*H164,2)</f>
        <v>0</v>
      </c>
      <c r="BL164" s="17" t="s">
        <v>767</v>
      </c>
      <c r="BM164" s="229" t="s">
        <v>344</v>
      </c>
    </row>
    <row r="165" s="2" customFormat="1" ht="16.5" customHeight="1">
      <c r="A165" s="38"/>
      <c r="B165" s="39"/>
      <c r="C165" s="218" t="s">
        <v>261</v>
      </c>
      <c r="D165" s="218" t="s">
        <v>165</v>
      </c>
      <c r="E165" s="219" t="s">
        <v>2636</v>
      </c>
      <c r="F165" s="220" t="s">
        <v>2637</v>
      </c>
      <c r="G165" s="221" t="s">
        <v>616</v>
      </c>
      <c r="H165" s="222">
        <v>310</v>
      </c>
      <c r="I165" s="223"/>
      <c r="J165" s="224">
        <f>ROUND(I165*H165,2)</f>
        <v>0</v>
      </c>
      <c r="K165" s="220" t="s">
        <v>1</v>
      </c>
      <c r="L165" s="44"/>
      <c r="M165" s="225" t="s">
        <v>1</v>
      </c>
      <c r="N165" s="226" t="s">
        <v>43</v>
      </c>
      <c r="O165" s="91"/>
      <c r="P165" s="227">
        <f>O165*H165</f>
        <v>0</v>
      </c>
      <c r="Q165" s="227">
        <v>0</v>
      </c>
      <c r="R165" s="227">
        <f>Q165*H165</f>
        <v>0</v>
      </c>
      <c r="S165" s="227">
        <v>0</v>
      </c>
      <c r="T165" s="228">
        <f>S165*H165</f>
        <v>0</v>
      </c>
      <c r="U165" s="38"/>
      <c r="V165" s="38"/>
      <c r="W165" s="38"/>
      <c r="X165" s="38"/>
      <c r="Y165" s="38"/>
      <c r="Z165" s="38"/>
      <c r="AA165" s="38"/>
      <c r="AB165" s="38"/>
      <c r="AC165" s="38"/>
      <c r="AD165" s="38"/>
      <c r="AE165" s="38"/>
      <c r="AR165" s="229" t="s">
        <v>767</v>
      </c>
      <c r="AT165" s="229" t="s">
        <v>165</v>
      </c>
      <c r="AU165" s="229" t="s">
        <v>86</v>
      </c>
      <c r="AY165" s="17" t="s">
        <v>162</v>
      </c>
      <c r="BE165" s="230">
        <f>IF(N165="základní",J165,0)</f>
        <v>0</v>
      </c>
      <c r="BF165" s="230">
        <f>IF(N165="snížená",J165,0)</f>
        <v>0</v>
      </c>
      <c r="BG165" s="230">
        <f>IF(N165="zákl. přenesená",J165,0)</f>
        <v>0</v>
      </c>
      <c r="BH165" s="230">
        <f>IF(N165="sníž. přenesená",J165,0)</f>
        <v>0</v>
      </c>
      <c r="BI165" s="230">
        <f>IF(N165="nulová",J165,0)</f>
        <v>0</v>
      </c>
      <c r="BJ165" s="17" t="s">
        <v>86</v>
      </c>
      <c r="BK165" s="230">
        <f>ROUND(I165*H165,2)</f>
        <v>0</v>
      </c>
      <c r="BL165" s="17" t="s">
        <v>767</v>
      </c>
      <c r="BM165" s="229" t="s">
        <v>355</v>
      </c>
    </row>
    <row r="166" s="2" customFormat="1" ht="16.5" customHeight="1">
      <c r="A166" s="38"/>
      <c r="B166" s="39"/>
      <c r="C166" s="273" t="s">
        <v>265</v>
      </c>
      <c r="D166" s="273" t="s">
        <v>616</v>
      </c>
      <c r="E166" s="274" t="s">
        <v>2638</v>
      </c>
      <c r="F166" s="275" t="s">
        <v>2637</v>
      </c>
      <c r="G166" s="276" t="s">
        <v>616</v>
      </c>
      <c r="H166" s="277">
        <v>310</v>
      </c>
      <c r="I166" s="278"/>
      <c r="J166" s="279">
        <f>ROUND(I166*H166,2)</f>
        <v>0</v>
      </c>
      <c r="K166" s="275" t="s">
        <v>1</v>
      </c>
      <c r="L166" s="280"/>
      <c r="M166" s="281" t="s">
        <v>1</v>
      </c>
      <c r="N166" s="282" t="s">
        <v>43</v>
      </c>
      <c r="O166" s="91"/>
      <c r="P166" s="227">
        <f>O166*H166</f>
        <v>0</v>
      </c>
      <c r="Q166" s="227">
        <v>0</v>
      </c>
      <c r="R166" s="227">
        <f>Q166*H166</f>
        <v>0</v>
      </c>
      <c r="S166" s="227">
        <v>0</v>
      </c>
      <c r="T166" s="228">
        <f>S166*H166</f>
        <v>0</v>
      </c>
      <c r="U166" s="38"/>
      <c r="V166" s="38"/>
      <c r="W166" s="38"/>
      <c r="X166" s="38"/>
      <c r="Y166" s="38"/>
      <c r="Z166" s="38"/>
      <c r="AA166" s="38"/>
      <c r="AB166" s="38"/>
      <c r="AC166" s="38"/>
      <c r="AD166" s="38"/>
      <c r="AE166" s="38"/>
      <c r="AR166" s="229" t="s">
        <v>1735</v>
      </c>
      <c r="AT166" s="229" t="s">
        <v>616</v>
      </c>
      <c r="AU166" s="229" t="s">
        <v>86</v>
      </c>
      <c r="AY166" s="17" t="s">
        <v>162</v>
      </c>
      <c r="BE166" s="230">
        <f>IF(N166="základní",J166,0)</f>
        <v>0</v>
      </c>
      <c r="BF166" s="230">
        <f>IF(N166="snížená",J166,0)</f>
        <v>0</v>
      </c>
      <c r="BG166" s="230">
        <f>IF(N166="zákl. přenesená",J166,0)</f>
        <v>0</v>
      </c>
      <c r="BH166" s="230">
        <f>IF(N166="sníž. přenesená",J166,0)</f>
        <v>0</v>
      </c>
      <c r="BI166" s="230">
        <f>IF(N166="nulová",J166,0)</f>
        <v>0</v>
      </c>
      <c r="BJ166" s="17" t="s">
        <v>86</v>
      </c>
      <c r="BK166" s="230">
        <f>ROUND(I166*H166,2)</f>
        <v>0</v>
      </c>
      <c r="BL166" s="17" t="s">
        <v>767</v>
      </c>
      <c r="BM166" s="229" t="s">
        <v>364</v>
      </c>
    </row>
    <row r="167" s="2" customFormat="1" ht="16.5" customHeight="1">
      <c r="A167" s="38"/>
      <c r="B167" s="39"/>
      <c r="C167" s="218" t="s">
        <v>7</v>
      </c>
      <c r="D167" s="218" t="s">
        <v>165</v>
      </c>
      <c r="E167" s="219" t="s">
        <v>2639</v>
      </c>
      <c r="F167" s="220" t="s">
        <v>2640</v>
      </c>
      <c r="G167" s="221" t="s">
        <v>616</v>
      </c>
      <c r="H167" s="222">
        <v>370</v>
      </c>
      <c r="I167" s="223"/>
      <c r="J167" s="224">
        <f>ROUND(I167*H167,2)</f>
        <v>0</v>
      </c>
      <c r="K167" s="220" t="s">
        <v>1</v>
      </c>
      <c r="L167" s="44"/>
      <c r="M167" s="225" t="s">
        <v>1</v>
      </c>
      <c r="N167" s="226" t="s">
        <v>43</v>
      </c>
      <c r="O167" s="91"/>
      <c r="P167" s="227">
        <f>O167*H167</f>
        <v>0</v>
      </c>
      <c r="Q167" s="227">
        <v>0</v>
      </c>
      <c r="R167" s="227">
        <f>Q167*H167</f>
        <v>0</v>
      </c>
      <c r="S167" s="227">
        <v>0</v>
      </c>
      <c r="T167" s="228">
        <f>S167*H167</f>
        <v>0</v>
      </c>
      <c r="U167" s="38"/>
      <c r="V167" s="38"/>
      <c r="W167" s="38"/>
      <c r="X167" s="38"/>
      <c r="Y167" s="38"/>
      <c r="Z167" s="38"/>
      <c r="AA167" s="38"/>
      <c r="AB167" s="38"/>
      <c r="AC167" s="38"/>
      <c r="AD167" s="38"/>
      <c r="AE167" s="38"/>
      <c r="AR167" s="229" t="s">
        <v>767</v>
      </c>
      <c r="AT167" s="229" t="s">
        <v>165</v>
      </c>
      <c r="AU167" s="229" t="s">
        <v>86</v>
      </c>
      <c r="AY167" s="17" t="s">
        <v>162</v>
      </c>
      <c r="BE167" s="230">
        <f>IF(N167="základní",J167,0)</f>
        <v>0</v>
      </c>
      <c r="BF167" s="230">
        <f>IF(N167="snížená",J167,0)</f>
        <v>0</v>
      </c>
      <c r="BG167" s="230">
        <f>IF(N167="zákl. přenesená",J167,0)</f>
        <v>0</v>
      </c>
      <c r="BH167" s="230">
        <f>IF(N167="sníž. přenesená",J167,0)</f>
        <v>0</v>
      </c>
      <c r="BI167" s="230">
        <f>IF(N167="nulová",J167,0)</f>
        <v>0</v>
      </c>
      <c r="BJ167" s="17" t="s">
        <v>86</v>
      </c>
      <c r="BK167" s="230">
        <f>ROUND(I167*H167,2)</f>
        <v>0</v>
      </c>
      <c r="BL167" s="17" t="s">
        <v>767</v>
      </c>
      <c r="BM167" s="229" t="s">
        <v>379</v>
      </c>
    </row>
    <row r="168" s="2" customFormat="1" ht="16.5" customHeight="1">
      <c r="A168" s="38"/>
      <c r="B168" s="39"/>
      <c r="C168" s="273" t="s">
        <v>275</v>
      </c>
      <c r="D168" s="273" t="s">
        <v>616</v>
      </c>
      <c r="E168" s="274" t="s">
        <v>2641</v>
      </c>
      <c r="F168" s="275" t="s">
        <v>2640</v>
      </c>
      <c r="G168" s="276" t="s">
        <v>616</v>
      </c>
      <c r="H168" s="277">
        <v>370</v>
      </c>
      <c r="I168" s="278"/>
      <c r="J168" s="279">
        <f>ROUND(I168*H168,2)</f>
        <v>0</v>
      </c>
      <c r="K168" s="275" t="s">
        <v>1</v>
      </c>
      <c r="L168" s="280"/>
      <c r="M168" s="281" t="s">
        <v>1</v>
      </c>
      <c r="N168" s="282" t="s">
        <v>43</v>
      </c>
      <c r="O168" s="91"/>
      <c r="P168" s="227">
        <f>O168*H168</f>
        <v>0</v>
      </c>
      <c r="Q168" s="227">
        <v>0</v>
      </c>
      <c r="R168" s="227">
        <f>Q168*H168</f>
        <v>0</v>
      </c>
      <c r="S168" s="227">
        <v>0</v>
      </c>
      <c r="T168" s="228">
        <f>S168*H168</f>
        <v>0</v>
      </c>
      <c r="U168" s="38"/>
      <c r="V168" s="38"/>
      <c r="W168" s="38"/>
      <c r="X168" s="38"/>
      <c r="Y168" s="38"/>
      <c r="Z168" s="38"/>
      <c r="AA168" s="38"/>
      <c r="AB168" s="38"/>
      <c r="AC168" s="38"/>
      <c r="AD168" s="38"/>
      <c r="AE168" s="38"/>
      <c r="AR168" s="229" t="s">
        <v>1735</v>
      </c>
      <c r="AT168" s="229" t="s">
        <v>616</v>
      </c>
      <c r="AU168" s="229" t="s">
        <v>86</v>
      </c>
      <c r="AY168" s="17" t="s">
        <v>162</v>
      </c>
      <c r="BE168" s="230">
        <f>IF(N168="základní",J168,0)</f>
        <v>0</v>
      </c>
      <c r="BF168" s="230">
        <f>IF(N168="snížená",J168,0)</f>
        <v>0</v>
      </c>
      <c r="BG168" s="230">
        <f>IF(N168="zákl. přenesená",J168,0)</f>
        <v>0</v>
      </c>
      <c r="BH168" s="230">
        <f>IF(N168="sníž. přenesená",J168,0)</f>
        <v>0</v>
      </c>
      <c r="BI168" s="230">
        <f>IF(N168="nulová",J168,0)</f>
        <v>0</v>
      </c>
      <c r="BJ168" s="17" t="s">
        <v>86</v>
      </c>
      <c r="BK168" s="230">
        <f>ROUND(I168*H168,2)</f>
        <v>0</v>
      </c>
      <c r="BL168" s="17" t="s">
        <v>767</v>
      </c>
      <c r="BM168" s="229" t="s">
        <v>392</v>
      </c>
    </row>
    <row r="169" s="2" customFormat="1" ht="16.5" customHeight="1">
      <c r="A169" s="38"/>
      <c r="B169" s="39"/>
      <c r="C169" s="218" t="s">
        <v>279</v>
      </c>
      <c r="D169" s="218" t="s">
        <v>165</v>
      </c>
      <c r="E169" s="219" t="s">
        <v>2642</v>
      </c>
      <c r="F169" s="220" t="s">
        <v>2643</v>
      </c>
      <c r="G169" s="221" t="s">
        <v>616</v>
      </c>
      <c r="H169" s="222">
        <v>2750</v>
      </c>
      <c r="I169" s="223"/>
      <c r="J169" s="224">
        <f>ROUND(I169*H169,2)</f>
        <v>0</v>
      </c>
      <c r="K169" s="220" t="s">
        <v>1</v>
      </c>
      <c r="L169" s="44"/>
      <c r="M169" s="225" t="s">
        <v>1</v>
      </c>
      <c r="N169" s="226" t="s">
        <v>43</v>
      </c>
      <c r="O169" s="91"/>
      <c r="P169" s="227">
        <f>O169*H169</f>
        <v>0</v>
      </c>
      <c r="Q169" s="227">
        <v>0</v>
      </c>
      <c r="R169" s="227">
        <f>Q169*H169</f>
        <v>0</v>
      </c>
      <c r="S169" s="227">
        <v>0</v>
      </c>
      <c r="T169" s="228">
        <f>S169*H169</f>
        <v>0</v>
      </c>
      <c r="U169" s="38"/>
      <c r="V169" s="38"/>
      <c r="W169" s="38"/>
      <c r="X169" s="38"/>
      <c r="Y169" s="38"/>
      <c r="Z169" s="38"/>
      <c r="AA169" s="38"/>
      <c r="AB169" s="38"/>
      <c r="AC169" s="38"/>
      <c r="AD169" s="38"/>
      <c r="AE169" s="38"/>
      <c r="AR169" s="229" t="s">
        <v>767</v>
      </c>
      <c r="AT169" s="229" t="s">
        <v>165</v>
      </c>
      <c r="AU169" s="229" t="s">
        <v>86</v>
      </c>
      <c r="AY169" s="17" t="s">
        <v>162</v>
      </c>
      <c r="BE169" s="230">
        <f>IF(N169="základní",J169,0)</f>
        <v>0</v>
      </c>
      <c r="BF169" s="230">
        <f>IF(N169="snížená",J169,0)</f>
        <v>0</v>
      </c>
      <c r="BG169" s="230">
        <f>IF(N169="zákl. přenesená",J169,0)</f>
        <v>0</v>
      </c>
      <c r="BH169" s="230">
        <f>IF(N169="sníž. přenesená",J169,0)</f>
        <v>0</v>
      </c>
      <c r="BI169" s="230">
        <f>IF(N169="nulová",J169,0)</f>
        <v>0</v>
      </c>
      <c r="BJ169" s="17" t="s">
        <v>86</v>
      </c>
      <c r="BK169" s="230">
        <f>ROUND(I169*H169,2)</f>
        <v>0</v>
      </c>
      <c r="BL169" s="17" t="s">
        <v>767</v>
      </c>
      <c r="BM169" s="229" t="s">
        <v>404</v>
      </c>
    </row>
    <row r="170" s="2" customFormat="1" ht="16.5" customHeight="1">
      <c r="A170" s="38"/>
      <c r="B170" s="39"/>
      <c r="C170" s="273" t="s">
        <v>283</v>
      </c>
      <c r="D170" s="273" t="s">
        <v>616</v>
      </c>
      <c r="E170" s="274" t="s">
        <v>2644</v>
      </c>
      <c r="F170" s="275" t="s">
        <v>2643</v>
      </c>
      <c r="G170" s="276" t="s">
        <v>616</v>
      </c>
      <c r="H170" s="277">
        <v>2750</v>
      </c>
      <c r="I170" s="278"/>
      <c r="J170" s="279">
        <f>ROUND(I170*H170,2)</f>
        <v>0</v>
      </c>
      <c r="K170" s="275" t="s">
        <v>1</v>
      </c>
      <c r="L170" s="280"/>
      <c r="M170" s="281" t="s">
        <v>1</v>
      </c>
      <c r="N170" s="282" t="s">
        <v>43</v>
      </c>
      <c r="O170" s="91"/>
      <c r="P170" s="227">
        <f>O170*H170</f>
        <v>0</v>
      </c>
      <c r="Q170" s="227">
        <v>0</v>
      </c>
      <c r="R170" s="227">
        <f>Q170*H170</f>
        <v>0</v>
      </c>
      <c r="S170" s="227">
        <v>0</v>
      </c>
      <c r="T170" s="228">
        <f>S170*H170</f>
        <v>0</v>
      </c>
      <c r="U170" s="38"/>
      <c r="V170" s="38"/>
      <c r="W170" s="38"/>
      <c r="X170" s="38"/>
      <c r="Y170" s="38"/>
      <c r="Z170" s="38"/>
      <c r="AA170" s="38"/>
      <c r="AB170" s="38"/>
      <c r="AC170" s="38"/>
      <c r="AD170" s="38"/>
      <c r="AE170" s="38"/>
      <c r="AR170" s="229" t="s">
        <v>1735</v>
      </c>
      <c r="AT170" s="229" t="s">
        <v>616</v>
      </c>
      <c r="AU170" s="229" t="s">
        <v>86</v>
      </c>
      <c r="AY170" s="17" t="s">
        <v>162</v>
      </c>
      <c r="BE170" s="230">
        <f>IF(N170="základní",J170,0)</f>
        <v>0</v>
      </c>
      <c r="BF170" s="230">
        <f>IF(N170="snížená",J170,0)</f>
        <v>0</v>
      </c>
      <c r="BG170" s="230">
        <f>IF(N170="zákl. přenesená",J170,0)</f>
        <v>0</v>
      </c>
      <c r="BH170" s="230">
        <f>IF(N170="sníž. přenesená",J170,0)</f>
        <v>0</v>
      </c>
      <c r="BI170" s="230">
        <f>IF(N170="nulová",J170,0)</f>
        <v>0</v>
      </c>
      <c r="BJ170" s="17" t="s">
        <v>86</v>
      </c>
      <c r="BK170" s="230">
        <f>ROUND(I170*H170,2)</f>
        <v>0</v>
      </c>
      <c r="BL170" s="17" t="s">
        <v>767</v>
      </c>
      <c r="BM170" s="229" t="s">
        <v>415</v>
      </c>
    </row>
    <row r="171" s="2" customFormat="1" ht="16.5" customHeight="1">
      <c r="A171" s="38"/>
      <c r="B171" s="39"/>
      <c r="C171" s="218" t="s">
        <v>287</v>
      </c>
      <c r="D171" s="218" t="s">
        <v>165</v>
      </c>
      <c r="E171" s="219" t="s">
        <v>2645</v>
      </c>
      <c r="F171" s="220" t="s">
        <v>2646</v>
      </c>
      <c r="G171" s="221" t="s">
        <v>616</v>
      </c>
      <c r="H171" s="222">
        <v>1050</v>
      </c>
      <c r="I171" s="223"/>
      <c r="J171" s="224">
        <f>ROUND(I171*H171,2)</f>
        <v>0</v>
      </c>
      <c r="K171" s="220" t="s">
        <v>1</v>
      </c>
      <c r="L171" s="44"/>
      <c r="M171" s="225" t="s">
        <v>1</v>
      </c>
      <c r="N171" s="226" t="s">
        <v>43</v>
      </c>
      <c r="O171" s="91"/>
      <c r="P171" s="227">
        <f>O171*H171</f>
        <v>0</v>
      </c>
      <c r="Q171" s="227">
        <v>0</v>
      </c>
      <c r="R171" s="227">
        <f>Q171*H171</f>
        <v>0</v>
      </c>
      <c r="S171" s="227">
        <v>0</v>
      </c>
      <c r="T171" s="228">
        <f>S171*H171</f>
        <v>0</v>
      </c>
      <c r="U171" s="38"/>
      <c r="V171" s="38"/>
      <c r="W171" s="38"/>
      <c r="X171" s="38"/>
      <c r="Y171" s="38"/>
      <c r="Z171" s="38"/>
      <c r="AA171" s="38"/>
      <c r="AB171" s="38"/>
      <c r="AC171" s="38"/>
      <c r="AD171" s="38"/>
      <c r="AE171" s="38"/>
      <c r="AR171" s="229" t="s">
        <v>767</v>
      </c>
      <c r="AT171" s="229" t="s">
        <v>165</v>
      </c>
      <c r="AU171" s="229" t="s">
        <v>86</v>
      </c>
      <c r="AY171" s="17" t="s">
        <v>162</v>
      </c>
      <c r="BE171" s="230">
        <f>IF(N171="základní",J171,0)</f>
        <v>0</v>
      </c>
      <c r="BF171" s="230">
        <f>IF(N171="snížená",J171,0)</f>
        <v>0</v>
      </c>
      <c r="BG171" s="230">
        <f>IF(N171="zákl. přenesená",J171,0)</f>
        <v>0</v>
      </c>
      <c r="BH171" s="230">
        <f>IF(N171="sníž. přenesená",J171,0)</f>
        <v>0</v>
      </c>
      <c r="BI171" s="230">
        <f>IF(N171="nulová",J171,0)</f>
        <v>0</v>
      </c>
      <c r="BJ171" s="17" t="s">
        <v>86</v>
      </c>
      <c r="BK171" s="230">
        <f>ROUND(I171*H171,2)</f>
        <v>0</v>
      </c>
      <c r="BL171" s="17" t="s">
        <v>767</v>
      </c>
      <c r="BM171" s="229" t="s">
        <v>425</v>
      </c>
    </row>
    <row r="172" s="2" customFormat="1" ht="16.5" customHeight="1">
      <c r="A172" s="38"/>
      <c r="B172" s="39"/>
      <c r="C172" s="273" t="s">
        <v>291</v>
      </c>
      <c r="D172" s="273" t="s">
        <v>616</v>
      </c>
      <c r="E172" s="274" t="s">
        <v>2647</v>
      </c>
      <c r="F172" s="275" t="s">
        <v>2646</v>
      </c>
      <c r="G172" s="276" t="s">
        <v>616</v>
      </c>
      <c r="H172" s="277">
        <v>1050</v>
      </c>
      <c r="I172" s="278"/>
      <c r="J172" s="279">
        <f>ROUND(I172*H172,2)</f>
        <v>0</v>
      </c>
      <c r="K172" s="275" t="s">
        <v>1</v>
      </c>
      <c r="L172" s="280"/>
      <c r="M172" s="281" t="s">
        <v>1</v>
      </c>
      <c r="N172" s="282" t="s">
        <v>43</v>
      </c>
      <c r="O172" s="91"/>
      <c r="P172" s="227">
        <f>O172*H172</f>
        <v>0</v>
      </c>
      <c r="Q172" s="227">
        <v>0</v>
      </c>
      <c r="R172" s="227">
        <f>Q172*H172</f>
        <v>0</v>
      </c>
      <c r="S172" s="227">
        <v>0</v>
      </c>
      <c r="T172" s="228">
        <f>S172*H172</f>
        <v>0</v>
      </c>
      <c r="U172" s="38"/>
      <c r="V172" s="38"/>
      <c r="W172" s="38"/>
      <c r="X172" s="38"/>
      <c r="Y172" s="38"/>
      <c r="Z172" s="38"/>
      <c r="AA172" s="38"/>
      <c r="AB172" s="38"/>
      <c r="AC172" s="38"/>
      <c r="AD172" s="38"/>
      <c r="AE172" s="38"/>
      <c r="AR172" s="229" t="s">
        <v>1735</v>
      </c>
      <c r="AT172" s="229" t="s">
        <v>616</v>
      </c>
      <c r="AU172" s="229" t="s">
        <v>86</v>
      </c>
      <c r="AY172" s="17" t="s">
        <v>162</v>
      </c>
      <c r="BE172" s="230">
        <f>IF(N172="základní",J172,0)</f>
        <v>0</v>
      </c>
      <c r="BF172" s="230">
        <f>IF(N172="snížená",J172,0)</f>
        <v>0</v>
      </c>
      <c r="BG172" s="230">
        <f>IF(N172="zákl. přenesená",J172,0)</f>
        <v>0</v>
      </c>
      <c r="BH172" s="230">
        <f>IF(N172="sníž. přenesená",J172,0)</f>
        <v>0</v>
      </c>
      <c r="BI172" s="230">
        <f>IF(N172="nulová",J172,0)</f>
        <v>0</v>
      </c>
      <c r="BJ172" s="17" t="s">
        <v>86</v>
      </c>
      <c r="BK172" s="230">
        <f>ROUND(I172*H172,2)</f>
        <v>0</v>
      </c>
      <c r="BL172" s="17" t="s">
        <v>767</v>
      </c>
      <c r="BM172" s="229" t="s">
        <v>435</v>
      </c>
    </row>
    <row r="173" s="2" customFormat="1" ht="16.5" customHeight="1">
      <c r="A173" s="38"/>
      <c r="B173" s="39"/>
      <c r="C173" s="218" t="s">
        <v>295</v>
      </c>
      <c r="D173" s="218" t="s">
        <v>165</v>
      </c>
      <c r="E173" s="219" t="s">
        <v>2648</v>
      </c>
      <c r="F173" s="220" t="s">
        <v>2649</v>
      </c>
      <c r="G173" s="221" t="s">
        <v>616</v>
      </c>
      <c r="H173" s="222">
        <v>295</v>
      </c>
      <c r="I173" s="223"/>
      <c r="J173" s="224">
        <f>ROUND(I173*H173,2)</f>
        <v>0</v>
      </c>
      <c r="K173" s="220" t="s">
        <v>1</v>
      </c>
      <c r="L173" s="44"/>
      <c r="M173" s="225" t="s">
        <v>1</v>
      </c>
      <c r="N173" s="226" t="s">
        <v>43</v>
      </c>
      <c r="O173" s="91"/>
      <c r="P173" s="227">
        <f>O173*H173</f>
        <v>0</v>
      </c>
      <c r="Q173" s="227">
        <v>0</v>
      </c>
      <c r="R173" s="227">
        <f>Q173*H173</f>
        <v>0</v>
      </c>
      <c r="S173" s="227">
        <v>0</v>
      </c>
      <c r="T173" s="228">
        <f>S173*H173</f>
        <v>0</v>
      </c>
      <c r="U173" s="38"/>
      <c r="V173" s="38"/>
      <c r="W173" s="38"/>
      <c r="X173" s="38"/>
      <c r="Y173" s="38"/>
      <c r="Z173" s="38"/>
      <c r="AA173" s="38"/>
      <c r="AB173" s="38"/>
      <c r="AC173" s="38"/>
      <c r="AD173" s="38"/>
      <c r="AE173" s="38"/>
      <c r="AR173" s="229" t="s">
        <v>767</v>
      </c>
      <c r="AT173" s="229" t="s">
        <v>165</v>
      </c>
      <c r="AU173" s="229" t="s">
        <v>86</v>
      </c>
      <c r="AY173" s="17" t="s">
        <v>162</v>
      </c>
      <c r="BE173" s="230">
        <f>IF(N173="základní",J173,0)</f>
        <v>0</v>
      </c>
      <c r="BF173" s="230">
        <f>IF(N173="snížená",J173,0)</f>
        <v>0</v>
      </c>
      <c r="BG173" s="230">
        <f>IF(N173="zákl. přenesená",J173,0)</f>
        <v>0</v>
      </c>
      <c r="BH173" s="230">
        <f>IF(N173="sníž. přenesená",J173,0)</f>
        <v>0</v>
      </c>
      <c r="BI173" s="230">
        <f>IF(N173="nulová",J173,0)</f>
        <v>0</v>
      </c>
      <c r="BJ173" s="17" t="s">
        <v>86</v>
      </c>
      <c r="BK173" s="230">
        <f>ROUND(I173*H173,2)</f>
        <v>0</v>
      </c>
      <c r="BL173" s="17" t="s">
        <v>767</v>
      </c>
      <c r="BM173" s="229" t="s">
        <v>445</v>
      </c>
    </row>
    <row r="174" s="2" customFormat="1" ht="16.5" customHeight="1">
      <c r="A174" s="38"/>
      <c r="B174" s="39"/>
      <c r="C174" s="273" t="s">
        <v>299</v>
      </c>
      <c r="D174" s="273" t="s">
        <v>616</v>
      </c>
      <c r="E174" s="274" t="s">
        <v>2650</v>
      </c>
      <c r="F174" s="275" t="s">
        <v>2649</v>
      </c>
      <c r="G174" s="276" t="s">
        <v>616</v>
      </c>
      <c r="H174" s="277">
        <v>295</v>
      </c>
      <c r="I174" s="278"/>
      <c r="J174" s="279">
        <f>ROUND(I174*H174,2)</f>
        <v>0</v>
      </c>
      <c r="K174" s="275" t="s">
        <v>1</v>
      </c>
      <c r="L174" s="280"/>
      <c r="M174" s="281" t="s">
        <v>1</v>
      </c>
      <c r="N174" s="282" t="s">
        <v>43</v>
      </c>
      <c r="O174" s="91"/>
      <c r="P174" s="227">
        <f>O174*H174</f>
        <v>0</v>
      </c>
      <c r="Q174" s="227">
        <v>0</v>
      </c>
      <c r="R174" s="227">
        <f>Q174*H174</f>
        <v>0</v>
      </c>
      <c r="S174" s="227">
        <v>0</v>
      </c>
      <c r="T174" s="228">
        <f>S174*H174</f>
        <v>0</v>
      </c>
      <c r="U174" s="38"/>
      <c r="V174" s="38"/>
      <c r="W174" s="38"/>
      <c r="X174" s="38"/>
      <c r="Y174" s="38"/>
      <c r="Z174" s="38"/>
      <c r="AA174" s="38"/>
      <c r="AB174" s="38"/>
      <c r="AC174" s="38"/>
      <c r="AD174" s="38"/>
      <c r="AE174" s="38"/>
      <c r="AR174" s="229" t="s">
        <v>1735</v>
      </c>
      <c r="AT174" s="229" t="s">
        <v>616</v>
      </c>
      <c r="AU174" s="229" t="s">
        <v>86</v>
      </c>
      <c r="AY174" s="17" t="s">
        <v>162</v>
      </c>
      <c r="BE174" s="230">
        <f>IF(N174="základní",J174,0)</f>
        <v>0</v>
      </c>
      <c r="BF174" s="230">
        <f>IF(N174="snížená",J174,0)</f>
        <v>0</v>
      </c>
      <c r="BG174" s="230">
        <f>IF(N174="zákl. přenesená",J174,0)</f>
        <v>0</v>
      </c>
      <c r="BH174" s="230">
        <f>IF(N174="sníž. přenesená",J174,0)</f>
        <v>0</v>
      </c>
      <c r="BI174" s="230">
        <f>IF(N174="nulová",J174,0)</f>
        <v>0</v>
      </c>
      <c r="BJ174" s="17" t="s">
        <v>86</v>
      </c>
      <c r="BK174" s="230">
        <f>ROUND(I174*H174,2)</f>
        <v>0</v>
      </c>
      <c r="BL174" s="17" t="s">
        <v>767</v>
      </c>
      <c r="BM174" s="229" t="s">
        <v>456</v>
      </c>
    </row>
    <row r="175" s="2" customFormat="1" ht="16.5" customHeight="1">
      <c r="A175" s="38"/>
      <c r="B175" s="39"/>
      <c r="C175" s="218" t="s">
        <v>304</v>
      </c>
      <c r="D175" s="218" t="s">
        <v>165</v>
      </c>
      <c r="E175" s="219" t="s">
        <v>2651</v>
      </c>
      <c r="F175" s="220" t="s">
        <v>2652</v>
      </c>
      <c r="G175" s="221" t="s">
        <v>616</v>
      </c>
      <c r="H175" s="222">
        <v>85</v>
      </c>
      <c r="I175" s="223"/>
      <c r="J175" s="224">
        <f>ROUND(I175*H175,2)</f>
        <v>0</v>
      </c>
      <c r="K175" s="220" t="s">
        <v>1</v>
      </c>
      <c r="L175" s="44"/>
      <c r="M175" s="225" t="s">
        <v>1</v>
      </c>
      <c r="N175" s="226" t="s">
        <v>43</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767</v>
      </c>
      <c r="AT175" s="229" t="s">
        <v>165</v>
      </c>
      <c r="AU175" s="229" t="s">
        <v>86</v>
      </c>
      <c r="AY175" s="17" t="s">
        <v>162</v>
      </c>
      <c r="BE175" s="230">
        <f>IF(N175="základní",J175,0)</f>
        <v>0</v>
      </c>
      <c r="BF175" s="230">
        <f>IF(N175="snížená",J175,0)</f>
        <v>0</v>
      </c>
      <c r="BG175" s="230">
        <f>IF(N175="zákl. přenesená",J175,0)</f>
        <v>0</v>
      </c>
      <c r="BH175" s="230">
        <f>IF(N175="sníž. přenesená",J175,0)</f>
        <v>0</v>
      </c>
      <c r="BI175" s="230">
        <f>IF(N175="nulová",J175,0)</f>
        <v>0</v>
      </c>
      <c r="BJ175" s="17" t="s">
        <v>86</v>
      </c>
      <c r="BK175" s="230">
        <f>ROUND(I175*H175,2)</f>
        <v>0</v>
      </c>
      <c r="BL175" s="17" t="s">
        <v>767</v>
      </c>
      <c r="BM175" s="229" t="s">
        <v>467</v>
      </c>
    </row>
    <row r="176" s="2" customFormat="1" ht="16.5" customHeight="1">
      <c r="A176" s="38"/>
      <c r="B176" s="39"/>
      <c r="C176" s="273" t="s">
        <v>308</v>
      </c>
      <c r="D176" s="273" t="s">
        <v>616</v>
      </c>
      <c r="E176" s="274" t="s">
        <v>2653</v>
      </c>
      <c r="F176" s="275" t="s">
        <v>2652</v>
      </c>
      <c r="G176" s="276" t="s">
        <v>616</v>
      </c>
      <c r="H176" s="277">
        <v>85</v>
      </c>
      <c r="I176" s="278"/>
      <c r="J176" s="279">
        <f>ROUND(I176*H176,2)</f>
        <v>0</v>
      </c>
      <c r="K176" s="275" t="s">
        <v>1</v>
      </c>
      <c r="L176" s="280"/>
      <c r="M176" s="281" t="s">
        <v>1</v>
      </c>
      <c r="N176" s="282" t="s">
        <v>43</v>
      </c>
      <c r="O176" s="91"/>
      <c r="P176" s="227">
        <f>O176*H176</f>
        <v>0</v>
      </c>
      <c r="Q176" s="227">
        <v>0</v>
      </c>
      <c r="R176" s="227">
        <f>Q176*H176</f>
        <v>0</v>
      </c>
      <c r="S176" s="227">
        <v>0</v>
      </c>
      <c r="T176" s="228">
        <f>S176*H176</f>
        <v>0</v>
      </c>
      <c r="U176" s="38"/>
      <c r="V176" s="38"/>
      <c r="W176" s="38"/>
      <c r="X176" s="38"/>
      <c r="Y176" s="38"/>
      <c r="Z176" s="38"/>
      <c r="AA176" s="38"/>
      <c r="AB176" s="38"/>
      <c r="AC176" s="38"/>
      <c r="AD176" s="38"/>
      <c r="AE176" s="38"/>
      <c r="AR176" s="229" t="s">
        <v>1735</v>
      </c>
      <c r="AT176" s="229" t="s">
        <v>616</v>
      </c>
      <c r="AU176" s="229" t="s">
        <v>86</v>
      </c>
      <c r="AY176" s="17" t="s">
        <v>162</v>
      </c>
      <c r="BE176" s="230">
        <f>IF(N176="základní",J176,0)</f>
        <v>0</v>
      </c>
      <c r="BF176" s="230">
        <f>IF(N176="snížená",J176,0)</f>
        <v>0</v>
      </c>
      <c r="BG176" s="230">
        <f>IF(N176="zákl. přenesená",J176,0)</f>
        <v>0</v>
      </c>
      <c r="BH176" s="230">
        <f>IF(N176="sníž. přenesená",J176,0)</f>
        <v>0</v>
      </c>
      <c r="BI176" s="230">
        <f>IF(N176="nulová",J176,0)</f>
        <v>0</v>
      </c>
      <c r="BJ176" s="17" t="s">
        <v>86</v>
      </c>
      <c r="BK176" s="230">
        <f>ROUND(I176*H176,2)</f>
        <v>0</v>
      </c>
      <c r="BL176" s="17" t="s">
        <v>767</v>
      </c>
      <c r="BM176" s="229" t="s">
        <v>477</v>
      </c>
    </row>
    <row r="177" s="2" customFormat="1" ht="16.5" customHeight="1">
      <c r="A177" s="38"/>
      <c r="B177" s="39"/>
      <c r="C177" s="218" t="s">
        <v>313</v>
      </c>
      <c r="D177" s="218" t="s">
        <v>165</v>
      </c>
      <c r="E177" s="219" t="s">
        <v>2654</v>
      </c>
      <c r="F177" s="220" t="s">
        <v>2655</v>
      </c>
      <c r="G177" s="221" t="s">
        <v>616</v>
      </c>
      <c r="H177" s="222">
        <v>650</v>
      </c>
      <c r="I177" s="223"/>
      <c r="J177" s="224">
        <f>ROUND(I177*H177,2)</f>
        <v>0</v>
      </c>
      <c r="K177" s="220" t="s">
        <v>1</v>
      </c>
      <c r="L177" s="44"/>
      <c r="M177" s="225" t="s">
        <v>1</v>
      </c>
      <c r="N177" s="226" t="s">
        <v>43</v>
      </c>
      <c r="O177" s="91"/>
      <c r="P177" s="227">
        <f>O177*H177</f>
        <v>0</v>
      </c>
      <c r="Q177" s="227">
        <v>0</v>
      </c>
      <c r="R177" s="227">
        <f>Q177*H177</f>
        <v>0</v>
      </c>
      <c r="S177" s="227">
        <v>0</v>
      </c>
      <c r="T177" s="228">
        <f>S177*H177</f>
        <v>0</v>
      </c>
      <c r="U177" s="38"/>
      <c r="V177" s="38"/>
      <c r="W177" s="38"/>
      <c r="X177" s="38"/>
      <c r="Y177" s="38"/>
      <c r="Z177" s="38"/>
      <c r="AA177" s="38"/>
      <c r="AB177" s="38"/>
      <c r="AC177" s="38"/>
      <c r="AD177" s="38"/>
      <c r="AE177" s="38"/>
      <c r="AR177" s="229" t="s">
        <v>767</v>
      </c>
      <c r="AT177" s="229" t="s">
        <v>165</v>
      </c>
      <c r="AU177" s="229" t="s">
        <v>86</v>
      </c>
      <c r="AY177" s="17" t="s">
        <v>162</v>
      </c>
      <c r="BE177" s="230">
        <f>IF(N177="základní",J177,0)</f>
        <v>0</v>
      </c>
      <c r="BF177" s="230">
        <f>IF(N177="snížená",J177,0)</f>
        <v>0</v>
      </c>
      <c r="BG177" s="230">
        <f>IF(N177="zákl. přenesená",J177,0)</f>
        <v>0</v>
      </c>
      <c r="BH177" s="230">
        <f>IF(N177="sníž. přenesená",J177,0)</f>
        <v>0</v>
      </c>
      <c r="BI177" s="230">
        <f>IF(N177="nulová",J177,0)</f>
        <v>0</v>
      </c>
      <c r="BJ177" s="17" t="s">
        <v>86</v>
      </c>
      <c r="BK177" s="230">
        <f>ROUND(I177*H177,2)</f>
        <v>0</v>
      </c>
      <c r="BL177" s="17" t="s">
        <v>767</v>
      </c>
      <c r="BM177" s="229" t="s">
        <v>487</v>
      </c>
    </row>
    <row r="178" s="2" customFormat="1" ht="16.5" customHeight="1">
      <c r="A178" s="38"/>
      <c r="B178" s="39"/>
      <c r="C178" s="273" t="s">
        <v>318</v>
      </c>
      <c r="D178" s="273" t="s">
        <v>616</v>
      </c>
      <c r="E178" s="274" t="s">
        <v>2656</v>
      </c>
      <c r="F178" s="275" t="s">
        <v>2655</v>
      </c>
      <c r="G178" s="276" t="s">
        <v>616</v>
      </c>
      <c r="H178" s="277">
        <v>650</v>
      </c>
      <c r="I178" s="278"/>
      <c r="J178" s="279">
        <f>ROUND(I178*H178,2)</f>
        <v>0</v>
      </c>
      <c r="K178" s="275" t="s">
        <v>1</v>
      </c>
      <c r="L178" s="280"/>
      <c r="M178" s="281" t="s">
        <v>1</v>
      </c>
      <c r="N178" s="282" t="s">
        <v>43</v>
      </c>
      <c r="O178" s="91"/>
      <c r="P178" s="227">
        <f>O178*H178</f>
        <v>0</v>
      </c>
      <c r="Q178" s="227">
        <v>0</v>
      </c>
      <c r="R178" s="227">
        <f>Q178*H178</f>
        <v>0</v>
      </c>
      <c r="S178" s="227">
        <v>0</v>
      </c>
      <c r="T178" s="228">
        <f>S178*H178</f>
        <v>0</v>
      </c>
      <c r="U178" s="38"/>
      <c r="V178" s="38"/>
      <c r="W178" s="38"/>
      <c r="X178" s="38"/>
      <c r="Y178" s="38"/>
      <c r="Z178" s="38"/>
      <c r="AA178" s="38"/>
      <c r="AB178" s="38"/>
      <c r="AC178" s="38"/>
      <c r="AD178" s="38"/>
      <c r="AE178" s="38"/>
      <c r="AR178" s="229" t="s">
        <v>1735</v>
      </c>
      <c r="AT178" s="229" t="s">
        <v>616</v>
      </c>
      <c r="AU178" s="229" t="s">
        <v>86</v>
      </c>
      <c r="AY178" s="17" t="s">
        <v>162</v>
      </c>
      <c r="BE178" s="230">
        <f>IF(N178="základní",J178,0)</f>
        <v>0</v>
      </c>
      <c r="BF178" s="230">
        <f>IF(N178="snížená",J178,0)</f>
        <v>0</v>
      </c>
      <c r="BG178" s="230">
        <f>IF(N178="zákl. přenesená",J178,0)</f>
        <v>0</v>
      </c>
      <c r="BH178" s="230">
        <f>IF(N178="sníž. přenesená",J178,0)</f>
        <v>0</v>
      </c>
      <c r="BI178" s="230">
        <f>IF(N178="nulová",J178,0)</f>
        <v>0</v>
      </c>
      <c r="BJ178" s="17" t="s">
        <v>86</v>
      </c>
      <c r="BK178" s="230">
        <f>ROUND(I178*H178,2)</f>
        <v>0</v>
      </c>
      <c r="BL178" s="17" t="s">
        <v>767</v>
      </c>
      <c r="BM178" s="229" t="s">
        <v>767</v>
      </c>
    </row>
    <row r="179" s="2" customFormat="1" ht="16.5" customHeight="1">
      <c r="A179" s="38"/>
      <c r="B179" s="39"/>
      <c r="C179" s="218" t="s">
        <v>324</v>
      </c>
      <c r="D179" s="218" t="s">
        <v>165</v>
      </c>
      <c r="E179" s="219" t="s">
        <v>2657</v>
      </c>
      <c r="F179" s="220" t="s">
        <v>2658</v>
      </c>
      <c r="G179" s="221" t="s">
        <v>616</v>
      </c>
      <c r="H179" s="222">
        <v>180</v>
      </c>
      <c r="I179" s="223"/>
      <c r="J179" s="224">
        <f>ROUND(I179*H179,2)</f>
        <v>0</v>
      </c>
      <c r="K179" s="220" t="s">
        <v>1</v>
      </c>
      <c r="L179" s="44"/>
      <c r="M179" s="225" t="s">
        <v>1</v>
      </c>
      <c r="N179" s="226" t="s">
        <v>43</v>
      </c>
      <c r="O179" s="91"/>
      <c r="P179" s="227">
        <f>O179*H179</f>
        <v>0</v>
      </c>
      <c r="Q179" s="227">
        <v>0</v>
      </c>
      <c r="R179" s="227">
        <f>Q179*H179</f>
        <v>0</v>
      </c>
      <c r="S179" s="227">
        <v>0</v>
      </c>
      <c r="T179" s="228">
        <f>S179*H179</f>
        <v>0</v>
      </c>
      <c r="U179" s="38"/>
      <c r="V179" s="38"/>
      <c r="W179" s="38"/>
      <c r="X179" s="38"/>
      <c r="Y179" s="38"/>
      <c r="Z179" s="38"/>
      <c r="AA179" s="38"/>
      <c r="AB179" s="38"/>
      <c r="AC179" s="38"/>
      <c r="AD179" s="38"/>
      <c r="AE179" s="38"/>
      <c r="AR179" s="229" t="s">
        <v>767</v>
      </c>
      <c r="AT179" s="229" t="s">
        <v>165</v>
      </c>
      <c r="AU179" s="229" t="s">
        <v>86</v>
      </c>
      <c r="AY179" s="17" t="s">
        <v>162</v>
      </c>
      <c r="BE179" s="230">
        <f>IF(N179="základní",J179,0)</f>
        <v>0</v>
      </c>
      <c r="BF179" s="230">
        <f>IF(N179="snížená",J179,0)</f>
        <v>0</v>
      </c>
      <c r="BG179" s="230">
        <f>IF(N179="zákl. přenesená",J179,0)</f>
        <v>0</v>
      </c>
      <c r="BH179" s="230">
        <f>IF(N179="sníž. přenesená",J179,0)</f>
        <v>0</v>
      </c>
      <c r="BI179" s="230">
        <f>IF(N179="nulová",J179,0)</f>
        <v>0</v>
      </c>
      <c r="BJ179" s="17" t="s">
        <v>86</v>
      </c>
      <c r="BK179" s="230">
        <f>ROUND(I179*H179,2)</f>
        <v>0</v>
      </c>
      <c r="BL179" s="17" t="s">
        <v>767</v>
      </c>
      <c r="BM179" s="229" t="s">
        <v>777</v>
      </c>
    </row>
    <row r="180" s="2" customFormat="1" ht="16.5" customHeight="1">
      <c r="A180" s="38"/>
      <c r="B180" s="39"/>
      <c r="C180" s="273" t="s">
        <v>330</v>
      </c>
      <c r="D180" s="273" t="s">
        <v>616</v>
      </c>
      <c r="E180" s="274" t="s">
        <v>2659</v>
      </c>
      <c r="F180" s="275" t="s">
        <v>2658</v>
      </c>
      <c r="G180" s="276" t="s">
        <v>616</v>
      </c>
      <c r="H180" s="277">
        <v>180</v>
      </c>
      <c r="I180" s="278"/>
      <c r="J180" s="279">
        <f>ROUND(I180*H180,2)</f>
        <v>0</v>
      </c>
      <c r="K180" s="275" t="s">
        <v>1</v>
      </c>
      <c r="L180" s="280"/>
      <c r="M180" s="281" t="s">
        <v>1</v>
      </c>
      <c r="N180" s="282" t="s">
        <v>43</v>
      </c>
      <c r="O180" s="91"/>
      <c r="P180" s="227">
        <f>O180*H180</f>
        <v>0</v>
      </c>
      <c r="Q180" s="227">
        <v>0</v>
      </c>
      <c r="R180" s="227">
        <f>Q180*H180</f>
        <v>0</v>
      </c>
      <c r="S180" s="227">
        <v>0</v>
      </c>
      <c r="T180" s="228">
        <f>S180*H180</f>
        <v>0</v>
      </c>
      <c r="U180" s="38"/>
      <c r="V180" s="38"/>
      <c r="W180" s="38"/>
      <c r="X180" s="38"/>
      <c r="Y180" s="38"/>
      <c r="Z180" s="38"/>
      <c r="AA180" s="38"/>
      <c r="AB180" s="38"/>
      <c r="AC180" s="38"/>
      <c r="AD180" s="38"/>
      <c r="AE180" s="38"/>
      <c r="AR180" s="229" t="s">
        <v>1735</v>
      </c>
      <c r="AT180" s="229" t="s">
        <v>616</v>
      </c>
      <c r="AU180" s="229" t="s">
        <v>86</v>
      </c>
      <c r="AY180" s="17" t="s">
        <v>162</v>
      </c>
      <c r="BE180" s="230">
        <f>IF(N180="základní",J180,0)</f>
        <v>0</v>
      </c>
      <c r="BF180" s="230">
        <f>IF(N180="snížená",J180,0)</f>
        <v>0</v>
      </c>
      <c r="BG180" s="230">
        <f>IF(N180="zákl. přenesená",J180,0)</f>
        <v>0</v>
      </c>
      <c r="BH180" s="230">
        <f>IF(N180="sníž. přenesená",J180,0)</f>
        <v>0</v>
      </c>
      <c r="BI180" s="230">
        <f>IF(N180="nulová",J180,0)</f>
        <v>0</v>
      </c>
      <c r="BJ180" s="17" t="s">
        <v>86</v>
      </c>
      <c r="BK180" s="230">
        <f>ROUND(I180*H180,2)</f>
        <v>0</v>
      </c>
      <c r="BL180" s="17" t="s">
        <v>767</v>
      </c>
      <c r="BM180" s="229" t="s">
        <v>786</v>
      </c>
    </row>
    <row r="181" s="2" customFormat="1" ht="16.5" customHeight="1">
      <c r="A181" s="38"/>
      <c r="B181" s="39"/>
      <c r="C181" s="218" t="s">
        <v>338</v>
      </c>
      <c r="D181" s="218" t="s">
        <v>165</v>
      </c>
      <c r="E181" s="219" t="s">
        <v>2660</v>
      </c>
      <c r="F181" s="220" t="s">
        <v>2661</v>
      </c>
      <c r="G181" s="221" t="s">
        <v>616</v>
      </c>
      <c r="H181" s="222">
        <v>420</v>
      </c>
      <c r="I181" s="223"/>
      <c r="J181" s="224">
        <f>ROUND(I181*H181,2)</f>
        <v>0</v>
      </c>
      <c r="K181" s="220" t="s">
        <v>1</v>
      </c>
      <c r="L181" s="44"/>
      <c r="M181" s="225" t="s">
        <v>1</v>
      </c>
      <c r="N181" s="226" t="s">
        <v>43</v>
      </c>
      <c r="O181" s="91"/>
      <c r="P181" s="227">
        <f>O181*H181</f>
        <v>0</v>
      </c>
      <c r="Q181" s="227">
        <v>0</v>
      </c>
      <c r="R181" s="227">
        <f>Q181*H181</f>
        <v>0</v>
      </c>
      <c r="S181" s="227">
        <v>0</v>
      </c>
      <c r="T181" s="228">
        <f>S181*H181</f>
        <v>0</v>
      </c>
      <c r="U181" s="38"/>
      <c r="V181" s="38"/>
      <c r="W181" s="38"/>
      <c r="X181" s="38"/>
      <c r="Y181" s="38"/>
      <c r="Z181" s="38"/>
      <c r="AA181" s="38"/>
      <c r="AB181" s="38"/>
      <c r="AC181" s="38"/>
      <c r="AD181" s="38"/>
      <c r="AE181" s="38"/>
      <c r="AR181" s="229" t="s">
        <v>767</v>
      </c>
      <c r="AT181" s="229" t="s">
        <v>165</v>
      </c>
      <c r="AU181" s="229" t="s">
        <v>86</v>
      </c>
      <c r="AY181" s="17" t="s">
        <v>162</v>
      </c>
      <c r="BE181" s="230">
        <f>IF(N181="základní",J181,0)</f>
        <v>0</v>
      </c>
      <c r="BF181" s="230">
        <f>IF(N181="snížená",J181,0)</f>
        <v>0</v>
      </c>
      <c r="BG181" s="230">
        <f>IF(N181="zákl. přenesená",J181,0)</f>
        <v>0</v>
      </c>
      <c r="BH181" s="230">
        <f>IF(N181="sníž. přenesená",J181,0)</f>
        <v>0</v>
      </c>
      <c r="BI181" s="230">
        <f>IF(N181="nulová",J181,0)</f>
        <v>0</v>
      </c>
      <c r="BJ181" s="17" t="s">
        <v>86</v>
      </c>
      <c r="BK181" s="230">
        <f>ROUND(I181*H181,2)</f>
        <v>0</v>
      </c>
      <c r="BL181" s="17" t="s">
        <v>767</v>
      </c>
      <c r="BM181" s="229" t="s">
        <v>797</v>
      </c>
    </row>
    <row r="182" s="2" customFormat="1" ht="16.5" customHeight="1">
      <c r="A182" s="38"/>
      <c r="B182" s="39"/>
      <c r="C182" s="273" t="s">
        <v>344</v>
      </c>
      <c r="D182" s="273" t="s">
        <v>616</v>
      </c>
      <c r="E182" s="274" t="s">
        <v>2662</v>
      </c>
      <c r="F182" s="275" t="s">
        <v>2661</v>
      </c>
      <c r="G182" s="276" t="s">
        <v>616</v>
      </c>
      <c r="H182" s="277">
        <v>420</v>
      </c>
      <c r="I182" s="278"/>
      <c r="J182" s="279">
        <f>ROUND(I182*H182,2)</f>
        <v>0</v>
      </c>
      <c r="K182" s="275" t="s">
        <v>1</v>
      </c>
      <c r="L182" s="280"/>
      <c r="M182" s="281" t="s">
        <v>1</v>
      </c>
      <c r="N182" s="282" t="s">
        <v>43</v>
      </c>
      <c r="O182" s="91"/>
      <c r="P182" s="227">
        <f>O182*H182</f>
        <v>0</v>
      </c>
      <c r="Q182" s="227">
        <v>0</v>
      </c>
      <c r="R182" s="227">
        <f>Q182*H182</f>
        <v>0</v>
      </c>
      <c r="S182" s="227">
        <v>0</v>
      </c>
      <c r="T182" s="228">
        <f>S182*H182</f>
        <v>0</v>
      </c>
      <c r="U182" s="38"/>
      <c r="V182" s="38"/>
      <c r="W182" s="38"/>
      <c r="X182" s="38"/>
      <c r="Y182" s="38"/>
      <c r="Z182" s="38"/>
      <c r="AA182" s="38"/>
      <c r="AB182" s="38"/>
      <c r="AC182" s="38"/>
      <c r="AD182" s="38"/>
      <c r="AE182" s="38"/>
      <c r="AR182" s="229" t="s">
        <v>1735</v>
      </c>
      <c r="AT182" s="229" t="s">
        <v>616</v>
      </c>
      <c r="AU182" s="229" t="s">
        <v>86</v>
      </c>
      <c r="AY182" s="17" t="s">
        <v>162</v>
      </c>
      <c r="BE182" s="230">
        <f>IF(N182="základní",J182,0)</f>
        <v>0</v>
      </c>
      <c r="BF182" s="230">
        <f>IF(N182="snížená",J182,0)</f>
        <v>0</v>
      </c>
      <c r="BG182" s="230">
        <f>IF(N182="zákl. přenesená",J182,0)</f>
        <v>0</v>
      </c>
      <c r="BH182" s="230">
        <f>IF(N182="sníž. přenesená",J182,0)</f>
        <v>0</v>
      </c>
      <c r="BI182" s="230">
        <f>IF(N182="nulová",J182,0)</f>
        <v>0</v>
      </c>
      <c r="BJ182" s="17" t="s">
        <v>86</v>
      </c>
      <c r="BK182" s="230">
        <f>ROUND(I182*H182,2)</f>
        <v>0</v>
      </c>
      <c r="BL182" s="17" t="s">
        <v>767</v>
      </c>
      <c r="BM182" s="229" t="s">
        <v>807</v>
      </c>
    </row>
    <row r="183" s="2" customFormat="1" ht="16.5" customHeight="1">
      <c r="A183" s="38"/>
      <c r="B183" s="39"/>
      <c r="C183" s="218" t="s">
        <v>350</v>
      </c>
      <c r="D183" s="218" t="s">
        <v>165</v>
      </c>
      <c r="E183" s="219" t="s">
        <v>2663</v>
      </c>
      <c r="F183" s="220" t="s">
        <v>2664</v>
      </c>
      <c r="G183" s="221" t="s">
        <v>616</v>
      </c>
      <c r="H183" s="222">
        <v>85</v>
      </c>
      <c r="I183" s="223"/>
      <c r="J183" s="224">
        <f>ROUND(I183*H183,2)</f>
        <v>0</v>
      </c>
      <c r="K183" s="220" t="s">
        <v>1</v>
      </c>
      <c r="L183" s="44"/>
      <c r="M183" s="225" t="s">
        <v>1</v>
      </c>
      <c r="N183" s="226" t="s">
        <v>43</v>
      </c>
      <c r="O183" s="91"/>
      <c r="P183" s="227">
        <f>O183*H183</f>
        <v>0</v>
      </c>
      <c r="Q183" s="227">
        <v>0</v>
      </c>
      <c r="R183" s="227">
        <f>Q183*H183</f>
        <v>0</v>
      </c>
      <c r="S183" s="227">
        <v>0</v>
      </c>
      <c r="T183" s="228">
        <f>S183*H183</f>
        <v>0</v>
      </c>
      <c r="U183" s="38"/>
      <c r="V183" s="38"/>
      <c r="W183" s="38"/>
      <c r="X183" s="38"/>
      <c r="Y183" s="38"/>
      <c r="Z183" s="38"/>
      <c r="AA183" s="38"/>
      <c r="AB183" s="38"/>
      <c r="AC183" s="38"/>
      <c r="AD183" s="38"/>
      <c r="AE183" s="38"/>
      <c r="AR183" s="229" t="s">
        <v>767</v>
      </c>
      <c r="AT183" s="229" t="s">
        <v>165</v>
      </c>
      <c r="AU183" s="229" t="s">
        <v>86</v>
      </c>
      <c r="AY183" s="17" t="s">
        <v>162</v>
      </c>
      <c r="BE183" s="230">
        <f>IF(N183="základní",J183,0)</f>
        <v>0</v>
      </c>
      <c r="BF183" s="230">
        <f>IF(N183="snížená",J183,0)</f>
        <v>0</v>
      </c>
      <c r="BG183" s="230">
        <f>IF(N183="zákl. přenesená",J183,0)</f>
        <v>0</v>
      </c>
      <c r="BH183" s="230">
        <f>IF(N183="sníž. přenesená",J183,0)</f>
        <v>0</v>
      </c>
      <c r="BI183" s="230">
        <f>IF(N183="nulová",J183,0)</f>
        <v>0</v>
      </c>
      <c r="BJ183" s="17" t="s">
        <v>86</v>
      </c>
      <c r="BK183" s="230">
        <f>ROUND(I183*H183,2)</f>
        <v>0</v>
      </c>
      <c r="BL183" s="17" t="s">
        <v>767</v>
      </c>
      <c r="BM183" s="229" t="s">
        <v>815</v>
      </c>
    </row>
    <row r="184" s="2" customFormat="1" ht="16.5" customHeight="1">
      <c r="A184" s="38"/>
      <c r="B184" s="39"/>
      <c r="C184" s="273" t="s">
        <v>355</v>
      </c>
      <c r="D184" s="273" t="s">
        <v>616</v>
      </c>
      <c r="E184" s="274" t="s">
        <v>2665</v>
      </c>
      <c r="F184" s="275" t="s">
        <v>2664</v>
      </c>
      <c r="G184" s="276" t="s">
        <v>616</v>
      </c>
      <c r="H184" s="277">
        <v>85</v>
      </c>
      <c r="I184" s="278"/>
      <c r="J184" s="279">
        <f>ROUND(I184*H184,2)</f>
        <v>0</v>
      </c>
      <c r="K184" s="275" t="s">
        <v>1</v>
      </c>
      <c r="L184" s="280"/>
      <c r="M184" s="281" t="s">
        <v>1</v>
      </c>
      <c r="N184" s="282" t="s">
        <v>43</v>
      </c>
      <c r="O184" s="91"/>
      <c r="P184" s="227">
        <f>O184*H184</f>
        <v>0</v>
      </c>
      <c r="Q184" s="227">
        <v>0</v>
      </c>
      <c r="R184" s="227">
        <f>Q184*H184</f>
        <v>0</v>
      </c>
      <c r="S184" s="227">
        <v>0</v>
      </c>
      <c r="T184" s="228">
        <f>S184*H184</f>
        <v>0</v>
      </c>
      <c r="U184" s="38"/>
      <c r="V184" s="38"/>
      <c r="W184" s="38"/>
      <c r="X184" s="38"/>
      <c r="Y184" s="38"/>
      <c r="Z184" s="38"/>
      <c r="AA184" s="38"/>
      <c r="AB184" s="38"/>
      <c r="AC184" s="38"/>
      <c r="AD184" s="38"/>
      <c r="AE184" s="38"/>
      <c r="AR184" s="229" t="s">
        <v>1735</v>
      </c>
      <c r="AT184" s="229" t="s">
        <v>616</v>
      </c>
      <c r="AU184" s="229" t="s">
        <v>86</v>
      </c>
      <c r="AY184" s="17" t="s">
        <v>162</v>
      </c>
      <c r="BE184" s="230">
        <f>IF(N184="základní",J184,0)</f>
        <v>0</v>
      </c>
      <c r="BF184" s="230">
        <f>IF(N184="snížená",J184,0)</f>
        <v>0</v>
      </c>
      <c r="BG184" s="230">
        <f>IF(N184="zákl. přenesená",J184,0)</f>
        <v>0</v>
      </c>
      <c r="BH184" s="230">
        <f>IF(N184="sníž. přenesená",J184,0)</f>
        <v>0</v>
      </c>
      <c r="BI184" s="230">
        <f>IF(N184="nulová",J184,0)</f>
        <v>0</v>
      </c>
      <c r="BJ184" s="17" t="s">
        <v>86</v>
      </c>
      <c r="BK184" s="230">
        <f>ROUND(I184*H184,2)</f>
        <v>0</v>
      </c>
      <c r="BL184" s="17" t="s">
        <v>767</v>
      </c>
      <c r="BM184" s="229" t="s">
        <v>825</v>
      </c>
    </row>
    <row r="185" s="2" customFormat="1" ht="16.5" customHeight="1">
      <c r="A185" s="38"/>
      <c r="B185" s="39"/>
      <c r="C185" s="218" t="s">
        <v>359</v>
      </c>
      <c r="D185" s="218" t="s">
        <v>165</v>
      </c>
      <c r="E185" s="219" t="s">
        <v>2666</v>
      </c>
      <c r="F185" s="220" t="s">
        <v>2667</v>
      </c>
      <c r="G185" s="221" t="s">
        <v>616</v>
      </c>
      <c r="H185" s="222">
        <v>55</v>
      </c>
      <c r="I185" s="223"/>
      <c r="J185" s="224">
        <f>ROUND(I185*H185,2)</f>
        <v>0</v>
      </c>
      <c r="K185" s="220" t="s">
        <v>1</v>
      </c>
      <c r="L185" s="44"/>
      <c r="M185" s="225" t="s">
        <v>1</v>
      </c>
      <c r="N185" s="226" t="s">
        <v>43</v>
      </c>
      <c r="O185" s="91"/>
      <c r="P185" s="227">
        <f>O185*H185</f>
        <v>0</v>
      </c>
      <c r="Q185" s="227">
        <v>0</v>
      </c>
      <c r="R185" s="227">
        <f>Q185*H185</f>
        <v>0</v>
      </c>
      <c r="S185" s="227">
        <v>0</v>
      </c>
      <c r="T185" s="228">
        <f>S185*H185</f>
        <v>0</v>
      </c>
      <c r="U185" s="38"/>
      <c r="V185" s="38"/>
      <c r="W185" s="38"/>
      <c r="X185" s="38"/>
      <c r="Y185" s="38"/>
      <c r="Z185" s="38"/>
      <c r="AA185" s="38"/>
      <c r="AB185" s="38"/>
      <c r="AC185" s="38"/>
      <c r="AD185" s="38"/>
      <c r="AE185" s="38"/>
      <c r="AR185" s="229" t="s">
        <v>767</v>
      </c>
      <c r="AT185" s="229" t="s">
        <v>165</v>
      </c>
      <c r="AU185" s="229" t="s">
        <v>86</v>
      </c>
      <c r="AY185" s="17" t="s">
        <v>162</v>
      </c>
      <c r="BE185" s="230">
        <f>IF(N185="základní",J185,0)</f>
        <v>0</v>
      </c>
      <c r="BF185" s="230">
        <f>IF(N185="snížená",J185,0)</f>
        <v>0</v>
      </c>
      <c r="BG185" s="230">
        <f>IF(N185="zákl. přenesená",J185,0)</f>
        <v>0</v>
      </c>
      <c r="BH185" s="230">
        <f>IF(N185="sníž. přenesená",J185,0)</f>
        <v>0</v>
      </c>
      <c r="BI185" s="230">
        <f>IF(N185="nulová",J185,0)</f>
        <v>0</v>
      </c>
      <c r="BJ185" s="17" t="s">
        <v>86</v>
      </c>
      <c r="BK185" s="230">
        <f>ROUND(I185*H185,2)</f>
        <v>0</v>
      </c>
      <c r="BL185" s="17" t="s">
        <v>767</v>
      </c>
      <c r="BM185" s="229" t="s">
        <v>835</v>
      </c>
    </row>
    <row r="186" s="2" customFormat="1" ht="16.5" customHeight="1">
      <c r="A186" s="38"/>
      <c r="B186" s="39"/>
      <c r="C186" s="273" t="s">
        <v>364</v>
      </c>
      <c r="D186" s="273" t="s">
        <v>616</v>
      </c>
      <c r="E186" s="274" t="s">
        <v>2668</v>
      </c>
      <c r="F186" s="275" t="s">
        <v>2667</v>
      </c>
      <c r="G186" s="276" t="s">
        <v>616</v>
      </c>
      <c r="H186" s="277">
        <v>55</v>
      </c>
      <c r="I186" s="278"/>
      <c r="J186" s="279">
        <f>ROUND(I186*H186,2)</f>
        <v>0</v>
      </c>
      <c r="K186" s="275" t="s">
        <v>1</v>
      </c>
      <c r="L186" s="280"/>
      <c r="M186" s="281" t="s">
        <v>1</v>
      </c>
      <c r="N186" s="282" t="s">
        <v>43</v>
      </c>
      <c r="O186" s="91"/>
      <c r="P186" s="227">
        <f>O186*H186</f>
        <v>0</v>
      </c>
      <c r="Q186" s="227">
        <v>0</v>
      </c>
      <c r="R186" s="227">
        <f>Q186*H186</f>
        <v>0</v>
      </c>
      <c r="S186" s="227">
        <v>0</v>
      </c>
      <c r="T186" s="228">
        <f>S186*H186</f>
        <v>0</v>
      </c>
      <c r="U186" s="38"/>
      <c r="V186" s="38"/>
      <c r="W186" s="38"/>
      <c r="X186" s="38"/>
      <c r="Y186" s="38"/>
      <c r="Z186" s="38"/>
      <c r="AA186" s="38"/>
      <c r="AB186" s="38"/>
      <c r="AC186" s="38"/>
      <c r="AD186" s="38"/>
      <c r="AE186" s="38"/>
      <c r="AR186" s="229" t="s">
        <v>1735</v>
      </c>
      <c r="AT186" s="229" t="s">
        <v>616</v>
      </c>
      <c r="AU186" s="229" t="s">
        <v>86</v>
      </c>
      <c r="AY186" s="17" t="s">
        <v>162</v>
      </c>
      <c r="BE186" s="230">
        <f>IF(N186="základní",J186,0)</f>
        <v>0</v>
      </c>
      <c r="BF186" s="230">
        <f>IF(N186="snížená",J186,0)</f>
        <v>0</v>
      </c>
      <c r="BG186" s="230">
        <f>IF(N186="zákl. přenesená",J186,0)</f>
        <v>0</v>
      </c>
      <c r="BH186" s="230">
        <f>IF(N186="sníž. přenesená",J186,0)</f>
        <v>0</v>
      </c>
      <c r="BI186" s="230">
        <f>IF(N186="nulová",J186,0)</f>
        <v>0</v>
      </c>
      <c r="BJ186" s="17" t="s">
        <v>86</v>
      </c>
      <c r="BK186" s="230">
        <f>ROUND(I186*H186,2)</f>
        <v>0</v>
      </c>
      <c r="BL186" s="17" t="s">
        <v>767</v>
      </c>
      <c r="BM186" s="229" t="s">
        <v>849</v>
      </c>
    </row>
    <row r="187" s="2" customFormat="1" ht="21.75" customHeight="1">
      <c r="A187" s="38"/>
      <c r="B187" s="39"/>
      <c r="C187" s="218" t="s">
        <v>372</v>
      </c>
      <c r="D187" s="218" t="s">
        <v>165</v>
      </c>
      <c r="E187" s="219" t="s">
        <v>2669</v>
      </c>
      <c r="F187" s="220" t="s">
        <v>2670</v>
      </c>
      <c r="G187" s="221" t="s">
        <v>1677</v>
      </c>
      <c r="H187" s="222">
        <v>295</v>
      </c>
      <c r="I187" s="223"/>
      <c r="J187" s="224">
        <f>ROUND(I187*H187,2)</f>
        <v>0</v>
      </c>
      <c r="K187" s="220" t="s">
        <v>1</v>
      </c>
      <c r="L187" s="44"/>
      <c r="M187" s="225" t="s">
        <v>1</v>
      </c>
      <c r="N187" s="226" t="s">
        <v>43</v>
      </c>
      <c r="O187" s="91"/>
      <c r="P187" s="227">
        <f>O187*H187</f>
        <v>0</v>
      </c>
      <c r="Q187" s="227">
        <v>0</v>
      </c>
      <c r="R187" s="227">
        <f>Q187*H187</f>
        <v>0</v>
      </c>
      <c r="S187" s="227">
        <v>0</v>
      </c>
      <c r="T187" s="228">
        <f>S187*H187</f>
        <v>0</v>
      </c>
      <c r="U187" s="38"/>
      <c r="V187" s="38"/>
      <c r="W187" s="38"/>
      <c r="X187" s="38"/>
      <c r="Y187" s="38"/>
      <c r="Z187" s="38"/>
      <c r="AA187" s="38"/>
      <c r="AB187" s="38"/>
      <c r="AC187" s="38"/>
      <c r="AD187" s="38"/>
      <c r="AE187" s="38"/>
      <c r="AR187" s="229" t="s">
        <v>767</v>
      </c>
      <c r="AT187" s="229" t="s">
        <v>165</v>
      </c>
      <c r="AU187" s="229" t="s">
        <v>86</v>
      </c>
      <c r="AY187" s="17" t="s">
        <v>162</v>
      </c>
      <c r="BE187" s="230">
        <f>IF(N187="základní",J187,0)</f>
        <v>0</v>
      </c>
      <c r="BF187" s="230">
        <f>IF(N187="snížená",J187,0)</f>
        <v>0</v>
      </c>
      <c r="BG187" s="230">
        <f>IF(N187="zákl. přenesená",J187,0)</f>
        <v>0</v>
      </c>
      <c r="BH187" s="230">
        <f>IF(N187="sníž. přenesená",J187,0)</f>
        <v>0</v>
      </c>
      <c r="BI187" s="230">
        <f>IF(N187="nulová",J187,0)</f>
        <v>0</v>
      </c>
      <c r="BJ187" s="17" t="s">
        <v>86</v>
      </c>
      <c r="BK187" s="230">
        <f>ROUND(I187*H187,2)</f>
        <v>0</v>
      </c>
      <c r="BL187" s="17" t="s">
        <v>767</v>
      </c>
      <c r="BM187" s="229" t="s">
        <v>862</v>
      </c>
    </row>
    <row r="188" s="2" customFormat="1" ht="21.75" customHeight="1">
      <c r="A188" s="38"/>
      <c r="B188" s="39"/>
      <c r="C188" s="218" t="s">
        <v>379</v>
      </c>
      <c r="D188" s="218" t="s">
        <v>165</v>
      </c>
      <c r="E188" s="219" t="s">
        <v>2671</v>
      </c>
      <c r="F188" s="220" t="s">
        <v>2672</v>
      </c>
      <c r="G188" s="221" t="s">
        <v>1677</v>
      </c>
      <c r="H188" s="222">
        <v>65</v>
      </c>
      <c r="I188" s="223"/>
      <c r="J188" s="224">
        <f>ROUND(I188*H188,2)</f>
        <v>0</v>
      </c>
      <c r="K188" s="220" t="s">
        <v>1</v>
      </c>
      <c r="L188" s="44"/>
      <c r="M188" s="225" t="s">
        <v>1</v>
      </c>
      <c r="N188" s="226" t="s">
        <v>43</v>
      </c>
      <c r="O188" s="91"/>
      <c r="P188" s="227">
        <f>O188*H188</f>
        <v>0</v>
      </c>
      <c r="Q188" s="227">
        <v>0</v>
      </c>
      <c r="R188" s="227">
        <f>Q188*H188</f>
        <v>0</v>
      </c>
      <c r="S188" s="227">
        <v>0</v>
      </c>
      <c r="T188" s="228">
        <f>S188*H188</f>
        <v>0</v>
      </c>
      <c r="U188" s="38"/>
      <c r="V188" s="38"/>
      <c r="W188" s="38"/>
      <c r="X188" s="38"/>
      <c r="Y188" s="38"/>
      <c r="Z188" s="38"/>
      <c r="AA188" s="38"/>
      <c r="AB188" s="38"/>
      <c r="AC188" s="38"/>
      <c r="AD188" s="38"/>
      <c r="AE188" s="38"/>
      <c r="AR188" s="229" t="s">
        <v>767</v>
      </c>
      <c r="AT188" s="229" t="s">
        <v>165</v>
      </c>
      <c r="AU188" s="229" t="s">
        <v>86</v>
      </c>
      <c r="AY188" s="17" t="s">
        <v>162</v>
      </c>
      <c r="BE188" s="230">
        <f>IF(N188="základní",J188,0)</f>
        <v>0</v>
      </c>
      <c r="BF188" s="230">
        <f>IF(N188="snížená",J188,0)</f>
        <v>0</v>
      </c>
      <c r="BG188" s="230">
        <f>IF(N188="zákl. přenesená",J188,0)</f>
        <v>0</v>
      </c>
      <c r="BH188" s="230">
        <f>IF(N188="sníž. přenesená",J188,0)</f>
        <v>0</v>
      </c>
      <c r="BI188" s="230">
        <f>IF(N188="nulová",J188,0)</f>
        <v>0</v>
      </c>
      <c r="BJ188" s="17" t="s">
        <v>86</v>
      </c>
      <c r="BK188" s="230">
        <f>ROUND(I188*H188,2)</f>
        <v>0</v>
      </c>
      <c r="BL188" s="17" t="s">
        <v>767</v>
      </c>
      <c r="BM188" s="229" t="s">
        <v>876</v>
      </c>
    </row>
    <row r="189" s="2" customFormat="1" ht="21.75" customHeight="1">
      <c r="A189" s="38"/>
      <c r="B189" s="39"/>
      <c r="C189" s="218" t="s">
        <v>386</v>
      </c>
      <c r="D189" s="218" t="s">
        <v>165</v>
      </c>
      <c r="E189" s="219" t="s">
        <v>2673</v>
      </c>
      <c r="F189" s="220" t="s">
        <v>2674</v>
      </c>
      <c r="G189" s="221" t="s">
        <v>1677</v>
      </c>
      <c r="H189" s="222">
        <v>85</v>
      </c>
      <c r="I189" s="223"/>
      <c r="J189" s="224">
        <f>ROUND(I189*H189,2)</f>
        <v>0</v>
      </c>
      <c r="K189" s="220" t="s">
        <v>1</v>
      </c>
      <c r="L189" s="44"/>
      <c r="M189" s="225" t="s">
        <v>1</v>
      </c>
      <c r="N189" s="226" t="s">
        <v>43</v>
      </c>
      <c r="O189" s="91"/>
      <c r="P189" s="227">
        <f>O189*H189</f>
        <v>0</v>
      </c>
      <c r="Q189" s="227">
        <v>0</v>
      </c>
      <c r="R189" s="227">
        <f>Q189*H189</f>
        <v>0</v>
      </c>
      <c r="S189" s="227">
        <v>0</v>
      </c>
      <c r="T189" s="228">
        <f>S189*H189</f>
        <v>0</v>
      </c>
      <c r="U189" s="38"/>
      <c r="V189" s="38"/>
      <c r="W189" s="38"/>
      <c r="X189" s="38"/>
      <c r="Y189" s="38"/>
      <c r="Z189" s="38"/>
      <c r="AA189" s="38"/>
      <c r="AB189" s="38"/>
      <c r="AC189" s="38"/>
      <c r="AD189" s="38"/>
      <c r="AE189" s="38"/>
      <c r="AR189" s="229" t="s">
        <v>767</v>
      </c>
      <c r="AT189" s="229" t="s">
        <v>165</v>
      </c>
      <c r="AU189" s="229" t="s">
        <v>86</v>
      </c>
      <c r="AY189" s="17" t="s">
        <v>162</v>
      </c>
      <c r="BE189" s="230">
        <f>IF(N189="základní",J189,0)</f>
        <v>0</v>
      </c>
      <c r="BF189" s="230">
        <f>IF(N189="snížená",J189,0)</f>
        <v>0</v>
      </c>
      <c r="BG189" s="230">
        <f>IF(N189="zákl. přenesená",J189,0)</f>
        <v>0</v>
      </c>
      <c r="BH189" s="230">
        <f>IF(N189="sníž. přenesená",J189,0)</f>
        <v>0</v>
      </c>
      <c r="BI189" s="230">
        <f>IF(N189="nulová",J189,0)</f>
        <v>0</v>
      </c>
      <c r="BJ189" s="17" t="s">
        <v>86</v>
      </c>
      <c r="BK189" s="230">
        <f>ROUND(I189*H189,2)</f>
        <v>0</v>
      </c>
      <c r="BL189" s="17" t="s">
        <v>767</v>
      </c>
      <c r="BM189" s="229" t="s">
        <v>887</v>
      </c>
    </row>
    <row r="190" s="2" customFormat="1" ht="21.75" customHeight="1">
      <c r="A190" s="38"/>
      <c r="B190" s="39"/>
      <c r="C190" s="218" t="s">
        <v>392</v>
      </c>
      <c r="D190" s="218" t="s">
        <v>165</v>
      </c>
      <c r="E190" s="219" t="s">
        <v>2675</v>
      </c>
      <c r="F190" s="220" t="s">
        <v>2676</v>
      </c>
      <c r="G190" s="221" t="s">
        <v>1677</v>
      </c>
      <c r="H190" s="222">
        <v>10</v>
      </c>
      <c r="I190" s="223"/>
      <c r="J190" s="224">
        <f>ROUND(I190*H190,2)</f>
        <v>0</v>
      </c>
      <c r="K190" s="220" t="s">
        <v>1</v>
      </c>
      <c r="L190" s="44"/>
      <c r="M190" s="225" t="s">
        <v>1</v>
      </c>
      <c r="N190" s="226" t="s">
        <v>43</v>
      </c>
      <c r="O190" s="91"/>
      <c r="P190" s="227">
        <f>O190*H190</f>
        <v>0</v>
      </c>
      <c r="Q190" s="227">
        <v>0</v>
      </c>
      <c r="R190" s="227">
        <f>Q190*H190</f>
        <v>0</v>
      </c>
      <c r="S190" s="227">
        <v>0</v>
      </c>
      <c r="T190" s="228">
        <f>S190*H190</f>
        <v>0</v>
      </c>
      <c r="U190" s="38"/>
      <c r="V190" s="38"/>
      <c r="W190" s="38"/>
      <c r="X190" s="38"/>
      <c r="Y190" s="38"/>
      <c r="Z190" s="38"/>
      <c r="AA190" s="38"/>
      <c r="AB190" s="38"/>
      <c r="AC190" s="38"/>
      <c r="AD190" s="38"/>
      <c r="AE190" s="38"/>
      <c r="AR190" s="229" t="s">
        <v>767</v>
      </c>
      <c r="AT190" s="229" t="s">
        <v>165</v>
      </c>
      <c r="AU190" s="229" t="s">
        <v>86</v>
      </c>
      <c r="AY190" s="17" t="s">
        <v>162</v>
      </c>
      <c r="BE190" s="230">
        <f>IF(N190="základní",J190,0)</f>
        <v>0</v>
      </c>
      <c r="BF190" s="230">
        <f>IF(N190="snížená",J190,0)</f>
        <v>0</v>
      </c>
      <c r="BG190" s="230">
        <f>IF(N190="zákl. přenesená",J190,0)</f>
        <v>0</v>
      </c>
      <c r="BH190" s="230">
        <f>IF(N190="sníž. přenesená",J190,0)</f>
        <v>0</v>
      </c>
      <c r="BI190" s="230">
        <f>IF(N190="nulová",J190,0)</f>
        <v>0</v>
      </c>
      <c r="BJ190" s="17" t="s">
        <v>86</v>
      </c>
      <c r="BK190" s="230">
        <f>ROUND(I190*H190,2)</f>
        <v>0</v>
      </c>
      <c r="BL190" s="17" t="s">
        <v>767</v>
      </c>
      <c r="BM190" s="229" t="s">
        <v>897</v>
      </c>
    </row>
    <row r="191" s="2" customFormat="1" ht="21.75" customHeight="1">
      <c r="A191" s="38"/>
      <c r="B191" s="39"/>
      <c r="C191" s="218" t="s">
        <v>398</v>
      </c>
      <c r="D191" s="218" t="s">
        <v>165</v>
      </c>
      <c r="E191" s="219" t="s">
        <v>2677</v>
      </c>
      <c r="F191" s="220" t="s">
        <v>2678</v>
      </c>
      <c r="G191" s="221" t="s">
        <v>1677</v>
      </c>
      <c r="H191" s="222">
        <v>2</v>
      </c>
      <c r="I191" s="223"/>
      <c r="J191" s="224">
        <f>ROUND(I191*H191,2)</f>
        <v>0</v>
      </c>
      <c r="K191" s="220" t="s">
        <v>1</v>
      </c>
      <c r="L191" s="44"/>
      <c r="M191" s="225" t="s">
        <v>1</v>
      </c>
      <c r="N191" s="226" t="s">
        <v>43</v>
      </c>
      <c r="O191" s="91"/>
      <c r="P191" s="227">
        <f>O191*H191</f>
        <v>0</v>
      </c>
      <c r="Q191" s="227">
        <v>0</v>
      </c>
      <c r="R191" s="227">
        <f>Q191*H191</f>
        <v>0</v>
      </c>
      <c r="S191" s="227">
        <v>0</v>
      </c>
      <c r="T191" s="228">
        <f>S191*H191</f>
        <v>0</v>
      </c>
      <c r="U191" s="38"/>
      <c r="V191" s="38"/>
      <c r="W191" s="38"/>
      <c r="X191" s="38"/>
      <c r="Y191" s="38"/>
      <c r="Z191" s="38"/>
      <c r="AA191" s="38"/>
      <c r="AB191" s="38"/>
      <c r="AC191" s="38"/>
      <c r="AD191" s="38"/>
      <c r="AE191" s="38"/>
      <c r="AR191" s="229" t="s">
        <v>767</v>
      </c>
      <c r="AT191" s="229" t="s">
        <v>165</v>
      </c>
      <c r="AU191" s="229" t="s">
        <v>86</v>
      </c>
      <c r="AY191" s="17" t="s">
        <v>162</v>
      </c>
      <c r="BE191" s="230">
        <f>IF(N191="základní",J191,0)</f>
        <v>0</v>
      </c>
      <c r="BF191" s="230">
        <f>IF(N191="snížená",J191,0)</f>
        <v>0</v>
      </c>
      <c r="BG191" s="230">
        <f>IF(N191="zákl. přenesená",J191,0)</f>
        <v>0</v>
      </c>
      <c r="BH191" s="230">
        <f>IF(N191="sníž. přenesená",J191,0)</f>
        <v>0</v>
      </c>
      <c r="BI191" s="230">
        <f>IF(N191="nulová",J191,0)</f>
        <v>0</v>
      </c>
      <c r="BJ191" s="17" t="s">
        <v>86</v>
      </c>
      <c r="BK191" s="230">
        <f>ROUND(I191*H191,2)</f>
        <v>0</v>
      </c>
      <c r="BL191" s="17" t="s">
        <v>767</v>
      </c>
      <c r="BM191" s="229" t="s">
        <v>906</v>
      </c>
    </row>
    <row r="192" s="12" customFormat="1" ht="22.8" customHeight="1">
      <c r="A192" s="12"/>
      <c r="B192" s="202"/>
      <c r="C192" s="203"/>
      <c r="D192" s="204" t="s">
        <v>77</v>
      </c>
      <c r="E192" s="216" t="s">
        <v>2230</v>
      </c>
      <c r="F192" s="216" t="s">
        <v>2679</v>
      </c>
      <c r="G192" s="203"/>
      <c r="H192" s="203"/>
      <c r="I192" s="206"/>
      <c r="J192" s="217">
        <f>BK192</f>
        <v>0</v>
      </c>
      <c r="K192" s="203"/>
      <c r="L192" s="208"/>
      <c r="M192" s="209"/>
      <c r="N192" s="210"/>
      <c r="O192" s="210"/>
      <c r="P192" s="211">
        <v>0</v>
      </c>
      <c r="Q192" s="210"/>
      <c r="R192" s="211">
        <v>0</v>
      </c>
      <c r="S192" s="210"/>
      <c r="T192" s="212">
        <v>0</v>
      </c>
      <c r="U192" s="12"/>
      <c r="V192" s="12"/>
      <c r="W192" s="12"/>
      <c r="X192" s="12"/>
      <c r="Y192" s="12"/>
      <c r="Z192" s="12"/>
      <c r="AA192" s="12"/>
      <c r="AB192" s="12"/>
      <c r="AC192" s="12"/>
      <c r="AD192" s="12"/>
      <c r="AE192" s="12"/>
      <c r="AR192" s="213" t="s">
        <v>86</v>
      </c>
      <c r="AT192" s="214" t="s">
        <v>77</v>
      </c>
      <c r="AU192" s="214" t="s">
        <v>86</v>
      </c>
      <c r="AY192" s="213" t="s">
        <v>162</v>
      </c>
      <c r="BK192" s="215">
        <v>0</v>
      </c>
    </row>
    <row r="193" s="12" customFormat="1" ht="25.92" customHeight="1">
      <c r="A193" s="12"/>
      <c r="B193" s="202"/>
      <c r="C193" s="203"/>
      <c r="D193" s="204" t="s">
        <v>77</v>
      </c>
      <c r="E193" s="205" t="s">
        <v>2238</v>
      </c>
      <c r="F193" s="205" t="s">
        <v>2680</v>
      </c>
      <c r="G193" s="203"/>
      <c r="H193" s="203"/>
      <c r="I193" s="206"/>
      <c r="J193" s="207">
        <f>BK193</f>
        <v>0</v>
      </c>
      <c r="K193" s="203"/>
      <c r="L193" s="208"/>
      <c r="M193" s="209"/>
      <c r="N193" s="210"/>
      <c r="O193" s="210"/>
      <c r="P193" s="211">
        <f>SUM(P194:P246)</f>
        <v>0</v>
      </c>
      <c r="Q193" s="210"/>
      <c r="R193" s="211">
        <f>SUM(R194:R246)</f>
        <v>0</v>
      </c>
      <c r="S193" s="210"/>
      <c r="T193" s="212">
        <f>SUM(T194:T246)</f>
        <v>0</v>
      </c>
      <c r="U193" s="12"/>
      <c r="V193" s="12"/>
      <c r="W193" s="12"/>
      <c r="X193" s="12"/>
      <c r="Y193" s="12"/>
      <c r="Z193" s="12"/>
      <c r="AA193" s="12"/>
      <c r="AB193" s="12"/>
      <c r="AC193" s="12"/>
      <c r="AD193" s="12"/>
      <c r="AE193" s="12"/>
      <c r="AR193" s="213" t="s">
        <v>86</v>
      </c>
      <c r="AT193" s="214" t="s">
        <v>77</v>
      </c>
      <c r="AU193" s="214" t="s">
        <v>78</v>
      </c>
      <c r="AY193" s="213" t="s">
        <v>162</v>
      </c>
      <c r="BK193" s="215">
        <f>SUM(BK194:BK246)</f>
        <v>0</v>
      </c>
    </row>
    <row r="194" s="2" customFormat="1" ht="16.5" customHeight="1">
      <c r="A194" s="38"/>
      <c r="B194" s="39"/>
      <c r="C194" s="218" t="s">
        <v>404</v>
      </c>
      <c r="D194" s="218" t="s">
        <v>165</v>
      </c>
      <c r="E194" s="219" t="s">
        <v>2681</v>
      </c>
      <c r="F194" s="220" t="s">
        <v>2682</v>
      </c>
      <c r="G194" s="221" t="s">
        <v>1677</v>
      </c>
      <c r="H194" s="222">
        <v>18</v>
      </c>
      <c r="I194" s="223"/>
      <c r="J194" s="224">
        <f>ROUND(I194*H194,2)</f>
        <v>0</v>
      </c>
      <c r="K194" s="220" t="s">
        <v>1</v>
      </c>
      <c r="L194" s="44"/>
      <c r="M194" s="225" t="s">
        <v>1</v>
      </c>
      <c r="N194" s="226" t="s">
        <v>43</v>
      </c>
      <c r="O194" s="91"/>
      <c r="P194" s="227">
        <f>O194*H194</f>
        <v>0</v>
      </c>
      <c r="Q194" s="227">
        <v>0</v>
      </c>
      <c r="R194" s="227">
        <f>Q194*H194</f>
        <v>0</v>
      </c>
      <c r="S194" s="227">
        <v>0</v>
      </c>
      <c r="T194" s="228">
        <f>S194*H194</f>
        <v>0</v>
      </c>
      <c r="U194" s="38"/>
      <c r="V194" s="38"/>
      <c r="W194" s="38"/>
      <c r="X194" s="38"/>
      <c r="Y194" s="38"/>
      <c r="Z194" s="38"/>
      <c r="AA194" s="38"/>
      <c r="AB194" s="38"/>
      <c r="AC194" s="38"/>
      <c r="AD194" s="38"/>
      <c r="AE194" s="38"/>
      <c r="AR194" s="229" t="s">
        <v>767</v>
      </c>
      <c r="AT194" s="229" t="s">
        <v>165</v>
      </c>
      <c r="AU194" s="229" t="s">
        <v>86</v>
      </c>
      <c r="AY194" s="17" t="s">
        <v>162</v>
      </c>
      <c r="BE194" s="230">
        <f>IF(N194="základní",J194,0)</f>
        <v>0</v>
      </c>
      <c r="BF194" s="230">
        <f>IF(N194="snížená",J194,0)</f>
        <v>0</v>
      </c>
      <c r="BG194" s="230">
        <f>IF(N194="zákl. přenesená",J194,0)</f>
        <v>0</v>
      </c>
      <c r="BH194" s="230">
        <f>IF(N194="sníž. přenesená",J194,0)</f>
        <v>0</v>
      </c>
      <c r="BI194" s="230">
        <f>IF(N194="nulová",J194,0)</f>
        <v>0</v>
      </c>
      <c r="BJ194" s="17" t="s">
        <v>86</v>
      </c>
      <c r="BK194" s="230">
        <f>ROUND(I194*H194,2)</f>
        <v>0</v>
      </c>
      <c r="BL194" s="17" t="s">
        <v>767</v>
      </c>
      <c r="BM194" s="229" t="s">
        <v>917</v>
      </c>
    </row>
    <row r="195" s="2" customFormat="1" ht="16.5" customHeight="1">
      <c r="A195" s="38"/>
      <c r="B195" s="39"/>
      <c r="C195" s="273" t="s">
        <v>411</v>
      </c>
      <c r="D195" s="273" t="s">
        <v>616</v>
      </c>
      <c r="E195" s="274" t="s">
        <v>2683</v>
      </c>
      <c r="F195" s="275" t="s">
        <v>2682</v>
      </c>
      <c r="G195" s="276" t="s">
        <v>1677</v>
      </c>
      <c r="H195" s="277">
        <v>18</v>
      </c>
      <c r="I195" s="278"/>
      <c r="J195" s="279">
        <f>ROUND(I195*H195,2)</f>
        <v>0</v>
      </c>
      <c r="K195" s="275" t="s">
        <v>1</v>
      </c>
      <c r="L195" s="280"/>
      <c r="M195" s="281" t="s">
        <v>1</v>
      </c>
      <c r="N195" s="282" t="s">
        <v>43</v>
      </c>
      <c r="O195" s="91"/>
      <c r="P195" s="227">
        <f>O195*H195</f>
        <v>0</v>
      </c>
      <c r="Q195" s="227">
        <v>0</v>
      </c>
      <c r="R195" s="227">
        <f>Q195*H195</f>
        <v>0</v>
      </c>
      <c r="S195" s="227">
        <v>0</v>
      </c>
      <c r="T195" s="228">
        <f>S195*H195</f>
        <v>0</v>
      </c>
      <c r="U195" s="38"/>
      <c r="V195" s="38"/>
      <c r="W195" s="38"/>
      <c r="X195" s="38"/>
      <c r="Y195" s="38"/>
      <c r="Z195" s="38"/>
      <c r="AA195" s="38"/>
      <c r="AB195" s="38"/>
      <c r="AC195" s="38"/>
      <c r="AD195" s="38"/>
      <c r="AE195" s="38"/>
      <c r="AR195" s="229" t="s">
        <v>1735</v>
      </c>
      <c r="AT195" s="229" t="s">
        <v>616</v>
      </c>
      <c r="AU195" s="229" t="s">
        <v>86</v>
      </c>
      <c r="AY195" s="17" t="s">
        <v>162</v>
      </c>
      <c r="BE195" s="230">
        <f>IF(N195="základní",J195,0)</f>
        <v>0</v>
      </c>
      <c r="BF195" s="230">
        <f>IF(N195="snížená",J195,0)</f>
        <v>0</v>
      </c>
      <c r="BG195" s="230">
        <f>IF(N195="zákl. přenesená",J195,0)</f>
        <v>0</v>
      </c>
      <c r="BH195" s="230">
        <f>IF(N195="sníž. přenesená",J195,0)</f>
        <v>0</v>
      </c>
      <c r="BI195" s="230">
        <f>IF(N195="nulová",J195,0)</f>
        <v>0</v>
      </c>
      <c r="BJ195" s="17" t="s">
        <v>86</v>
      </c>
      <c r="BK195" s="230">
        <f>ROUND(I195*H195,2)</f>
        <v>0</v>
      </c>
      <c r="BL195" s="17" t="s">
        <v>767</v>
      </c>
      <c r="BM195" s="229" t="s">
        <v>927</v>
      </c>
    </row>
    <row r="196" s="2" customFormat="1">
      <c r="A196" s="38"/>
      <c r="B196" s="39"/>
      <c r="C196" s="40"/>
      <c r="D196" s="231" t="s">
        <v>172</v>
      </c>
      <c r="E196" s="40"/>
      <c r="F196" s="232" t="s">
        <v>2684</v>
      </c>
      <c r="G196" s="40"/>
      <c r="H196" s="40"/>
      <c r="I196" s="233"/>
      <c r="J196" s="40"/>
      <c r="K196" s="40"/>
      <c r="L196" s="44"/>
      <c r="M196" s="234"/>
      <c r="N196" s="235"/>
      <c r="O196" s="91"/>
      <c r="P196" s="91"/>
      <c r="Q196" s="91"/>
      <c r="R196" s="91"/>
      <c r="S196" s="91"/>
      <c r="T196" s="92"/>
      <c r="U196" s="38"/>
      <c r="V196" s="38"/>
      <c r="W196" s="38"/>
      <c r="X196" s="38"/>
      <c r="Y196" s="38"/>
      <c r="Z196" s="38"/>
      <c r="AA196" s="38"/>
      <c r="AB196" s="38"/>
      <c r="AC196" s="38"/>
      <c r="AD196" s="38"/>
      <c r="AE196" s="38"/>
      <c r="AT196" s="17" t="s">
        <v>172</v>
      </c>
      <c r="AU196" s="17" t="s">
        <v>86</v>
      </c>
    </row>
    <row r="197" s="2" customFormat="1" ht="16.5" customHeight="1">
      <c r="A197" s="38"/>
      <c r="B197" s="39"/>
      <c r="C197" s="218" t="s">
        <v>415</v>
      </c>
      <c r="D197" s="218" t="s">
        <v>165</v>
      </c>
      <c r="E197" s="219" t="s">
        <v>2685</v>
      </c>
      <c r="F197" s="220" t="s">
        <v>2686</v>
      </c>
      <c r="G197" s="221" t="s">
        <v>1677</v>
      </c>
      <c r="H197" s="222">
        <v>10</v>
      </c>
      <c r="I197" s="223"/>
      <c r="J197" s="224">
        <f>ROUND(I197*H197,2)</f>
        <v>0</v>
      </c>
      <c r="K197" s="220" t="s">
        <v>1</v>
      </c>
      <c r="L197" s="44"/>
      <c r="M197" s="225" t="s">
        <v>1</v>
      </c>
      <c r="N197" s="226" t="s">
        <v>43</v>
      </c>
      <c r="O197" s="91"/>
      <c r="P197" s="227">
        <f>O197*H197</f>
        <v>0</v>
      </c>
      <c r="Q197" s="227">
        <v>0</v>
      </c>
      <c r="R197" s="227">
        <f>Q197*H197</f>
        <v>0</v>
      </c>
      <c r="S197" s="227">
        <v>0</v>
      </c>
      <c r="T197" s="228">
        <f>S197*H197</f>
        <v>0</v>
      </c>
      <c r="U197" s="38"/>
      <c r="V197" s="38"/>
      <c r="W197" s="38"/>
      <c r="X197" s="38"/>
      <c r="Y197" s="38"/>
      <c r="Z197" s="38"/>
      <c r="AA197" s="38"/>
      <c r="AB197" s="38"/>
      <c r="AC197" s="38"/>
      <c r="AD197" s="38"/>
      <c r="AE197" s="38"/>
      <c r="AR197" s="229" t="s">
        <v>767</v>
      </c>
      <c r="AT197" s="229" t="s">
        <v>165</v>
      </c>
      <c r="AU197" s="229" t="s">
        <v>86</v>
      </c>
      <c r="AY197" s="17" t="s">
        <v>162</v>
      </c>
      <c r="BE197" s="230">
        <f>IF(N197="základní",J197,0)</f>
        <v>0</v>
      </c>
      <c r="BF197" s="230">
        <f>IF(N197="snížená",J197,0)</f>
        <v>0</v>
      </c>
      <c r="BG197" s="230">
        <f>IF(N197="zákl. přenesená",J197,0)</f>
        <v>0</v>
      </c>
      <c r="BH197" s="230">
        <f>IF(N197="sníž. přenesená",J197,0)</f>
        <v>0</v>
      </c>
      <c r="BI197" s="230">
        <f>IF(N197="nulová",J197,0)</f>
        <v>0</v>
      </c>
      <c r="BJ197" s="17" t="s">
        <v>86</v>
      </c>
      <c r="BK197" s="230">
        <f>ROUND(I197*H197,2)</f>
        <v>0</v>
      </c>
      <c r="BL197" s="17" t="s">
        <v>767</v>
      </c>
      <c r="BM197" s="229" t="s">
        <v>938</v>
      </c>
    </row>
    <row r="198" s="2" customFormat="1" ht="16.5" customHeight="1">
      <c r="A198" s="38"/>
      <c r="B198" s="39"/>
      <c r="C198" s="273" t="s">
        <v>420</v>
      </c>
      <c r="D198" s="273" t="s">
        <v>616</v>
      </c>
      <c r="E198" s="274" t="s">
        <v>2687</v>
      </c>
      <c r="F198" s="275" t="s">
        <v>2686</v>
      </c>
      <c r="G198" s="276" t="s">
        <v>1677</v>
      </c>
      <c r="H198" s="277">
        <v>10</v>
      </c>
      <c r="I198" s="278"/>
      <c r="J198" s="279">
        <f>ROUND(I198*H198,2)</f>
        <v>0</v>
      </c>
      <c r="K198" s="275" t="s">
        <v>1</v>
      </c>
      <c r="L198" s="280"/>
      <c r="M198" s="281" t="s">
        <v>1</v>
      </c>
      <c r="N198" s="282" t="s">
        <v>43</v>
      </c>
      <c r="O198" s="91"/>
      <c r="P198" s="227">
        <f>O198*H198</f>
        <v>0</v>
      </c>
      <c r="Q198" s="227">
        <v>0</v>
      </c>
      <c r="R198" s="227">
        <f>Q198*H198</f>
        <v>0</v>
      </c>
      <c r="S198" s="227">
        <v>0</v>
      </c>
      <c r="T198" s="228">
        <f>S198*H198</f>
        <v>0</v>
      </c>
      <c r="U198" s="38"/>
      <c r="V198" s="38"/>
      <c r="W198" s="38"/>
      <c r="X198" s="38"/>
      <c r="Y198" s="38"/>
      <c r="Z198" s="38"/>
      <c r="AA198" s="38"/>
      <c r="AB198" s="38"/>
      <c r="AC198" s="38"/>
      <c r="AD198" s="38"/>
      <c r="AE198" s="38"/>
      <c r="AR198" s="229" t="s">
        <v>1735</v>
      </c>
      <c r="AT198" s="229" t="s">
        <v>616</v>
      </c>
      <c r="AU198" s="229" t="s">
        <v>86</v>
      </c>
      <c r="AY198" s="17" t="s">
        <v>162</v>
      </c>
      <c r="BE198" s="230">
        <f>IF(N198="základní",J198,0)</f>
        <v>0</v>
      </c>
      <c r="BF198" s="230">
        <f>IF(N198="snížená",J198,0)</f>
        <v>0</v>
      </c>
      <c r="BG198" s="230">
        <f>IF(N198="zákl. přenesená",J198,0)</f>
        <v>0</v>
      </c>
      <c r="BH198" s="230">
        <f>IF(N198="sníž. přenesená",J198,0)</f>
        <v>0</v>
      </c>
      <c r="BI198" s="230">
        <f>IF(N198="nulová",J198,0)</f>
        <v>0</v>
      </c>
      <c r="BJ198" s="17" t="s">
        <v>86</v>
      </c>
      <c r="BK198" s="230">
        <f>ROUND(I198*H198,2)</f>
        <v>0</v>
      </c>
      <c r="BL198" s="17" t="s">
        <v>767</v>
      </c>
      <c r="BM198" s="229" t="s">
        <v>950</v>
      </c>
    </row>
    <row r="199" s="2" customFormat="1">
      <c r="A199" s="38"/>
      <c r="B199" s="39"/>
      <c r="C199" s="40"/>
      <c r="D199" s="231" t="s">
        <v>172</v>
      </c>
      <c r="E199" s="40"/>
      <c r="F199" s="232" t="s">
        <v>2688</v>
      </c>
      <c r="G199" s="40"/>
      <c r="H199" s="40"/>
      <c r="I199" s="233"/>
      <c r="J199" s="40"/>
      <c r="K199" s="40"/>
      <c r="L199" s="44"/>
      <c r="M199" s="234"/>
      <c r="N199" s="235"/>
      <c r="O199" s="91"/>
      <c r="P199" s="91"/>
      <c r="Q199" s="91"/>
      <c r="R199" s="91"/>
      <c r="S199" s="91"/>
      <c r="T199" s="92"/>
      <c r="U199" s="38"/>
      <c r="V199" s="38"/>
      <c r="W199" s="38"/>
      <c r="X199" s="38"/>
      <c r="Y199" s="38"/>
      <c r="Z199" s="38"/>
      <c r="AA199" s="38"/>
      <c r="AB199" s="38"/>
      <c r="AC199" s="38"/>
      <c r="AD199" s="38"/>
      <c r="AE199" s="38"/>
      <c r="AT199" s="17" t="s">
        <v>172</v>
      </c>
      <c r="AU199" s="17" t="s">
        <v>86</v>
      </c>
    </row>
    <row r="200" s="2" customFormat="1" ht="16.5" customHeight="1">
      <c r="A200" s="38"/>
      <c r="B200" s="39"/>
      <c r="C200" s="218" t="s">
        <v>425</v>
      </c>
      <c r="D200" s="218" t="s">
        <v>165</v>
      </c>
      <c r="E200" s="219" t="s">
        <v>2689</v>
      </c>
      <c r="F200" s="220" t="s">
        <v>2690</v>
      </c>
      <c r="G200" s="221" t="s">
        <v>1677</v>
      </c>
      <c r="H200" s="222">
        <v>4</v>
      </c>
      <c r="I200" s="223"/>
      <c r="J200" s="224">
        <f>ROUND(I200*H200,2)</f>
        <v>0</v>
      </c>
      <c r="K200" s="220" t="s">
        <v>1</v>
      </c>
      <c r="L200" s="44"/>
      <c r="M200" s="225" t="s">
        <v>1</v>
      </c>
      <c r="N200" s="226" t="s">
        <v>43</v>
      </c>
      <c r="O200" s="91"/>
      <c r="P200" s="227">
        <f>O200*H200</f>
        <v>0</v>
      </c>
      <c r="Q200" s="227">
        <v>0</v>
      </c>
      <c r="R200" s="227">
        <f>Q200*H200</f>
        <v>0</v>
      </c>
      <c r="S200" s="227">
        <v>0</v>
      </c>
      <c r="T200" s="228">
        <f>S200*H200</f>
        <v>0</v>
      </c>
      <c r="U200" s="38"/>
      <c r="V200" s="38"/>
      <c r="W200" s="38"/>
      <c r="X200" s="38"/>
      <c r="Y200" s="38"/>
      <c r="Z200" s="38"/>
      <c r="AA200" s="38"/>
      <c r="AB200" s="38"/>
      <c r="AC200" s="38"/>
      <c r="AD200" s="38"/>
      <c r="AE200" s="38"/>
      <c r="AR200" s="229" t="s">
        <v>767</v>
      </c>
      <c r="AT200" s="229" t="s">
        <v>165</v>
      </c>
      <c r="AU200" s="229" t="s">
        <v>86</v>
      </c>
      <c r="AY200" s="17" t="s">
        <v>162</v>
      </c>
      <c r="BE200" s="230">
        <f>IF(N200="základní",J200,0)</f>
        <v>0</v>
      </c>
      <c r="BF200" s="230">
        <f>IF(N200="snížená",J200,0)</f>
        <v>0</v>
      </c>
      <c r="BG200" s="230">
        <f>IF(N200="zákl. přenesená",J200,0)</f>
        <v>0</v>
      </c>
      <c r="BH200" s="230">
        <f>IF(N200="sníž. přenesená",J200,0)</f>
        <v>0</v>
      </c>
      <c r="BI200" s="230">
        <f>IF(N200="nulová",J200,0)</f>
        <v>0</v>
      </c>
      <c r="BJ200" s="17" t="s">
        <v>86</v>
      </c>
      <c r="BK200" s="230">
        <f>ROUND(I200*H200,2)</f>
        <v>0</v>
      </c>
      <c r="BL200" s="17" t="s">
        <v>767</v>
      </c>
      <c r="BM200" s="229" t="s">
        <v>959</v>
      </c>
    </row>
    <row r="201" s="2" customFormat="1" ht="16.5" customHeight="1">
      <c r="A201" s="38"/>
      <c r="B201" s="39"/>
      <c r="C201" s="273" t="s">
        <v>430</v>
      </c>
      <c r="D201" s="273" t="s">
        <v>616</v>
      </c>
      <c r="E201" s="274" t="s">
        <v>2691</v>
      </c>
      <c r="F201" s="275" t="s">
        <v>2690</v>
      </c>
      <c r="G201" s="276" t="s">
        <v>1677</v>
      </c>
      <c r="H201" s="277">
        <v>4</v>
      </c>
      <c r="I201" s="278"/>
      <c r="J201" s="279">
        <f>ROUND(I201*H201,2)</f>
        <v>0</v>
      </c>
      <c r="K201" s="275" t="s">
        <v>1</v>
      </c>
      <c r="L201" s="280"/>
      <c r="M201" s="281" t="s">
        <v>1</v>
      </c>
      <c r="N201" s="282" t="s">
        <v>43</v>
      </c>
      <c r="O201" s="91"/>
      <c r="P201" s="227">
        <f>O201*H201</f>
        <v>0</v>
      </c>
      <c r="Q201" s="227">
        <v>0</v>
      </c>
      <c r="R201" s="227">
        <f>Q201*H201</f>
        <v>0</v>
      </c>
      <c r="S201" s="227">
        <v>0</v>
      </c>
      <c r="T201" s="228">
        <f>S201*H201</f>
        <v>0</v>
      </c>
      <c r="U201" s="38"/>
      <c r="V201" s="38"/>
      <c r="W201" s="38"/>
      <c r="X201" s="38"/>
      <c r="Y201" s="38"/>
      <c r="Z201" s="38"/>
      <c r="AA201" s="38"/>
      <c r="AB201" s="38"/>
      <c r="AC201" s="38"/>
      <c r="AD201" s="38"/>
      <c r="AE201" s="38"/>
      <c r="AR201" s="229" t="s">
        <v>1735</v>
      </c>
      <c r="AT201" s="229" t="s">
        <v>616</v>
      </c>
      <c r="AU201" s="229" t="s">
        <v>86</v>
      </c>
      <c r="AY201" s="17" t="s">
        <v>162</v>
      </c>
      <c r="BE201" s="230">
        <f>IF(N201="základní",J201,0)</f>
        <v>0</v>
      </c>
      <c r="BF201" s="230">
        <f>IF(N201="snížená",J201,0)</f>
        <v>0</v>
      </c>
      <c r="BG201" s="230">
        <f>IF(N201="zákl. přenesená",J201,0)</f>
        <v>0</v>
      </c>
      <c r="BH201" s="230">
        <f>IF(N201="sníž. přenesená",J201,0)</f>
        <v>0</v>
      </c>
      <c r="BI201" s="230">
        <f>IF(N201="nulová",J201,0)</f>
        <v>0</v>
      </c>
      <c r="BJ201" s="17" t="s">
        <v>86</v>
      </c>
      <c r="BK201" s="230">
        <f>ROUND(I201*H201,2)</f>
        <v>0</v>
      </c>
      <c r="BL201" s="17" t="s">
        <v>767</v>
      </c>
      <c r="BM201" s="229" t="s">
        <v>967</v>
      </c>
    </row>
    <row r="202" s="2" customFormat="1">
      <c r="A202" s="38"/>
      <c r="B202" s="39"/>
      <c r="C202" s="40"/>
      <c r="D202" s="231" t="s">
        <v>172</v>
      </c>
      <c r="E202" s="40"/>
      <c r="F202" s="232" t="s">
        <v>2692</v>
      </c>
      <c r="G202" s="40"/>
      <c r="H202" s="40"/>
      <c r="I202" s="233"/>
      <c r="J202" s="40"/>
      <c r="K202" s="40"/>
      <c r="L202" s="44"/>
      <c r="M202" s="234"/>
      <c r="N202" s="235"/>
      <c r="O202" s="91"/>
      <c r="P202" s="91"/>
      <c r="Q202" s="91"/>
      <c r="R202" s="91"/>
      <c r="S202" s="91"/>
      <c r="T202" s="92"/>
      <c r="U202" s="38"/>
      <c r="V202" s="38"/>
      <c r="W202" s="38"/>
      <c r="X202" s="38"/>
      <c r="Y202" s="38"/>
      <c r="Z202" s="38"/>
      <c r="AA202" s="38"/>
      <c r="AB202" s="38"/>
      <c r="AC202" s="38"/>
      <c r="AD202" s="38"/>
      <c r="AE202" s="38"/>
      <c r="AT202" s="17" t="s">
        <v>172</v>
      </c>
      <c r="AU202" s="17" t="s">
        <v>86</v>
      </c>
    </row>
    <row r="203" s="2" customFormat="1" ht="16.5" customHeight="1">
      <c r="A203" s="38"/>
      <c r="B203" s="39"/>
      <c r="C203" s="218" t="s">
        <v>435</v>
      </c>
      <c r="D203" s="218" t="s">
        <v>165</v>
      </c>
      <c r="E203" s="219" t="s">
        <v>2693</v>
      </c>
      <c r="F203" s="220" t="s">
        <v>2694</v>
      </c>
      <c r="G203" s="221" t="s">
        <v>1677</v>
      </c>
      <c r="H203" s="222">
        <v>8</v>
      </c>
      <c r="I203" s="223"/>
      <c r="J203" s="224">
        <f>ROUND(I203*H203,2)</f>
        <v>0</v>
      </c>
      <c r="K203" s="220" t="s">
        <v>1</v>
      </c>
      <c r="L203" s="44"/>
      <c r="M203" s="225" t="s">
        <v>1</v>
      </c>
      <c r="N203" s="226" t="s">
        <v>43</v>
      </c>
      <c r="O203" s="91"/>
      <c r="P203" s="227">
        <f>O203*H203</f>
        <v>0</v>
      </c>
      <c r="Q203" s="227">
        <v>0</v>
      </c>
      <c r="R203" s="227">
        <f>Q203*H203</f>
        <v>0</v>
      </c>
      <c r="S203" s="227">
        <v>0</v>
      </c>
      <c r="T203" s="228">
        <f>S203*H203</f>
        <v>0</v>
      </c>
      <c r="U203" s="38"/>
      <c r="V203" s="38"/>
      <c r="W203" s="38"/>
      <c r="X203" s="38"/>
      <c r="Y203" s="38"/>
      <c r="Z203" s="38"/>
      <c r="AA203" s="38"/>
      <c r="AB203" s="38"/>
      <c r="AC203" s="38"/>
      <c r="AD203" s="38"/>
      <c r="AE203" s="38"/>
      <c r="AR203" s="229" t="s">
        <v>767</v>
      </c>
      <c r="AT203" s="229" t="s">
        <v>165</v>
      </c>
      <c r="AU203" s="229" t="s">
        <v>86</v>
      </c>
      <c r="AY203" s="17" t="s">
        <v>162</v>
      </c>
      <c r="BE203" s="230">
        <f>IF(N203="základní",J203,0)</f>
        <v>0</v>
      </c>
      <c r="BF203" s="230">
        <f>IF(N203="snížená",J203,0)</f>
        <v>0</v>
      </c>
      <c r="BG203" s="230">
        <f>IF(N203="zákl. přenesená",J203,0)</f>
        <v>0</v>
      </c>
      <c r="BH203" s="230">
        <f>IF(N203="sníž. přenesená",J203,0)</f>
        <v>0</v>
      </c>
      <c r="BI203" s="230">
        <f>IF(N203="nulová",J203,0)</f>
        <v>0</v>
      </c>
      <c r="BJ203" s="17" t="s">
        <v>86</v>
      </c>
      <c r="BK203" s="230">
        <f>ROUND(I203*H203,2)</f>
        <v>0</v>
      </c>
      <c r="BL203" s="17" t="s">
        <v>767</v>
      </c>
      <c r="BM203" s="229" t="s">
        <v>977</v>
      </c>
    </row>
    <row r="204" s="2" customFormat="1" ht="16.5" customHeight="1">
      <c r="A204" s="38"/>
      <c r="B204" s="39"/>
      <c r="C204" s="273" t="s">
        <v>439</v>
      </c>
      <c r="D204" s="273" t="s">
        <v>616</v>
      </c>
      <c r="E204" s="274" t="s">
        <v>2695</v>
      </c>
      <c r="F204" s="275" t="s">
        <v>2694</v>
      </c>
      <c r="G204" s="276" t="s">
        <v>1677</v>
      </c>
      <c r="H204" s="277">
        <v>8</v>
      </c>
      <c r="I204" s="278"/>
      <c r="J204" s="279">
        <f>ROUND(I204*H204,2)</f>
        <v>0</v>
      </c>
      <c r="K204" s="275" t="s">
        <v>1</v>
      </c>
      <c r="L204" s="280"/>
      <c r="M204" s="281" t="s">
        <v>1</v>
      </c>
      <c r="N204" s="282" t="s">
        <v>43</v>
      </c>
      <c r="O204" s="91"/>
      <c r="P204" s="227">
        <f>O204*H204</f>
        <v>0</v>
      </c>
      <c r="Q204" s="227">
        <v>0</v>
      </c>
      <c r="R204" s="227">
        <f>Q204*H204</f>
        <v>0</v>
      </c>
      <c r="S204" s="227">
        <v>0</v>
      </c>
      <c r="T204" s="228">
        <f>S204*H204</f>
        <v>0</v>
      </c>
      <c r="U204" s="38"/>
      <c r="V204" s="38"/>
      <c r="W204" s="38"/>
      <c r="X204" s="38"/>
      <c r="Y204" s="38"/>
      <c r="Z204" s="38"/>
      <c r="AA204" s="38"/>
      <c r="AB204" s="38"/>
      <c r="AC204" s="38"/>
      <c r="AD204" s="38"/>
      <c r="AE204" s="38"/>
      <c r="AR204" s="229" t="s">
        <v>1735</v>
      </c>
      <c r="AT204" s="229" t="s">
        <v>616</v>
      </c>
      <c r="AU204" s="229" t="s">
        <v>86</v>
      </c>
      <c r="AY204" s="17" t="s">
        <v>162</v>
      </c>
      <c r="BE204" s="230">
        <f>IF(N204="základní",J204,0)</f>
        <v>0</v>
      </c>
      <c r="BF204" s="230">
        <f>IF(N204="snížená",J204,0)</f>
        <v>0</v>
      </c>
      <c r="BG204" s="230">
        <f>IF(N204="zákl. přenesená",J204,0)</f>
        <v>0</v>
      </c>
      <c r="BH204" s="230">
        <f>IF(N204="sníž. přenesená",J204,0)</f>
        <v>0</v>
      </c>
      <c r="BI204" s="230">
        <f>IF(N204="nulová",J204,0)</f>
        <v>0</v>
      </c>
      <c r="BJ204" s="17" t="s">
        <v>86</v>
      </c>
      <c r="BK204" s="230">
        <f>ROUND(I204*H204,2)</f>
        <v>0</v>
      </c>
      <c r="BL204" s="17" t="s">
        <v>767</v>
      </c>
      <c r="BM204" s="229" t="s">
        <v>987</v>
      </c>
    </row>
    <row r="205" s="2" customFormat="1">
      <c r="A205" s="38"/>
      <c r="B205" s="39"/>
      <c r="C205" s="40"/>
      <c r="D205" s="231" t="s">
        <v>172</v>
      </c>
      <c r="E205" s="40"/>
      <c r="F205" s="232" t="s">
        <v>2696</v>
      </c>
      <c r="G205" s="40"/>
      <c r="H205" s="40"/>
      <c r="I205" s="233"/>
      <c r="J205" s="40"/>
      <c r="K205" s="40"/>
      <c r="L205" s="44"/>
      <c r="M205" s="234"/>
      <c r="N205" s="235"/>
      <c r="O205" s="91"/>
      <c r="P205" s="91"/>
      <c r="Q205" s="91"/>
      <c r="R205" s="91"/>
      <c r="S205" s="91"/>
      <c r="T205" s="92"/>
      <c r="U205" s="38"/>
      <c r="V205" s="38"/>
      <c r="W205" s="38"/>
      <c r="X205" s="38"/>
      <c r="Y205" s="38"/>
      <c r="Z205" s="38"/>
      <c r="AA205" s="38"/>
      <c r="AB205" s="38"/>
      <c r="AC205" s="38"/>
      <c r="AD205" s="38"/>
      <c r="AE205" s="38"/>
      <c r="AT205" s="17" t="s">
        <v>172</v>
      </c>
      <c r="AU205" s="17" t="s">
        <v>86</v>
      </c>
    </row>
    <row r="206" s="2" customFormat="1" ht="16.5" customHeight="1">
      <c r="A206" s="38"/>
      <c r="B206" s="39"/>
      <c r="C206" s="218" t="s">
        <v>445</v>
      </c>
      <c r="D206" s="218" t="s">
        <v>165</v>
      </c>
      <c r="E206" s="219" t="s">
        <v>2697</v>
      </c>
      <c r="F206" s="220" t="s">
        <v>2698</v>
      </c>
      <c r="G206" s="221" t="s">
        <v>1677</v>
      </c>
      <c r="H206" s="222">
        <v>11</v>
      </c>
      <c r="I206" s="223"/>
      <c r="J206" s="224">
        <f>ROUND(I206*H206,2)</f>
        <v>0</v>
      </c>
      <c r="K206" s="220" t="s">
        <v>1</v>
      </c>
      <c r="L206" s="44"/>
      <c r="M206" s="225" t="s">
        <v>1</v>
      </c>
      <c r="N206" s="226" t="s">
        <v>43</v>
      </c>
      <c r="O206" s="91"/>
      <c r="P206" s="227">
        <f>O206*H206</f>
        <v>0</v>
      </c>
      <c r="Q206" s="227">
        <v>0</v>
      </c>
      <c r="R206" s="227">
        <f>Q206*H206</f>
        <v>0</v>
      </c>
      <c r="S206" s="227">
        <v>0</v>
      </c>
      <c r="T206" s="228">
        <f>S206*H206</f>
        <v>0</v>
      </c>
      <c r="U206" s="38"/>
      <c r="V206" s="38"/>
      <c r="W206" s="38"/>
      <c r="X206" s="38"/>
      <c r="Y206" s="38"/>
      <c r="Z206" s="38"/>
      <c r="AA206" s="38"/>
      <c r="AB206" s="38"/>
      <c r="AC206" s="38"/>
      <c r="AD206" s="38"/>
      <c r="AE206" s="38"/>
      <c r="AR206" s="229" t="s">
        <v>767</v>
      </c>
      <c r="AT206" s="229" t="s">
        <v>165</v>
      </c>
      <c r="AU206" s="229" t="s">
        <v>86</v>
      </c>
      <c r="AY206" s="17" t="s">
        <v>162</v>
      </c>
      <c r="BE206" s="230">
        <f>IF(N206="základní",J206,0)</f>
        <v>0</v>
      </c>
      <c r="BF206" s="230">
        <f>IF(N206="snížená",J206,0)</f>
        <v>0</v>
      </c>
      <c r="BG206" s="230">
        <f>IF(N206="zákl. přenesená",J206,0)</f>
        <v>0</v>
      </c>
      <c r="BH206" s="230">
        <f>IF(N206="sníž. přenesená",J206,0)</f>
        <v>0</v>
      </c>
      <c r="BI206" s="230">
        <f>IF(N206="nulová",J206,0)</f>
        <v>0</v>
      </c>
      <c r="BJ206" s="17" t="s">
        <v>86</v>
      </c>
      <c r="BK206" s="230">
        <f>ROUND(I206*H206,2)</f>
        <v>0</v>
      </c>
      <c r="BL206" s="17" t="s">
        <v>767</v>
      </c>
      <c r="BM206" s="229" t="s">
        <v>996</v>
      </c>
    </row>
    <row r="207" s="2" customFormat="1" ht="16.5" customHeight="1">
      <c r="A207" s="38"/>
      <c r="B207" s="39"/>
      <c r="C207" s="273" t="s">
        <v>451</v>
      </c>
      <c r="D207" s="273" t="s">
        <v>616</v>
      </c>
      <c r="E207" s="274" t="s">
        <v>2699</v>
      </c>
      <c r="F207" s="275" t="s">
        <v>2698</v>
      </c>
      <c r="G207" s="276" t="s">
        <v>1677</v>
      </c>
      <c r="H207" s="277">
        <v>11</v>
      </c>
      <c r="I207" s="278"/>
      <c r="J207" s="279">
        <f>ROUND(I207*H207,2)</f>
        <v>0</v>
      </c>
      <c r="K207" s="275" t="s">
        <v>1</v>
      </c>
      <c r="L207" s="280"/>
      <c r="M207" s="281" t="s">
        <v>1</v>
      </c>
      <c r="N207" s="282" t="s">
        <v>43</v>
      </c>
      <c r="O207" s="91"/>
      <c r="P207" s="227">
        <f>O207*H207</f>
        <v>0</v>
      </c>
      <c r="Q207" s="227">
        <v>0</v>
      </c>
      <c r="R207" s="227">
        <f>Q207*H207</f>
        <v>0</v>
      </c>
      <c r="S207" s="227">
        <v>0</v>
      </c>
      <c r="T207" s="228">
        <f>S207*H207</f>
        <v>0</v>
      </c>
      <c r="U207" s="38"/>
      <c r="V207" s="38"/>
      <c r="W207" s="38"/>
      <c r="X207" s="38"/>
      <c r="Y207" s="38"/>
      <c r="Z207" s="38"/>
      <c r="AA207" s="38"/>
      <c r="AB207" s="38"/>
      <c r="AC207" s="38"/>
      <c r="AD207" s="38"/>
      <c r="AE207" s="38"/>
      <c r="AR207" s="229" t="s">
        <v>1735</v>
      </c>
      <c r="AT207" s="229" t="s">
        <v>616</v>
      </c>
      <c r="AU207" s="229" t="s">
        <v>86</v>
      </c>
      <c r="AY207" s="17" t="s">
        <v>162</v>
      </c>
      <c r="BE207" s="230">
        <f>IF(N207="základní",J207,0)</f>
        <v>0</v>
      </c>
      <c r="BF207" s="230">
        <f>IF(N207="snížená",J207,0)</f>
        <v>0</v>
      </c>
      <c r="BG207" s="230">
        <f>IF(N207="zákl. přenesená",J207,0)</f>
        <v>0</v>
      </c>
      <c r="BH207" s="230">
        <f>IF(N207="sníž. přenesená",J207,0)</f>
        <v>0</v>
      </c>
      <c r="BI207" s="230">
        <f>IF(N207="nulová",J207,0)</f>
        <v>0</v>
      </c>
      <c r="BJ207" s="17" t="s">
        <v>86</v>
      </c>
      <c r="BK207" s="230">
        <f>ROUND(I207*H207,2)</f>
        <v>0</v>
      </c>
      <c r="BL207" s="17" t="s">
        <v>767</v>
      </c>
      <c r="BM207" s="229" t="s">
        <v>1008</v>
      </c>
    </row>
    <row r="208" s="2" customFormat="1">
      <c r="A208" s="38"/>
      <c r="B208" s="39"/>
      <c r="C208" s="40"/>
      <c r="D208" s="231" t="s">
        <v>172</v>
      </c>
      <c r="E208" s="40"/>
      <c r="F208" s="232" t="s">
        <v>2700</v>
      </c>
      <c r="G208" s="40"/>
      <c r="H208" s="40"/>
      <c r="I208" s="233"/>
      <c r="J208" s="40"/>
      <c r="K208" s="40"/>
      <c r="L208" s="44"/>
      <c r="M208" s="234"/>
      <c r="N208" s="235"/>
      <c r="O208" s="91"/>
      <c r="P208" s="91"/>
      <c r="Q208" s="91"/>
      <c r="R208" s="91"/>
      <c r="S208" s="91"/>
      <c r="T208" s="92"/>
      <c r="U208" s="38"/>
      <c r="V208" s="38"/>
      <c r="W208" s="38"/>
      <c r="X208" s="38"/>
      <c r="Y208" s="38"/>
      <c r="Z208" s="38"/>
      <c r="AA208" s="38"/>
      <c r="AB208" s="38"/>
      <c r="AC208" s="38"/>
      <c r="AD208" s="38"/>
      <c r="AE208" s="38"/>
      <c r="AT208" s="17" t="s">
        <v>172</v>
      </c>
      <c r="AU208" s="17" t="s">
        <v>86</v>
      </c>
    </row>
    <row r="209" s="2" customFormat="1" ht="16.5" customHeight="1">
      <c r="A209" s="38"/>
      <c r="B209" s="39"/>
      <c r="C209" s="218" t="s">
        <v>456</v>
      </c>
      <c r="D209" s="218" t="s">
        <v>165</v>
      </c>
      <c r="E209" s="219" t="s">
        <v>2701</v>
      </c>
      <c r="F209" s="220" t="s">
        <v>2702</v>
      </c>
      <c r="G209" s="221" t="s">
        <v>1677</v>
      </c>
      <c r="H209" s="222">
        <v>7</v>
      </c>
      <c r="I209" s="223"/>
      <c r="J209" s="224">
        <f>ROUND(I209*H209,2)</f>
        <v>0</v>
      </c>
      <c r="K209" s="220" t="s">
        <v>1</v>
      </c>
      <c r="L209" s="44"/>
      <c r="M209" s="225" t="s">
        <v>1</v>
      </c>
      <c r="N209" s="226" t="s">
        <v>43</v>
      </c>
      <c r="O209" s="91"/>
      <c r="P209" s="227">
        <f>O209*H209</f>
        <v>0</v>
      </c>
      <c r="Q209" s="227">
        <v>0</v>
      </c>
      <c r="R209" s="227">
        <f>Q209*H209</f>
        <v>0</v>
      </c>
      <c r="S209" s="227">
        <v>0</v>
      </c>
      <c r="T209" s="228">
        <f>S209*H209</f>
        <v>0</v>
      </c>
      <c r="U209" s="38"/>
      <c r="V209" s="38"/>
      <c r="W209" s="38"/>
      <c r="X209" s="38"/>
      <c r="Y209" s="38"/>
      <c r="Z209" s="38"/>
      <c r="AA209" s="38"/>
      <c r="AB209" s="38"/>
      <c r="AC209" s="38"/>
      <c r="AD209" s="38"/>
      <c r="AE209" s="38"/>
      <c r="AR209" s="229" t="s">
        <v>767</v>
      </c>
      <c r="AT209" s="229" t="s">
        <v>165</v>
      </c>
      <c r="AU209" s="229" t="s">
        <v>86</v>
      </c>
      <c r="AY209" s="17" t="s">
        <v>162</v>
      </c>
      <c r="BE209" s="230">
        <f>IF(N209="základní",J209,0)</f>
        <v>0</v>
      </c>
      <c r="BF209" s="230">
        <f>IF(N209="snížená",J209,0)</f>
        <v>0</v>
      </c>
      <c r="BG209" s="230">
        <f>IF(N209="zákl. přenesená",J209,0)</f>
        <v>0</v>
      </c>
      <c r="BH209" s="230">
        <f>IF(N209="sníž. přenesená",J209,0)</f>
        <v>0</v>
      </c>
      <c r="BI209" s="230">
        <f>IF(N209="nulová",J209,0)</f>
        <v>0</v>
      </c>
      <c r="BJ209" s="17" t="s">
        <v>86</v>
      </c>
      <c r="BK209" s="230">
        <f>ROUND(I209*H209,2)</f>
        <v>0</v>
      </c>
      <c r="BL209" s="17" t="s">
        <v>767</v>
      </c>
      <c r="BM209" s="229" t="s">
        <v>1019</v>
      </c>
    </row>
    <row r="210" s="2" customFormat="1" ht="16.5" customHeight="1">
      <c r="A210" s="38"/>
      <c r="B210" s="39"/>
      <c r="C210" s="273" t="s">
        <v>463</v>
      </c>
      <c r="D210" s="273" t="s">
        <v>616</v>
      </c>
      <c r="E210" s="274" t="s">
        <v>2703</v>
      </c>
      <c r="F210" s="275" t="s">
        <v>2702</v>
      </c>
      <c r="G210" s="276" t="s">
        <v>1677</v>
      </c>
      <c r="H210" s="277">
        <v>7</v>
      </c>
      <c r="I210" s="278"/>
      <c r="J210" s="279">
        <f>ROUND(I210*H210,2)</f>
        <v>0</v>
      </c>
      <c r="K210" s="275" t="s">
        <v>1</v>
      </c>
      <c r="L210" s="280"/>
      <c r="M210" s="281" t="s">
        <v>1</v>
      </c>
      <c r="N210" s="282" t="s">
        <v>43</v>
      </c>
      <c r="O210" s="91"/>
      <c r="P210" s="227">
        <f>O210*H210</f>
        <v>0</v>
      </c>
      <c r="Q210" s="227">
        <v>0</v>
      </c>
      <c r="R210" s="227">
        <f>Q210*H210</f>
        <v>0</v>
      </c>
      <c r="S210" s="227">
        <v>0</v>
      </c>
      <c r="T210" s="228">
        <f>S210*H210</f>
        <v>0</v>
      </c>
      <c r="U210" s="38"/>
      <c r="V210" s="38"/>
      <c r="W210" s="38"/>
      <c r="X210" s="38"/>
      <c r="Y210" s="38"/>
      <c r="Z210" s="38"/>
      <c r="AA210" s="38"/>
      <c r="AB210" s="38"/>
      <c r="AC210" s="38"/>
      <c r="AD210" s="38"/>
      <c r="AE210" s="38"/>
      <c r="AR210" s="229" t="s">
        <v>1735</v>
      </c>
      <c r="AT210" s="229" t="s">
        <v>616</v>
      </c>
      <c r="AU210" s="229" t="s">
        <v>86</v>
      </c>
      <c r="AY210" s="17" t="s">
        <v>162</v>
      </c>
      <c r="BE210" s="230">
        <f>IF(N210="základní",J210,0)</f>
        <v>0</v>
      </c>
      <c r="BF210" s="230">
        <f>IF(N210="snížená",J210,0)</f>
        <v>0</v>
      </c>
      <c r="BG210" s="230">
        <f>IF(N210="zákl. přenesená",J210,0)</f>
        <v>0</v>
      </c>
      <c r="BH210" s="230">
        <f>IF(N210="sníž. přenesená",J210,0)</f>
        <v>0</v>
      </c>
      <c r="BI210" s="230">
        <f>IF(N210="nulová",J210,0)</f>
        <v>0</v>
      </c>
      <c r="BJ210" s="17" t="s">
        <v>86</v>
      </c>
      <c r="BK210" s="230">
        <f>ROUND(I210*H210,2)</f>
        <v>0</v>
      </c>
      <c r="BL210" s="17" t="s">
        <v>767</v>
      </c>
      <c r="BM210" s="229" t="s">
        <v>1028</v>
      </c>
    </row>
    <row r="211" s="2" customFormat="1">
      <c r="A211" s="38"/>
      <c r="B211" s="39"/>
      <c r="C211" s="40"/>
      <c r="D211" s="231" t="s">
        <v>172</v>
      </c>
      <c r="E211" s="40"/>
      <c r="F211" s="232" t="s">
        <v>2704</v>
      </c>
      <c r="G211" s="40"/>
      <c r="H211" s="40"/>
      <c r="I211" s="233"/>
      <c r="J211" s="40"/>
      <c r="K211" s="40"/>
      <c r="L211" s="44"/>
      <c r="M211" s="234"/>
      <c r="N211" s="235"/>
      <c r="O211" s="91"/>
      <c r="P211" s="91"/>
      <c r="Q211" s="91"/>
      <c r="R211" s="91"/>
      <c r="S211" s="91"/>
      <c r="T211" s="92"/>
      <c r="U211" s="38"/>
      <c r="V211" s="38"/>
      <c r="W211" s="38"/>
      <c r="X211" s="38"/>
      <c r="Y211" s="38"/>
      <c r="Z211" s="38"/>
      <c r="AA211" s="38"/>
      <c r="AB211" s="38"/>
      <c r="AC211" s="38"/>
      <c r="AD211" s="38"/>
      <c r="AE211" s="38"/>
      <c r="AT211" s="17" t="s">
        <v>172</v>
      </c>
      <c r="AU211" s="17" t="s">
        <v>86</v>
      </c>
    </row>
    <row r="212" s="2" customFormat="1" ht="16.5" customHeight="1">
      <c r="A212" s="38"/>
      <c r="B212" s="39"/>
      <c r="C212" s="218" t="s">
        <v>467</v>
      </c>
      <c r="D212" s="218" t="s">
        <v>165</v>
      </c>
      <c r="E212" s="219" t="s">
        <v>2705</v>
      </c>
      <c r="F212" s="220" t="s">
        <v>2706</v>
      </c>
      <c r="G212" s="221" t="s">
        <v>1677</v>
      </c>
      <c r="H212" s="222">
        <v>4</v>
      </c>
      <c r="I212" s="223"/>
      <c r="J212" s="224">
        <f>ROUND(I212*H212,2)</f>
        <v>0</v>
      </c>
      <c r="K212" s="220" t="s">
        <v>1</v>
      </c>
      <c r="L212" s="44"/>
      <c r="M212" s="225" t="s">
        <v>1</v>
      </c>
      <c r="N212" s="226" t="s">
        <v>43</v>
      </c>
      <c r="O212" s="91"/>
      <c r="P212" s="227">
        <f>O212*H212</f>
        <v>0</v>
      </c>
      <c r="Q212" s="227">
        <v>0</v>
      </c>
      <c r="R212" s="227">
        <f>Q212*H212</f>
        <v>0</v>
      </c>
      <c r="S212" s="227">
        <v>0</v>
      </c>
      <c r="T212" s="228">
        <f>S212*H212</f>
        <v>0</v>
      </c>
      <c r="U212" s="38"/>
      <c r="V212" s="38"/>
      <c r="W212" s="38"/>
      <c r="X212" s="38"/>
      <c r="Y212" s="38"/>
      <c r="Z212" s="38"/>
      <c r="AA212" s="38"/>
      <c r="AB212" s="38"/>
      <c r="AC212" s="38"/>
      <c r="AD212" s="38"/>
      <c r="AE212" s="38"/>
      <c r="AR212" s="229" t="s">
        <v>767</v>
      </c>
      <c r="AT212" s="229" t="s">
        <v>165</v>
      </c>
      <c r="AU212" s="229" t="s">
        <v>86</v>
      </c>
      <c r="AY212" s="17" t="s">
        <v>162</v>
      </c>
      <c r="BE212" s="230">
        <f>IF(N212="základní",J212,0)</f>
        <v>0</v>
      </c>
      <c r="BF212" s="230">
        <f>IF(N212="snížená",J212,0)</f>
        <v>0</v>
      </c>
      <c r="BG212" s="230">
        <f>IF(N212="zákl. přenesená",J212,0)</f>
        <v>0</v>
      </c>
      <c r="BH212" s="230">
        <f>IF(N212="sníž. přenesená",J212,0)</f>
        <v>0</v>
      </c>
      <c r="BI212" s="230">
        <f>IF(N212="nulová",J212,0)</f>
        <v>0</v>
      </c>
      <c r="BJ212" s="17" t="s">
        <v>86</v>
      </c>
      <c r="BK212" s="230">
        <f>ROUND(I212*H212,2)</f>
        <v>0</v>
      </c>
      <c r="BL212" s="17" t="s">
        <v>767</v>
      </c>
      <c r="BM212" s="229" t="s">
        <v>1036</v>
      </c>
    </row>
    <row r="213" s="2" customFormat="1" ht="16.5" customHeight="1">
      <c r="A213" s="38"/>
      <c r="B213" s="39"/>
      <c r="C213" s="273" t="s">
        <v>471</v>
      </c>
      <c r="D213" s="273" t="s">
        <v>616</v>
      </c>
      <c r="E213" s="274" t="s">
        <v>2707</v>
      </c>
      <c r="F213" s="275" t="s">
        <v>2706</v>
      </c>
      <c r="G213" s="276" t="s">
        <v>1677</v>
      </c>
      <c r="H213" s="277">
        <v>4</v>
      </c>
      <c r="I213" s="278"/>
      <c r="J213" s="279">
        <f>ROUND(I213*H213,2)</f>
        <v>0</v>
      </c>
      <c r="K213" s="275" t="s">
        <v>1</v>
      </c>
      <c r="L213" s="280"/>
      <c r="M213" s="281" t="s">
        <v>1</v>
      </c>
      <c r="N213" s="282" t="s">
        <v>43</v>
      </c>
      <c r="O213" s="91"/>
      <c r="P213" s="227">
        <f>O213*H213</f>
        <v>0</v>
      </c>
      <c r="Q213" s="227">
        <v>0</v>
      </c>
      <c r="R213" s="227">
        <f>Q213*H213</f>
        <v>0</v>
      </c>
      <c r="S213" s="227">
        <v>0</v>
      </c>
      <c r="T213" s="228">
        <f>S213*H213</f>
        <v>0</v>
      </c>
      <c r="U213" s="38"/>
      <c r="V213" s="38"/>
      <c r="W213" s="38"/>
      <c r="X213" s="38"/>
      <c r="Y213" s="38"/>
      <c r="Z213" s="38"/>
      <c r="AA213" s="38"/>
      <c r="AB213" s="38"/>
      <c r="AC213" s="38"/>
      <c r="AD213" s="38"/>
      <c r="AE213" s="38"/>
      <c r="AR213" s="229" t="s">
        <v>1735</v>
      </c>
      <c r="AT213" s="229" t="s">
        <v>616</v>
      </c>
      <c r="AU213" s="229" t="s">
        <v>86</v>
      </c>
      <c r="AY213" s="17" t="s">
        <v>162</v>
      </c>
      <c r="BE213" s="230">
        <f>IF(N213="základní",J213,0)</f>
        <v>0</v>
      </c>
      <c r="BF213" s="230">
        <f>IF(N213="snížená",J213,0)</f>
        <v>0</v>
      </c>
      <c r="BG213" s="230">
        <f>IF(N213="zákl. přenesená",J213,0)</f>
        <v>0</v>
      </c>
      <c r="BH213" s="230">
        <f>IF(N213="sníž. přenesená",J213,0)</f>
        <v>0</v>
      </c>
      <c r="BI213" s="230">
        <f>IF(N213="nulová",J213,0)</f>
        <v>0</v>
      </c>
      <c r="BJ213" s="17" t="s">
        <v>86</v>
      </c>
      <c r="BK213" s="230">
        <f>ROUND(I213*H213,2)</f>
        <v>0</v>
      </c>
      <c r="BL213" s="17" t="s">
        <v>767</v>
      </c>
      <c r="BM213" s="229" t="s">
        <v>1045</v>
      </c>
    </row>
    <row r="214" s="2" customFormat="1">
      <c r="A214" s="38"/>
      <c r="B214" s="39"/>
      <c r="C214" s="40"/>
      <c r="D214" s="231" t="s">
        <v>172</v>
      </c>
      <c r="E214" s="40"/>
      <c r="F214" s="232" t="s">
        <v>2708</v>
      </c>
      <c r="G214" s="40"/>
      <c r="H214" s="40"/>
      <c r="I214" s="233"/>
      <c r="J214" s="40"/>
      <c r="K214" s="40"/>
      <c r="L214" s="44"/>
      <c r="M214" s="234"/>
      <c r="N214" s="235"/>
      <c r="O214" s="91"/>
      <c r="P214" s="91"/>
      <c r="Q214" s="91"/>
      <c r="R214" s="91"/>
      <c r="S214" s="91"/>
      <c r="T214" s="92"/>
      <c r="U214" s="38"/>
      <c r="V214" s="38"/>
      <c r="W214" s="38"/>
      <c r="X214" s="38"/>
      <c r="Y214" s="38"/>
      <c r="Z214" s="38"/>
      <c r="AA214" s="38"/>
      <c r="AB214" s="38"/>
      <c r="AC214" s="38"/>
      <c r="AD214" s="38"/>
      <c r="AE214" s="38"/>
      <c r="AT214" s="17" t="s">
        <v>172</v>
      </c>
      <c r="AU214" s="17" t="s">
        <v>86</v>
      </c>
    </row>
    <row r="215" s="2" customFormat="1" ht="16.5" customHeight="1">
      <c r="A215" s="38"/>
      <c r="B215" s="39"/>
      <c r="C215" s="218" t="s">
        <v>477</v>
      </c>
      <c r="D215" s="218" t="s">
        <v>165</v>
      </c>
      <c r="E215" s="219" t="s">
        <v>2709</v>
      </c>
      <c r="F215" s="220" t="s">
        <v>2710</v>
      </c>
      <c r="G215" s="221" t="s">
        <v>1677</v>
      </c>
      <c r="H215" s="222">
        <v>32</v>
      </c>
      <c r="I215" s="223"/>
      <c r="J215" s="224">
        <f>ROUND(I215*H215,2)</f>
        <v>0</v>
      </c>
      <c r="K215" s="220" t="s">
        <v>1</v>
      </c>
      <c r="L215" s="44"/>
      <c r="M215" s="225" t="s">
        <v>1</v>
      </c>
      <c r="N215" s="226" t="s">
        <v>43</v>
      </c>
      <c r="O215" s="91"/>
      <c r="P215" s="227">
        <f>O215*H215</f>
        <v>0</v>
      </c>
      <c r="Q215" s="227">
        <v>0</v>
      </c>
      <c r="R215" s="227">
        <f>Q215*H215</f>
        <v>0</v>
      </c>
      <c r="S215" s="227">
        <v>0</v>
      </c>
      <c r="T215" s="228">
        <f>S215*H215</f>
        <v>0</v>
      </c>
      <c r="U215" s="38"/>
      <c r="V215" s="38"/>
      <c r="W215" s="38"/>
      <c r="X215" s="38"/>
      <c r="Y215" s="38"/>
      <c r="Z215" s="38"/>
      <c r="AA215" s="38"/>
      <c r="AB215" s="38"/>
      <c r="AC215" s="38"/>
      <c r="AD215" s="38"/>
      <c r="AE215" s="38"/>
      <c r="AR215" s="229" t="s">
        <v>767</v>
      </c>
      <c r="AT215" s="229" t="s">
        <v>165</v>
      </c>
      <c r="AU215" s="229" t="s">
        <v>86</v>
      </c>
      <c r="AY215" s="17" t="s">
        <v>162</v>
      </c>
      <c r="BE215" s="230">
        <f>IF(N215="základní",J215,0)</f>
        <v>0</v>
      </c>
      <c r="BF215" s="230">
        <f>IF(N215="snížená",J215,0)</f>
        <v>0</v>
      </c>
      <c r="BG215" s="230">
        <f>IF(N215="zákl. přenesená",J215,0)</f>
        <v>0</v>
      </c>
      <c r="BH215" s="230">
        <f>IF(N215="sníž. přenesená",J215,0)</f>
        <v>0</v>
      </c>
      <c r="BI215" s="230">
        <f>IF(N215="nulová",J215,0)</f>
        <v>0</v>
      </c>
      <c r="BJ215" s="17" t="s">
        <v>86</v>
      </c>
      <c r="BK215" s="230">
        <f>ROUND(I215*H215,2)</f>
        <v>0</v>
      </c>
      <c r="BL215" s="17" t="s">
        <v>767</v>
      </c>
      <c r="BM215" s="229" t="s">
        <v>1055</v>
      </c>
    </row>
    <row r="216" s="2" customFormat="1" ht="16.5" customHeight="1">
      <c r="A216" s="38"/>
      <c r="B216" s="39"/>
      <c r="C216" s="273" t="s">
        <v>481</v>
      </c>
      <c r="D216" s="273" t="s">
        <v>616</v>
      </c>
      <c r="E216" s="274" t="s">
        <v>2711</v>
      </c>
      <c r="F216" s="275" t="s">
        <v>2710</v>
      </c>
      <c r="G216" s="276" t="s">
        <v>1677</v>
      </c>
      <c r="H216" s="277">
        <v>32</v>
      </c>
      <c r="I216" s="278"/>
      <c r="J216" s="279">
        <f>ROUND(I216*H216,2)</f>
        <v>0</v>
      </c>
      <c r="K216" s="275" t="s">
        <v>1</v>
      </c>
      <c r="L216" s="280"/>
      <c r="M216" s="281" t="s">
        <v>1</v>
      </c>
      <c r="N216" s="282" t="s">
        <v>43</v>
      </c>
      <c r="O216" s="91"/>
      <c r="P216" s="227">
        <f>O216*H216</f>
        <v>0</v>
      </c>
      <c r="Q216" s="227">
        <v>0</v>
      </c>
      <c r="R216" s="227">
        <f>Q216*H216</f>
        <v>0</v>
      </c>
      <c r="S216" s="227">
        <v>0</v>
      </c>
      <c r="T216" s="228">
        <f>S216*H216</f>
        <v>0</v>
      </c>
      <c r="U216" s="38"/>
      <c r="V216" s="38"/>
      <c r="W216" s="38"/>
      <c r="X216" s="38"/>
      <c r="Y216" s="38"/>
      <c r="Z216" s="38"/>
      <c r="AA216" s="38"/>
      <c r="AB216" s="38"/>
      <c r="AC216" s="38"/>
      <c r="AD216" s="38"/>
      <c r="AE216" s="38"/>
      <c r="AR216" s="229" t="s">
        <v>1735</v>
      </c>
      <c r="AT216" s="229" t="s">
        <v>616</v>
      </c>
      <c r="AU216" s="229" t="s">
        <v>86</v>
      </c>
      <c r="AY216" s="17" t="s">
        <v>162</v>
      </c>
      <c r="BE216" s="230">
        <f>IF(N216="základní",J216,0)</f>
        <v>0</v>
      </c>
      <c r="BF216" s="230">
        <f>IF(N216="snížená",J216,0)</f>
        <v>0</v>
      </c>
      <c r="BG216" s="230">
        <f>IF(N216="zákl. přenesená",J216,0)</f>
        <v>0</v>
      </c>
      <c r="BH216" s="230">
        <f>IF(N216="sníž. přenesená",J216,0)</f>
        <v>0</v>
      </c>
      <c r="BI216" s="230">
        <f>IF(N216="nulová",J216,0)</f>
        <v>0</v>
      </c>
      <c r="BJ216" s="17" t="s">
        <v>86</v>
      </c>
      <c r="BK216" s="230">
        <f>ROUND(I216*H216,2)</f>
        <v>0</v>
      </c>
      <c r="BL216" s="17" t="s">
        <v>767</v>
      </c>
      <c r="BM216" s="229" t="s">
        <v>1070</v>
      </c>
    </row>
    <row r="217" s="2" customFormat="1">
      <c r="A217" s="38"/>
      <c r="B217" s="39"/>
      <c r="C217" s="40"/>
      <c r="D217" s="231" t="s">
        <v>172</v>
      </c>
      <c r="E217" s="40"/>
      <c r="F217" s="232" t="s">
        <v>2712</v>
      </c>
      <c r="G217" s="40"/>
      <c r="H217" s="40"/>
      <c r="I217" s="233"/>
      <c r="J217" s="40"/>
      <c r="K217" s="40"/>
      <c r="L217" s="44"/>
      <c r="M217" s="234"/>
      <c r="N217" s="235"/>
      <c r="O217" s="91"/>
      <c r="P217" s="91"/>
      <c r="Q217" s="91"/>
      <c r="R217" s="91"/>
      <c r="S217" s="91"/>
      <c r="T217" s="92"/>
      <c r="U217" s="38"/>
      <c r="V217" s="38"/>
      <c r="W217" s="38"/>
      <c r="X217" s="38"/>
      <c r="Y217" s="38"/>
      <c r="Z217" s="38"/>
      <c r="AA217" s="38"/>
      <c r="AB217" s="38"/>
      <c r="AC217" s="38"/>
      <c r="AD217" s="38"/>
      <c r="AE217" s="38"/>
      <c r="AT217" s="17" t="s">
        <v>172</v>
      </c>
      <c r="AU217" s="17" t="s">
        <v>86</v>
      </c>
    </row>
    <row r="218" s="2" customFormat="1" ht="16.5" customHeight="1">
      <c r="A218" s="38"/>
      <c r="B218" s="39"/>
      <c r="C218" s="218" t="s">
        <v>487</v>
      </c>
      <c r="D218" s="218" t="s">
        <v>165</v>
      </c>
      <c r="E218" s="219" t="s">
        <v>2713</v>
      </c>
      <c r="F218" s="220" t="s">
        <v>2714</v>
      </c>
      <c r="G218" s="221" t="s">
        <v>1677</v>
      </c>
      <c r="H218" s="222">
        <v>10</v>
      </c>
      <c r="I218" s="223"/>
      <c r="J218" s="224">
        <f>ROUND(I218*H218,2)</f>
        <v>0</v>
      </c>
      <c r="K218" s="220" t="s">
        <v>1</v>
      </c>
      <c r="L218" s="44"/>
      <c r="M218" s="225" t="s">
        <v>1</v>
      </c>
      <c r="N218" s="226" t="s">
        <v>43</v>
      </c>
      <c r="O218" s="91"/>
      <c r="P218" s="227">
        <f>O218*H218</f>
        <v>0</v>
      </c>
      <c r="Q218" s="227">
        <v>0</v>
      </c>
      <c r="R218" s="227">
        <f>Q218*H218</f>
        <v>0</v>
      </c>
      <c r="S218" s="227">
        <v>0</v>
      </c>
      <c r="T218" s="228">
        <f>S218*H218</f>
        <v>0</v>
      </c>
      <c r="U218" s="38"/>
      <c r="V218" s="38"/>
      <c r="W218" s="38"/>
      <c r="X218" s="38"/>
      <c r="Y218" s="38"/>
      <c r="Z218" s="38"/>
      <c r="AA218" s="38"/>
      <c r="AB218" s="38"/>
      <c r="AC218" s="38"/>
      <c r="AD218" s="38"/>
      <c r="AE218" s="38"/>
      <c r="AR218" s="229" t="s">
        <v>767</v>
      </c>
      <c r="AT218" s="229" t="s">
        <v>165</v>
      </c>
      <c r="AU218" s="229" t="s">
        <v>86</v>
      </c>
      <c r="AY218" s="17" t="s">
        <v>162</v>
      </c>
      <c r="BE218" s="230">
        <f>IF(N218="základní",J218,0)</f>
        <v>0</v>
      </c>
      <c r="BF218" s="230">
        <f>IF(N218="snížená",J218,0)</f>
        <v>0</v>
      </c>
      <c r="BG218" s="230">
        <f>IF(N218="zákl. přenesená",J218,0)</f>
        <v>0</v>
      </c>
      <c r="BH218" s="230">
        <f>IF(N218="sníž. přenesená",J218,0)</f>
        <v>0</v>
      </c>
      <c r="BI218" s="230">
        <f>IF(N218="nulová",J218,0)</f>
        <v>0</v>
      </c>
      <c r="BJ218" s="17" t="s">
        <v>86</v>
      </c>
      <c r="BK218" s="230">
        <f>ROUND(I218*H218,2)</f>
        <v>0</v>
      </c>
      <c r="BL218" s="17" t="s">
        <v>767</v>
      </c>
      <c r="BM218" s="229" t="s">
        <v>1082</v>
      </c>
    </row>
    <row r="219" s="2" customFormat="1" ht="16.5" customHeight="1">
      <c r="A219" s="38"/>
      <c r="B219" s="39"/>
      <c r="C219" s="273" t="s">
        <v>493</v>
      </c>
      <c r="D219" s="273" t="s">
        <v>616</v>
      </c>
      <c r="E219" s="274" t="s">
        <v>2715</v>
      </c>
      <c r="F219" s="275" t="s">
        <v>2714</v>
      </c>
      <c r="G219" s="276" t="s">
        <v>1677</v>
      </c>
      <c r="H219" s="277">
        <v>10</v>
      </c>
      <c r="I219" s="278"/>
      <c r="J219" s="279">
        <f>ROUND(I219*H219,2)</f>
        <v>0</v>
      </c>
      <c r="K219" s="275" t="s">
        <v>1</v>
      </c>
      <c r="L219" s="280"/>
      <c r="M219" s="281" t="s">
        <v>1</v>
      </c>
      <c r="N219" s="282" t="s">
        <v>43</v>
      </c>
      <c r="O219" s="91"/>
      <c r="P219" s="227">
        <f>O219*H219</f>
        <v>0</v>
      </c>
      <c r="Q219" s="227">
        <v>0</v>
      </c>
      <c r="R219" s="227">
        <f>Q219*H219</f>
        <v>0</v>
      </c>
      <c r="S219" s="227">
        <v>0</v>
      </c>
      <c r="T219" s="228">
        <f>S219*H219</f>
        <v>0</v>
      </c>
      <c r="U219" s="38"/>
      <c r="V219" s="38"/>
      <c r="W219" s="38"/>
      <c r="X219" s="38"/>
      <c r="Y219" s="38"/>
      <c r="Z219" s="38"/>
      <c r="AA219" s="38"/>
      <c r="AB219" s="38"/>
      <c r="AC219" s="38"/>
      <c r="AD219" s="38"/>
      <c r="AE219" s="38"/>
      <c r="AR219" s="229" t="s">
        <v>1735</v>
      </c>
      <c r="AT219" s="229" t="s">
        <v>616</v>
      </c>
      <c r="AU219" s="229" t="s">
        <v>86</v>
      </c>
      <c r="AY219" s="17" t="s">
        <v>162</v>
      </c>
      <c r="BE219" s="230">
        <f>IF(N219="základní",J219,0)</f>
        <v>0</v>
      </c>
      <c r="BF219" s="230">
        <f>IF(N219="snížená",J219,0)</f>
        <v>0</v>
      </c>
      <c r="BG219" s="230">
        <f>IF(N219="zákl. přenesená",J219,0)</f>
        <v>0</v>
      </c>
      <c r="BH219" s="230">
        <f>IF(N219="sníž. přenesená",J219,0)</f>
        <v>0</v>
      </c>
      <c r="BI219" s="230">
        <f>IF(N219="nulová",J219,0)</f>
        <v>0</v>
      </c>
      <c r="BJ219" s="17" t="s">
        <v>86</v>
      </c>
      <c r="BK219" s="230">
        <f>ROUND(I219*H219,2)</f>
        <v>0</v>
      </c>
      <c r="BL219" s="17" t="s">
        <v>767</v>
      </c>
      <c r="BM219" s="229" t="s">
        <v>1091</v>
      </c>
    </row>
    <row r="220" s="2" customFormat="1">
      <c r="A220" s="38"/>
      <c r="B220" s="39"/>
      <c r="C220" s="40"/>
      <c r="D220" s="231" t="s">
        <v>172</v>
      </c>
      <c r="E220" s="40"/>
      <c r="F220" s="232" t="s">
        <v>2716</v>
      </c>
      <c r="G220" s="40"/>
      <c r="H220" s="40"/>
      <c r="I220" s="233"/>
      <c r="J220" s="40"/>
      <c r="K220" s="40"/>
      <c r="L220" s="44"/>
      <c r="M220" s="234"/>
      <c r="N220" s="235"/>
      <c r="O220" s="91"/>
      <c r="P220" s="91"/>
      <c r="Q220" s="91"/>
      <c r="R220" s="91"/>
      <c r="S220" s="91"/>
      <c r="T220" s="92"/>
      <c r="U220" s="38"/>
      <c r="V220" s="38"/>
      <c r="W220" s="38"/>
      <c r="X220" s="38"/>
      <c r="Y220" s="38"/>
      <c r="Z220" s="38"/>
      <c r="AA220" s="38"/>
      <c r="AB220" s="38"/>
      <c r="AC220" s="38"/>
      <c r="AD220" s="38"/>
      <c r="AE220" s="38"/>
      <c r="AT220" s="17" t="s">
        <v>172</v>
      </c>
      <c r="AU220" s="17" t="s">
        <v>86</v>
      </c>
    </row>
    <row r="221" s="2" customFormat="1" ht="16.5" customHeight="1">
      <c r="A221" s="38"/>
      <c r="B221" s="39"/>
      <c r="C221" s="218" t="s">
        <v>767</v>
      </c>
      <c r="D221" s="218" t="s">
        <v>165</v>
      </c>
      <c r="E221" s="219" t="s">
        <v>2717</v>
      </c>
      <c r="F221" s="220" t="s">
        <v>2718</v>
      </c>
      <c r="G221" s="221" t="s">
        <v>1677</v>
      </c>
      <c r="H221" s="222">
        <v>14</v>
      </c>
      <c r="I221" s="223"/>
      <c r="J221" s="224">
        <f>ROUND(I221*H221,2)</f>
        <v>0</v>
      </c>
      <c r="K221" s="220" t="s">
        <v>1</v>
      </c>
      <c r="L221" s="44"/>
      <c r="M221" s="225" t="s">
        <v>1</v>
      </c>
      <c r="N221" s="226" t="s">
        <v>43</v>
      </c>
      <c r="O221" s="91"/>
      <c r="P221" s="227">
        <f>O221*H221</f>
        <v>0</v>
      </c>
      <c r="Q221" s="227">
        <v>0</v>
      </c>
      <c r="R221" s="227">
        <f>Q221*H221</f>
        <v>0</v>
      </c>
      <c r="S221" s="227">
        <v>0</v>
      </c>
      <c r="T221" s="228">
        <f>S221*H221</f>
        <v>0</v>
      </c>
      <c r="U221" s="38"/>
      <c r="V221" s="38"/>
      <c r="W221" s="38"/>
      <c r="X221" s="38"/>
      <c r="Y221" s="38"/>
      <c r="Z221" s="38"/>
      <c r="AA221" s="38"/>
      <c r="AB221" s="38"/>
      <c r="AC221" s="38"/>
      <c r="AD221" s="38"/>
      <c r="AE221" s="38"/>
      <c r="AR221" s="229" t="s">
        <v>767</v>
      </c>
      <c r="AT221" s="229" t="s">
        <v>165</v>
      </c>
      <c r="AU221" s="229" t="s">
        <v>86</v>
      </c>
      <c r="AY221" s="17" t="s">
        <v>162</v>
      </c>
      <c r="BE221" s="230">
        <f>IF(N221="základní",J221,0)</f>
        <v>0</v>
      </c>
      <c r="BF221" s="230">
        <f>IF(N221="snížená",J221,0)</f>
        <v>0</v>
      </c>
      <c r="BG221" s="230">
        <f>IF(N221="zákl. přenesená",J221,0)</f>
        <v>0</v>
      </c>
      <c r="BH221" s="230">
        <f>IF(N221="sníž. přenesená",J221,0)</f>
        <v>0</v>
      </c>
      <c r="BI221" s="230">
        <f>IF(N221="nulová",J221,0)</f>
        <v>0</v>
      </c>
      <c r="BJ221" s="17" t="s">
        <v>86</v>
      </c>
      <c r="BK221" s="230">
        <f>ROUND(I221*H221,2)</f>
        <v>0</v>
      </c>
      <c r="BL221" s="17" t="s">
        <v>767</v>
      </c>
      <c r="BM221" s="229" t="s">
        <v>1102</v>
      </c>
    </row>
    <row r="222" s="2" customFormat="1" ht="16.5" customHeight="1">
      <c r="A222" s="38"/>
      <c r="B222" s="39"/>
      <c r="C222" s="273" t="s">
        <v>771</v>
      </c>
      <c r="D222" s="273" t="s">
        <v>616</v>
      </c>
      <c r="E222" s="274" t="s">
        <v>2719</v>
      </c>
      <c r="F222" s="275" t="s">
        <v>2718</v>
      </c>
      <c r="G222" s="276" t="s">
        <v>1677</v>
      </c>
      <c r="H222" s="277">
        <v>14</v>
      </c>
      <c r="I222" s="278"/>
      <c r="J222" s="279">
        <f>ROUND(I222*H222,2)</f>
        <v>0</v>
      </c>
      <c r="K222" s="275" t="s">
        <v>1</v>
      </c>
      <c r="L222" s="280"/>
      <c r="M222" s="281" t="s">
        <v>1</v>
      </c>
      <c r="N222" s="282" t="s">
        <v>43</v>
      </c>
      <c r="O222" s="91"/>
      <c r="P222" s="227">
        <f>O222*H222</f>
        <v>0</v>
      </c>
      <c r="Q222" s="227">
        <v>0</v>
      </c>
      <c r="R222" s="227">
        <f>Q222*H222</f>
        <v>0</v>
      </c>
      <c r="S222" s="227">
        <v>0</v>
      </c>
      <c r="T222" s="228">
        <f>S222*H222</f>
        <v>0</v>
      </c>
      <c r="U222" s="38"/>
      <c r="V222" s="38"/>
      <c r="W222" s="38"/>
      <c r="X222" s="38"/>
      <c r="Y222" s="38"/>
      <c r="Z222" s="38"/>
      <c r="AA222" s="38"/>
      <c r="AB222" s="38"/>
      <c r="AC222" s="38"/>
      <c r="AD222" s="38"/>
      <c r="AE222" s="38"/>
      <c r="AR222" s="229" t="s">
        <v>1735</v>
      </c>
      <c r="AT222" s="229" t="s">
        <v>616</v>
      </c>
      <c r="AU222" s="229" t="s">
        <v>86</v>
      </c>
      <c r="AY222" s="17" t="s">
        <v>162</v>
      </c>
      <c r="BE222" s="230">
        <f>IF(N222="základní",J222,0)</f>
        <v>0</v>
      </c>
      <c r="BF222" s="230">
        <f>IF(N222="snížená",J222,0)</f>
        <v>0</v>
      </c>
      <c r="BG222" s="230">
        <f>IF(N222="zákl. přenesená",J222,0)</f>
        <v>0</v>
      </c>
      <c r="BH222" s="230">
        <f>IF(N222="sníž. přenesená",J222,0)</f>
        <v>0</v>
      </c>
      <c r="BI222" s="230">
        <f>IF(N222="nulová",J222,0)</f>
        <v>0</v>
      </c>
      <c r="BJ222" s="17" t="s">
        <v>86</v>
      </c>
      <c r="BK222" s="230">
        <f>ROUND(I222*H222,2)</f>
        <v>0</v>
      </c>
      <c r="BL222" s="17" t="s">
        <v>767</v>
      </c>
      <c r="BM222" s="229" t="s">
        <v>1110</v>
      </c>
    </row>
    <row r="223" s="2" customFormat="1">
      <c r="A223" s="38"/>
      <c r="B223" s="39"/>
      <c r="C223" s="40"/>
      <c r="D223" s="231" t="s">
        <v>172</v>
      </c>
      <c r="E223" s="40"/>
      <c r="F223" s="232" t="s">
        <v>2720</v>
      </c>
      <c r="G223" s="40"/>
      <c r="H223" s="40"/>
      <c r="I223" s="233"/>
      <c r="J223" s="40"/>
      <c r="K223" s="40"/>
      <c r="L223" s="44"/>
      <c r="M223" s="234"/>
      <c r="N223" s="235"/>
      <c r="O223" s="91"/>
      <c r="P223" s="91"/>
      <c r="Q223" s="91"/>
      <c r="R223" s="91"/>
      <c r="S223" s="91"/>
      <c r="T223" s="92"/>
      <c r="U223" s="38"/>
      <c r="V223" s="38"/>
      <c r="W223" s="38"/>
      <c r="X223" s="38"/>
      <c r="Y223" s="38"/>
      <c r="Z223" s="38"/>
      <c r="AA223" s="38"/>
      <c r="AB223" s="38"/>
      <c r="AC223" s="38"/>
      <c r="AD223" s="38"/>
      <c r="AE223" s="38"/>
      <c r="AT223" s="17" t="s">
        <v>172</v>
      </c>
      <c r="AU223" s="17" t="s">
        <v>86</v>
      </c>
    </row>
    <row r="224" s="2" customFormat="1" ht="16.5" customHeight="1">
      <c r="A224" s="38"/>
      <c r="B224" s="39"/>
      <c r="C224" s="218" t="s">
        <v>777</v>
      </c>
      <c r="D224" s="218" t="s">
        <v>165</v>
      </c>
      <c r="E224" s="219" t="s">
        <v>2721</v>
      </c>
      <c r="F224" s="220" t="s">
        <v>2722</v>
      </c>
      <c r="G224" s="221" t="s">
        <v>1677</v>
      </c>
      <c r="H224" s="222">
        <v>5</v>
      </c>
      <c r="I224" s="223"/>
      <c r="J224" s="224">
        <f>ROUND(I224*H224,2)</f>
        <v>0</v>
      </c>
      <c r="K224" s="220" t="s">
        <v>1</v>
      </c>
      <c r="L224" s="44"/>
      <c r="M224" s="225" t="s">
        <v>1</v>
      </c>
      <c r="N224" s="226" t="s">
        <v>43</v>
      </c>
      <c r="O224" s="91"/>
      <c r="P224" s="227">
        <f>O224*H224</f>
        <v>0</v>
      </c>
      <c r="Q224" s="227">
        <v>0</v>
      </c>
      <c r="R224" s="227">
        <f>Q224*H224</f>
        <v>0</v>
      </c>
      <c r="S224" s="227">
        <v>0</v>
      </c>
      <c r="T224" s="228">
        <f>S224*H224</f>
        <v>0</v>
      </c>
      <c r="U224" s="38"/>
      <c r="V224" s="38"/>
      <c r="W224" s="38"/>
      <c r="X224" s="38"/>
      <c r="Y224" s="38"/>
      <c r="Z224" s="38"/>
      <c r="AA224" s="38"/>
      <c r="AB224" s="38"/>
      <c r="AC224" s="38"/>
      <c r="AD224" s="38"/>
      <c r="AE224" s="38"/>
      <c r="AR224" s="229" t="s">
        <v>767</v>
      </c>
      <c r="AT224" s="229" t="s">
        <v>165</v>
      </c>
      <c r="AU224" s="229" t="s">
        <v>86</v>
      </c>
      <c r="AY224" s="17" t="s">
        <v>162</v>
      </c>
      <c r="BE224" s="230">
        <f>IF(N224="základní",J224,0)</f>
        <v>0</v>
      </c>
      <c r="BF224" s="230">
        <f>IF(N224="snížená",J224,0)</f>
        <v>0</v>
      </c>
      <c r="BG224" s="230">
        <f>IF(N224="zákl. přenesená",J224,0)</f>
        <v>0</v>
      </c>
      <c r="BH224" s="230">
        <f>IF(N224="sníž. přenesená",J224,0)</f>
        <v>0</v>
      </c>
      <c r="BI224" s="230">
        <f>IF(N224="nulová",J224,0)</f>
        <v>0</v>
      </c>
      <c r="BJ224" s="17" t="s">
        <v>86</v>
      </c>
      <c r="BK224" s="230">
        <f>ROUND(I224*H224,2)</f>
        <v>0</v>
      </c>
      <c r="BL224" s="17" t="s">
        <v>767</v>
      </c>
      <c r="BM224" s="229" t="s">
        <v>1122</v>
      </c>
    </row>
    <row r="225" s="2" customFormat="1" ht="16.5" customHeight="1">
      <c r="A225" s="38"/>
      <c r="B225" s="39"/>
      <c r="C225" s="273" t="s">
        <v>782</v>
      </c>
      <c r="D225" s="273" t="s">
        <v>616</v>
      </c>
      <c r="E225" s="274" t="s">
        <v>2723</v>
      </c>
      <c r="F225" s="275" t="s">
        <v>2722</v>
      </c>
      <c r="G225" s="276" t="s">
        <v>1677</v>
      </c>
      <c r="H225" s="277">
        <v>5</v>
      </c>
      <c r="I225" s="278"/>
      <c r="J225" s="279">
        <f>ROUND(I225*H225,2)</f>
        <v>0</v>
      </c>
      <c r="K225" s="275" t="s">
        <v>1</v>
      </c>
      <c r="L225" s="280"/>
      <c r="M225" s="281" t="s">
        <v>1</v>
      </c>
      <c r="N225" s="282" t="s">
        <v>43</v>
      </c>
      <c r="O225" s="91"/>
      <c r="P225" s="227">
        <f>O225*H225</f>
        <v>0</v>
      </c>
      <c r="Q225" s="227">
        <v>0</v>
      </c>
      <c r="R225" s="227">
        <f>Q225*H225</f>
        <v>0</v>
      </c>
      <c r="S225" s="227">
        <v>0</v>
      </c>
      <c r="T225" s="228">
        <f>S225*H225</f>
        <v>0</v>
      </c>
      <c r="U225" s="38"/>
      <c r="V225" s="38"/>
      <c r="W225" s="38"/>
      <c r="X225" s="38"/>
      <c r="Y225" s="38"/>
      <c r="Z225" s="38"/>
      <c r="AA225" s="38"/>
      <c r="AB225" s="38"/>
      <c r="AC225" s="38"/>
      <c r="AD225" s="38"/>
      <c r="AE225" s="38"/>
      <c r="AR225" s="229" t="s">
        <v>1735</v>
      </c>
      <c r="AT225" s="229" t="s">
        <v>616</v>
      </c>
      <c r="AU225" s="229" t="s">
        <v>86</v>
      </c>
      <c r="AY225" s="17" t="s">
        <v>162</v>
      </c>
      <c r="BE225" s="230">
        <f>IF(N225="základní",J225,0)</f>
        <v>0</v>
      </c>
      <c r="BF225" s="230">
        <f>IF(N225="snížená",J225,0)</f>
        <v>0</v>
      </c>
      <c r="BG225" s="230">
        <f>IF(N225="zákl. přenesená",J225,0)</f>
        <v>0</v>
      </c>
      <c r="BH225" s="230">
        <f>IF(N225="sníž. přenesená",J225,0)</f>
        <v>0</v>
      </c>
      <c r="BI225" s="230">
        <f>IF(N225="nulová",J225,0)</f>
        <v>0</v>
      </c>
      <c r="BJ225" s="17" t="s">
        <v>86</v>
      </c>
      <c r="BK225" s="230">
        <f>ROUND(I225*H225,2)</f>
        <v>0</v>
      </c>
      <c r="BL225" s="17" t="s">
        <v>767</v>
      </c>
      <c r="BM225" s="229" t="s">
        <v>1131</v>
      </c>
    </row>
    <row r="226" s="2" customFormat="1">
      <c r="A226" s="38"/>
      <c r="B226" s="39"/>
      <c r="C226" s="40"/>
      <c r="D226" s="231" t="s">
        <v>172</v>
      </c>
      <c r="E226" s="40"/>
      <c r="F226" s="232" t="s">
        <v>2724</v>
      </c>
      <c r="G226" s="40"/>
      <c r="H226" s="40"/>
      <c r="I226" s="233"/>
      <c r="J226" s="40"/>
      <c r="K226" s="40"/>
      <c r="L226" s="44"/>
      <c r="M226" s="234"/>
      <c r="N226" s="235"/>
      <c r="O226" s="91"/>
      <c r="P226" s="91"/>
      <c r="Q226" s="91"/>
      <c r="R226" s="91"/>
      <c r="S226" s="91"/>
      <c r="T226" s="92"/>
      <c r="U226" s="38"/>
      <c r="V226" s="38"/>
      <c r="W226" s="38"/>
      <c r="X226" s="38"/>
      <c r="Y226" s="38"/>
      <c r="Z226" s="38"/>
      <c r="AA226" s="38"/>
      <c r="AB226" s="38"/>
      <c r="AC226" s="38"/>
      <c r="AD226" s="38"/>
      <c r="AE226" s="38"/>
      <c r="AT226" s="17" t="s">
        <v>172</v>
      </c>
      <c r="AU226" s="17" t="s">
        <v>86</v>
      </c>
    </row>
    <row r="227" s="2" customFormat="1" ht="16.5" customHeight="1">
      <c r="A227" s="38"/>
      <c r="B227" s="39"/>
      <c r="C227" s="218" t="s">
        <v>786</v>
      </c>
      <c r="D227" s="218" t="s">
        <v>165</v>
      </c>
      <c r="E227" s="219" t="s">
        <v>2725</v>
      </c>
      <c r="F227" s="220" t="s">
        <v>2726</v>
      </c>
      <c r="G227" s="221" t="s">
        <v>1677</v>
      </c>
      <c r="H227" s="222">
        <v>3</v>
      </c>
      <c r="I227" s="223"/>
      <c r="J227" s="224">
        <f>ROUND(I227*H227,2)</f>
        <v>0</v>
      </c>
      <c r="K227" s="220" t="s">
        <v>1</v>
      </c>
      <c r="L227" s="44"/>
      <c r="M227" s="225" t="s">
        <v>1</v>
      </c>
      <c r="N227" s="226" t="s">
        <v>43</v>
      </c>
      <c r="O227" s="91"/>
      <c r="P227" s="227">
        <f>O227*H227</f>
        <v>0</v>
      </c>
      <c r="Q227" s="227">
        <v>0</v>
      </c>
      <c r="R227" s="227">
        <f>Q227*H227</f>
        <v>0</v>
      </c>
      <c r="S227" s="227">
        <v>0</v>
      </c>
      <c r="T227" s="228">
        <f>S227*H227</f>
        <v>0</v>
      </c>
      <c r="U227" s="38"/>
      <c r="V227" s="38"/>
      <c r="W227" s="38"/>
      <c r="X227" s="38"/>
      <c r="Y227" s="38"/>
      <c r="Z227" s="38"/>
      <c r="AA227" s="38"/>
      <c r="AB227" s="38"/>
      <c r="AC227" s="38"/>
      <c r="AD227" s="38"/>
      <c r="AE227" s="38"/>
      <c r="AR227" s="229" t="s">
        <v>767</v>
      </c>
      <c r="AT227" s="229" t="s">
        <v>165</v>
      </c>
      <c r="AU227" s="229" t="s">
        <v>86</v>
      </c>
      <c r="AY227" s="17" t="s">
        <v>162</v>
      </c>
      <c r="BE227" s="230">
        <f>IF(N227="základní",J227,0)</f>
        <v>0</v>
      </c>
      <c r="BF227" s="230">
        <f>IF(N227="snížená",J227,0)</f>
        <v>0</v>
      </c>
      <c r="BG227" s="230">
        <f>IF(N227="zákl. přenesená",J227,0)</f>
        <v>0</v>
      </c>
      <c r="BH227" s="230">
        <f>IF(N227="sníž. přenesená",J227,0)</f>
        <v>0</v>
      </c>
      <c r="BI227" s="230">
        <f>IF(N227="nulová",J227,0)</f>
        <v>0</v>
      </c>
      <c r="BJ227" s="17" t="s">
        <v>86</v>
      </c>
      <c r="BK227" s="230">
        <f>ROUND(I227*H227,2)</f>
        <v>0</v>
      </c>
      <c r="BL227" s="17" t="s">
        <v>767</v>
      </c>
      <c r="BM227" s="229" t="s">
        <v>1137</v>
      </c>
    </row>
    <row r="228" s="2" customFormat="1" ht="16.5" customHeight="1">
      <c r="A228" s="38"/>
      <c r="B228" s="39"/>
      <c r="C228" s="273" t="s">
        <v>793</v>
      </c>
      <c r="D228" s="273" t="s">
        <v>616</v>
      </c>
      <c r="E228" s="274" t="s">
        <v>2727</v>
      </c>
      <c r="F228" s="275" t="s">
        <v>2726</v>
      </c>
      <c r="G228" s="276" t="s">
        <v>1677</v>
      </c>
      <c r="H228" s="277">
        <v>3</v>
      </c>
      <c r="I228" s="278"/>
      <c r="J228" s="279">
        <f>ROUND(I228*H228,2)</f>
        <v>0</v>
      </c>
      <c r="K228" s="275" t="s">
        <v>1</v>
      </c>
      <c r="L228" s="280"/>
      <c r="M228" s="281" t="s">
        <v>1</v>
      </c>
      <c r="N228" s="282" t="s">
        <v>43</v>
      </c>
      <c r="O228" s="91"/>
      <c r="P228" s="227">
        <f>O228*H228</f>
        <v>0</v>
      </c>
      <c r="Q228" s="227">
        <v>0</v>
      </c>
      <c r="R228" s="227">
        <f>Q228*H228</f>
        <v>0</v>
      </c>
      <c r="S228" s="227">
        <v>0</v>
      </c>
      <c r="T228" s="228">
        <f>S228*H228</f>
        <v>0</v>
      </c>
      <c r="U228" s="38"/>
      <c r="V228" s="38"/>
      <c r="W228" s="38"/>
      <c r="X228" s="38"/>
      <c r="Y228" s="38"/>
      <c r="Z228" s="38"/>
      <c r="AA228" s="38"/>
      <c r="AB228" s="38"/>
      <c r="AC228" s="38"/>
      <c r="AD228" s="38"/>
      <c r="AE228" s="38"/>
      <c r="AR228" s="229" t="s">
        <v>1735</v>
      </c>
      <c r="AT228" s="229" t="s">
        <v>616</v>
      </c>
      <c r="AU228" s="229" t="s">
        <v>86</v>
      </c>
      <c r="AY228" s="17" t="s">
        <v>162</v>
      </c>
      <c r="BE228" s="230">
        <f>IF(N228="základní",J228,0)</f>
        <v>0</v>
      </c>
      <c r="BF228" s="230">
        <f>IF(N228="snížená",J228,0)</f>
        <v>0</v>
      </c>
      <c r="BG228" s="230">
        <f>IF(N228="zákl. přenesená",J228,0)</f>
        <v>0</v>
      </c>
      <c r="BH228" s="230">
        <f>IF(N228="sníž. přenesená",J228,0)</f>
        <v>0</v>
      </c>
      <c r="BI228" s="230">
        <f>IF(N228="nulová",J228,0)</f>
        <v>0</v>
      </c>
      <c r="BJ228" s="17" t="s">
        <v>86</v>
      </c>
      <c r="BK228" s="230">
        <f>ROUND(I228*H228,2)</f>
        <v>0</v>
      </c>
      <c r="BL228" s="17" t="s">
        <v>767</v>
      </c>
      <c r="BM228" s="229" t="s">
        <v>1145</v>
      </c>
    </row>
    <row r="229" s="2" customFormat="1">
      <c r="A229" s="38"/>
      <c r="B229" s="39"/>
      <c r="C229" s="40"/>
      <c r="D229" s="231" t="s">
        <v>172</v>
      </c>
      <c r="E229" s="40"/>
      <c r="F229" s="232" t="s">
        <v>2728</v>
      </c>
      <c r="G229" s="40"/>
      <c r="H229" s="40"/>
      <c r="I229" s="233"/>
      <c r="J229" s="40"/>
      <c r="K229" s="40"/>
      <c r="L229" s="44"/>
      <c r="M229" s="234"/>
      <c r="N229" s="235"/>
      <c r="O229" s="91"/>
      <c r="P229" s="91"/>
      <c r="Q229" s="91"/>
      <c r="R229" s="91"/>
      <c r="S229" s="91"/>
      <c r="T229" s="92"/>
      <c r="U229" s="38"/>
      <c r="V229" s="38"/>
      <c r="W229" s="38"/>
      <c r="X229" s="38"/>
      <c r="Y229" s="38"/>
      <c r="Z229" s="38"/>
      <c r="AA229" s="38"/>
      <c r="AB229" s="38"/>
      <c r="AC229" s="38"/>
      <c r="AD229" s="38"/>
      <c r="AE229" s="38"/>
      <c r="AT229" s="17" t="s">
        <v>172</v>
      </c>
      <c r="AU229" s="17" t="s">
        <v>86</v>
      </c>
    </row>
    <row r="230" s="2" customFormat="1" ht="16.5" customHeight="1">
      <c r="A230" s="38"/>
      <c r="B230" s="39"/>
      <c r="C230" s="218" t="s">
        <v>797</v>
      </c>
      <c r="D230" s="218" t="s">
        <v>165</v>
      </c>
      <c r="E230" s="219" t="s">
        <v>2729</v>
      </c>
      <c r="F230" s="220" t="s">
        <v>2730</v>
      </c>
      <c r="G230" s="221" t="s">
        <v>1677</v>
      </c>
      <c r="H230" s="222">
        <v>14</v>
      </c>
      <c r="I230" s="223"/>
      <c r="J230" s="224">
        <f>ROUND(I230*H230,2)</f>
        <v>0</v>
      </c>
      <c r="K230" s="220" t="s">
        <v>1</v>
      </c>
      <c r="L230" s="44"/>
      <c r="M230" s="225" t="s">
        <v>1</v>
      </c>
      <c r="N230" s="226" t="s">
        <v>43</v>
      </c>
      <c r="O230" s="91"/>
      <c r="P230" s="227">
        <f>O230*H230</f>
        <v>0</v>
      </c>
      <c r="Q230" s="227">
        <v>0</v>
      </c>
      <c r="R230" s="227">
        <f>Q230*H230</f>
        <v>0</v>
      </c>
      <c r="S230" s="227">
        <v>0</v>
      </c>
      <c r="T230" s="228">
        <f>S230*H230</f>
        <v>0</v>
      </c>
      <c r="U230" s="38"/>
      <c r="V230" s="38"/>
      <c r="W230" s="38"/>
      <c r="X230" s="38"/>
      <c r="Y230" s="38"/>
      <c r="Z230" s="38"/>
      <c r="AA230" s="38"/>
      <c r="AB230" s="38"/>
      <c r="AC230" s="38"/>
      <c r="AD230" s="38"/>
      <c r="AE230" s="38"/>
      <c r="AR230" s="229" t="s">
        <v>767</v>
      </c>
      <c r="AT230" s="229" t="s">
        <v>165</v>
      </c>
      <c r="AU230" s="229" t="s">
        <v>86</v>
      </c>
      <c r="AY230" s="17" t="s">
        <v>162</v>
      </c>
      <c r="BE230" s="230">
        <f>IF(N230="základní",J230,0)</f>
        <v>0</v>
      </c>
      <c r="BF230" s="230">
        <f>IF(N230="snížená",J230,0)</f>
        <v>0</v>
      </c>
      <c r="BG230" s="230">
        <f>IF(N230="zákl. přenesená",J230,0)</f>
        <v>0</v>
      </c>
      <c r="BH230" s="230">
        <f>IF(N230="sníž. přenesená",J230,0)</f>
        <v>0</v>
      </c>
      <c r="BI230" s="230">
        <f>IF(N230="nulová",J230,0)</f>
        <v>0</v>
      </c>
      <c r="BJ230" s="17" t="s">
        <v>86</v>
      </c>
      <c r="BK230" s="230">
        <f>ROUND(I230*H230,2)</f>
        <v>0</v>
      </c>
      <c r="BL230" s="17" t="s">
        <v>767</v>
      </c>
      <c r="BM230" s="229" t="s">
        <v>1156</v>
      </c>
    </row>
    <row r="231" s="2" customFormat="1" ht="16.5" customHeight="1">
      <c r="A231" s="38"/>
      <c r="B231" s="39"/>
      <c r="C231" s="273" t="s">
        <v>802</v>
      </c>
      <c r="D231" s="273" t="s">
        <v>616</v>
      </c>
      <c r="E231" s="274" t="s">
        <v>2731</v>
      </c>
      <c r="F231" s="275" t="s">
        <v>2730</v>
      </c>
      <c r="G231" s="276" t="s">
        <v>1677</v>
      </c>
      <c r="H231" s="277">
        <v>14</v>
      </c>
      <c r="I231" s="278"/>
      <c r="J231" s="279">
        <f>ROUND(I231*H231,2)</f>
        <v>0</v>
      </c>
      <c r="K231" s="275" t="s">
        <v>1</v>
      </c>
      <c r="L231" s="280"/>
      <c r="M231" s="281" t="s">
        <v>1</v>
      </c>
      <c r="N231" s="282" t="s">
        <v>43</v>
      </c>
      <c r="O231" s="91"/>
      <c r="P231" s="227">
        <f>O231*H231</f>
        <v>0</v>
      </c>
      <c r="Q231" s="227">
        <v>0</v>
      </c>
      <c r="R231" s="227">
        <f>Q231*H231</f>
        <v>0</v>
      </c>
      <c r="S231" s="227">
        <v>0</v>
      </c>
      <c r="T231" s="228">
        <f>S231*H231</f>
        <v>0</v>
      </c>
      <c r="U231" s="38"/>
      <c r="V231" s="38"/>
      <c r="W231" s="38"/>
      <c r="X231" s="38"/>
      <c r="Y231" s="38"/>
      <c r="Z231" s="38"/>
      <c r="AA231" s="38"/>
      <c r="AB231" s="38"/>
      <c r="AC231" s="38"/>
      <c r="AD231" s="38"/>
      <c r="AE231" s="38"/>
      <c r="AR231" s="229" t="s">
        <v>1735</v>
      </c>
      <c r="AT231" s="229" t="s">
        <v>616</v>
      </c>
      <c r="AU231" s="229" t="s">
        <v>86</v>
      </c>
      <c r="AY231" s="17" t="s">
        <v>162</v>
      </c>
      <c r="BE231" s="230">
        <f>IF(N231="základní",J231,0)</f>
        <v>0</v>
      </c>
      <c r="BF231" s="230">
        <f>IF(N231="snížená",J231,0)</f>
        <v>0</v>
      </c>
      <c r="BG231" s="230">
        <f>IF(N231="zákl. přenesená",J231,0)</f>
        <v>0</v>
      </c>
      <c r="BH231" s="230">
        <f>IF(N231="sníž. přenesená",J231,0)</f>
        <v>0</v>
      </c>
      <c r="BI231" s="230">
        <f>IF(N231="nulová",J231,0)</f>
        <v>0</v>
      </c>
      <c r="BJ231" s="17" t="s">
        <v>86</v>
      </c>
      <c r="BK231" s="230">
        <f>ROUND(I231*H231,2)</f>
        <v>0</v>
      </c>
      <c r="BL231" s="17" t="s">
        <v>767</v>
      </c>
      <c r="BM231" s="229" t="s">
        <v>1166</v>
      </c>
    </row>
    <row r="232" s="2" customFormat="1">
      <c r="A232" s="38"/>
      <c r="B232" s="39"/>
      <c r="C232" s="40"/>
      <c r="D232" s="231" t="s">
        <v>172</v>
      </c>
      <c r="E232" s="40"/>
      <c r="F232" s="232" t="s">
        <v>2732</v>
      </c>
      <c r="G232" s="40"/>
      <c r="H232" s="40"/>
      <c r="I232" s="233"/>
      <c r="J232" s="40"/>
      <c r="K232" s="40"/>
      <c r="L232" s="44"/>
      <c r="M232" s="234"/>
      <c r="N232" s="235"/>
      <c r="O232" s="91"/>
      <c r="P232" s="91"/>
      <c r="Q232" s="91"/>
      <c r="R232" s="91"/>
      <c r="S232" s="91"/>
      <c r="T232" s="92"/>
      <c r="U232" s="38"/>
      <c r="V232" s="38"/>
      <c r="W232" s="38"/>
      <c r="X232" s="38"/>
      <c r="Y232" s="38"/>
      <c r="Z232" s="38"/>
      <c r="AA232" s="38"/>
      <c r="AB232" s="38"/>
      <c r="AC232" s="38"/>
      <c r="AD232" s="38"/>
      <c r="AE232" s="38"/>
      <c r="AT232" s="17" t="s">
        <v>172</v>
      </c>
      <c r="AU232" s="17" t="s">
        <v>86</v>
      </c>
    </row>
    <row r="233" s="2" customFormat="1" ht="16.5" customHeight="1">
      <c r="A233" s="38"/>
      <c r="B233" s="39"/>
      <c r="C233" s="218" t="s">
        <v>807</v>
      </c>
      <c r="D233" s="218" t="s">
        <v>165</v>
      </c>
      <c r="E233" s="219" t="s">
        <v>2733</v>
      </c>
      <c r="F233" s="220" t="s">
        <v>2734</v>
      </c>
      <c r="G233" s="221" t="s">
        <v>1677</v>
      </c>
      <c r="H233" s="222">
        <v>15</v>
      </c>
      <c r="I233" s="223"/>
      <c r="J233" s="224">
        <f>ROUND(I233*H233,2)</f>
        <v>0</v>
      </c>
      <c r="K233" s="220" t="s">
        <v>1</v>
      </c>
      <c r="L233" s="44"/>
      <c r="M233" s="225" t="s">
        <v>1</v>
      </c>
      <c r="N233" s="226" t="s">
        <v>43</v>
      </c>
      <c r="O233" s="91"/>
      <c r="P233" s="227">
        <f>O233*H233</f>
        <v>0</v>
      </c>
      <c r="Q233" s="227">
        <v>0</v>
      </c>
      <c r="R233" s="227">
        <f>Q233*H233</f>
        <v>0</v>
      </c>
      <c r="S233" s="227">
        <v>0</v>
      </c>
      <c r="T233" s="228">
        <f>S233*H233</f>
        <v>0</v>
      </c>
      <c r="U233" s="38"/>
      <c r="V233" s="38"/>
      <c r="W233" s="38"/>
      <c r="X233" s="38"/>
      <c r="Y233" s="38"/>
      <c r="Z233" s="38"/>
      <c r="AA233" s="38"/>
      <c r="AB233" s="38"/>
      <c r="AC233" s="38"/>
      <c r="AD233" s="38"/>
      <c r="AE233" s="38"/>
      <c r="AR233" s="229" t="s">
        <v>767</v>
      </c>
      <c r="AT233" s="229" t="s">
        <v>165</v>
      </c>
      <c r="AU233" s="229" t="s">
        <v>86</v>
      </c>
      <c r="AY233" s="17" t="s">
        <v>162</v>
      </c>
      <c r="BE233" s="230">
        <f>IF(N233="základní",J233,0)</f>
        <v>0</v>
      </c>
      <c r="BF233" s="230">
        <f>IF(N233="snížená",J233,0)</f>
        <v>0</v>
      </c>
      <c r="BG233" s="230">
        <f>IF(N233="zákl. přenesená",J233,0)</f>
        <v>0</v>
      </c>
      <c r="BH233" s="230">
        <f>IF(N233="sníž. přenesená",J233,0)</f>
        <v>0</v>
      </c>
      <c r="BI233" s="230">
        <f>IF(N233="nulová",J233,0)</f>
        <v>0</v>
      </c>
      <c r="BJ233" s="17" t="s">
        <v>86</v>
      </c>
      <c r="BK233" s="230">
        <f>ROUND(I233*H233,2)</f>
        <v>0</v>
      </c>
      <c r="BL233" s="17" t="s">
        <v>767</v>
      </c>
      <c r="BM233" s="229" t="s">
        <v>1175</v>
      </c>
    </row>
    <row r="234" s="2" customFormat="1" ht="16.5" customHeight="1">
      <c r="A234" s="38"/>
      <c r="B234" s="39"/>
      <c r="C234" s="273" t="s">
        <v>811</v>
      </c>
      <c r="D234" s="273" t="s">
        <v>616</v>
      </c>
      <c r="E234" s="274" t="s">
        <v>2735</v>
      </c>
      <c r="F234" s="275" t="s">
        <v>2734</v>
      </c>
      <c r="G234" s="276" t="s">
        <v>1677</v>
      </c>
      <c r="H234" s="277">
        <v>15</v>
      </c>
      <c r="I234" s="278"/>
      <c r="J234" s="279">
        <f>ROUND(I234*H234,2)</f>
        <v>0</v>
      </c>
      <c r="K234" s="275" t="s">
        <v>1</v>
      </c>
      <c r="L234" s="280"/>
      <c r="M234" s="281" t="s">
        <v>1</v>
      </c>
      <c r="N234" s="282" t="s">
        <v>43</v>
      </c>
      <c r="O234" s="91"/>
      <c r="P234" s="227">
        <f>O234*H234</f>
        <v>0</v>
      </c>
      <c r="Q234" s="227">
        <v>0</v>
      </c>
      <c r="R234" s="227">
        <f>Q234*H234</f>
        <v>0</v>
      </c>
      <c r="S234" s="227">
        <v>0</v>
      </c>
      <c r="T234" s="228">
        <f>S234*H234</f>
        <v>0</v>
      </c>
      <c r="U234" s="38"/>
      <c r="V234" s="38"/>
      <c r="W234" s="38"/>
      <c r="X234" s="38"/>
      <c r="Y234" s="38"/>
      <c r="Z234" s="38"/>
      <c r="AA234" s="38"/>
      <c r="AB234" s="38"/>
      <c r="AC234" s="38"/>
      <c r="AD234" s="38"/>
      <c r="AE234" s="38"/>
      <c r="AR234" s="229" t="s">
        <v>1735</v>
      </c>
      <c r="AT234" s="229" t="s">
        <v>616</v>
      </c>
      <c r="AU234" s="229" t="s">
        <v>86</v>
      </c>
      <c r="AY234" s="17" t="s">
        <v>162</v>
      </c>
      <c r="BE234" s="230">
        <f>IF(N234="základní",J234,0)</f>
        <v>0</v>
      </c>
      <c r="BF234" s="230">
        <f>IF(N234="snížená",J234,0)</f>
        <v>0</v>
      </c>
      <c r="BG234" s="230">
        <f>IF(N234="zákl. přenesená",J234,0)</f>
        <v>0</v>
      </c>
      <c r="BH234" s="230">
        <f>IF(N234="sníž. přenesená",J234,0)</f>
        <v>0</v>
      </c>
      <c r="BI234" s="230">
        <f>IF(N234="nulová",J234,0)</f>
        <v>0</v>
      </c>
      <c r="BJ234" s="17" t="s">
        <v>86</v>
      </c>
      <c r="BK234" s="230">
        <f>ROUND(I234*H234,2)</f>
        <v>0</v>
      </c>
      <c r="BL234" s="17" t="s">
        <v>767</v>
      </c>
      <c r="BM234" s="229" t="s">
        <v>1185</v>
      </c>
    </row>
    <row r="235" s="2" customFormat="1">
      <c r="A235" s="38"/>
      <c r="B235" s="39"/>
      <c r="C235" s="40"/>
      <c r="D235" s="231" t="s">
        <v>172</v>
      </c>
      <c r="E235" s="40"/>
      <c r="F235" s="232" t="s">
        <v>2736</v>
      </c>
      <c r="G235" s="40"/>
      <c r="H235" s="40"/>
      <c r="I235" s="233"/>
      <c r="J235" s="40"/>
      <c r="K235" s="40"/>
      <c r="L235" s="44"/>
      <c r="M235" s="234"/>
      <c r="N235" s="235"/>
      <c r="O235" s="91"/>
      <c r="P235" s="91"/>
      <c r="Q235" s="91"/>
      <c r="R235" s="91"/>
      <c r="S235" s="91"/>
      <c r="T235" s="92"/>
      <c r="U235" s="38"/>
      <c r="V235" s="38"/>
      <c r="W235" s="38"/>
      <c r="X235" s="38"/>
      <c r="Y235" s="38"/>
      <c r="Z235" s="38"/>
      <c r="AA235" s="38"/>
      <c r="AB235" s="38"/>
      <c r="AC235" s="38"/>
      <c r="AD235" s="38"/>
      <c r="AE235" s="38"/>
      <c r="AT235" s="17" t="s">
        <v>172</v>
      </c>
      <c r="AU235" s="17" t="s">
        <v>86</v>
      </c>
    </row>
    <row r="236" s="2" customFormat="1" ht="16.5" customHeight="1">
      <c r="A236" s="38"/>
      <c r="B236" s="39"/>
      <c r="C236" s="218" t="s">
        <v>815</v>
      </c>
      <c r="D236" s="218" t="s">
        <v>165</v>
      </c>
      <c r="E236" s="219" t="s">
        <v>2737</v>
      </c>
      <c r="F236" s="220" t="s">
        <v>2738</v>
      </c>
      <c r="G236" s="221" t="s">
        <v>1677</v>
      </c>
      <c r="H236" s="222">
        <v>2</v>
      </c>
      <c r="I236" s="223"/>
      <c r="J236" s="224">
        <f>ROUND(I236*H236,2)</f>
        <v>0</v>
      </c>
      <c r="K236" s="220" t="s">
        <v>1</v>
      </c>
      <c r="L236" s="44"/>
      <c r="M236" s="225" t="s">
        <v>1</v>
      </c>
      <c r="N236" s="226" t="s">
        <v>43</v>
      </c>
      <c r="O236" s="91"/>
      <c r="P236" s="227">
        <f>O236*H236</f>
        <v>0</v>
      </c>
      <c r="Q236" s="227">
        <v>0</v>
      </c>
      <c r="R236" s="227">
        <f>Q236*H236</f>
        <v>0</v>
      </c>
      <c r="S236" s="227">
        <v>0</v>
      </c>
      <c r="T236" s="228">
        <f>S236*H236</f>
        <v>0</v>
      </c>
      <c r="U236" s="38"/>
      <c r="V236" s="38"/>
      <c r="W236" s="38"/>
      <c r="X236" s="38"/>
      <c r="Y236" s="38"/>
      <c r="Z236" s="38"/>
      <c r="AA236" s="38"/>
      <c r="AB236" s="38"/>
      <c r="AC236" s="38"/>
      <c r="AD236" s="38"/>
      <c r="AE236" s="38"/>
      <c r="AR236" s="229" t="s">
        <v>767</v>
      </c>
      <c r="AT236" s="229" t="s">
        <v>165</v>
      </c>
      <c r="AU236" s="229" t="s">
        <v>86</v>
      </c>
      <c r="AY236" s="17" t="s">
        <v>162</v>
      </c>
      <c r="BE236" s="230">
        <f>IF(N236="základní",J236,0)</f>
        <v>0</v>
      </c>
      <c r="BF236" s="230">
        <f>IF(N236="snížená",J236,0)</f>
        <v>0</v>
      </c>
      <c r="BG236" s="230">
        <f>IF(N236="zákl. přenesená",J236,0)</f>
        <v>0</v>
      </c>
      <c r="BH236" s="230">
        <f>IF(N236="sníž. přenesená",J236,0)</f>
        <v>0</v>
      </c>
      <c r="BI236" s="230">
        <f>IF(N236="nulová",J236,0)</f>
        <v>0</v>
      </c>
      <c r="BJ236" s="17" t="s">
        <v>86</v>
      </c>
      <c r="BK236" s="230">
        <f>ROUND(I236*H236,2)</f>
        <v>0</v>
      </c>
      <c r="BL236" s="17" t="s">
        <v>767</v>
      </c>
      <c r="BM236" s="229" t="s">
        <v>1194</v>
      </c>
    </row>
    <row r="237" s="2" customFormat="1" ht="16.5" customHeight="1">
      <c r="A237" s="38"/>
      <c r="B237" s="39"/>
      <c r="C237" s="273" t="s">
        <v>820</v>
      </c>
      <c r="D237" s="273" t="s">
        <v>616</v>
      </c>
      <c r="E237" s="274" t="s">
        <v>2739</v>
      </c>
      <c r="F237" s="275" t="s">
        <v>2738</v>
      </c>
      <c r="G237" s="276" t="s">
        <v>1677</v>
      </c>
      <c r="H237" s="277">
        <v>2</v>
      </c>
      <c r="I237" s="278"/>
      <c r="J237" s="279">
        <f>ROUND(I237*H237,2)</f>
        <v>0</v>
      </c>
      <c r="K237" s="275" t="s">
        <v>1</v>
      </c>
      <c r="L237" s="280"/>
      <c r="M237" s="281" t="s">
        <v>1</v>
      </c>
      <c r="N237" s="282" t="s">
        <v>43</v>
      </c>
      <c r="O237" s="91"/>
      <c r="P237" s="227">
        <f>O237*H237</f>
        <v>0</v>
      </c>
      <c r="Q237" s="227">
        <v>0</v>
      </c>
      <c r="R237" s="227">
        <f>Q237*H237</f>
        <v>0</v>
      </c>
      <c r="S237" s="227">
        <v>0</v>
      </c>
      <c r="T237" s="228">
        <f>S237*H237</f>
        <v>0</v>
      </c>
      <c r="U237" s="38"/>
      <c r="V237" s="38"/>
      <c r="W237" s="38"/>
      <c r="X237" s="38"/>
      <c r="Y237" s="38"/>
      <c r="Z237" s="38"/>
      <c r="AA237" s="38"/>
      <c r="AB237" s="38"/>
      <c r="AC237" s="38"/>
      <c r="AD237" s="38"/>
      <c r="AE237" s="38"/>
      <c r="AR237" s="229" t="s">
        <v>1735</v>
      </c>
      <c r="AT237" s="229" t="s">
        <v>616</v>
      </c>
      <c r="AU237" s="229" t="s">
        <v>86</v>
      </c>
      <c r="AY237" s="17" t="s">
        <v>162</v>
      </c>
      <c r="BE237" s="230">
        <f>IF(N237="základní",J237,0)</f>
        <v>0</v>
      </c>
      <c r="BF237" s="230">
        <f>IF(N237="snížená",J237,0)</f>
        <v>0</v>
      </c>
      <c r="BG237" s="230">
        <f>IF(N237="zákl. přenesená",J237,0)</f>
        <v>0</v>
      </c>
      <c r="BH237" s="230">
        <f>IF(N237="sníž. přenesená",J237,0)</f>
        <v>0</v>
      </c>
      <c r="BI237" s="230">
        <f>IF(N237="nulová",J237,0)</f>
        <v>0</v>
      </c>
      <c r="BJ237" s="17" t="s">
        <v>86</v>
      </c>
      <c r="BK237" s="230">
        <f>ROUND(I237*H237,2)</f>
        <v>0</v>
      </c>
      <c r="BL237" s="17" t="s">
        <v>767</v>
      </c>
      <c r="BM237" s="229" t="s">
        <v>1202</v>
      </c>
    </row>
    <row r="238" s="2" customFormat="1">
      <c r="A238" s="38"/>
      <c r="B238" s="39"/>
      <c r="C238" s="40"/>
      <c r="D238" s="231" t="s">
        <v>172</v>
      </c>
      <c r="E238" s="40"/>
      <c r="F238" s="232" t="s">
        <v>2740</v>
      </c>
      <c r="G238" s="40"/>
      <c r="H238" s="40"/>
      <c r="I238" s="233"/>
      <c r="J238" s="40"/>
      <c r="K238" s="40"/>
      <c r="L238" s="44"/>
      <c r="M238" s="234"/>
      <c r="N238" s="235"/>
      <c r="O238" s="91"/>
      <c r="P238" s="91"/>
      <c r="Q238" s="91"/>
      <c r="R238" s="91"/>
      <c r="S238" s="91"/>
      <c r="T238" s="92"/>
      <c r="U238" s="38"/>
      <c r="V238" s="38"/>
      <c r="W238" s="38"/>
      <c r="X238" s="38"/>
      <c r="Y238" s="38"/>
      <c r="Z238" s="38"/>
      <c r="AA238" s="38"/>
      <c r="AB238" s="38"/>
      <c r="AC238" s="38"/>
      <c r="AD238" s="38"/>
      <c r="AE238" s="38"/>
      <c r="AT238" s="17" t="s">
        <v>172</v>
      </c>
      <c r="AU238" s="17" t="s">
        <v>86</v>
      </c>
    </row>
    <row r="239" s="2" customFormat="1" ht="16.5" customHeight="1">
      <c r="A239" s="38"/>
      <c r="B239" s="39"/>
      <c r="C239" s="218" t="s">
        <v>825</v>
      </c>
      <c r="D239" s="218" t="s">
        <v>165</v>
      </c>
      <c r="E239" s="219" t="s">
        <v>2741</v>
      </c>
      <c r="F239" s="220" t="s">
        <v>2742</v>
      </c>
      <c r="G239" s="221" t="s">
        <v>1677</v>
      </c>
      <c r="H239" s="222">
        <v>2</v>
      </c>
      <c r="I239" s="223"/>
      <c r="J239" s="224">
        <f>ROUND(I239*H239,2)</f>
        <v>0</v>
      </c>
      <c r="K239" s="220" t="s">
        <v>1</v>
      </c>
      <c r="L239" s="44"/>
      <c r="M239" s="225" t="s">
        <v>1</v>
      </c>
      <c r="N239" s="226" t="s">
        <v>43</v>
      </c>
      <c r="O239" s="91"/>
      <c r="P239" s="227">
        <f>O239*H239</f>
        <v>0</v>
      </c>
      <c r="Q239" s="227">
        <v>0</v>
      </c>
      <c r="R239" s="227">
        <f>Q239*H239</f>
        <v>0</v>
      </c>
      <c r="S239" s="227">
        <v>0</v>
      </c>
      <c r="T239" s="228">
        <f>S239*H239</f>
        <v>0</v>
      </c>
      <c r="U239" s="38"/>
      <c r="V239" s="38"/>
      <c r="W239" s="38"/>
      <c r="X239" s="38"/>
      <c r="Y239" s="38"/>
      <c r="Z239" s="38"/>
      <c r="AA239" s="38"/>
      <c r="AB239" s="38"/>
      <c r="AC239" s="38"/>
      <c r="AD239" s="38"/>
      <c r="AE239" s="38"/>
      <c r="AR239" s="229" t="s">
        <v>767</v>
      </c>
      <c r="AT239" s="229" t="s">
        <v>165</v>
      </c>
      <c r="AU239" s="229" t="s">
        <v>86</v>
      </c>
      <c r="AY239" s="17" t="s">
        <v>162</v>
      </c>
      <c r="BE239" s="230">
        <f>IF(N239="základní",J239,0)</f>
        <v>0</v>
      </c>
      <c r="BF239" s="230">
        <f>IF(N239="snížená",J239,0)</f>
        <v>0</v>
      </c>
      <c r="BG239" s="230">
        <f>IF(N239="zákl. přenesená",J239,0)</f>
        <v>0</v>
      </c>
      <c r="BH239" s="230">
        <f>IF(N239="sníž. přenesená",J239,0)</f>
        <v>0</v>
      </c>
      <c r="BI239" s="230">
        <f>IF(N239="nulová",J239,0)</f>
        <v>0</v>
      </c>
      <c r="BJ239" s="17" t="s">
        <v>86</v>
      </c>
      <c r="BK239" s="230">
        <f>ROUND(I239*H239,2)</f>
        <v>0</v>
      </c>
      <c r="BL239" s="17" t="s">
        <v>767</v>
      </c>
      <c r="BM239" s="229" t="s">
        <v>1210</v>
      </c>
    </row>
    <row r="240" s="2" customFormat="1" ht="16.5" customHeight="1">
      <c r="A240" s="38"/>
      <c r="B240" s="39"/>
      <c r="C240" s="273" t="s">
        <v>830</v>
      </c>
      <c r="D240" s="273" t="s">
        <v>616</v>
      </c>
      <c r="E240" s="274" t="s">
        <v>2743</v>
      </c>
      <c r="F240" s="275" t="s">
        <v>2742</v>
      </c>
      <c r="G240" s="276" t="s">
        <v>1677</v>
      </c>
      <c r="H240" s="277">
        <v>2</v>
      </c>
      <c r="I240" s="278"/>
      <c r="J240" s="279">
        <f>ROUND(I240*H240,2)</f>
        <v>0</v>
      </c>
      <c r="K240" s="275" t="s">
        <v>1</v>
      </c>
      <c r="L240" s="280"/>
      <c r="M240" s="281" t="s">
        <v>1</v>
      </c>
      <c r="N240" s="282" t="s">
        <v>43</v>
      </c>
      <c r="O240" s="91"/>
      <c r="P240" s="227">
        <f>O240*H240</f>
        <v>0</v>
      </c>
      <c r="Q240" s="227">
        <v>0</v>
      </c>
      <c r="R240" s="227">
        <f>Q240*H240</f>
        <v>0</v>
      </c>
      <c r="S240" s="227">
        <v>0</v>
      </c>
      <c r="T240" s="228">
        <f>S240*H240</f>
        <v>0</v>
      </c>
      <c r="U240" s="38"/>
      <c r="V240" s="38"/>
      <c r="W240" s="38"/>
      <c r="X240" s="38"/>
      <c r="Y240" s="38"/>
      <c r="Z240" s="38"/>
      <c r="AA240" s="38"/>
      <c r="AB240" s="38"/>
      <c r="AC240" s="38"/>
      <c r="AD240" s="38"/>
      <c r="AE240" s="38"/>
      <c r="AR240" s="229" t="s">
        <v>1735</v>
      </c>
      <c r="AT240" s="229" t="s">
        <v>616</v>
      </c>
      <c r="AU240" s="229" t="s">
        <v>86</v>
      </c>
      <c r="AY240" s="17" t="s">
        <v>162</v>
      </c>
      <c r="BE240" s="230">
        <f>IF(N240="základní",J240,0)</f>
        <v>0</v>
      </c>
      <c r="BF240" s="230">
        <f>IF(N240="snížená",J240,0)</f>
        <v>0</v>
      </c>
      <c r="BG240" s="230">
        <f>IF(N240="zákl. přenesená",J240,0)</f>
        <v>0</v>
      </c>
      <c r="BH240" s="230">
        <f>IF(N240="sníž. přenesená",J240,0)</f>
        <v>0</v>
      </c>
      <c r="BI240" s="230">
        <f>IF(N240="nulová",J240,0)</f>
        <v>0</v>
      </c>
      <c r="BJ240" s="17" t="s">
        <v>86</v>
      </c>
      <c r="BK240" s="230">
        <f>ROUND(I240*H240,2)</f>
        <v>0</v>
      </c>
      <c r="BL240" s="17" t="s">
        <v>767</v>
      </c>
      <c r="BM240" s="229" t="s">
        <v>1218</v>
      </c>
    </row>
    <row r="241" s="2" customFormat="1">
      <c r="A241" s="38"/>
      <c r="B241" s="39"/>
      <c r="C241" s="40"/>
      <c r="D241" s="231" t="s">
        <v>172</v>
      </c>
      <c r="E241" s="40"/>
      <c r="F241" s="232" t="s">
        <v>2744</v>
      </c>
      <c r="G241" s="40"/>
      <c r="H241" s="40"/>
      <c r="I241" s="233"/>
      <c r="J241" s="40"/>
      <c r="K241" s="40"/>
      <c r="L241" s="44"/>
      <c r="M241" s="234"/>
      <c r="N241" s="235"/>
      <c r="O241" s="91"/>
      <c r="P241" s="91"/>
      <c r="Q241" s="91"/>
      <c r="R241" s="91"/>
      <c r="S241" s="91"/>
      <c r="T241" s="92"/>
      <c r="U241" s="38"/>
      <c r="V241" s="38"/>
      <c r="W241" s="38"/>
      <c r="X241" s="38"/>
      <c r="Y241" s="38"/>
      <c r="Z241" s="38"/>
      <c r="AA241" s="38"/>
      <c r="AB241" s="38"/>
      <c r="AC241" s="38"/>
      <c r="AD241" s="38"/>
      <c r="AE241" s="38"/>
      <c r="AT241" s="17" t="s">
        <v>172</v>
      </c>
      <c r="AU241" s="17" t="s">
        <v>86</v>
      </c>
    </row>
    <row r="242" s="2" customFormat="1" ht="16.5" customHeight="1">
      <c r="A242" s="38"/>
      <c r="B242" s="39"/>
      <c r="C242" s="218" t="s">
        <v>835</v>
      </c>
      <c r="D242" s="218" t="s">
        <v>165</v>
      </c>
      <c r="E242" s="219" t="s">
        <v>2745</v>
      </c>
      <c r="F242" s="220" t="s">
        <v>2746</v>
      </c>
      <c r="G242" s="221" t="s">
        <v>1677</v>
      </c>
      <c r="H242" s="222">
        <v>2</v>
      </c>
      <c r="I242" s="223"/>
      <c r="J242" s="224">
        <f>ROUND(I242*H242,2)</f>
        <v>0</v>
      </c>
      <c r="K242" s="220" t="s">
        <v>1</v>
      </c>
      <c r="L242" s="44"/>
      <c r="M242" s="225" t="s">
        <v>1</v>
      </c>
      <c r="N242" s="226" t="s">
        <v>43</v>
      </c>
      <c r="O242" s="91"/>
      <c r="P242" s="227">
        <f>O242*H242</f>
        <v>0</v>
      </c>
      <c r="Q242" s="227">
        <v>0</v>
      </c>
      <c r="R242" s="227">
        <f>Q242*H242</f>
        <v>0</v>
      </c>
      <c r="S242" s="227">
        <v>0</v>
      </c>
      <c r="T242" s="228">
        <f>S242*H242</f>
        <v>0</v>
      </c>
      <c r="U242" s="38"/>
      <c r="V242" s="38"/>
      <c r="W242" s="38"/>
      <c r="X242" s="38"/>
      <c r="Y242" s="38"/>
      <c r="Z242" s="38"/>
      <c r="AA242" s="38"/>
      <c r="AB242" s="38"/>
      <c r="AC242" s="38"/>
      <c r="AD242" s="38"/>
      <c r="AE242" s="38"/>
      <c r="AR242" s="229" t="s">
        <v>767</v>
      </c>
      <c r="AT242" s="229" t="s">
        <v>165</v>
      </c>
      <c r="AU242" s="229" t="s">
        <v>86</v>
      </c>
      <c r="AY242" s="17" t="s">
        <v>162</v>
      </c>
      <c r="BE242" s="230">
        <f>IF(N242="základní",J242,0)</f>
        <v>0</v>
      </c>
      <c r="BF242" s="230">
        <f>IF(N242="snížená",J242,0)</f>
        <v>0</v>
      </c>
      <c r="BG242" s="230">
        <f>IF(N242="zákl. přenesená",J242,0)</f>
        <v>0</v>
      </c>
      <c r="BH242" s="230">
        <f>IF(N242="sníž. přenesená",J242,0)</f>
        <v>0</v>
      </c>
      <c r="BI242" s="230">
        <f>IF(N242="nulová",J242,0)</f>
        <v>0</v>
      </c>
      <c r="BJ242" s="17" t="s">
        <v>86</v>
      </c>
      <c r="BK242" s="230">
        <f>ROUND(I242*H242,2)</f>
        <v>0</v>
      </c>
      <c r="BL242" s="17" t="s">
        <v>767</v>
      </c>
      <c r="BM242" s="229" t="s">
        <v>1227</v>
      </c>
    </row>
    <row r="243" s="2" customFormat="1" ht="16.5" customHeight="1">
      <c r="A243" s="38"/>
      <c r="B243" s="39"/>
      <c r="C243" s="273" t="s">
        <v>842</v>
      </c>
      <c r="D243" s="273" t="s">
        <v>616</v>
      </c>
      <c r="E243" s="274" t="s">
        <v>2747</v>
      </c>
      <c r="F243" s="275" t="s">
        <v>2746</v>
      </c>
      <c r="G243" s="276" t="s">
        <v>1677</v>
      </c>
      <c r="H243" s="277">
        <v>2</v>
      </c>
      <c r="I243" s="278"/>
      <c r="J243" s="279">
        <f>ROUND(I243*H243,2)</f>
        <v>0</v>
      </c>
      <c r="K243" s="275" t="s">
        <v>1</v>
      </c>
      <c r="L243" s="280"/>
      <c r="M243" s="281" t="s">
        <v>1</v>
      </c>
      <c r="N243" s="282" t="s">
        <v>43</v>
      </c>
      <c r="O243" s="91"/>
      <c r="P243" s="227">
        <f>O243*H243</f>
        <v>0</v>
      </c>
      <c r="Q243" s="227">
        <v>0</v>
      </c>
      <c r="R243" s="227">
        <f>Q243*H243</f>
        <v>0</v>
      </c>
      <c r="S243" s="227">
        <v>0</v>
      </c>
      <c r="T243" s="228">
        <f>S243*H243</f>
        <v>0</v>
      </c>
      <c r="U243" s="38"/>
      <c r="V243" s="38"/>
      <c r="W243" s="38"/>
      <c r="X243" s="38"/>
      <c r="Y243" s="38"/>
      <c r="Z243" s="38"/>
      <c r="AA243" s="38"/>
      <c r="AB243" s="38"/>
      <c r="AC243" s="38"/>
      <c r="AD243" s="38"/>
      <c r="AE243" s="38"/>
      <c r="AR243" s="229" t="s">
        <v>1735</v>
      </c>
      <c r="AT243" s="229" t="s">
        <v>616</v>
      </c>
      <c r="AU243" s="229" t="s">
        <v>86</v>
      </c>
      <c r="AY243" s="17" t="s">
        <v>162</v>
      </c>
      <c r="BE243" s="230">
        <f>IF(N243="základní",J243,0)</f>
        <v>0</v>
      </c>
      <c r="BF243" s="230">
        <f>IF(N243="snížená",J243,0)</f>
        <v>0</v>
      </c>
      <c r="BG243" s="230">
        <f>IF(N243="zákl. přenesená",J243,0)</f>
        <v>0</v>
      </c>
      <c r="BH243" s="230">
        <f>IF(N243="sníž. přenesená",J243,0)</f>
        <v>0</v>
      </c>
      <c r="BI243" s="230">
        <f>IF(N243="nulová",J243,0)</f>
        <v>0</v>
      </c>
      <c r="BJ243" s="17" t="s">
        <v>86</v>
      </c>
      <c r="BK243" s="230">
        <f>ROUND(I243*H243,2)</f>
        <v>0</v>
      </c>
      <c r="BL243" s="17" t="s">
        <v>767</v>
      </c>
      <c r="BM243" s="229" t="s">
        <v>1236</v>
      </c>
    </row>
    <row r="244" s="2" customFormat="1">
      <c r="A244" s="38"/>
      <c r="B244" s="39"/>
      <c r="C244" s="40"/>
      <c r="D244" s="231" t="s">
        <v>172</v>
      </c>
      <c r="E244" s="40"/>
      <c r="F244" s="232" t="s">
        <v>2748</v>
      </c>
      <c r="G244" s="40"/>
      <c r="H244" s="40"/>
      <c r="I244" s="233"/>
      <c r="J244" s="40"/>
      <c r="K244" s="40"/>
      <c r="L244" s="44"/>
      <c r="M244" s="234"/>
      <c r="N244" s="235"/>
      <c r="O244" s="91"/>
      <c r="P244" s="91"/>
      <c r="Q244" s="91"/>
      <c r="R244" s="91"/>
      <c r="S244" s="91"/>
      <c r="T244" s="92"/>
      <c r="U244" s="38"/>
      <c r="V244" s="38"/>
      <c r="W244" s="38"/>
      <c r="X244" s="38"/>
      <c r="Y244" s="38"/>
      <c r="Z244" s="38"/>
      <c r="AA244" s="38"/>
      <c r="AB244" s="38"/>
      <c r="AC244" s="38"/>
      <c r="AD244" s="38"/>
      <c r="AE244" s="38"/>
      <c r="AT244" s="17" t="s">
        <v>172</v>
      </c>
      <c r="AU244" s="17" t="s">
        <v>86</v>
      </c>
    </row>
    <row r="245" s="2" customFormat="1" ht="16.5" customHeight="1">
      <c r="A245" s="38"/>
      <c r="B245" s="39"/>
      <c r="C245" s="218" t="s">
        <v>849</v>
      </c>
      <c r="D245" s="218" t="s">
        <v>165</v>
      </c>
      <c r="E245" s="219" t="s">
        <v>2749</v>
      </c>
      <c r="F245" s="220" t="s">
        <v>2750</v>
      </c>
      <c r="G245" s="221" t="s">
        <v>1677</v>
      </c>
      <c r="H245" s="222">
        <v>103</v>
      </c>
      <c r="I245" s="223"/>
      <c r="J245" s="224">
        <f>ROUND(I245*H245,2)</f>
        <v>0</v>
      </c>
      <c r="K245" s="220" t="s">
        <v>1</v>
      </c>
      <c r="L245" s="44"/>
      <c r="M245" s="225" t="s">
        <v>1</v>
      </c>
      <c r="N245" s="226" t="s">
        <v>43</v>
      </c>
      <c r="O245" s="91"/>
      <c r="P245" s="227">
        <f>O245*H245</f>
        <v>0</v>
      </c>
      <c r="Q245" s="227">
        <v>0</v>
      </c>
      <c r="R245" s="227">
        <f>Q245*H245</f>
        <v>0</v>
      </c>
      <c r="S245" s="227">
        <v>0</v>
      </c>
      <c r="T245" s="228">
        <f>S245*H245</f>
        <v>0</v>
      </c>
      <c r="U245" s="38"/>
      <c r="V245" s="38"/>
      <c r="W245" s="38"/>
      <c r="X245" s="38"/>
      <c r="Y245" s="38"/>
      <c r="Z245" s="38"/>
      <c r="AA245" s="38"/>
      <c r="AB245" s="38"/>
      <c r="AC245" s="38"/>
      <c r="AD245" s="38"/>
      <c r="AE245" s="38"/>
      <c r="AR245" s="229" t="s">
        <v>767</v>
      </c>
      <c r="AT245" s="229" t="s">
        <v>165</v>
      </c>
      <c r="AU245" s="229" t="s">
        <v>86</v>
      </c>
      <c r="AY245" s="17" t="s">
        <v>162</v>
      </c>
      <c r="BE245" s="230">
        <f>IF(N245="základní",J245,0)</f>
        <v>0</v>
      </c>
      <c r="BF245" s="230">
        <f>IF(N245="snížená",J245,0)</f>
        <v>0</v>
      </c>
      <c r="BG245" s="230">
        <f>IF(N245="zákl. přenesená",J245,0)</f>
        <v>0</v>
      </c>
      <c r="BH245" s="230">
        <f>IF(N245="sníž. přenesená",J245,0)</f>
        <v>0</v>
      </c>
      <c r="BI245" s="230">
        <f>IF(N245="nulová",J245,0)</f>
        <v>0</v>
      </c>
      <c r="BJ245" s="17" t="s">
        <v>86</v>
      </c>
      <c r="BK245" s="230">
        <f>ROUND(I245*H245,2)</f>
        <v>0</v>
      </c>
      <c r="BL245" s="17" t="s">
        <v>767</v>
      </c>
      <c r="BM245" s="229" t="s">
        <v>1244</v>
      </c>
    </row>
    <row r="246" s="12" customFormat="1" ht="22.8" customHeight="1">
      <c r="A246" s="12"/>
      <c r="B246" s="202"/>
      <c r="C246" s="203"/>
      <c r="D246" s="204" t="s">
        <v>77</v>
      </c>
      <c r="E246" s="216" t="s">
        <v>2547</v>
      </c>
      <c r="F246" s="216" t="s">
        <v>2751</v>
      </c>
      <c r="G246" s="203"/>
      <c r="H246" s="203"/>
      <c r="I246" s="206"/>
      <c r="J246" s="217">
        <f>BK246</f>
        <v>0</v>
      </c>
      <c r="K246" s="203"/>
      <c r="L246" s="208"/>
      <c r="M246" s="209"/>
      <c r="N246" s="210"/>
      <c r="O246" s="210"/>
      <c r="P246" s="211">
        <v>0</v>
      </c>
      <c r="Q246" s="210"/>
      <c r="R246" s="211">
        <v>0</v>
      </c>
      <c r="S246" s="210"/>
      <c r="T246" s="212">
        <v>0</v>
      </c>
      <c r="U246" s="12"/>
      <c r="V246" s="12"/>
      <c r="W246" s="12"/>
      <c r="X246" s="12"/>
      <c r="Y246" s="12"/>
      <c r="Z246" s="12"/>
      <c r="AA246" s="12"/>
      <c r="AB246" s="12"/>
      <c r="AC246" s="12"/>
      <c r="AD246" s="12"/>
      <c r="AE246" s="12"/>
      <c r="AR246" s="213" t="s">
        <v>182</v>
      </c>
      <c r="AT246" s="214" t="s">
        <v>77</v>
      </c>
      <c r="AU246" s="214" t="s">
        <v>86</v>
      </c>
      <c r="AY246" s="213" t="s">
        <v>162</v>
      </c>
      <c r="BK246" s="215">
        <v>0</v>
      </c>
    </row>
    <row r="247" s="12" customFormat="1" ht="25.92" customHeight="1">
      <c r="A247" s="12"/>
      <c r="B247" s="202"/>
      <c r="C247" s="203"/>
      <c r="D247" s="204" t="s">
        <v>77</v>
      </c>
      <c r="E247" s="205" t="s">
        <v>2752</v>
      </c>
      <c r="F247" s="205" t="s">
        <v>2753</v>
      </c>
      <c r="G247" s="203"/>
      <c r="H247" s="203"/>
      <c r="I247" s="206"/>
      <c r="J247" s="207">
        <f>BK247</f>
        <v>0</v>
      </c>
      <c r="K247" s="203"/>
      <c r="L247" s="208"/>
      <c r="M247" s="209"/>
      <c r="N247" s="210"/>
      <c r="O247" s="210"/>
      <c r="P247" s="211">
        <f>SUM(P248:P316)</f>
        <v>0</v>
      </c>
      <c r="Q247" s="210"/>
      <c r="R247" s="211">
        <f>SUM(R248:R316)</f>
        <v>0</v>
      </c>
      <c r="S247" s="210"/>
      <c r="T247" s="212">
        <f>SUM(T248:T316)</f>
        <v>0</v>
      </c>
      <c r="U247" s="12"/>
      <c r="V247" s="12"/>
      <c r="W247" s="12"/>
      <c r="X247" s="12"/>
      <c r="Y247" s="12"/>
      <c r="Z247" s="12"/>
      <c r="AA247" s="12"/>
      <c r="AB247" s="12"/>
      <c r="AC247" s="12"/>
      <c r="AD247" s="12"/>
      <c r="AE247" s="12"/>
      <c r="AR247" s="213" t="s">
        <v>182</v>
      </c>
      <c r="AT247" s="214" t="s">
        <v>77</v>
      </c>
      <c r="AU247" s="214" t="s">
        <v>78</v>
      </c>
      <c r="AY247" s="213" t="s">
        <v>162</v>
      </c>
      <c r="BK247" s="215">
        <f>SUM(BK248:BK316)</f>
        <v>0</v>
      </c>
    </row>
    <row r="248" s="2" customFormat="1" ht="21.75" customHeight="1">
      <c r="A248" s="38"/>
      <c r="B248" s="39"/>
      <c r="C248" s="218" t="s">
        <v>857</v>
      </c>
      <c r="D248" s="218" t="s">
        <v>165</v>
      </c>
      <c r="E248" s="219" t="s">
        <v>2754</v>
      </c>
      <c r="F248" s="220" t="s">
        <v>2755</v>
      </c>
      <c r="G248" s="221" t="s">
        <v>1677</v>
      </c>
      <c r="H248" s="222">
        <v>4</v>
      </c>
      <c r="I248" s="223"/>
      <c r="J248" s="224">
        <f>ROUND(I248*H248,2)</f>
        <v>0</v>
      </c>
      <c r="K248" s="220" t="s">
        <v>1</v>
      </c>
      <c r="L248" s="44"/>
      <c r="M248" s="225" t="s">
        <v>1</v>
      </c>
      <c r="N248" s="226" t="s">
        <v>43</v>
      </c>
      <c r="O248" s="91"/>
      <c r="P248" s="227">
        <f>O248*H248</f>
        <v>0</v>
      </c>
      <c r="Q248" s="227">
        <v>0</v>
      </c>
      <c r="R248" s="227">
        <f>Q248*H248</f>
        <v>0</v>
      </c>
      <c r="S248" s="227">
        <v>0</v>
      </c>
      <c r="T248" s="228">
        <f>S248*H248</f>
        <v>0</v>
      </c>
      <c r="U248" s="38"/>
      <c r="V248" s="38"/>
      <c r="W248" s="38"/>
      <c r="X248" s="38"/>
      <c r="Y248" s="38"/>
      <c r="Z248" s="38"/>
      <c r="AA248" s="38"/>
      <c r="AB248" s="38"/>
      <c r="AC248" s="38"/>
      <c r="AD248" s="38"/>
      <c r="AE248" s="38"/>
      <c r="AR248" s="229" t="s">
        <v>767</v>
      </c>
      <c r="AT248" s="229" t="s">
        <v>165</v>
      </c>
      <c r="AU248" s="229" t="s">
        <v>86</v>
      </c>
      <c r="AY248" s="17" t="s">
        <v>162</v>
      </c>
      <c r="BE248" s="230">
        <f>IF(N248="základní",J248,0)</f>
        <v>0</v>
      </c>
      <c r="BF248" s="230">
        <f>IF(N248="snížená",J248,0)</f>
        <v>0</v>
      </c>
      <c r="BG248" s="230">
        <f>IF(N248="zákl. přenesená",J248,0)</f>
        <v>0</v>
      </c>
      <c r="BH248" s="230">
        <f>IF(N248="sníž. přenesená",J248,0)</f>
        <v>0</v>
      </c>
      <c r="BI248" s="230">
        <f>IF(N248="nulová",J248,0)</f>
        <v>0</v>
      </c>
      <c r="BJ248" s="17" t="s">
        <v>86</v>
      </c>
      <c r="BK248" s="230">
        <f>ROUND(I248*H248,2)</f>
        <v>0</v>
      </c>
      <c r="BL248" s="17" t="s">
        <v>767</v>
      </c>
      <c r="BM248" s="229" t="s">
        <v>1253</v>
      </c>
    </row>
    <row r="249" s="2" customFormat="1" ht="21.75" customHeight="1">
      <c r="A249" s="38"/>
      <c r="B249" s="39"/>
      <c r="C249" s="273" t="s">
        <v>862</v>
      </c>
      <c r="D249" s="273" t="s">
        <v>616</v>
      </c>
      <c r="E249" s="274" t="s">
        <v>2756</v>
      </c>
      <c r="F249" s="275" t="s">
        <v>2755</v>
      </c>
      <c r="G249" s="276" t="s">
        <v>1677</v>
      </c>
      <c r="H249" s="277">
        <v>4</v>
      </c>
      <c r="I249" s="278"/>
      <c r="J249" s="279">
        <f>ROUND(I249*H249,2)</f>
        <v>0</v>
      </c>
      <c r="K249" s="275" t="s">
        <v>1</v>
      </c>
      <c r="L249" s="280"/>
      <c r="M249" s="281" t="s">
        <v>1</v>
      </c>
      <c r="N249" s="282" t="s">
        <v>43</v>
      </c>
      <c r="O249" s="91"/>
      <c r="P249" s="227">
        <f>O249*H249</f>
        <v>0</v>
      </c>
      <c r="Q249" s="227">
        <v>0</v>
      </c>
      <c r="R249" s="227">
        <f>Q249*H249</f>
        <v>0</v>
      </c>
      <c r="S249" s="227">
        <v>0</v>
      </c>
      <c r="T249" s="228">
        <f>S249*H249</f>
        <v>0</v>
      </c>
      <c r="U249" s="38"/>
      <c r="V249" s="38"/>
      <c r="W249" s="38"/>
      <c r="X249" s="38"/>
      <c r="Y249" s="38"/>
      <c r="Z249" s="38"/>
      <c r="AA249" s="38"/>
      <c r="AB249" s="38"/>
      <c r="AC249" s="38"/>
      <c r="AD249" s="38"/>
      <c r="AE249" s="38"/>
      <c r="AR249" s="229" t="s">
        <v>1735</v>
      </c>
      <c r="AT249" s="229" t="s">
        <v>616</v>
      </c>
      <c r="AU249" s="229" t="s">
        <v>86</v>
      </c>
      <c r="AY249" s="17" t="s">
        <v>162</v>
      </c>
      <c r="BE249" s="230">
        <f>IF(N249="základní",J249,0)</f>
        <v>0</v>
      </c>
      <c r="BF249" s="230">
        <f>IF(N249="snížená",J249,0)</f>
        <v>0</v>
      </c>
      <c r="BG249" s="230">
        <f>IF(N249="zákl. přenesená",J249,0)</f>
        <v>0</v>
      </c>
      <c r="BH249" s="230">
        <f>IF(N249="sníž. přenesená",J249,0)</f>
        <v>0</v>
      </c>
      <c r="BI249" s="230">
        <f>IF(N249="nulová",J249,0)</f>
        <v>0</v>
      </c>
      <c r="BJ249" s="17" t="s">
        <v>86</v>
      </c>
      <c r="BK249" s="230">
        <f>ROUND(I249*H249,2)</f>
        <v>0</v>
      </c>
      <c r="BL249" s="17" t="s">
        <v>767</v>
      </c>
      <c r="BM249" s="229" t="s">
        <v>1262</v>
      </c>
    </row>
    <row r="250" s="2" customFormat="1" ht="21.75" customHeight="1">
      <c r="A250" s="38"/>
      <c r="B250" s="39"/>
      <c r="C250" s="218" t="s">
        <v>871</v>
      </c>
      <c r="D250" s="218" t="s">
        <v>165</v>
      </c>
      <c r="E250" s="219" t="s">
        <v>2757</v>
      </c>
      <c r="F250" s="220" t="s">
        <v>2758</v>
      </c>
      <c r="G250" s="221" t="s">
        <v>1677</v>
      </c>
      <c r="H250" s="222">
        <v>19</v>
      </c>
      <c r="I250" s="223"/>
      <c r="J250" s="224">
        <f>ROUND(I250*H250,2)</f>
        <v>0</v>
      </c>
      <c r="K250" s="220" t="s">
        <v>1</v>
      </c>
      <c r="L250" s="44"/>
      <c r="M250" s="225" t="s">
        <v>1</v>
      </c>
      <c r="N250" s="226" t="s">
        <v>43</v>
      </c>
      <c r="O250" s="91"/>
      <c r="P250" s="227">
        <f>O250*H250</f>
        <v>0</v>
      </c>
      <c r="Q250" s="227">
        <v>0</v>
      </c>
      <c r="R250" s="227">
        <f>Q250*H250</f>
        <v>0</v>
      </c>
      <c r="S250" s="227">
        <v>0</v>
      </c>
      <c r="T250" s="228">
        <f>S250*H250</f>
        <v>0</v>
      </c>
      <c r="U250" s="38"/>
      <c r="V250" s="38"/>
      <c r="W250" s="38"/>
      <c r="X250" s="38"/>
      <c r="Y250" s="38"/>
      <c r="Z250" s="38"/>
      <c r="AA250" s="38"/>
      <c r="AB250" s="38"/>
      <c r="AC250" s="38"/>
      <c r="AD250" s="38"/>
      <c r="AE250" s="38"/>
      <c r="AR250" s="229" t="s">
        <v>767</v>
      </c>
      <c r="AT250" s="229" t="s">
        <v>165</v>
      </c>
      <c r="AU250" s="229" t="s">
        <v>86</v>
      </c>
      <c r="AY250" s="17" t="s">
        <v>162</v>
      </c>
      <c r="BE250" s="230">
        <f>IF(N250="základní",J250,0)</f>
        <v>0</v>
      </c>
      <c r="BF250" s="230">
        <f>IF(N250="snížená",J250,0)</f>
        <v>0</v>
      </c>
      <c r="BG250" s="230">
        <f>IF(N250="zákl. přenesená",J250,0)</f>
        <v>0</v>
      </c>
      <c r="BH250" s="230">
        <f>IF(N250="sníž. přenesená",J250,0)</f>
        <v>0</v>
      </c>
      <c r="BI250" s="230">
        <f>IF(N250="nulová",J250,0)</f>
        <v>0</v>
      </c>
      <c r="BJ250" s="17" t="s">
        <v>86</v>
      </c>
      <c r="BK250" s="230">
        <f>ROUND(I250*H250,2)</f>
        <v>0</v>
      </c>
      <c r="BL250" s="17" t="s">
        <v>767</v>
      </c>
      <c r="BM250" s="229" t="s">
        <v>1270</v>
      </c>
    </row>
    <row r="251" s="2" customFormat="1" ht="21.75" customHeight="1">
      <c r="A251" s="38"/>
      <c r="B251" s="39"/>
      <c r="C251" s="273" t="s">
        <v>876</v>
      </c>
      <c r="D251" s="273" t="s">
        <v>616</v>
      </c>
      <c r="E251" s="274" t="s">
        <v>2759</v>
      </c>
      <c r="F251" s="275" t="s">
        <v>2758</v>
      </c>
      <c r="G251" s="276" t="s">
        <v>1677</v>
      </c>
      <c r="H251" s="277">
        <v>19</v>
      </c>
      <c r="I251" s="278"/>
      <c r="J251" s="279">
        <f>ROUND(I251*H251,2)</f>
        <v>0</v>
      </c>
      <c r="K251" s="275" t="s">
        <v>1</v>
      </c>
      <c r="L251" s="280"/>
      <c r="M251" s="281" t="s">
        <v>1</v>
      </c>
      <c r="N251" s="282" t="s">
        <v>43</v>
      </c>
      <c r="O251" s="91"/>
      <c r="P251" s="227">
        <f>O251*H251</f>
        <v>0</v>
      </c>
      <c r="Q251" s="227">
        <v>0</v>
      </c>
      <c r="R251" s="227">
        <f>Q251*H251</f>
        <v>0</v>
      </c>
      <c r="S251" s="227">
        <v>0</v>
      </c>
      <c r="T251" s="228">
        <f>S251*H251</f>
        <v>0</v>
      </c>
      <c r="U251" s="38"/>
      <c r="V251" s="38"/>
      <c r="W251" s="38"/>
      <c r="X251" s="38"/>
      <c r="Y251" s="38"/>
      <c r="Z251" s="38"/>
      <c r="AA251" s="38"/>
      <c r="AB251" s="38"/>
      <c r="AC251" s="38"/>
      <c r="AD251" s="38"/>
      <c r="AE251" s="38"/>
      <c r="AR251" s="229" t="s">
        <v>1735</v>
      </c>
      <c r="AT251" s="229" t="s">
        <v>616</v>
      </c>
      <c r="AU251" s="229" t="s">
        <v>86</v>
      </c>
      <c r="AY251" s="17" t="s">
        <v>162</v>
      </c>
      <c r="BE251" s="230">
        <f>IF(N251="základní",J251,0)</f>
        <v>0</v>
      </c>
      <c r="BF251" s="230">
        <f>IF(N251="snížená",J251,0)</f>
        <v>0</v>
      </c>
      <c r="BG251" s="230">
        <f>IF(N251="zákl. přenesená",J251,0)</f>
        <v>0</v>
      </c>
      <c r="BH251" s="230">
        <f>IF(N251="sníž. přenesená",J251,0)</f>
        <v>0</v>
      </c>
      <c r="BI251" s="230">
        <f>IF(N251="nulová",J251,0)</f>
        <v>0</v>
      </c>
      <c r="BJ251" s="17" t="s">
        <v>86</v>
      </c>
      <c r="BK251" s="230">
        <f>ROUND(I251*H251,2)</f>
        <v>0</v>
      </c>
      <c r="BL251" s="17" t="s">
        <v>767</v>
      </c>
      <c r="BM251" s="229" t="s">
        <v>1278</v>
      </c>
    </row>
    <row r="252" s="2" customFormat="1" ht="21.75" customHeight="1">
      <c r="A252" s="38"/>
      <c r="B252" s="39"/>
      <c r="C252" s="218" t="s">
        <v>881</v>
      </c>
      <c r="D252" s="218" t="s">
        <v>165</v>
      </c>
      <c r="E252" s="219" t="s">
        <v>2760</v>
      </c>
      <c r="F252" s="220" t="s">
        <v>2761</v>
      </c>
      <c r="G252" s="221" t="s">
        <v>1677</v>
      </c>
      <c r="H252" s="222">
        <v>4</v>
      </c>
      <c r="I252" s="223"/>
      <c r="J252" s="224">
        <f>ROUND(I252*H252,2)</f>
        <v>0</v>
      </c>
      <c r="K252" s="220" t="s">
        <v>1</v>
      </c>
      <c r="L252" s="44"/>
      <c r="M252" s="225" t="s">
        <v>1</v>
      </c>
      <c r="N252" s="226" t="s">
        <v>43</v>
      </c>
      <c r="O252" s="91"/>
      <c r="P252" s="227">
        <f>O252*H252</f>
        <v>0</v>
      </c>
      <c r="Q252" s="227">
        <v>0</v>
      </c>
      <c r="R252" s="227">
        <f>Q252*H252</f>
        <v>0</v>
      </c>
      <c r="S252" s="227">
        <v>0</v>
      </c>
      <c r="T252" s="228">
        <f>S252*H252</f>
        <v>0</v>
      </c>
      <c r="U252" s="38"/>
      <c r="V252" s="38"/>
      <c r="W252" s="38"/>
      <c r="X252" s="38"/>
      <c r="Y252" s="38"/>
      <c r="Z252" s="38"/>
      <c r="AA252" s="38"/>
      <c r="AB252" s="38"/>
      <c r="AC252" s="38"/>
      <c r="AD252" s="38"/>
      <c r="AE252" s="38"/>
      <c r="AR252" s="229" t="s">
        <v>767</v>
      </c>
      <c r="AT252" s="229" t="s">
        <v>165</v>
      </c>
      <c r="AU252" s="229" t="s">
        <v>86</v>
      </c>
      <c r="AY252" s="17" t="s">
        <v>162</v>
      </c>
      <c r="BE252" s="230">
        <f>IF(N252="základní",J252,0)</f>
        <v>0</v>
      </c>
      <c r="BF252" s="230">
        <f>IF(N252="snížená",J252,0)</f>
        <v>0</v>
      </c>
      <c r="BG252" s="230">
        <f>IF(N252="zákl. přenesená",J252,0)</f>
        <v>0</v>
      </c>
      <c r="BH252" s="230">
        <f>IF(N252="sníž. přenesená",J252,0)</f>
        <v>0</v>
      </c>
      <c r="BI252" s="230">
        <f>IF(N252="nulová",J252,0)</f>
        <v>0</v>
      </c>
      <c r="BJ252" s="17" t="s">
        <v>86</v>
      </c>
      <c r="BK252" s="230">
        <f>ROUND(I252*H252,2)</f>
        <v>0</v>
      </c>
      <c r="BL252" s="17" t="s">
        <v>767</v>
      </c>
      <c r="BM252" s="229" t="s">
        <v>1287</v>
      </c>
    </row>
    <row r="253" s="2" customFormat="1" ht="21.75" customHeight="1">
      <c r="A253" s="38"/>
      <c r="B253" s="39"/>
      <c r="C253" s="273" t="s">
        <v>887</v>
      </c>
      <c r="D253" s="273" t="s">
        <v>616</v>
      </c>
      <c r="E253" s="274" t="s">
        <v>2762</v>
      </c>
      <c r="F253" s="275" t="s">
        <v>2761</v>
      </c>
      <c r="G253" s="276" t="s">
        <v>1677</v>
      </c>
      <c r="H253" s="277">
        <v>4</v>
      </c>
      <c r="I253" s="278"/>
      <c r="J253" s="279">
        <f>ROUND(I253*H253,2)</f>
        <v>0</v>
      </c>
      <c r="K253" s="275" t="s">
        <v>1</v>
      </c>
      <c r="L253" s="280"/>
      <c r="M253" s="281" t="s">
        <v>1</v>
      </c>
      <c r="N253" s="282" t="s">
        <v>43</v>
      </c>
      <c r="O253" s="91"/>
      <c r="P253" s="227">
        <f>O253*H253</f>
        <v>0</v>
      </c>
      <c r="Q253" s="227">
        <v>0</v>
      </c>
      <c r="R253" s="227">
        <f>Q253*H253</f>
        <v>0</v>
      </c>
      <c r="S253" s="227">
        <v>0</v>
      </c>
      <c r="T253" s="228">
        <f>S253*H253</f>
        <v>0</v>
      </c>
      <c r="U253" s="38"/>
      <c r="V253" s="38"/>
      <c r="W253" s="38"/>
      <c r="X253" s="38"/>
      <c r="Y253" s="38"/>
      <c r="Z253" s="38"/>
      <c r="AA253" s="38"/>
      <c r="AB253" s="38"/>
      <c r="AC253" s="38"/>
      <c r="AD253" s="38"/>
      <c r="AE253" s="38"/>
      <c r="AR253" s="229" t="s">
        <v>1735</v>
      </c>
      <c r="AT253" s="229" t="s">
        <v>616</v>
      </c>
      <c r="AU253" s="229" t="s">
        <v>86</v>
      </c>
      <c r="AY253" s="17" t="s">
        <v>162</v>
      </c>
      <c r="BE253" s="230">
        <f>IF(N253="základní",J253,0)</f>
        <v>0</v>
      </c>
      <c r="BF253" s="230">
        <f>IF(N253="snížená",J253,0)</f>
        <v>0</v>
      </c>
      <c r="BG253" s="230">
        <f>IF(N253="zákl. přenesená",J253,0)</f>
        <v>0</v>
      </c>
      <c r="BH253" s="230">
        <f>IF(N253="sníž. přenesená",J253,0)</f>
        <v>0</v>
      </c>
      <c r="BI253" s="230">
        <f>IF(N253="nulová",J253,0)</f>
        <v>0</v>
      </c>
      <c r="BJ253" s="17" t="s">
        <v>86</v>
      </c>
      <c r="BK253" s="230">
        <f>ROUND(I253*H253,2)</f>
        <v>0</v>
      </c>
      <c r="BL253" s="17" t="s">
        <v>767</v>
      </c>
      <c r="BM253" s="229" t="s">
        <v>1295</v>
      </c>
    </row>
    <row r="254" s="2" customFormat="1" ht="21.75" customHeight="1">
      <c r="A254" s="38"/>
      <c r="B254" s="39"/>
      <c r="C254" s="218" t="s">
        <v>893</v>
      </c>
      <c r="D254" s="218" t="s">
        <v>165</v>
      </c>
      <c r="E254" s="219" t="s">
        <v>2763</v>
      </c>
      <c r="F254" s="220" t="s">
        <v>2764</v>
      </c>
      <c r="G254" s="221" t="s">
        <v>1677</v>
      </c>
      <c r="H254" s="222">
        <v>5</v>
      </c>
      <c r="I254" s="223"/>
      <c r="J254" s="224">
        <f>ROUND(I254*H254,2)</f>
        <v>0</v>
      </c>
      <c r="K254" s="220" t="s">
        <v>1</v>
      </c>
      <c r="L254" s="44"/>
      <c r="M254" s="225" t="s">
        <v>1</v>
      </c>
      <c r="N254" s="226" t="s">
        <v>43</v>
      </c>
      <c r="O254" s="91"/>
      <c r="P254" s="227">
        <f>O254*H254</f>
        <v>0</v>
      </c>
      <c r="Q254" s="227">
        <v>0</v>
      </c>
      <c r="R254" s="227">
        <f>Q254*H254</f>
        <v>0</v>
      </c>
      <c r="S254" s="227">
        <v>0</v>
      </c>
      <c r="T254" s="228">
        <f>S254*H254</f>
        <v>0</v>
      </c>
      <c r="U254" s="38"/>
      <c r="V254" s="38"/>
      <c r="W254" s="38"/>
      <c r="X254" s="38"/>
      <c r="Y254" s="38"/>
      <c r="Z254" s="38"/>
      <c r="AA254" s="38"/>
      <c r="AB254" s="38"/>
      <c r="AC254" s="38"/>
      <c r="AD254" s="38"/>
      <c r="AE254" s="38"/>
      <c r="AR254" s="229" t="s">
        <v>767</v>
      </c>
      <c r="AT254" s="229" t="s">
        <v>165</v>
      </c>
      <c r="AU254" s="229" t="s">
        <v>86</v>
      </c>
      <c r="AY254" s="17" t="s">
        <v>162</v>
      </c>
      <c r="BE254" s="230">
        <f>IF(N254="základní",J254,0)</f>
        <v>0</v>
      </c>
      <c r="BF254" s="230">
        <f>IF(N254="snížená",J254,0)</f>
        <v>0</v>
      </c>
      <c r="BG254" s="230">
        <f>IF(N254="zákl. přenesená",J254,0)</f>
        <v>0</v>
      </c>
      <c r="BH254" s="230">
        <f>IF(N254="sníž. přenesená",J254,0)</f>
        <v>0</v>
      </c>
      <c r="BI254" s="230">
        <f>IF(N254="nulová",J254,0)</f>
        <v>0</v>
      </c>
      <c r="BJ254" s="17" t="s">
        <v>86</v>
      </c>
      <c r="BK254" s="230">
        <f>ROUND(I254*H254,2)</f>
        <v>0</v>
      </c>
      <c r="BL254" s="17" t="s">
        <v>767</v>
      </c>
      <c r="BM254" s="229" t="s">
        <v>1304</v>
      </c>
    </row>
    <row r="255" s="2" customFormat="1" ht="21.75" customHeight="1">
      <c r="A255" s="38"/>
      <c r="B255" s="39"/>
      <c r="C255" s="273" t="s">
        <v>897</v>
      </c>
      <c r="D255" s="273" t="s">
        <v>616</v>
      </c>
      <c r="E255" s="274" t="s">
        <v>2765</v>
      </c>
      <c r="F255" s="275" t="s">
        <v>2764</v>
      </c>
      <c r="G255" s="276" t="s">
        <v>1677</v>
      </c>
      <c r="H255" s="277">
        <v>5</v>
      </c>
      <c r="I255" s="278"/>
      <c r="J255" s="279">
        <f>ROUND(I255*H255,2)</f>
        <v>0</v>
      </c>
      <c r="K255" s="275" t="s">
        <v>1</v>
      </c>
      <c r="L255" s="280"/>
      <c r="M255" s="281" t="s">
        <v>1</v>
      </c>
      <c r="N255" s="282" t="s">
        <v>43</v>
      </c>
      <c r="O255" s="91"/>
      <c r="P255" s="227">
        <f>O255*H255</f>
        <v>0</v>
      </c>
      <c r="Q255" s="227">
        <v>0</v>
      </c>
      <c r="R255" s="227">
        <f>Q255*H255</f>
        <v>0</v>
      </c>
      <c r="S255" s="227">
        <v>0</v>
      </c>
      <c r="T255" s="228">
        <f>S255*H255</f>
        <v>0</v>
      </c>
      <c r="U255" s="38"/>
      <c r="V255" s="38"/>
      <c r="W255" s="38"/>
      <c r="X255" s="38"/>
      <c r="Y255" s="38"/>
      <c r="Z255" s="38"/>
      <c r="AA255" s="38"/>
      <c r="AB255" s="38"/>
      <c r="AC255" s="38"/>
      <c r="AD255" s="38"/>
      <c r="AE255" s="38"/>
      <c r="AR255" s="229" t="s">
        <v>1735</v>
      </c>
      <c r="AT255" s="229" t="s">
        <v>616</v>
      </c>
      <c r="AU255" s="229" t="s">
        <v>86</v>
      </c>
      <c r="AY255" s="17" t="s">
        <v>162</v>
      </c>
      <c r="BE255" s="230">
        <f>IF(N255="základní",J255,0)</f>
        <v>0</v>
      </c>
      <c r="BF255" s="230">
        <f>IF(N255="snížená",J255,0)</f>
        <v>0</v>
      </c>
      <c r="BG255" s="230">
        <f>IF(N255="zákl. přenesená",J255,0)</f>
        <v>0</v>
      </c>
      <c r="BH255" s="230">
        <f>IF(N255="sníž. přenesená",J255,0)</f>
        <v>0</v>
      </c>
      <c r="BI255" s="230">
        <f>IF(N255="nulová",J255,0)</f>
        <v>0</v>
      </c>
      <c r="BJ255" s="17" t="s">
        <v>86</v>
      </c>
      <c r="BK255" s="230">
        <f>ROUND(I255*H255,2)</f>
        <v>0</v>
      </c>
      <c r="BL255" s="17" t="s">
        <v>767</v>
      </c>
      <c r="BM255" s="229" t="s">
        <v>1314</v>
      </c>
    </row>
    <row r="256" s="2" customFormat="1" ht="21.75" customHeight="1">
      <c r="A256" s="38"/>
      <c r="B256" s="39"/>
      <c r="C256" s="218" t="s">
        <v>902</v>
      </c>
      <c r="D256" s="218" t="s">
        <v>165</v>
      </c>
      <c r="E256" s="219" t="s">
        <v>2766</v>
      </c>
      <c r="F256" s="220" t="s">
        <v>2767</v>
      </c>
      <c r="G256" s="221" t="s">
        <v>1677</v>
      </c>
      <c r="H256" s="222">
        <v>8</v>
      </c>
      <c r="I256" s="223"/>
      <c r="J256" s="224">
        <f>ROUND(I256*H256,2)</f>
        <v>0</v>
      </c>
      <c r="K256" s="220" t="s">
        <v>1</v>
      </c>
      <c r="L256" s="44"/>
      <c r="M256" s="225" t="s">
        <v>1</v>
      </c>
      <c r="N256" s="226" t="s">
        <v>43</v>
      </c>
      <c r="O256" s="91"/>
      <c r="P256" s="227">
        <f>O256*H256</f>
        <v>0</v>
      </c>
      <c r="Q256" s="227">
        <v>0</v>
      </c>
      <c r="R256" s="227">
        <f>Q256*H256</f>
        <v>0</v>
      </c>
      <c r="S256" s="227">
        <v>0</v>
      </c>
      <c r="T256" s="228">
        <f>S256*H256</f>
        <v>0</v>
      </c>
      <c r="U256" s="38"/>
      <c r="V256" s="38"/>
      <c r="W256" s="38"/>
      <c r="X256" s="38"/>
      <c r="Y256" s="38"/>
      <c r="Z256" s="38"/>
      <c r="AA256" s="38"/>
      <c r="AB256" s="38"/>
      <c r="AC256" s="38"/>
      <c r="AD256" s="38"/>
      <c r="AE256" s="38"/>
      <c r="AR256" s="229" t="s">
        <v>767</v>
      </c>
      <c r="AT256" s="229" t="s">
        <v>165</v>
      </c>
      <c r="AU256" s="229" t="s">
        <v>86</v>
      </c>
      <c r="AY256" s="17" t="s">
        <v>162</v>
      </c>
      <c r="BE256" s="230">
        <f>IF(N256="základní",J256,0)</f>
        <v>0</v>
      </c>
      <c r="BF256" s="230">
        <f>IF(N256="snížená",J256,0)</f>
        <v>0</v>
      </c>
      <c r="BG256" s="230">
        <f>IF(N256="zákl. přenesená",J256,0)</f>
        <v>0</v>
      </c>
      <c r="BH256" s="230">
        <f>IF(N256="sníž. přenesená",J256,0)</f>
        <v>0</v>
      </c>
      <c r="BI256" s="230">
        <f>IF(N256="nulová",J256,0)</f>
        <v>0</v>
      </c>
      <c r="BJ256" s="17" t="s">
        <v>86</v>
      </c>
      <c r="BK256" s="230">
        <f>ROUND(I256*H256,2)</f>
        <v>0</v>
      </c>
      <c r="BL256" s="17" t="s">
        <v>767</v>
      </c>
      <c r="BM256" s="229" t="s">
        <v>1322</v>
      </c>
    </row>
    <row r="257" s="2" customFormat="1" ht="21.75" customHeight="1">
      <c r="A257" s="38"/>
      <c r="B257" s="39"/>
      <c r="C257" s="273" t="s">
        <v>906</v>
      </c>
      <c r="D257" s="273" t="s">
        <v>616</v>
      </c>
      <c r="E257" s="274" t="s">
        <v>2768</v>
      </c>
      <c r="F257" s="275" t="s">
        <v>2767</v>
      </c>
      <c r="G257" s="276" t="s">
        <v>1677</v>
      </c>
      <c r="H257" s="277">
        <v>8</v>
      </c>
      <c r="I257" s="278"/>
      <c r="J257" s="279">
        <f>ROUND(I257*H257,2)</f>
        <v>0</v>
      </c>
      <c r="K257" s="275" t="s">
        <v>1</v>
      </c>
      <c r="L257" s="280"/>
      <c r="M257" s="281" t="s">
        <v>1</v>
      </c>
      <c r="N257" s="282" t="s">
        <v>43</v>
      </c>
      <c r="O257" s="91"/>
      <c r="P257" s="227">
        <f>O257*H257</f>
        <v>0</v>
      </c>
      <c r="Q257" s="227">
        <v>0</v>
      </c>
      <c r="R257" s="227">
        <f>Q257*H257</f>
        <v>0</v>
      </c>
      <c r="S257" s="227">
        <v>0</v>
      </c>
      <c r="T257" s="228">
        <f>S257*H257</f>
        <v>0</v>
      </c>
      <c r="U257" s="38"/>
      <c r="V257" s="38"/>
      <c r="W257" s="38"/>
      <c r="X257" s="38"/>
      <c r="Y257" s="38"/>
      <c r="Z257" s="38"/>
      <c r="AA257" s="38"/>
      <c r="AB257" s="38"/>
      <c r="AC257" s="38"/>
      <c r="AD257" s="38"/>
      <c r="AE257" s="38"/>
      <c r="AR257" s="229" t="s">
        <v>1735</v>
      </c>
      <c r="AT257" s="229" t="s">
        <v>616</v>
      </c>
      <c r="AU257" s="229" t="s">
        <v>86</v>
      </c>
      <c r="AY257" s="17" t="s">
        <v>162</v>
      </c>
      <c r="BE257" s="230">
        <f>IF(N257="základní",J257,0)</f>
        <v>0</v>
      </c>
      <c r="BF257" s="230">
        <f>IF(N257="snížená",J257,0)</f>
        <v>0</v>
      </c>
      <c r="BG257" s="230">
        <f>IF(N257="zákl. přenesená",J257,0)</f>
        <v>0</v>
      </c>
      <c r="BH257" s="230">
        <f>IF(N257="sníž. přenesená",J257,0)</f>
        <v>0</v>
      </c>
      <c r="BI257" s="230">
        <f>IF(N257="nulová",J257,0)</f>
        <v>0</v>
      </c>
      <c r="BJ257" s="17" t="s">
        <v>86</v>
      </c>
      <c r="BK257" s="230">
        <f>ROUND(I257*H257,2)</f>
        <v>0</v>
      </c>
      <c r="BL257" s="17" t="s">
        <v>767</v>
      </c>
      <c r="BM257" s="229" t="s">
        <v>1332</v>
      </c>
    </row>
    <row r="258" s="2" customFormat="1" ht="16.5" customHeight="1">
      <c r="A258" s="38"/>
      <c r="B258" s="39"/>
      <c r="C258" s="218" t="s">
        <v>912</v>
      </c>
      <c r="D258" s="218" t="s">
        <v>165</v>
      </c>
      <c r="E258" s="219" t="s">
        <v>2769</v>
      </c>
      <c r="F258" s="220" t="s">
        <v>2770</v>
      </c>
      <c r="G258" s="221" t="s">
        <v>1677</v>
      </c>
      <c r="H258" s="222">
        <v>9</v>
      </c>
      <c r="I258" s="223"/>
      <c r="J258" s="224">
        <f>ROUND(I258*H258,2)</f>
        <v>0</v>
      </c>
      <c r="K258" s="220" t="s">
        <v>1</v>
      </c>
      <c r="L258" s="44"/>
      <c r="M258" s="225" t="s">
        <v>1</v>
      </c>
      <c r="N258" s="226" t="s">
        <v>43</v>
      </c>
      <c r="O258" s="91"/>
      <c r="P258" s="227">
        <f>O258*H258</f>
        <v>0</v>
      </c>
      <c r="Q258" s="227">
        <v>0</v>
      </c>
      <c r="R258" s="227">
        <f>Q258*H258</f>
        <v>0</v>
      </c>
      <c r="S258" s="227">
        <v>0</v>
      </c>
      <c r="T258" s="228">
        <f>S258*H258</f>
        <v>0</v>
      </c>
      <c r="U258" s="38"/>
      <c r="V258" s="38"/>
      <c r="W258" s="38"/>
      <c r="X258" s="38"/>
      <c r="Y258" s="38"/>
      <c r="Z258" s="38"/>
      <c r="AA258" s="38"/>
      <c r="AB258" s="38"/>
      <c r="AC258" s="38"/>
      <c r="AD258" s="38"/>
      <c r="AE258" s="38"/>
      <c r="AR258" s="229" t="s">
        <v>767</v>
      </c>
      <c r="AT258" s="229" t="s">
        <v>165</v>
      </c>
      <c r="AU258" s="229" t="s">
        <v>86</v>
      </c>
      <c r="AY258" s="17" t="s">
        <v>162</v>
      </c>
      <c r="BE258" s="230">
        <f>IF(N258="základní",J258,0)</f>
        <v>0</v>
      </c>
      <c r="BF258" s="230">
        <f>IF(N258="snížená",J258,0)</f>
        <v>0</v>
      </c>
      <c r="BG258" s="230">
        <f>IF(N258="zákl. přenesená",J258,0)</f>
        <v>0</v>
      </c>
      <c r="BH258" s="230">
        <f>IF(N258="sníž. přenesená",J258,0)</f>
        <v>0</v>
      </c>
      <c r="BI258" s="230">
        <f>IF(N258="nulová",J258,0)</f>
        <v>0</v>
      </c>
      <c r="BJ258" s="17" t="s">
        <v>86</v>
      </c>
      <c r="BK258" s="230">
        <f>ROUND(I258*H258,2)</f>
        <v>0</v>
      </c>
      <c r="BL258" s="17" t="s">
        <v>767</v>
      </c>
      <c r="BM258" s="229" t="s">
        <v>1340</v>
      </c>
    </row>
    <row r="259" s="2" customFormat="1" ht="16.5" customHeight="1">
      <c r="A259" s="38"/>
      <c r="B259" s="39"/>
      <c r="C259" s="273" t="s">
        <v>917</v>
      </c>
      <c r="D259" s="273" t="s">
        <v>616</v>
      </c>
      <c r="E259" s="274" t="s">
        <v>2771</v>
      </c>
      <c r="F259" s="275" t="s">
        <v>2770</v>
      </c>
      <c r="G259" s="276" t="s">
        <v>1677</v>
      </c>
      <c r="H259" s="277">
        <v>9</v>
      </c>
      <c r="I259" s="278"/>
      <c r="J259" s="279">
        <f>ROUND(I259*H259,2)</f>
        <v>0</v>
      </c>
      <c r="K259" s="275" t="s">
        <v>1</v>
      </c>
      <c r="L259" s="280"/>
      <c r="M259" s="281" t="s">
        <v>1</v>
      </c>
      <c r="N259" s="282" t="s">
        <v>43</v>
      </c>
      <c r="O259" s="91"/>
      <c r="P259" s="227">
        <f>O259*H259</f>
        <v>0</v>
      </c>
      <c r="Q259" s="227">
        <v>0</v>
      </c>
      <c r="R259" s="227">
        <f>Q259*H259</f>
        <v>0</v>
      </c>
      <c r="S259" s="227">
        <v>0</v>
      </c>
      <c r="T259" s="228">
        <f>S259*H259</f>
        <v>0</v>
      </c>
      <c r="U259" s="38"/>
      <c r="V259" s="38"/>
      <c r="W259" s="38"/>
      <c r="X259" s="38"/>
      <c r="Y259" s="38"/>
      <c r="Z259" s="38"/>
      <c r="AA259" s="38"/>
      <c r="AB259" s="38"/>
      <c r="AC259" s="38"/>
      <c r="AD259" s="38"/>
      <c r="AE259" s="38"/>
      <c r="AR259" s="229" t="s">
        <v>1735</v>
      </c>
      <c r="AT259" s="229" t="s">
        <v>616</v>
      </c>
      <c r="AU259" s="229" t="s">
        <v>86</v>
      </c>
      <c r="AY259" s="17" t="s">
        <v>162</v>
      </c>
      <c r="BE259" s="230">
        <f>IF(N259="základní",J259,0)</f>
        <v>0</v>
      </c>
      <c r="BF259" s="230">
        <f>IF(N259="snížená",J259,0)</f>
        <v>0</v>
      </c>
      <c r="BG259" s="230">
        <f>IF(N259="zákl. přenesená",J259,0)</f>
        <v>0</v>
      </c>
      <c r="BH259" s="230">
        <f>IF(N259="sníž. přenesená",J259,0)</f>
        <v>0</v>
      </c>
      <c r="BI259" s="230">
        <f>IF(N259="nulová",J259,0)</f>
        <v>0</v>
      </c>
      <c r="BJ259" s="17" t="s">
        <v>86</v>
      </c>
      <c r="BK259" s="230">
        <f>ROUND(I259*H259,2)</f>
        <v>0</v>
      </c>
      <c r="BL259" s="17" t="s">
        <v>767</v>
      </c>
      <c r="BM259" s="229" t="s">
        <v>1350</v>
      </c>
    </row>
    <row r="260" s="2" customFormat="1" ht="21.75" customHeight="1">
      <c r="A260" s="38"/>
      <c r="B260" s="39"/>
      <c r="C260" s="218" t="s">
        <v>921</v>
      </c>
      <c r="D260" s="218" t="s">
        <v>165</v>
      </c>
      <c r="E260" s="219" t="s">
        <v>2772</v>
      </c>
      <c r="F260" s="220" t="s">
        <v>2773</v>
      </c>
      <c r="G260" s="221" t="s">
        <v>1677</v>
      </c>
      <c r="H260" s="222">
        <v>2</v>
      </c>
      <c r="I260" s="223"/>
      <c r="J260" s="224">
        <f>ROUND(I260*H260,2)</f>
        <v>0</v>
      </c>
      <c r="K260" s="220" t="s">
        <v>1</v>
      </c>
      <c r="L260" s="44"/>
      <c r="M260" s="225" t="s">
        <v>1</v>
      </c>
      <c r="N260" s="226" t="s">
        <v>43</v>
      </c>
      <c r="O260" s="91"/>
      <c r="P260" s="227">
        <f>O260*H260</f>
        <v>0</v>
      </c>
      <c r="Q260" s="227">
        <v>0</v>
      </c>
      <c r="R260" s="227">
        <f>Q260*H260</f>
        <v>0</v>
      </c>
      <c r="S260" s="227">
        <v>0</v>
      </c>
      <c r="T260" s="228">
        <f>S260*H260</f>
        <v>0</v>
      </c>
      <c r="U260" s="38"/>
      <c r="V260" s="38"/>
      <c r="W260" s="38"/>
      <c r="X260" s="38"/>
      <c r="Y260" s="38"/>
      <c r="Z260" s="38"/>
      <c r="AA260" s="38"/>
      <c r="AB260" s="38"/>
      <c r="AC260" s="38"/>
      <c r="AD260" s="38"/>
      <c r="AE260" s="38"/>
      <c r="AR260" s="229" t="s">
        <v>767</v>
      </c>
      <c r="AT260" s="229" t="s">
        <v>165</v>
      </c>
      <c r="AU260" s="229" t="s">
        <v>86</v>
      </c>
      <c r="AY260" s="17" t="s">
        <v>162</v>
      </c>
      <c r="BE260" s="230">
        <f>IF(N260="základní",J260,0)</f>
        <v>0</v>
      </c>
      <c r="BF260" s="230">
        <f>IF(N260="snížená",J260,0)</f>
        <v>0</v>
      </c>
      <c r="BG260" s="230">
        <f>IF(N260="zákl. přenesená",J260,0)</f>
        <v>0</v>
      </c>
      <c r="BH260" s="230">
        <f>IF(N260="sníž. přenesená",J260,0)</f>
        <v>0</v>
      </c>
      <c r="BI260" s="230">
        <f>IF(N260="nulová",J260,0)</f>
        <v>0</v>
      </c>
      <c r="BJ260" s="17" t="s">
        <v>86</v>
      </c>
      <c r="BK260" s="230">
        <f>ROUND(I260*H260,2)</f>
        <v>0</v>
      </c>
      <c r="BL260" s="17" t="s">
        <v>767</v>
      </c>
      <c r="BM260" s="229" t="s">
        <v>1363</v>
      </c>
    </row>
    <row r="261" s="2" customFormat="1" ht="21.75" customHeight="1">
      <c r="A261" s="38"/>
      <c r="B261" s="39"/>
      <c r="C261" s="273" t="s">
        <v>927</v>
      </c>
      <c r="D261" s="273" t="s">
        <v>616</v>
      </c>
      <c r="E261" s="274" t="s">
        <v>2774</v>
      </c>
      <c r="F261" s="275" t="s">
        <v>2773</v>
      </c>
      <c r="G261" s="276" t="s">
        <v>1677</v>
      </c>
      <c r="H261" s="277">
        <v>2</v>
      </c>
      <c r="I261" s="278"/>
      <c r="J261" s="279">
        <f>ROUND(I261*H261,2)</f>
        <v>0</v>
      </c>
      <c r="K261" s="275" t="s">
        <v>1</v>
      </c>
      <c r="L261" s="280"/>
      <c r="M261" s="281" t="s">
        <v>1</v>
      </c>
      <c r="N261" s="282" t="s">
        <v>43</v>
      </c>
      <c r="O261" s="91"/>
      <c r="P261" s="227">
        <f>O261*H261</f>
        <v>0</v>
      </c>
      <c r="Q261" s="227">
        <v>0</v>
      </c>
      <c r="R261" s="227">
        <f>Q261*H261</f>
        <v>0</v>
      </c>
      <c r="S261" s="227">
        <v>0</v>
      </c>
      <c r="T261" s="228">
        <f>S261*H261</f>
        <v>0</v>
      </c>
      <c r="U261" s="38"/>
      <c r="V261" s="38"/>
      <c r="W261" s="38"/>
      <c r="X261" s="38"/>
      <c r="Y261" s="38"/>
      <c r="Z261" s="38"/>
      <c r="AA261" s="38"/>
      <c r="AB261" s="38"/>
      <c r="AC261" s="38"/>
      <c r="AD261" s="38"/>
      <c r="AE261" s="38"/>
      <c r="AR261" s="229" t="s">
        <v>1735</v>
      </c>
      <c r="AT261" s="229" t="s">
        <v>616</v>
      </c>
      <c r="AU261" s="229" t="s">
        <v>86</v>
      </c>
      <c r="AY261" s="17" t="s">
        <v>162</v>
      </c>
      <c r="BE261" s="230">
        <f>IF(N261="základní",J261,0)</f>
        <v>0</v>
      </c>
      <c r="BF261" s="230">
        <f>IF(N261="snížená",J261,0)</f>
        <v>0</v>
      </c>
      <c r="BG261" s="230">
        <f>IF(N261="zákl. přenesená",J261,0)</f>
        <v>0</v>
      </c>
      <c r="BH261" s="230">
        <f>IF(N261="sníž. přenesená",J261,0)</f>
        <v>0</v>
      </c>
      <c r="BI261" s="230">
        <f>IF(N261="nulová",J261,0)</f>
        <v>0</v>
      </c>
      <c r="BJ261" s="17" t="s">
        <v>86</v>
      </c>
      <c r="BK261" s="230">
        <f>ROUND(I261*H261,2)</f>
        <v>0</v>
      </c>
      <c r="BL261" s="17" t="s">
        <v>767</v>
      </c>
      <c r="BM261" s="229" t="s">
        <v>1374</v>
      </c>
    </row>
    <row r="262" s="2" customFormat="1" ht="24.15" customHeight="1">
      <c r="A262" s="38"/>
      <c r="B262" s="39"/>
      <c r="C262" s="218" t="s">
        <v>933</v>
      </c>
      <c r="D262" s="218" t="s">
        <v>165</v>
      </c>
      <c r="E262" s="219" t="s">
        <v>2775</v>
      </c>
      <c r="F262" s="220" t="s">
        <v>2776</v>
      </c>
      <c r="G262" s="221" t="s">
        <v>1677</v>
      </c>
      <c r="H262" s="222">
        <v>2</v>
      </c>
      <c r="I262" s="223"/>
      <c r="J262" s="224">
        <f>ROUND(I262*H262,2)</f>
        <v>0</v>
      </c>
      <c r="K262" s="220" t="s">
        <v>1</v>
      </c>
      <c r="L262" s="44"/>
      <c r="M262" s="225" t="s">
        <v>1</v>
      </c>
      <c r="N262" s="226" t="s">
        <v>43</v>
      </c>
      <c r="O262" s="91"/>
      <c r="P262" s="227">
        <f>O262*H262</f>
        <v>0</v>
      </c>
      <c r="Q262" s="227">
        <v>0</v>
      </c>
      <c r="R262" s="227">
        <f>Q262*H262</f>
        <v>0</v>
      </c>
      <c r="S262" s="227">
        <v>0</v>
      </c>
      <c r="T262" s="228">
        <f>S262*H262</f>
        <v>0</v>
      </c>
      <c r="U262" s="38"/>
      <c r="V262" s="38"/>
      <c r="W262" s="38"/>
      <c r="X262" s="38"/>
      <c r="Y262" s="38"/>
      <c r="Z262" s="38"/>
      <c r="AA262" s="38"/>
      <c r="AB262" s="38"/>
      <c r="AC262" s="38"/>
      <c r="AD262" s="38"/>
      <c r="AE262" s="38"/>
      <c r="AR262" s="229" t="s">
        <v>767</v>
      </c>
      <c r="AT262" s="229" t="s">
        <v>165</v>
      </c>
      <c r="AU262" s="229" t="s">
        <v>86</v>
      </c>
      <c r="AY262" s="17" t="s">
        <v>162</v>
      </c>
      <c r="BE262" s="230">
        <f>IF(N262="základní",J262,0)</f>
        <v>0</v>
      </c>
      <c r="BF262" s="230">
        <f>IF(N262="snížená",J262,0)</f>
        <v>0</v>
      </c>
      <c r="BG262" s="230">
        <f>IF(N262="zákl. přenesená",J262,0)</f>
        <v>0</v>
      </c>
      <c r="BH262" s="230">
        <f>IF(N262="sníž. přenesená",J262,0)</f>
        <v>0</v>
      </c>
      <c r="BI262" s="230">
        <f>IF(N262="nulová",J262,0)</f>
        <v>0</v>
      </c>
      <c r="BJ262" s="17" t="s">
        <v>86</v>
      </c>
      <c r="BK262" s="230">
        <f>ROUND(I262*H262,2)</f>
        <v>0</v>
      </c>
      <c r="BL262" s="17" t="s">
        <v>767</v>
      </c>
      <c r="BM262" s="229" t="s">
        <v>1384</v>
      </c>
    </row>
    <row r="263" s="2" customFormat="1" ht="24.15" customHeight="1">
      <c r="A263" s="38"/>
      <c r="B263" s="39"/>
      <c r="C263" s="273" t="s">
        <v>938</v>
      </c>
      <c r="D263" s="273" t="s">
        <v>616</v>
      </c>
      <c r="E263" s="274" t="s">
        <v>2777</v>
      </c>
      <c r="F263" s="275" t="s">
        <v>2776</v>
      </c>
      <c r="G263" s="276" t="s">
        <v>1677</v>
      </c>
      <c r="H263" s="277">
        <v>2</v>
      </c>
      <c r="I263" s="278"/>
      <c r="J263" s="279">
        <f>ROUND(I263*H263,2)</f>
        <v>0</v>
      </c>
      <c r="K263" s="275" t="s">
        <v>1</v>
      </c>
      <c r="L263" s="280"/>
      <c r="M263" s="281" t="s">
        <v>1</v>
      </c>
      <c r="N263" s="282" t="s">
        <v>43</v>
      </c>
      <c r="O263" s="91"/>
      <c r="P263" s="227">
        <f>O263*H263</f>
        <v>0</v>
      </c>
      <c r="Q263" s="227">
        <v>0</v>
      </c>
      <c r="R263" s="227">
        <f>Q263*H263</f>
        <v>0</v>
      </c>
      <c r="S263" s="227">
        <v>0</v>
      </c>
      <c r="T263" s="228">
        <f>S263*H263</f>
        <v>0</v>
      </c>
      <c r="U263" s="38"/>
      <c r="V263" s="38"/>
      <c r="W263" s="38"/>
      <c r="X263" s="38"/>
      <c r="Y263" s="38"/>
      <c r="Z263" s="38"/>
      <c r="AA263" s="38"/>
      <c r="AB263" s="38"/>
      <c r="AC263" s="38"/>
      <c r="AD263" s="38"/>
      <c r="AE263" s="38"/>
      <c r="AR263" s="229" t="s">
        <v>1735</v>
      </c>
      <c r="AT263" s="229" t="s">
        <v>616</v>
      </c>
      <c r="AU263" s="229" t="s">
        <v>86</v>
      </c>
      <c r="AY263" s="17" t="s">
        <v>162</v>
      </c>
      <c r="BE263" s="230">
        <f>IF(N263="základní",J263,0)</f>
        <v>0</v>
      </c>
      <c r="BF263" s="230">
        <f>IF(N263="snížená",J263,0)</f>
        <v>0</v>
      </c>
      <c r="BG263" s="230">
        <f>IF(N263="zákl. přenesená",J263,0)</f>
        <v>0</v>
      </c>
      <c r="BH263" s="230">
        <f>IF(N263="sníž. přenesená",J263,0)</f>
        <v>0</v>
      </c>
      <c r="BI263" s="230">
        <f>IF(N263="nulová",J263,0)</f>
        <v>0</v>
      </c>
      <c r="BJ263" s="17" t="s">
        <v>86</v>
      </c>
      <c r="BK263" s="230">
        <f>ROUND(I263*H263,2)</f>
        <v>0</v>
      </c>
      <c r="BL263" s="17" t="s">
        <v>767</v>
      </c>
      <c r="BM263" s="229" t="s">
        <v>1393</v>
      </c>
    </row>
    <row r="264" s="2" customFormat="1" ht="24.15" customHeight="1">
      <c r="A264" s="38"/>
      <c r="B264" s="39"/>
      <c r="C264" s="218" t="s">
        <v>944</v>
      </c>
      <c r="D264" s="218" t="s">
        <v>165</v>
      </c>
      <c r="E264" s="219" t="s">
        <v>2778</v>
      </c>
      <c r="F264" s="220" t="s">
        <v>2779</v>
      </c>
      <c r="G264" s="221" t="s">
        <v>1677</v>
      </c>
      <c r="H264" s="222">
        <v>16</v>
      </c>
      <c r="I264" s="223"/>
      <c r="J264" s="224">
        <f>ROUND(I264*H264,2)</f>
        <v>0</v>
      </c>
      <c r="K264" s="220" t="s">
        <v>1</v>
      </c>
      <c r="L264" s="44"/>
      <c r="M264" s="225" t="s">
        <v>1</v>
      </c>
      <c r="N264" s="226" t="s">
        <v>43</v>
      </c>
      <c r="O264" s="91"/>
      <c r="P264" s="227">
        <f>O264*H264</f>
        <v>0</v>
      </c>
      <c r="Q264" s="227">
        <v>0</v>
      </c>
      <c r="R264" s="227">
        <f>Q264*H264</f>
        <v>0</v>
      </c>
      <c r="S264" s="227">
        <v>0</v>
      </c>
      <c r="T264" s="228">
        <f>S264*H264</f>
        <v>0</v>
      </c>
      <c r="U264" s="38"/>
      <c r="V264" s="38"/>
      <c r="W264" s="38"/>
      <c r="X264" s="38"/>
      <c r="Y264" s="38"/>
      <c r="Z264" s="38"/>
      <c r="AA264" s="38"/>
      <c r="AB264" s="38"/>
      <c r="AC264" s="38"/>
      <c r="AD264" s="38"/>
      <c r="AE264" s="38"/>
      <c r="AR264" s="229" t="s">
        <v>767</v>
      </c>
      <c r="AT264" s="229" t="s">
        <v>165</v>
      </c>
      <c r="AU264" s="229" t="s">
        <v>86</v>
      </c>
      <c r="AY264" s="17" t="s">
        <v>162</v>
      </c>
      <c r="BE264" s="230">
        <f>IF(N264="základní",J264,0)</f>
        <v>0</v>
      </c>
      <c r="BF264" s="230">
        <f>IF(N264="snížená",J264,0)</f>
        <v>0</v>
      </c>
      <c r="BG264" s="230">
        <f>IF(N264="zákl. přenesená",J264,0)</f>
        <v>0</v>
      </c>
      <c r="BH264" s="230">
        <f>IF(N264="sníž. přenesená",J264,0)</f>
        <v>0</v>
      </c>
      <c r="BI264" s="230">
        <f>IF(N264="nulová",J264,0)</f>
        <v>0</v>
      </c>
      <c r="BJ264" s="17" t="s">
        <v>86</v>
      </c>
      <c r="BK264" s="230">
        <f>ROUND(I264*H264,2)</f>
        <v>0</v>
      </c>
      <c r="BL264" s="17" t="s">
        <v>767</v>
      </c>
      <c r="BM264" s="229" t="s">
        <v>1404</v>
      </c>
    </row>
    <row r="265" s="2" customFormat="1" ht="24.15" customHeight="1">
      <c r="A265" s="38"/>
      <c r="B265" s="39"/>
      <c r="C265" s="273" t="s">
        <v>950</v>
      </c>
      <c r="D265" s="273" t="s">
        <v>616</v>
      </c>
      <c r="E265" s="274" t="s">
        <v>2780</v>
      </c>
      <c r="F265" s="275" t="s">
        <v>2779</v>
      </c>
      <c r="G265" s="276" t="s">
        <v>1677</v>
      </c>
      <c r="H265" s="277">
        <v>16</v>
      </c>
      <c r="I265" s="278"/>
      <c r="J265" s="279">
        <f>ROUND(I265*H265,2)</f>
        <v>0</v>
      </c>
      <c r="K265" s="275" t="s">
        <v>1</v>
      </c>
      <c r="L265" s="280"/>
      <c r="M265" s="281" t="s">
        <v>1</v>
      </c>
      <c r="N265" s="282" t="s">
        <v>43</v>
      </c>
      <c r="O265" s="91"/>
      <c r="P265" s="227">
        <f>O265*H265</f>
        <v>0</v>
      </c>
      <c r="Q265" s="227">
        <v>0</v>
      </c>
      <c r="R265" s="227">
        <f>Q265*H265</f>
        <v>0</v>
      </c>
      <c r="S265" s="227">
        <v>0</v>
      </c>
      <c r="T265" s="228">
        <f>S265*H265</f>
        <v>0</v>
      </c>
      <c r="U265" s="38"/>
      <c r="V265" s="38"/>
      <c r="W265" s="38"/>
      <c r="X265" s="38"/>
      <c r="Y265" s="38"/>
      <c r="Z265" s="38"/>
      <c r="AA265" s="38"/>
      <c r="AB265" s="38"/>
      <c r="AC265" s="38"/>
      <c r="AD265" s="38"/>
      <c r="AE265" s="38"/>
      <c r="AR265" s="229" t="s">
        <v>1735</v>
      </c>
      <c r="AT265" s="229" t="s">
        <v>616</v>
      </c>
      <c r="AU265" s="229" t="s">
        <v>86</v>
      </c>
      <c r="AY265" s="17" t="s">
        <v>162</v>
      </c>
      <c r="BE265" s="230">
        <f>IF(N265="základní",J265,0)</f>
        <v>0</v>
      </c>
      <c r="BF265" s="230">
        <f>IF(N265="snížená",J265,0)</f>
        <v>0</v>
      </c>
      <c r="BG265" s="230">
        <f>IF(N265="zákl. přenesená",J265,0)</f>
        <v>0</v>
      </c>
      <c r="BH265" s="230">
        <f>IF(N265="sníž. přenesená",J265,0)</f>
        <v>0</v>
      </c>
      <c r="BI265" s="230">
        <f>IF(N265="nulová",J265,0)</f>
        <v>0</v>
      </c>
      <c r="BJ265" s="17" t="s">
        <v>86</v>
      </c>
      <c r="BK265" s="230">
        <f>ROUND(I265*H265,2)</f>
        <v>0</v>
      </c>
      <c r="BL265" s="17" t="s">
        <v>767</v>
      </c>
      <c r="BM265" s="229" t="s">
        <v>1415</v>
      </c>
    </row>
    <row r="266" s="2" customFormat="1" ht="24.15" customHeight="1">
      <c r="A266" s="38"/>
      <c r="B266" s="39"/>
      <c r="C266" s="218" t="s">
        <v>955</v>
      </c>
      <c r="D266" s="218" t="s">
        <v>165</v>
      </c>
      <c r="E266" s="219" t="s">
        <v>2781</v>
      </c>
      <c r="F266" s="220" t="s">
        <v>2782</v>
      </c>
      <c r="G266" s="221" t="s">
        <v>1677</v>
      </c>
      <c r="H266" s="222">
        <v>28</v>
      </c>
      <c r="I266" s="223"/>
      <c r="J266" s="224">
        <f>ROUND(I266*H266,2)</f>
        <v>0</v>
      </c>
      <c r="K266" s="220" t="s">
        <v>1</v>
      </c>
      <c r="L266" s="44"/>
      <c r="M266" s="225" t="s">
        <v>1</v>
      </c>
      <c r="N266" s="226" t="s">
        <v>43</v>
      </c>
      <c r="O266" s="91"/>
      <c r="P266" s="227">
        <f>O266*H266</f>
        <v>0</v>
      </c>
      <c r="Q266" s="227">
        <v>0</v>
      </c>
      <c r="R266" s="227">
        <f>Q266*H266</f>
        <v>0</v>
      </c>
      <c r="S266" s="227">
        <v>0</v>
      </c>
      <c r="T266" s="228">
        <f>S266*H266</f>
        <v>0</v>
      </c>
      <c r="U266" s="38"/>
      <c r="V266" s="38"/>
      <c r="W266" s="38"/>
      <c r="X266" s="38"/>
      <c r="Y266" s="38"/>
      <c r="Z266" s="38"/>
      <c r="AA266" s="38"/>
      <c r="AB266" s="38"/>
      <c r="AC266" s="38"/>
      <c r="AD266" s="38"/>
      <c r="AE266" s="38"/>
      <c r="AR266" s="229" t="s">
        <v>767</v>
      </c>
      <c r="AT266" s="229" t="s">
        <v>165</v>
      </c>
      <c r="AU266" s="229" t="s">
        <v>86</v>
      </c>
      <c r="AY266" s="17" t="s">
        <v>162</v>
      </c>
      <c r="BE266" s="230">
        <f>IF(N266="základní",J266,0)</f>
        <v>0</v>
      </c>
      <c r="BF266" s="230">
        <f>IF(N266="snížená",J266,0)</f>
        <v>0</v>
      </c>
      <c r="BG266" s="230">
        <f>IF(N266="zákl. přenesená",J266,0)</f>
        <v>0</v>
      </c>
      <c r="BH266" s="230">
        <f>IF(N266="sníž. přenesená",J266,0)</f>
        <v>0</v>
      </c>
      <c r="BI266" s="230">
        <f>IF(N266="nulová",J266,0)</f>
        <v>0</v>
      </c>
      <c r="BJ266" s="17" t="s">
        <v>86</v>
      </c>
      <c r="BK266" s="230">
        <f>ROUND(I266*H266,2)</f>
        <v>0</v>
      </c>
      <c r="BL266" s="17" t="s">
        <v>767</v>
      </c>
      <c r="BM266" s="229" t="s">
        <v>1423</v>
      </c>
    </row>
    <row r="267" s="2" customFormat="1" ht="24.15" customHeight="1">
      <c r="A267" s="38"/>
      <c r="B267" s="39"/>
      <c r="C267" s="273" t="s">
        <v>959</v>
      </c>
      <c r="D267" s="273" t="s">
        <v>616</v>
      </c>
      <c r="E267" s="274" t="s">
        <v>2783</v>
      </c>
      <c r="F267" s="275" t="s">
        <v>2782</v>
      </c>
      <c r="G267" s="276" t="s">
        <v>1677</v>
      </c>
      <c r="H267" s="277">
        <v>28</v>
      </c>
      <c r="I267" s="278"/>
      <c r="J267" s="279">
        <f>ROUND(I267*H267,2)</f>
        <v>0</v>
      </c>
      <c r="K267" s="275" t="s">
        <v>1</v>
      </c>
      <c r="L267" s="280"/>
      <c r="M267" s="281" t="s">
        <v>1</v>
      </c>
      <c r="N267" s="282" t="s">
        <v>43</v>
      </c>
      <c r="O267" s="91"/>
      <c r="P267" s="227">
        <f>O267*H267</f>
        <v>0</v>
      </c>
      <c r="Q267" s="227">
        <v>0</v>
      </c>
      <c r="R267" s="227">
        <f>Q267*H267</f>
        <v>0</v>
      </c>
      <c r="S267" s="227">
        <v>0</v>
      </c>
      <c r="T267" s="228">
        <f>S267*H267</f>
        <v>0</v>
      </c>
      <c r="U267" s="38"/>
      <c r="V267" s="38"/>
      <c r="W267" s="38"/>
      <c r="X267" s="38"/>
      <c r="Y267" s="38"/>
      <c r="Z267" s="38"/>
      <c r="AA267" s="38"/>
      <c r="AB267" s="38"/>
      <c r="AC267" s="38"/>
      <c r="AD267" s="38"/>
      <c r="AE267" s="38"/>
      <c r="AR267" s="229" t="s">
        <v>1735</v>
      </c>
      <c r="AT267" s="229" t="s">
        <v>616</v>
      </c>
      <c r="AU267" s="229" t="s">
        <v>86</v>
      </c>
      <c r="AY267" s="17" t="s">
        <v>162</v>
      </c>
      <c r="BE267" s="230">
        <f>IF(N267="základní",J267,0)</f>
        <v>0</v>
      </c>
      <c r="BF267" s="230">
        <f>IF(N267="snížená",J267,0)</f>
        <v>0</v>
      </c>
      <c r="BG267" s="230">
        <f>IF(N267="zákl. přenesená",J267,0)</f>
        <v>0</v>
      </c>
      <c r="BH267" s="230">
        <f>IF(N267="sníž. přenesená",J267,0)</f>
        <v>0</v>
      </c>
      <c r="BI267" s="230">
        <f>IF(N267="nulová",J267,0)</f>
        <v>0</v>
      </c>
      <c r="BJ267" s="17" t="s">
        <v>86</v>
      </c>
      <c r="BK267" s="230">
        <f>ROUND(I267*H267,2)</f>
        <v>0</v>
      </c>
      <c r="BL267" s="17" t="s">
        <v>767</v>
      </c>
      <c r="BM267" s="229" t="s">
        <v>1431</v>
      </c>
    </row>
    <row r="268" s="2" customFormat="1" ht="24.15" customHeight="1">
      <c r="A268" s="38"/>
      <c r="B268" s="39"/>
      <c r="C268" s="218" t="s">
        <v>963</v>
      </c>
      <c r="D268" s="218" t="s">
        <v>165</v>
      </c>
      <c r="E268" s="219" t="s">
        <v>2784</v>
      </c>
      <c r="F268" s="220" t="s">
        <v>2785</v>
      </c>
      <c r="G268" s="221" t="s">
        <v>1677</v>
      </c>
      <c r="H268" s="222">
        <v>3</v>
      </c>
      <c r="I268" s="223"/>
      <c r="J268" s="224">
        <f>ROUND(I268*H268,2)</f>
        <v>0</v>
      </c>
      <c r="K268" s="220" t="s">
        <v>1</v>
      </c>
      <c r="L268" s="44"/>
      <c r="M268" s="225" t="s">
        <v>1</v>
      </c>
      <c r="N268" s="226" t="s">
        <v>43</v>
      </c>
      <c r="O268" s="91"/>
      <c r="P268" s="227">
        <f>O268*H268</f>
        <v>0</v>
      </c>
      <c r="Q268" s="227">
        <v>0</v>
      </c>
      <c r="R268" s="227">
        <f>Q268*H268</f>
        <v>0</v>
      </c>
      <c r="S268" s="227">
        <v>0</v>
      </c>
      <c r="T268" s="228">
        <f>S268*H268</f>
        <v>0</v>
      </c>
      <c r="U268" s="38"/>
      <c r="V268" s="38"/>
      <c r="W268" s="38"/>
      <c r="X268" s="38"/>
      <c r="Y268" s="38"/>
      <c r="Z268" s="38"/>
      <c r="AA268" s="38"/>
      <c r="AB268" s="38"/>
      <c r="AC268" s="38"/>
      <c r="AD268" s="38"/>
      <c r="AE268" s="38"/>
      <c r="AR268" s="229" t="s">
        <v>767</v>
      </c>
      <c r="AT268" s="229" t="s">
        <v>165</v>
      </c>
      <c r="AU268" s="229" t="s">
        <v>86</v>
      </c>
      <c r="AY268" s="17" t="s">
        <v>162</v>
      </c>
      <c r="BE268" s="230">
        <f>IF(N268="základní",J268,0)</f>
        <v>0</v>
      </c>
      <c r="BF268" s="230">
        <f>IF(N268="snížená",J268,0)</f>
        <v>0</v>
      </c>
      <c r="BG268" s="230">
        <f>IF(N268="zákl. přenesená",J268,0)</f>
        <v>0</v>
      </c>
      <c r="BH268" s="230">
        <f>IF(N268="sníž. přenesená",J268,0)</f>
        <v>0</v>
      </c>
      <c r="BI268" s="230">
        <f>IF(N268="nulová",J268,0)</f>
        <v>0</v>
      </c>
      <c r="BJ268" s="17" t="s">
        <v>86</v>
      </c>
      <c r="BK268" s="230">
        <f>ROUND(I268*H268,2)</f>
        <v>0</v>
      </c>
      <c r="BL268" s="17" t="s">
        <v>767</v>
      </c>
      <c r="BM268" s="229" t="s">
        <v>1440</v>
      </c>
    </row>
    <row r="269" s="2" customFormat="1" ht="24.15" customHeight="1">
      <c r="A269" s="38"/>
      <c r="B269" s="39"/>
      <c r="C269" s="273" t="s">
        <v>967</v>
      </c>
      <c r="D269" s="273" t="s">
        <v>616</v>
      </c>
      <c r="E269" s="274" t="s">
        <v>2786</v>
      </c>
      <c r="F269" s="275" t="s">
        <v>2785</v>
      </c>
      <c r="G269" s="276" t="s">
        <v>1677</v>
      </c>
      <c r="H269" s="277">
        <v>3</v>
      </c>
      <c r="I269" s="278"/>
      <c r="J269" s="279">
        <f>ROUND(I269*H269,2)</f>
        <v>0</v>
      </c>
      <c r="K269" s="275" t="s">
        <v>1</v>
      </c>
      <c r="L269" s="280"/>
      <c r="M269" s="281" t="s">
        <v>1</v>
      </c>
      <c r="N269" s="282" t="s">
        <v>43</v>
      </c>
      <c r="O269" s="91"/>
      <c r="P269" s="227">
        <f>O269*H269</f>
        <v>0</v>
      </c>
      <c r="Q269" s="227">
        <v>0</v>
      </c>
      <c r="R269" s="227">
        <f>Q269*H269</f>
        <v>0</v>
      </c>
      <c r="S269" s="227">
        <v>0</v>
      </c>
      <c r="T269" s="228">
        <f>S269*H269</f>
        <v>0</v>
      </c>
      <c r="U269" s="38"/>
      <c r="V269" s="38"/>
      <c r="W269" s="38"/>
      <c r="X269" s="38"/>
      <c r="Y269" s="38"/>
      <c r="Z269" s="38"/>
      <c r="AA269" s="38"/>
      <c r="AB269" s="38"/>
      <c r="AC269" s="38"/>
      <c r="AD269" s="38"/>
      <c r="AE269" s="38"/>
      <c r="AR269" s="229" t="s">
        <v>1735</v>
      </c>
      <c r="AT269" s="229" t="s">
        <v>616</v>
      </c>
      <c r="AU269" s="229" t="s">
        <v>86</v>
      </c>
      <c r="AY269" s="17" t="s">
        <v>162</v>
      </c>
      <c r="BE269" s="230">
        <f>IF(N269="základní",J269,0)</f>
        <v>0</v>
      </c>
      <c r="BF269" s="230">
        <f>IF(N269="snížená",J269,0)</f>
        <v>0</v>
      </c>
      <c r="BG269" s="230">
        <f>IF(N269="zákl. přenesená",J269,0)</f>
        <v>0</v>
      </c>
      <c r="BH269" s="230">
        <f>IF(N269="sníž. přenesená",J269,0)</f>
        <v>0</v>
      </c>
      <c r="BI269" s="230">
        <f>IF(N269="nulová",J269,0)</f>
        <v>0</v>
      </c>
      <c r="BJ269" s="17" t="s">
        <v>86</v>
      </c>
      <c r="BK269" s="230">
        <f>ROUND(I269*H269,2)</f>
        <v>0</v>
      </c>
      <c r="BL269" s="17" t="s">
        <v>767</v>
      </c>
      <c r="BM269" s="229" t="s">
        <v>1450</v>
      </c>
    </row>
    <row r="270" s="2" customFormat="1" ht="24.15" customHeight="1">
      <c r="A270" s="38"/>
      <c r="B270" s="39"/>
      <c r="C270" s="218" t="s">
        <v>971</v>
      </c>
      <c r="D270" s="218" t="s">
        <v>165</v>
      </c>
      <c r="E270" s="219" t="s">
        <v>2787</v>
      </c>
      <c r="F270" s="220" t="s">
        <v>2788</v>
      </c>
      <c r="G270" s="221" t="s">
        <v>1677</v>
      </c>
      <c r="H270" s="222">
        <v>6</v>
      </c>
      <c r="I270" s="223"/>
      <c r="J270" s="224">
        <f>ROUND(I270*H270,2)</f>
        <v>0</v>
      </c>
      <c r="K270" s="220" t="s">
        <v>1</v>
      </c>
      <c r="L270" s="44"/>
      <c r="M270" s="225" t="s">
        <v>1</v>
      </c>
      <c r="N270" s="226" t="s">
        <v>43</v>
      </c>
      <c r="O270" s="91"/>
      <c r="P270" s="227">
        <f>O270*H270</f>
        <v>0</v>
      </c>
      <c r="Q270" s="227">
        <v>0</v>
      </c>
      <c r="R270" s="227">
        <f>Q270*H270</f>
        <v>0</v>
      </c>
      <c r="S270" s="227">
        <v>0</v>
      </c>
      <c r="T270" s="228">
        <f>S270*H270</f>
        <v>0</v>
      </c>
      <c r="U270" s="38"/>
      <c r="V270" s="38"/>
      <c r="W270" s="38"/>
      <c r="X270" s="38"/>
      <c r="Y270" s="38"/>
      <c r="Z270" s="38"/>
      <c r="AA270" s="38"/>
      <c r="AB270" s="38"/>
      <c r="AC270" s="38"/>
      <c r="AD270" s="38"/>
      <c r="AE270" s="38"/>
      <c r="AR270" s="229" t="s">
        <v>767</v>
      </c>
      <c r="AT270" s="229" t="s">
        <v>165</v>
      </c>
      <c r="AU270" s="229" t="s">
        <v>86</v>
      </c>
      <c r="AY270" s="17" t="s">
        <v>162</v>
      </c>
      <c r="BE270" s="230">
        <f>IF(N270="základní",J270,0)</f>
        <v>0</v>
      </c>
      <c r="BF270" s="230">
        <f>IF(N270="snížená",J270,0)</f>
        <v>0</v>
      </c>
      <c r="BG270" s="230">
        <f>IF(N270="zákl. přenesená",J270,0)</f>
        <v>0</v>
      </c>
      <c r="BH270" s="230">
        <f>IF(N270="sníž. přenesená",J270,0)</f>
        <v>0</v>
      </c>
      <c r="BI270" s="230">
        <f>IF(N270="nulová",J270,0)</f>
        <v>0</v>
      </c>
      <c r="BJ270" s="17" t="s">
        <v>86</v>
      </c>
      <c r="BK270" s="230">
        <f>ROUND(I270*H270,2)</f>
        <v>0</v>
      </c>
      <c r="BL270" s="17" t="s">
        <v>767</v>
      </c>
      <c r="BM270" s="229" t="s">
        <v>1458</v>
      </c>
    </row>
    <row r="271" s="2" customFormat="1" ht="24.15" customHeight="1">
      <c r="A271" s="38"/>
      <c r="B271" s="39"/>
      <c r="C271" s="273" t="s">
        <v>977</v>
      </c>
      <c r="D271" s="273" t="s">
        <v>616</v>
      </c>
      <c r="E271" s="274" t="s">
        <v>2789</v>
      </c>
      <c r="F271" s="275" t="s">
        <v>2788</v>
      </c>
      <c r="G271" s="276" t="s">
        <v>1677</v>
      </c>
      <c r="H271" s="277">
        <v>6</v>
      </c>
      <c r="I271" s="278"/>
      <c r="J271" s="279">
        <f>ROUND(I271*H271,2)</f>
        <v>0</v>
      </c>
      <c r="K271" s="275" t="s">
        <v>1</v>
      </c>
      <c r="L271" s="280"/>
      <c r="M271" s="281" t="s">
        <v>1</v>
      </c>
      <c r="N271" s="282" t="s">
        <v>43</v>
      </c>
      <c r="O271" s="91"/>
      <c r="P271" s="227">
        <f>O271*H271</f>
        <v>0</v>
      </c>
      <c r="Q271" s="227">
        <v>0</v>
      </c>
      <c r="R271" s="227">
        <f>Q271*H271</f>
        <v>0</v>
      </c>
      <c r="S271" s="227">
        <v>0</v>
      </c>
      <c r="T271" s="228">
        <f>S271*H271</f>
        <v>0</v>
      </c>
      <c r="U271" s="38"/>
      <c r="V271" s="38"/>
      <c r="W271" s="38"/>
      <c r="X271" s="38"/>
      <c r="Y271" s="38"/>
      <c r="Z271" s="38"/>
      <c r="AA271" s="38"/>
      <c r="AB271" s="38"/>
      <c r="AC271" s="38"/>
      <c r="AD271" s="38"/>
      <c r="AE271" s="38"/>
      <c r="AR271" s="229" t="s">
        <v>1735</v>
      </c>
      <c r="AT271" s="229" t="s">
        <v>616</v>
      </c>
      <c r="AU271" s="229" t="s">
        <v>86</v>
      </c>
      <c r="AY271" s="17" t="s">
        <v>162</v>
      </c>
      <c r="BE271" s="230">
        <f>IF(N271="základní",J271,0)</f>
        <v>0</v>
      </c>
      <c r="BF271" s="230">
        <f>IF(N271="snížená",J271,0)</f>
        <v>0</v>
      </c>
      <c r="BG271" s="230">
        <f>IF(N271="zákl. přenesená",J271,0)</f>
        <v>0</v>
      </c>
      <c r="BH271" s="230">
        <f>IF(N271="sníž. přenesená",J271,0)</f>
        <v>0</v>
      </c>
      <c r="BI271" s="230">
        <f>IF(N271="nulová",J271,0)</f>
        <v>0</v>
      </c>
      <c r="BJ271" s="17" t="s">
        <v>86</v>
      </c>
      <c r="BK271" s="230">
        <f>ROUND(I271*H271,2)</f>
        <v>0</v>
      </c>
      <c r="BL271" s="17" t="s">
        <v>767</v>
      </c>
      <c r="BM271" s="229" t="s">
        <v>1466</v>
      </c>
    </row>
    <row r="272" s="2" customFormat="1" ht="37.8" customHeight="1">
      <c r="A272" s="38"/>
      <c r="B272" s="39"/>
      <c r="C272" s="218" t="s">
        <v>982</v>
      </c>
      <c r="D272" s="218" t="s">
        <v>165</v>
      </c>
      <c r="E272" s="219" t="s">
        <v>2790</v>
      </c>
      <c r="F272" s="220" t="s">
        <v>2791</v>
      </c>
      <c r="G272" s="221" t="s">
        <v>1677</v>
      </c>
      <c r="H272" s="222">
        <v>2</v>
      </c>
      <c r="I272" s="223"/>
      <c r="J272" s="224">
        <f>ROUND(I272*H272,2)</f>
        <v>0</v>
      </c>
      <c r="K272" s="220" t="s">
        <v>1</v>
      </c>
      <c r="L272" s="44"/>
      <c r="M272" s="225" t="s">
        <v>1</v>
      </c>
      <c r="N272" s="226" t="s">
        <v>43</v>
      </c>
      <c r="O272" s="91"/>
      <c r="P272" s="227">
        <f>O272*H272</f>
        <v>0</v>
      </c>
      <c r="Q272" s="227">
        <v>0</v>
      </c>
      <c r="R272" s="227">
        <f>Q272*H272</f>
        <v>0</v>
      </c>
      <c r="S272" s="227">
        <v>0</v>
      </c>
      <c r="T272" s="228">
        <f>S272*H272</f>
        <v>0</v>
      </c>
      <c r="U272" s="38"/>
      <c r="V272" s="38"/>
      <c r="W272" s="38"/>
      <c r="X272" s="38"/>
      <c r="Y272" s="38"/>
      <c r="Z272" s="38"/>
      <c r="AA272" s="38"/>
      <c r="AB272" s="38"/>
      <c r="AC272" s="38"/>
      <c r="AD272" s="38"/>
      <c r="AE272" s="38"/>
      <c r="AR272" s="229" t="s">
        <v>767</v>
      </c>
      <c r="AT272" s="229" t="s">
        <v>165</v>
      </c>
      <c r="AU272" s="229" t="s">
        <v>86</v>
      </c>
      <c r="AY272" s="17" t="s">
        <v>162</v>
      </c>
      <c r="BE272" s="230">
        <f>IF(N272="základní",J272,0)</f>
        <v>0</v>
      </c>
      <c r="BF272" s="230">
        <f>IF(N272="snížená",J272,0)</f>
        <v>0</v>
      </c>
      <c r="BG272" s="230">
        <f>IF(N272="zákl. přenesená",J272,0)</f>
        <v>0</v>
      </c>
      <c r="BH272" s="230">
        <f>IF(N272="sníž. přenesená",J272,0)</f>
        <v>0</v>
      </c>
      <c r="BI272" s="230">
        <f>IF(N272="nulová",J272,0)</f>
        <v>0</v>
      </c>
      <c r="BJ272" s="17" t="s">
        <v>86</v>
      </c>
      <c r="BK272" s="230">
        <f>ROUND(I272*H272,2)</f>
        <v>0</v>
      </c>
      <c r="BL272" s="17" t="s">
        <v>767</v>
      </c>
      <c r="BM272" s="229" t="s">
        <v>1476</v>
      </c>
    </row>
    <row r="273" s="2" customFormat="1" ht="37.8" customHeight="1">
      <c r="A273" s="38"/>
      <c r="B273" s="39"/>
      <c r="C273" s="273" t="s">
        <v>987</v>
      </c>
      <c r="D273" s="273" t="s">
        <v>616</v>
      </c>
      <c r="E273" s="274" t="s">
        <v>2792</v>
      </c>
      <c r="F273" s="275" t="s">
        <v>2791</v>
      </c>
      <c r="G273" s="276" t="s">
        <v>1677</v>
      </c>
      <c r="H273" s="277">
        <v>2</v>
      </c>
      <c r="I273" s="278"/>
      <c r="J273" s="279">
        <f>ROUND(I273*H273,2)</f>
        <v>0</v>
      </c>
      <c r="K273" s="275" t="s">
        <v>1</v>
      </c>
      <c r="L273" s="280"/>
      <c r="M273" s="281" t="s">
        <v>1</v>
      </c>
      <c r="N273" s="282" t="s">
        <v>43</v>
      </c>
      <c r="O273" s="91"/>
      <c r="P273" s="227">
        <f>O273*H273</f>
        <v>0</v>
      </c>
      <c r="Q273" s="227">
        <v>0</v>
      </c>
      <c r="R273" s="227">
        <f>Q273*H273</f>
        <v>0</v>
      </c>
      <c r="S273" s="227">
        <v>0</v>
      </c>
      <c r="T273" s="228">
        <f>S273*H273</f>
        <v>0</v>
      </c>
      <c r="U273" s="38"/>
      <c r="V273" s="38"/>
      <c r="W273" s="38"/>
      <c r="X273" s="38"/>
      <c r="Y273" s="38"/>
      <c r="Z273" s="38"/>
      <c r="AA273" s="38"/>
      <c r="AB273" s="38"/>
      <c r="AC273" s="38"/>
      <c r="AD273" s="38"/>
      <c r="AE273" s="38"/>
      <c r="AR273" s="229" t="s">
        <v>1735</v>
      </c>
      <c r="AT273" s="229" t="s">
        <v>616</v>
      </c>
      <c r="AU273" s="229" t="s">
        <v>86</v>
      </c>
      <c r="AY273" s="17" t="s">
        <v>162</v>
      </c>
      <c r="BE273" s="230">
        <f>IF(N273="základní",J273,0)</f>
        <v>0</v>
      </c>
      <c r="BF273" s="230">
        <f>IF(N273="snížená",J273,0)</f>
        <v>0</v>
      </c>
      <c r="BG273" s="230">
        <f>IF(N273="zákl. přenesená",J273,0)</f>
        <v>0</v>
      </c>
      <c r="BH273" s="230">
        <f>IF(N273="sníž. přenesená",J273,0)</f>
        <v>0</v>
      </c>
      <c r="BI273" s="230">
        <f>IF(N273="nulová",J273,0)</f>
        <v>0</v>
      </c>
      <c r="BJ273" s="17" t="s">
        <v>86</v>
      </c>
      <c r="BK273" s="230">
        <f>ROUND(I273*H273,2)</f>
        <v>0</v>
      </c>
      <c r="BL273" s="17" t="s">
        <v>767</v>
      </c>
      <c r="BM273" s="229" t="s">
        <v>1487</v>
      </c>
    </row>
    <row r="274" s="2" customFormat="1" ht="24.15" customHeight="1">
      <c r="A274" s="38"/>
      <c r="B274" s="39"/>
      <c r="C274" s="218" t="s">
        <v>991</v>
      </c>
      <c r="D274" s="218" t="s">
        <v>165</v>
      </c>
      <c r="E274" s="219" t="s">
        <v>2793</v>
      </c>
      <c r="F274" s="220" t="s">
        <v>2794</v>
      </c>
      <c r="G274" s="221" t="s">
        <v>1677</v>
      </c>
      <c r="H274" s="222">
        <v>1</v>
      </c>
      <c r="I274" s="223"/>
      <c r="J274" s="224">
        <f>ROUND(I274*H274,2)</f>
        <v>0</v>
      </c>
      <c r="K274" s="220" t="s">
        <v>1</v>
      </c>
      <c r="L274" s="44"/>
      <c r="M274" s="225" t="s">
        <v>1</v>
      </c>
      <c r="N274" s="226" t="s">
        <v>43</v>
      </c>
      <c r="O274" s="91"/>
      <c r="P274" s="227">
        <f>O274*H274</f>
        <v>0</v>
      </c>
      <c r="Q274" s="227">
        <v>0</v>
      </c>
      <c r="R274" s="227">
        <f>Q274*H274</f>
        <v>0</v>
      </c>
      <c r="S274" s="227">
        <v>0</v>
      </c>
      <c r="T274" s="228">
        <f>S274*H274</f>
        <v>0</v>
      </c>
      <c r="U274" s="38"/>
      <c r="V274" s="38"/>
      <c r="W274" s="38"/>
      <c r="X274" s="38"/>
      <c r="Y274" s="38"/>
      <c r="Z274" s="38"/>
      <c r="AA274" s="38"/>
      <c r="AB274" s="38"/>
      <c r="AC274" s="38"/>
      <c r="AD274" s="38"/>
      <c r="AE274" s="38"/>
      <c r="AR274" s="229" t="s">
        <v>767</v>
      </c>
      <c r="AT274" s="229" t="s">
        <v>165</v>
      </c>
      <c r="AU274" s="229" t="s">
        <v>86</v>
      </c>
      <c r="AY274" s="17" t="s">
        <v>162</v>
      </c>
      <c r="BE274" s="230">
        <f>IF(N274="základní",J274,0)</f>
        <v>0</v>
      </c>
      <c r="BF274" s="230">
        <f>IF(N274="snížená",J274,0)</f>
        <v>0</v>
      </c>
      <c r="BG274" s="230">
        <f>IF(N274="zákl. přenesená",J274,0)</f>
        <v>0</v>
      </c>
      <c r="BH274" s="230">
        <f>IF(N274="sníž. přenesená",J274,0)</f>
        <v>0</v>
      </c>
      <c r="BI274" s="230">
        <f>IF(N274="nulová",J274,0)</f>
        <v>0</v>
      </c>
      <c r="BJ274" s="17" t="s">
        <v>86</v>
      </c>
      <c r="BK274" s="230">
        <f>ROUND(I274*H274,2)</f>
        <v>0</v>
      </c>
      <c r="BL274" s="17" t="s">
        <v>767</v>
      </c>
      <c r="BM274" s="229" t="s">
        <v>1499</v>
      </c>
    </row>
    <row r="275" s="2" customFormat="1" ht="24.15" customHeight="1">
      <c r="A275" s="38"/>
      <c r="B275" s="39"/>
      <c r="C275" s="273" t="s">
        <v>996</v>
      </c>
      <c r="D275" s="273" t="s">
        <v>616</v>
      </c>
      <c r="E275" s="274" t="s">
        <v>2795</v>
      </c>
      <c r="F275" s="275" t="s">
        <v>2794</v>
      </c>
      <c r="G275" s="276" t="s">
        <v>1677</v>
      </c>
      <c r="H275" s="277">
        <v>1</v>
      </c>
      <c r="I275" s="278"/>
      <c r="J275" s="279">
        <f>ROUND(I275*H275,2)</f>
        <v>0</v>
      </c>
      <c r="K275" s="275" t="s">
        <v>1</v>
      </c>
      <c r="L275" s="280"/>
      <c r="M275" s="281" t="s">
        <v>1</v>
      </c>
      <c r="N275" s="282" t="s">
        <v>43</v>
      </c>
      <c r="O275" s="91"/>
      <c r="P275" s="227">
        <f>O275*H275</f>
        <v>0</v>
      </c>
      <c r="Q275" s="227">
        <v>0</v>
      </c>
      <c r="R275" s="227">
        <f>Q275*H275</f>
        <v>0</v>
      </c>
      <c r="S275" s="227">
        <v>0</v>
      </c>
      <c r="T275" s="228">
        <f>S275*H275</f>
        <v>0</v>
      </c>
      <c r="U275" s="38"/>
      <c r="V275" s="38"/>
      <c r="W275" s="38"/>
      <c r="X275" s="38"/>
      <c r="Y275" s="38"/>
      <c r="Z275" s="38"/>
      <c r="AA275" s="38"/>
      <c r="AB275" s="38"/>
      <c r="AC275" s="38"/>
      <c r="AD275" s="38"/>
      <c r="AE275" s="38"/>
      <c r="AR275" s="229" t="s">
        <v>1735</v>
      </c>
      <c r="AT275" s="229" t="s">
        <v>616</v>
      </c>
      <c r="AU275" s="229" t="s">
        <v>86</v>
      </c>
      <c r="AY275" s="17" t="s">
        <v>162</v>
      </c>
      <c r="BE275" s="230">
        <f>IF(N275="základní",J275,0)</f>
        <v>0</v>
      </c>
      <c r="BF275" s="230">
        <f>IF(N275="snížená",J275,0)</f>
        <v>0</v>
      </c>
      <c r="BG275" s="230">
        <f>IF(N275="zákl. přenesená",J275,0)</f>
        <v>0</v>
      </c>
      <c r="BH275" s="230">
        <f>IF(N275="sníž. přenesená",J275,0)</f>
        <v>0</v>
      </c>
      <c r="BI275" s="230">
        <f>IF(N275="nulová",J275,0)</f>
        <v>0</v>
      </c>
      <c r="BJ275" s="17" t="s">
        <v>86</v>
      </c>
      <c r="BK275" s="230">
        <f>ROUND(I275*H275,2)</f>
        <v>0</v>
      </c>
      <c r="BL275" s="17" t="s">
        <v>767</v>
      </c>
      <c r="BM275" s="229" t="s">
        <v>1513</v>
      </c>
    </row>
    <row r="276" s="2" customFormat="1" ht="24.15" customHeight="1">
      <c r="A276" s="38"/>
      <c r="B276" s="39"/>
      <c r="C276" s="218" t="s">
        <v>1002</v>
      </c>
      <c r="D276" s="218" t="s">
        <v>165</v>
      </c>
      <c r="E276" s="219" t="s">
        <v>2796</v>
      </c>
      <c r="F276" s="220" t="s">
        <v>2797</v>
      </c>
      <c r="G276" s="221" t="s">
        <v>1677</v>
      </c>
      <c r="H276" s="222">
        <v>5</v>
      </c>
      <c r="I276" s="223"/>
      <c r="J276" s="224">
        <f>ROUND(I276*H276,2)</f>
        <v>0</v>
      </c>
      <c r="K276" s="220" t="s">
        <v>1</v>
      </c>
      <c r="L276" s="44"/>
      <c r="M276" s="225" t="s">
        <v>1</v>
      </c>
      <c r="N276" s="226" t="s">
        <v>43</v>
      </c>
      <c r="O276" s="91"/>
      <c r="P276" s="227">
        <f>O276*H276</f>
        <v>0</v>
      </c>
      <c r="Q276" s="227">
        <v>0</v>
      </c>
      <c r="R276" s="227">
        <f>Q276*H276</f>
        <v>0</v>
      </c>
      <c r="S276" s="227">
        <v>0</v>
      </c>
      <c r="T276" s="228">
        <f>S276*H276</f>
        <v>0</v>
      </c>
      <c r="U276" s="38"/>
      <c r="V276" s="38"/>
      <c r="W276" s="38"/>
      <c r="X276" s="38"/>
      <c r="Y276" s="38"/>
      <c r="Z276" s="38"/>
      <c r="AA276" s="38"/>
      <c r="AB276" s="38"/>
      <c r="AC276" s="38"/>
      <c r="AD276" s="38"/>
      <c r="AE276" s="38"/>
      <c r="AR276" s="229" t="s">
        <v>767</v>
      </c>
      <c r="AT276" s="229" t="s">
        <v>165</v>
      </c>
      <c r="AU276" s="229" t="s">
        <v>86</v>
      </c>
      <c r="AY276" s="17" t="s">
        <v>162</v>
      </c>
      <c r="BE276" s="230">
        <f>IF(N276="základní",J276,0)</f>
        <v>0</v>
      </c>
      <c r="BF276" s="230">
        <f>IF(N276="snížená",J276,0)</f>
        <v>0</v>
      </c>
      <c r="BG276" s="230">
        <f>IF(N276="zákl. přenesená",J276,0)</f>
        <v>0</v>
      </c>
      <c r="BH276" s="230">
        <f>IF(N276="sníž. přenesená",J276,0)</f>
        <v>0</v>
      </c>
      <c r="BI276" s="230">
        <f>IF(N276="nulová",J276,0)</f>
        <v>0</v>
      </c>
      <c r="BJ276" s="17" t="s">
        <v>86</v>
      </c>
      <c r="BK276" s="230">
        <f>ROUND(I276*H276,2)</f>
        <v>0</v>
      </c>
      <c r="BL276" s="17" t="s">
        <v>767</v>
      </c>
      <c r="BM276" s="229" t="s">
        <v>1525</v>
      </c>
    </row>
    <row r="277" s="2" customFormat="1" ht="24.15" customHeight="1">
      <c r="A277" s="38"/>
      <c r="B277" s="39"/>
      <c r="C277" s="273" t="s">
        <v>1008</v>
      </c>
      <c r="D277" s="273" t="s">
        <v>616</v>
      </c>
      <c r="E277" s="274" t="s">
        <v>2798</v>
      </c>
      <c r="F277" s="275" t="s">
        <v>2797</v>
      </c>
      <c r="G277" s="276" t="s">
        <v>1677</v>
      </c>
      <c r="H277" s="277">
        <v>5</v>
      </c>
      <c r="I277" s="278"/>
      <c r="J277" s="279">
        <f>ROUND(I277*H277,2)</f>
        <v>0</v>
      </c>
      <c r="K277" s="275" t="s">
        <v>1</v>
      </c>
      <c r="L277" s="280"/>
      <c r="M277" s="281" t="s">
        <v>1</v>
      </c>
      <c r="N277" s="282" t="s">
        <v>43</v>
      </c>
      <c r="O277" s="91"/>
      <c r="P277" s="227">
        <f>O277*H277</f>
        <v>0</v>
      </c>
      <c r="Q277" s="227">
        <v>0</v>
      </c>
      <c r="R277" s="227">
        <f>Q277*H277</f>
        <v>0</v>
      </c>
      <c r="S277" s="227">
        <v>0</v>
      </c>
      <c r="T277" s="228">
        <f>S277*H277</f>
        <v>0</v>
      </c>
      <c r="U277" s="38"/>
      <c r="V277" s="38"/>
      <c r="W277" s="38"/>
      <c r="X277" s="38"/>
      <c r="Y277" s="38"/>
      <c r="Z277" s="38"/>
      <c r="AA277" s="38"/>
      <c r="AB277" s="38"/>
      <c r="AC277" s="38"/>
      <c r="AD277" s="38"/>
      <c r="AE277" s="38"/>
      <c r="AR277" s="229" t="s">
        <v>1735</v>
      </c>
      <c r="AT277" s="229" t="s">
        <v>616</v>
      </c>
      <c r="AU277" s="229" t="s">
        <v>86</v>
      </c>
      <c r="AY277" s="17" t="s">
        <v>162</v>
      </c>
      <c r="BE277" s="230">
        <f>IF(N277="základní",J277,0)</f>
        <v>0</v>
      </c>
      <c r="BF277" s="230">
        <f>IF(N277="snížená",J277,0)</f>
        <v>0</v>
      </c>
      <c r="BG277" s="230">
        <f>IF(N277="zákl. přenesená",J277,0)</f>
        <v>0</v>
      </c>
      <c r="BH277" s="230">
        <f>IF(N277="sníž. přenesená",J277,0)</f>
        <v>0</v>
      </c>
      <c r="BI277" s="230">
        <f>IF(N277="nulová",J277,0)</f>
        <v>0</v>
      </c>
      <c r="BJ277" s="17" t="s">
        <v>86</v>
      </c>
      <c r="BK277" s="230">
        <f>ROUND(I277*H277,2)</f>
        <v>0</v>
      </c>
      <c r="BL277" s="17" t="s">
        <v>767</v>
      </c>
      <c r="BM277" s="229" t="s">
        <v>1554</v>
      </c>
    </row>
    <row r="278" s="2" customFormat="1" ht="16.5" customHeight="1">
      <c r="A278" s="38"/>
      <c r="B278" s="39"/>
      <c r="C278" s="218" t="s">
        <v>1014</v>
      </c>
      <c r="D278" s="218" t="s">
        <v>165</v>
      </c>
      <c r="E278" s="219" t="s">
        <v>2799</v>
      </c>
      <c r="F278" s="220" t="s">
        <v>2800</v>
      </c>
      <c r="G278" s="221" t="s">
        <v>1677</v>
      </c>
      <c r="H278" s="222">
        <v>2</v>
      </c>
      <c r="I278" s="223"/>
      <c r="J278" s="224">
        <f>ROUND(I278*H278,2)</f>
        <v>0</v>
      </c>
      <c r="K278" s="220" t="s">
        <v>1</v>
      </c>
      <c r="L278" s="44"/>
      <c r="M278" s="225" t="s">
        <v>1</v>
      </c>
      <c r="N278" s="226" t="s">
        <v>43</v>
      </c>
      <c r="O278" s="91"/>
      <c r="P278" s="227">
        <f>O278*H278</f>
        <v>0</v>
      </c>
      <c r="Q278" s="227">
        <v>0</v>
      </c>
      <c r="R278" s="227">
        <f>Q278*H278</f>
        <v>0</v>
      </c>
      <c r="S278" s="227">
        <v>0</v>
      </c>
      <c r="T278" s="228">
        <f>S278*H278</f>
        <v>0</v>
      </c>
      <c r="U278" s="38"/>
      <c r="V278" s="38"/>
      <c r="W278" s="38"/>
      <c r="X278" s="38"/>
      <c r="Y278" s="38"/>
      <c r="Z278" s="38"/>
      <c r="AA278" s="38"/>
      <c r="AB278" s="38"/>
      <c r="AC278" s="38"/>
      <c r="AD278" s="38"/>
      <c r="AE278" s="38"/>
      <c r="AR278" s="229" t="s">
        <v>767</v>
      </c>
      <c r="AT278" s="229" t="s">
        <v>165</v>
      </c>
      <c r="AU278" s="229" t="s">
        <v>86</v>
      </c>
      <c r="AY278" s="17" t="s">
        <v>162</v>
      </c>
      <c r="BE278" s="230">
        <f>IF(N278="základní",J278,0)</f>
        <v>0</v>
      </c>
      <c r="BF278" s="230">
        <f>IF(N278="snížená",J278,0)</f>
        <v>0</v>
      </c>
      <c r="BG278" s="230">
        <f>IF(N278="zákl. přenesená",J278,0)</f>
        <v>0</v>
      </c>
      <c r="BH278" s="230">
        <f>IF(N278="sníž. přenesená",J278,0)</f>
        <v>0</v>
      </c>
      <c r="BI278" s="230">
        <f>IF(N278="nulová",J278,0)</f>
        <v>0</v>
      </c>
      <c r="BJ278" s="17" t="s">
        <v>86</v>
      </c>
      <c r="BK278" s="230">
        <f>ROUND(I278*H278,2)</f>
        <v>0</v>
      </c>
      <c r="BL278" s="17" t="s">
        <v>767</v>
      </c>
      <c r="BM278" s="229" t="s">
        <v>1562</v>
      </c>
    </row>
    <row r="279" s="2" customFormat="1" ht="16.5" customHeight="1">
      <c r="A279" s="38"/>
      <c r="B279" s="39"/>
      <c r="C279" s="273" t="s">
        <v>1019</v>
      </c>
      <c r="D279" s="273" t="s">
        <v>616</v>
      </c>
      <c r="E279" s="274" t="s">
        <v>2801</v>
      </c>
      <c r="F279" s="275" t="s">
        <v>2800</v>
      </c>
      <c r="G279" s="276" t="s">
        <v>1677</v>
      </c>
      <c r="H279" s="277">
        <v>2</v>
      </c>
      <c r="I279" s="278"/>
      <c r="J279" s="279">
        <f>ROUND(I279*H279,2)</f>
        <v>0</v>
      </c>
      <c r="K279" s="275" t="s">
        <v>1</v>
      </c>
      <c r="L279" s="280"/>
      <c r="M279" s="281" t="s">
        <v>1</v>
      </c>
      <c r="N279" s="282" t="s">
        <v>43</v>
      </c>
      <c r="O279" s="91"/>
      <c r="P279" s="227">
        <f>O279*H279</f>
        <v>0</v>
      </c>
      <c r="Q279" s="227">
        <v>0</v>
      </c>
      <c r="R279" s="227">
        <f>Q279*H279</f>
        <v>0</v>
      </c>
      <c r="S279" s="227">
        <v>0</v>
      </c>
      <c r="T279" s="228">
        <f>S279*H279</f>
        <v>0</v>
      </c>
      <c r="U279" s="38"/>
      <c r="V279" s="38"/>
      <c r="W279" s="38"/>
      <c r="X279" s="38"/>
      <c r="Y279" s="38"/>
      <c r="Z279" s="38"/>
      <c r="AA279" s="38"/>
      <c r="AB279" s="38"/>
      <c r="AC279" s="38"/>
      <c r="AD279" s="38"/>
      <c r="AE279" s="38"/>
      <c r="AR279" s="229" t="s">
        <v>1735</v>
      </c>
      <c r="AT279" s="229" t="s">
        <v>616</v>
      </c>
      <c r="AU279" s="229" t="s">
        <v>86</v>
      </c>
      <c r="AY279" s="17" t="s">
        <v>162</v>
      </c>
      <c r="BE279" s="230">
        <f>IF(N279="základní",J279,0)</f>
        <v>0</v>
      </c>
      <c r="BF279" s="230">
        <f>IF(N279="snížená",J279,0)</f>
        <v>0</v>
      </c>
      <c r="BG279" s="230">
        <f>IF(N279="zákl. přenesená",J279,0)</f>
        <v>0</v>
      </c>
      <c r="BH279" s="230">
        <f>IF(N279="sníž. přenesená",J279,0)</f>
        <v>0</v>
      </c>
      <c r="BI279" s="230">
        <f>IF(N279="nulová",J279,0)</f>
        <v>0</v>
      </c>
      <c r="BJ279" s="17" t="s">
        <v>86</v>
      </c>
      <c r="BK279" s="230">
        <f>ROUND(I279*H279,2)</f>
        <v>0</v>
      </c>
      <c r="BL279" s="17" t="s">
        <v>767</v>
      </c>
      <c r="BM279" s="229" t="s">
        <v>1572</v>
      </c>
    </row>
    <row r="280" s="2" customFormat="1" ht="16.5" customHeight="1">
      <c r="A280" s="38"/>
      <c r="B280" s="39"/>
      <c r="C280" s="218" t="s">
        <v>1023</v>
      </c>
      <c r="D280" s="218" t="s">
        <v>165</v>
      </c>
      <c r="E280" s="219" t="s">
        <v>2802</v>
      </c>
      <c r="F280" s="220" t="s">
        <v>2803</v>
      </c>
      <c r="G280" s="221" t="s">
        <v>1677</v>
      </c>
      <c r="H280" s="222">
        <v>1</v>
      </c>
      <c r="I280" s="223"/>
      <c r="J280" s="224">
        <f>ROUND(I280*H280,2)</f>
        <v>0</v>
      </c>
      <c r="K280" s="220" t="s">
        <v>1</v>
      </c>
      <c r="L280" s="44"/>
      <c r="M280" s="225" t="s">
        <v>1</v>
      </c>
      <c r="N280" s="226" t="s">
        <v>43</v>
      </c>
      <c r="O280" s="91"/>
      <c r="P280" s="227">
        <f>O280*H280</f>
        <v>0</v>
      </c>
      <c r="Q280" s="227">
        <v>0</v>
      </c>
      <c r="R280" s="227">
        <f>Q280*H280</f>
        <v>0</v>
      </c>
      <c r="S280" s="227">
        <v>0</v>
      </c>
      <c r="T280" s="228">
        <f>S280*H280</f>
        <v>0</v>
      </c>
      <c r="U280" s="38"/>
      <c r="V280" s="38"/>
      <c r="W280" s="38"/>
      <c r="X280" s="38"/>
      <c r="Y280" s="38"/>
      <c r="Z280" s="38"/>
      <c r="AA280" s="38"/>
      <c r="AB280" s="38"/>
      <c r="AC280" s="38"/>
      <c r="AD280" s="38"/>
      <c r="AE280" s="38"/>
      <c r="AR280" s="229" t="s">
        <v>767</v>
      </c>
      <c r="AT280" s="229" t="s">
        <v>165</v>
      </c>
      <c r="AU280" s="229" t="s">
        <v>86</v>
      </c>
      <c r="AY280" s="17" t="s">
        <v>162</v>
      </c>
      <c r="BE280" s="230">
        <f>IF(N280="základní",J280,0)</f>
        <v>0</v>
      </c>
      <c r="BF280" s="230">
        <f>IF(N280="snížená",J280,0)</f>
        <v>0</v>
      </c>
      <c r="BG280" s="230">
        <f>IF(N280="zákl. přenesená",J280,0)</f>
        <v>0</v>
      </c>
      <c r="BH280" s="230">
        <f>IF(N280="sníž. přenesená",J280,0)</f>
        <v>0</v>
      </c>
      <c r="BI280" s="230">
        <f>IF(N280="nulová",J280,0)</f>
        <v>0</v>
      </c>
      <c r="BJ280" s="17" t="s">
        <v>86</v>
      </c>
      <c r="BK280" s="230">
        <f>ROUND(I280*H280,2)</f>
        <v>0</v>
      </c>
      <c r="BL280" s="17" t="s">
        <v>767</v>
      </c>
      <c r="BM280" s="229" t="s">
        <v>1584</v>
      </c>
    </row>
    <row r="281" s="2" customFormat="1" ht="16.5" customHeight="1">
      <c r="A281" s="38"/>
      <c r="B281" s="39"/>
      <c r="C281" s="273" t="s">
        <v>1028</v>
      </c>
      <c r="D281" s="273" t="s">
        <v>616</v>
      </c>
      <c r="E281" s="274" t="s">
        <v>2804</v>
      </c>
      <c r="F281" s="275" t="s">
        <v>2803</v>
      </c>
      <c r="G281" s="276" t="s">
        <v>1677</v>
      </c>
      <c r="H281" s="277">
        <v>1</v>
      </c>
      <c r="I281" s="278"/>
      <c r="J281" s="279">
        <f>ROUND(I281*H281,2)</f>
        <v>0</v>
      </c>
      <c r="K281" s="275" t="s">
        <v>1</v>
      </c>
      <c r="L281" s="280"/>
      <c r="M281" s="281" t="s">
        <v>1</v>
      </c>
      <c r="N281" s="282" t="s">
        <v>43</v>
      </c>
      <c r="O281" s="91"/>
      <c r="P281" s="227">
        <f>O281*H281</f>
        <v>0</v>
      </c>
      <c r="Q281" s="227">
        <v>0</v>
      </c>
      <c r="R281" s="227">
        <f>Q281*H281</f>
        <v>0</v>
      </c>
      <c r="S281" s="227">
        <v>0</v>
      </c>
      <c r="T281" s="228">
        <f>S281*H281</f>
        <v>0</v>
      </c>
      <c r="U281" s="38"/>
      <c r="V281" s="38"/>
      <c r="W281" s="38"/>
      <c r="X281" s="38"/>
      <c r="Y281" s="38"/>
      <c r="Z281" s="38"/>
      <c r="AA281" s="38"/>
      <c r="AB281" s="38"/>
      <c r="AC281" s="38"/>
      <c r="AD281" s="38"/>
      <c r="AE281" s="38"/>
      <c r="AR281" s="229" t="s">
        <v>1735</v>
      </c>
      <c r="AT281" s="229" t="s">
        <v>616</v>
      </c>
      <c r="AU281" s="229" t="s">
        <v>86</v>
      </c>
      <c r="AY281" s="17" t="s">
        <v>162</v>
      </c>
      <c r="BE281" s="230">
        <f>IF(N281="základní",J281,0)</f>
        <v>0</v>
      </c>
      <c r="BF281" s="230">
        <f>IF(N281="snížená",J281,0)</f>
        <v>0</v>
      </c>
      <c r="BG281" s="230">
        <f>IF(N281="zákl. přenesená",J281,0)</f>
        <v>0</v>
      </c>
      <c r="BH281" s="230">
        <f>IF(N281="sníž. přenesená",J281,0)</f>
        <v>0</v>
      </c>
      <c r="BI281" s="230">
        <f>IF(N281="nulová",J281,0)</f>
        <v>0</v>
      </c>
      <c r="BJ281" s="17" t="s">
        <v>86</v>
      </c>
      <c r="BK281" s="230">
        <f>ROUND(I281*H281,2)</f>
        <v>0</v>
      </c>
      <c r="BL281" s="17" t="s">
        <v>767</v>
      </c>
      <c r="BM281" s="229" t="s">
        <v>1593</v>
      </c>
    </row>
    <row r="282" s="2" customFormat="1" ht="16.5" customHeight="1">
      <c r="A282" s="38"/>
      <c r="B282" s="39"/>
      <c r="C282" s="218" t="s">
        <v>1032</v>
      </c>
      <c r="D282" s="218" t="s">
        <v>165</v>
      </c>
      <c r="E282" s="219" t="s">
        <v>2805</v>
      </c>
      <c r="F282" s="220" t="s">
        <v>2806</v>
      </c>
      <c r="G282" s="221" t="s">
        <v>1677</v>
      </c>
      <c r="H282" s="222">
        <v>2</v>
      </c>
      <c r="I282" s="223"/>
      <c r="J282" s="224">
        <f>ROUND(I282*H282,2)</f>
        <v>0</v>
      </c>
      <c r="K282" s="220" t="s">
        <v>1</v>
      </c>
      <c r="L282" s="44"/>
      <c r="M282" s="225" t="s">
        <v>1</v>
      </c>
      <c r="N282" s="226" t="s">
        <v>43</v>
      </c>
      <c r="O282" s="91"/>
      <c r="P282" s="227">
        <f>O282*H282</f>
        <v>0</v>
      </c>
      <c r="Q282" s="227">
        <v>0</v>
      </c>
      <c r="R282" s="227">
        <f>Q282*H282</f>
        <v>0</v>
      </c>
      <c r="S282" s="227">
        <v>0</v>
      </c>
      <c r="T282" s="228">
        <f>S282*H282</f>
        <v>0</v>
      </c>
      <c r="U282" s="38"/>
      <c r="V282" s="38"/>
      <c r="W282" s="38"/>
      <c r="X282" s="38"/>
      <c r="Y282" s="38"/>
      <c r="Z282" s="38"/>
      <c r="AA282" s="38"/>
      <c r="AB282" s="38"/>
      <c r="AC282" s="38"/>
      <c r="AD282" s="38"/>
      <c r="AE282" s="38"/>
      <c r="AR282" s="229" t="s">
        <v>767</v>
      </c>
      <c r="AT282" s="229" t="s">
        <v>165</v>
      </c>
      <c r="AU282" s="229" t="s">
        <v>86</v>
      </c>
      <c r="AY282" s="17" t="s">
        <v>162</v>
      </c>
      <c r="BE282" s="230">
        <f>IF(N282="základní",J282,0)</f>
        <v>0</v>
      </c>
      <c r="BF282" s="230">
        <f>IF(N282="snížená",J282,0)</f>
        <v>0</v>
      </c>
      <c r="BG282" s="230">
        <f>IF(N282="zákl. přenesená",J282,0)</f>
        <v>0</v>
      </c>
      <c r="BH282" s="230">
        <f>IF(N282="sníž. přenesená",J282,0)</f>
        <v>0</v>
      </c>
      <c r="BI282" s="230">
        <f>IF(N282="nulová",J282,0)</f>
        <v>0</v>
      </c>
      <c r="BJ282" s="17" t="s">
        <v>86</v>
      </c>
      <c r="BK282" s="230">
        <f>ROUND(I282*H282,2)</f>
        <v>0</v>
      </c>
      <c r="BL282" s="17" t="s">
        <v>767</v>
      </c>
      <c r="BM282" s="229" t="s">
        <v>1605</v>
      </c>
    </row>
    <row r="283" s="2" customFormat="1" ht="16.5" customHeight="1">
      <c r="A283" s="38"/>
      <c r="B283" s="39"/>
      <c r="C283" s="273" t="s">
        <v>1036</v>
      </c>
      <c r="D283" s="273" t="s">
        <v>616</v>
      </c>
      <c r="E283" s="274" t="s">
        <v>2807</v>
      </c>
      <c r="F283" s="275" t="s">
        <v>2806</v>
      </c>
      <c r="G283" s="276" t="s">
        <v>1677</v>
      </c>
      <c r="H283" s="277">
        <v>2</v>
      </c>
      <c r="I283" s="278"/>
      <c r="J283" s="279">
        <f>ROUND(I283*H283,2)</f>
        <v>0</v>
      </c>
      <c r="K283" s="275" t="s">
        <v>1</v>
      </c>
      <c r="L283" s="280"/>
      <c r="M283" s="281" t="s">
        <v>1</v>
      </c>
      <c r="N283" s="282" t="s">
        <v>43</v>
      </c>
      <c r="O283" s="91"/>
      <c r="P283" s="227">
        <f>O283*H283</f>
        <v>0</v>
      </c>
      <c r="Q283" s="227">
        <v>0</v>
      </c>
      <c r="R283" s="227">
        <f>Q283*H283</f>
        <v>0</v>
      </c>
      <c r="S283" s="227">
        <v>0</v>
      </c>
      <c r="T283" s="228">
        <f>S283*H283</f>
        <v>0</v>
      </c>
      <c r="U283" s="38"/>
      <c r="V283" s="38"/>
      <c r="W283" s="38"/>
      <c r="X283" s="38"/>
      <c r="Y283" s="38"/>
      <c r="Z283" s="38"/>
      <c r="AA283" s="38"/>
      <c r="AB283" s="38"/>
      <c r="AC283" s="38"/>
      <c r="AD283" s="38"/>
      <c r="AE283" s="38"/>
      <c r="AR283" s="229" t="s">
        <v>1735</v>
      </c>
      <c r="AT283" s="229" t="s">
        <v>616</v>
      </c>
      <c r="AU283" s="229" t="s">
        <v>86</v>
      </c>
      <c r="AY283" s="17" t="s">
        <v>162</v>
      </c>
      <c r="BE283" s="230">
        <f>IF(N283="základní",J283,0)</f>
        <v>0</v>
      </c>
      <c r="BF283" s="230">
        <f>IF(N283="snížená",J283,0)</f>
        <v>0</v>
      </c>
      <c r="BG283" s="230">
        <f>IF(N283="zákl. přenesená",J283,0)</f>
        <v>0</v>
      </c>
      <c r="BH283" s="230">
        <f>IF(N283="sníž. přenesená",J283,0)</f>
        <v>0</v>
      </c>
      <c r="BI283" s="230">
        <f>IF(N283="nulová",J283,0)</f>
        <v>0</v>
      </c>
      <c r="BJ283" s="17" t="s">
        <v>86</v>
      </c>
      <c r="BK283" s="230">
        <f>ROUND(I283*H283,2)</f>
        <v>0</v>
      </c>
      <c r="BL283" s="17" t="s">
        <v>767</v>
      </c>
      <c r="BM283" s="229" t="s">
        <v>1614</v>
      </c>
    </row>
    <row r="284" s="2" customFormat="1" ht="24.15" customHeight="1">
      <c r="A284" s="38"/>
      <c r="B284" s="39"/>
      <c r="C284" s="218" t="s">
        <v>1042</v>
      </c>
      <c r="D284" s="218" t="s">
        <v>165</v>
      </c>
      <c r="E284" s="219" t="s">
        <v>2808</v>
      </c>
      <c r="F284" s="220" t="s">
        <v>2809</v>
      </c>
      <c r="G284" s="221" t="s">
        <v>1677</v>
      </c>
      <c r="H284" s="222">
        <v>31</v>
      </c>
      <c r="I284" s="223"/>
      <c r="J284" s="224">
        <f>ROUND(I284*H284,2)</f>
        <v>0</v>
      </c>
      <c r="K284" s="220" t="s">
        <v>1</v>
      </c>
      <c r="L284" s="44"/>
      <c r="M284" s="225" t="s">
        <v>1</v>
      </c>
      <c r="N284" s="226" t="s">
        <v>43</v>
      </c>
      <c r="O284" s="91"/>
      <c r="P284" s="227">
        <f>O284*H284</f>
        <v>0</v>
      </c>
      <c r="Q284" s="227">
        <v>0</v>
      </c>
      <c r="R284" s="227">
        <f>Q284*H284</f>
        <v>0</v>
      </c>
      <c r="S284" s="227">
        <v>0</v>
      </c>
      <c r="T284" s="228">
        <f>S284*H284</f>
        <v>0</v>
      </c>
      <c r="U284" s="38"/>
      <c r="V284" s="38"/>
      <c r="W284" s="38"/>
      <c r="X284" s="38"/>
      <c r="Y284" s="38"/>
      <c r="Z284" s="38"/>
      <c r="AA284" s="38"/>
      <c r="AB284" s="38"/>
      <c r="AC284" s="38"/>
      <c r="AD284" s="38"/>
      <c r="AE284" s="38"/>
      <c r="AR284" s="229" t="s">
        <v>767</v>
      </c>
      <c r="AT284" s="229" t="s">
        <v>165</v>
      </c>
      <c r="AU284" s="229" t="s">
        <v>86</v>
      </c>
      <c r="AY284" s="17" t="s">
        <v>162</v>
      </c>
      <c r="BE284" s="230">
        <f>IF(N284="základní",J284,0)</f>
        <v>0</v>
      </c>
      <c r="BF284" s="230">
        <f>IF(N284="snížená",J284,0)</f>
        <v>0</v>
      </c>
      <c r="BG284" s="230">
        <f>IF(N284="zákl. přenesená",J284,0)</f>
        <v>0</v>
      </c>
      <c r="BH284" s="230">
        <f>IF(N284="sníž. přenesená",J284,0)</f>
        <v>0</v>
      </c>
      <c r="BI284" s="230">
        <f>IF(N284="nulová",J284,0)</f>
        <v>0</v>
      </c>
      <c r="BJ284" s="17" t="s">
        <v>86</v>
      </c>
      <c r="BK284" s="230">
        <f>ROUND(I284*H284,2)</f>
        <v>0</v>
      </c>
      <c r="BL284" s="17" t="s">
        <v>767</v>
      </c>
      <c r="BM284" s="229" t="s">
        <v>1638</v>
      </c>
    </row>
    <row r="285" s="2" customFormat="1" ht="24.15" customHeight="1">
      <c r="A285" s="38"/>
      <c r="B285" s="39"/>
      <c r="C285" s="273" t="s">
        <v>1045</v>
      </c>
      <c r="D285" s="273" t="s">
        <v>616</v>
      </c>
      <c r="E285" s="274" t="s">
        <v>2810</v>
      </c>
      <c r="F285" s="275" t="s">
        <v>2809</v>
      </c>
      <c r="G285" s="276" t="s">
        <v>1677</v>
      </c>
      <c r="H285" s="277">
        <v>31</v>
      </c>
      <c r="I285" s="278"/>
      <c r="J285" s="279">
        <f>ROUND(I285*H285,2)</f>
        <v>0</v>
      </c>
      <c r="K285" s="275" t="s">
        <v>1</v>
      </c>
      <c r="L285" s="280"/>
      <c r="M285" s="281" t="s">
        <v>1</v>
      </c>
      <c r="N285" s="282" t="s">
        <v>43</v>
      </c>
      <c r="O285" s="91"/>
      <c r="P285" s="227">
        <f>O285*H285</f>
        <v>0</v>
      </c>
      <c r="Q285" s="227">
        <v>0</v>
      </c>
      <c r="R285" s="227">
        <f>Q285*H285</f>
        <v>0</v>
      </c>
      <c r="S285" s="227">
        <v>0</v>
      </c>
      <c r="T285" s="228">
        <f>S285*H285</f>
        <v>0</v>
      </c>
      <c r="U285" s="38"/>
      <c r="V285" s="38"/>
      <c r="W285" s="38"/>
      <c r="X285" s="38"/>
      <c r="Y285" s="38"/>
      <c r="Z285" s="38"/>
      <c r="AA285" s="38"/>
      <c r="AB285" s="38"/>
      <c r="AC285" s="38"/>
      <c r="AD285" s="38"/>
      <c r="AE285" s="38"/>
      <c r="AR285" s="229" t="s">
        <v>1735</v>
      </c>
      <c r="AT285" s="229" t="s">
        <v>616</v>
      </c>
      <c r="AU285" s="229" t="s">
        <v>86</v>
      </c>
      <c r="AY285" s="17" t="s">
        <v>162</v>
      </c>
      <c r="BE285" s="230">
        <f>IF(N285="základní",J285,0)</f>
        <v>0</v>
      </c>
      <c r="BF285" s="230">
        <f>IF(N285="snížená",J285,0)</f>
        <v>0</v>
      </c>
      <c r="BG285" s="230">
        <f>IF(N285="zákl. přenesená",J285,0)</f>
        <v>0</v>
      </c>
      <c r="BH285" s="230">
        <f>IF(N285="sníž. přenesená",J285,0)</f>
        <v>0</v>
      </c>
      <c r="BI285" s="230">
        <f>IF(N285="nulová",J285,0)</f>
        <v>0</v>
      </c>
      <c r="BJ285" s="17" t="s">
        <v>86</v>
      </c>
      <c r="BK285" s="230">
        <f>ROUND(I285*H285,2)</f>
        <v>0</v>
      </c>
      <c r="BL285" s="17" t="s">
        <v>767</v>
      </c>
      <c r="BM285" s="229" t="s">
        <v>1647</v>
      </c>
    </row>
    <row r="286" s="2" customFormat="1" ht="24.15" customHeight="1">
      <c r="A286" s="38"/>
      <c r="B286" s="39"/>
      <c r="C286" s="218" t="s">
        <v>1050</v>
      </c>
      <c r="D286" s="218" t="s">
        <v>165</v>
      </c>
      <c r="E286" s="219" t="s">
        <v>2811</v>
      </c>
      <c r="F286" s="220" t="s">
        <v>2812</v>
      </c>
      <c r="G286" s="221" t="s">
        <v>1677</v>
      </c>
      <c r="H286" s="222">
        <v>7</v>
      </c>
      <c r="I286" s="223"/>
      <c r="J286" s="224">
        <f>ROUND(I286*H286,2)</f>
        <v>0</v>
      </c>
      <c r="K286" s="220" t="s">
        <v>1</v>
      </c>
      <c r="L286" s="44"/>
      <c r="M286" s="225" t="s">
        <v>1</v>
      </c>
      <c r="N286" s="226" t="s">
        <v>43</v>
      </c>
      <c r="O286" s="91"/>
      <c r="P286" s="227">
        <f>O286*H286</f>
        <v>0</v>
      </c>
      <c r="Q286" s="227">
        <v>0</v>
      </c>
      <c r="R286" s="227">
        <f>Q286*H286</f>
        <v>0</v>
      </c>
      <c r="S286" s="227">
        <v>0</v>
      </c>
      <c r="T286" s="228">
        <f>S286*H286</f>
        <v>0</v>
      </c>
      <c r="U286" s="38"/>
      <c r="V286" s="38"/>
      <c r="W286" s="38"/>
      <c r="X286" s="38"/>
      <c r="Y286" s="38"/>
      <c r="Z286" s="38"/>
      <c r="AA286" s="38"/>
      <c r="AB286" s="38"/>
      <c r="AC286" s="38"/>
      <c r="AD286" s="38"/>
      <c r="AE286" s="38"/>
      <c r="AR286" s="229" t="s">
        <v>767</v>
      </c>
      <c r="AT286" s="229" t="s">
        <v>165</v>
      </c>
      <c r="AU286" s="229" t="s">
        <v>86</v>
      </c>
      <c r="AY286" s="17" t="s">
        <v>162</v>
      </c>
      <c r="BE286" s="230">
        <f>IF(N286="základní",J286,0)</f>
        <v>0</v>
      </c>
      <c r="BF286" s="230">
        <f>IF(N286="snížená",J286,0)</f>
        <v>0</v>
      </c>
      <c r="BG286" s="230">
        <f>IF(N286="zákl. přenesená",J286,0)</f>
        <v>0</v>
      </c>
      <c r="BH286" s="230">
        <f>IF(N286="sníž. přenesená",J286,0)</f>
        <v>0</v>
      </c>
      <c r="BI286" s="230">
        <f>IF(N286="nulová",J286,0)</f>
        <v>0</v>
      </c>
      <c r="BJ286" s="17" t="s">
        <v>86</v>
      </c>
      <c r="BK286" s="230">
        <f>ROUND(I286*H286,2)</f>
        <v>0</v>
      </c>
      <c r="BL286" s="17" t="s">
        <v>767</v>
      </c>
      <c r="BM286" s="229" t="s">
        <v>1656</v>
      </c>
    </row>
    <row r="287" s="2" customFormat="1" ht="24.15" customHeight="1">
      <c r="A287" s="38"/>
      <c r="B287" s="39"/>
      <c r="C287" s="273" t="s">
        <v>1055</v>
      </c>
      <c r="D287" s="273" t="s">
        <v>616</v>
      </c>
      <c r="E287" s="274" t="s">
        <v>2813</v>
      </c>
      <c r="F287" s="275" t="s">
        <v>2812</v>
      </c>
      <c r="G287" s="276" t="s">
        <v>1677</v>
      </c>
      <c r="H287" s="277">
        <v>7</v>
      </c>
      <c r="I287" s="278"/>
      <c r="J287" s="279">
        <f>ROUND(I287*H287,2)</f>
        <v>0</v>
      </c>
      <c r="K287" s="275" t="s">
        <v>1</v>
      </c>
      <c r="L287" s="280"/>
      <c r="M287" s="281" t="s">
        <v>1</v>
      </c>
      <c r="N287" s="282" t="s">
        <v>43</v>
      </c>
      <c r="O287" s="91"/>
      <c r="P287" s="227">
        <f>O287*H287</f>
        <v>0</v>
      </c>
      <c r="Q287" s="227">
        <v>0</v>
      </c>
      <c r="R287" s="227">
        <f>Q287*H287</f>
        <v>0</v>
      </c>
      <c r="S287" s="227">
        <v>0</v>
      </c>
      <c r="T287" s="228">
        <f>S287*H287</f>
        <v>0</v>
      </c>
      <c r="U287" s="38"/>
      <c r="V287" s="38"/>
      <c r="W287" s="38"/>
      <c r="X287" s="38"/>
      <c r="Y287" s="38"/>
      <c r="Z287" s="38"/>
      <c r="AA287" s="38"/>
      <c r="AB287" s="38"/>
      <c r="AC287" s="38"/>
      <c r="AD287" s="38"/>
      <c r="AE287" s="38"/>
      <c r="AR287" s="229" t="s">
        <v>1735</v>
      </c>
      <c r="AT287" s="229" t="s">
        <v>616</v>
      </c>
      <c r="AU287" s="229" t="s">
        <v>86</v>
      </c>
      <c r="AY287" s="17" t="s">
        <v>162</v>
      </c>
      <c r="BE287" s="230">
        <f>IF(N287="základní",J287,0)</f>
        <v>0</v>
      </c>
      <c r="BF287" s="230">
        <f>IF(N287="snížená",J287,0)</f>
        <v>0</v>
      </c>
      <c r="BG287" s="230">
        <f>IF(N287="zákl. přenesená",J287,0)</f>
        <v>0</v>
      </c>
      <c r="BH287" s="230">
        <f>IF(N287="sníž. přenesená",J287,0)</f>
        <v>0</v>
      </c>
      <c r="BI287" s="230">
        <f>IF(N287="nulová",J287,0)</f>
        <v>0</v>
      </c>
      <c r="BJ287" s="17" t="s">
        <v>86</v>
      </c>
      <c r="BK287" s="230">
        <f>ROUND(I287*H287,2)</f>
        <v>0</v>
      </c>
      <c r="BL287" s="17" t="s">
        <v>767</v>
      </c>
      <c r="BM287" s="229" t="s">
        <v>1664</v>
      </c>
    </row>
    <row r="288" s="2" customFormat="1" ht="16.5" customHeight="1">
      <c r="A288" s="38"/>
      <c r="B288" s="39"/>
      <c r="C288" s="218" t="s">
        <v>1062</v>
      </c>
      <c r="D288" s="218" t="s">
        <v>165</v>
      </c>
      <c r="E288" s="219" t="s">
        <v>2814</v>
      </c>
      <c r="F288" s="220" t="s">
        <v>2815</v>
      </c>
      <c r="G288" s="221" t="s">
        <v>1677</v>
      </c>
      <c r="H288" s="222">
        <v>235</v>
      </c>
      <c r="I288" s="223"/>
      <c r="J288" s="224">
        <f>ROUND(I288*H288,2)</f>
        <v>0</v>
      </c>
      <c r="K288" s="220" t="s">
        <v>1</v>
      </c>
      <c r="L288" s="44"/>
      <c r="M288" s="225" t="s">
        <v>1</v>
      </c>
      <c r="N288" s="226" t="s">
        <v>43</v>
      </c>
      <c r="O288" s="91"/>
      <c r="P288" s="227">
        <f>O288*H288</f>
        <v>0</v>
      </c>
      <c r="Q288" s="227">
        <v>0</v>
      </c>
      <c r="R288" s="227">
        <f>Q288*H288</f>
        <v>0</v>
      </c>
      <c r="S288" s="227">
        <v>0</v>
      </c>
      <c r="T288" s="228">
        <f>S288*H288</f>
        <v>0</v>
      </c>
      <c r="U288" s="38"/>
      <c r="V288" s="38"/>
      <c r="W288" s="38"/>
      <c r="X288" s="38"/>
      <c r="Y288" s="38"/>
      <c r="Z288" s="38"/>
      <c r="AA288" s="38"/>
      <c r="AB288" s="38"/>
      <c r="AC288" s="38"/>
      <c r="AD288" s="38"/>
      <c r="AE288" s="38"/>
      <c r="AR288" s="229" t="s">
        <v>767</v>
      </c>
      <c r="AT288" s="229" t="s">
        <v>165</v>
      </c>
      <c r="AU288" s="229" t="s">
        <v>86</v>
      </c>
      <c r="AY288" s="17" t="s">
        <v>162</v>
      </c>
      <c r="BE288" s="230">
        <f>IF(N288="základní",J288,0)</f>
        <v>0</v>
      </c>
      <c r="BF288" s="230">
        <f>IF(N288="snížená",J288,0)</f>
        <v>0</v>
      </c>
      <c r="BG288" s="230">
        <f>IF(N288="zákl. přenesená",J288,0)</f>
        <v>0</v>
      </c>
      <c r="BH288" s="230">
        <f>IF(N288="sníž. přenesená",J288,0)</f>
        <v>0</v>
      </c>
      <c r="BI288" s="230">
        <f>IF(N288="nulová",J288,0)</f>
        <v>0</v>
      </c>
      <c r="BJ288" s="17" t="s">
        <v>86</v>
      </c>
      <c r="BK288" s="230">
        <f>ROUND(I288*H288,2)</f>
        <v>0</v>
      </c>
      <c r="BL288" s="17" t="s">
        <v>767</v>
      </c>
      <c r="BM288" s="229" t="s">
        <v>1674</v>
      </c>
    </row>
    <row r="289" s="2" customFormat="1" ht="16.5" customHeight="1">
      <c r="A289" s="38"/>
      <c r="B289" s="39"/>
      <c r="C289" s="273" t="s">
        <v>1070</v>
      </c>
      <c r="D289" s="273" t="s">
        <v>616</v>
      </c>
      <c r="E289" s="274" t="s">
        <v>2816</v>
      </c>
      <c r="F289" s="275" t="s">
        <v>2815</v>
      </c>
      <c r="G289" s="276" t="s">
        <v>1677</v>
      </c>
      <c r="H289" s="277">
        <v>235</v>
      </c>
      <c r="I289" s="278"/>
      <c r="J289" s="279">
        <f>ROUND(I289*H289,2)</f>
        <v>0</v>
      </c>
      <c r="K289" s="275" t="s">
        <v>1</v>
      </c>
      <c r="L289" s="280"/>
      <c r="M289" s="281" t="s">
        <v>1</v>
      </c>
      <c r="N289" s="282" t="s">
        <v>43</v>
      </c>
      <c r="O289" s="91"/>
      <c r="P289" s="227">
        <f>O289*H289</f>
        <v>0</v>
      </c>
      <c r="Q289" s="227">
        <v>0</v>
      </c>
      <c r="R289" s="227">
        <f>Q289*H289</f>
        <v>0</v>
      </c>
      <c r="S289" s="227">
        <v>0</v>
      </c>
      <c r="T289" s="228">
        <f>S289*H289</f>
        <v>0</v>
      </c>
      <c r="U289" s="38"/>
      <c r="V289" s="38"/>
      <c r="W289" s="38"/>
      <c r="X289" s="38"/>
      <c r="Y289" s="38"/>
      <c r="Z289" s="38"/>
      <c r="AA289" s="38"/>
      <c r="AB289" s="38"/>
      <c r="AC289" s="38"/>
      <c r="AD289" s="38"/>
      <c r="AE289" s="38"/>
      <c r="AR289" s="229" t="s">
        <v>1735</v>
      </c>
      <c r="AT289" s="229" t="s">
        <v>616</v>
      </c>
      <c r="AU289" s="229" t="s">
        <v>86</v>
      </c>
      <c r="AY289" s="17" t="s">
        <v>162</v>
      </c>
      <c r="BE289" s="230">
        <f>IF(N289="základní",J289,0)</f>
        <v>0</v>
      </c>
      <c r="BF289" s="230">
        <f>IF(N289="snížená",J289,0)</f>
        <v>0</v>
      </c>
      <c r="BG289" s="230">
        <f>IF(N289="zákl. přenesená",J289,0)</f>
        <v>0</v>
      </c>
      <c r="BH289" s="230">
        <f>IF(N289="sníž. přenesená",J289,0)</f>
        <v>0</v>
      </c>
      <c r="BI289" s="230">
        <f>IF(N289="nulová",J289,0)</f>
        <v>0</v>
      </c>
      <c r="BJ289" s="17" t="s">
        <v>86</v>
      </c>
      <c r="BK289" s="230">
        <f>ROUND(I289*H289,2)</f>
        <v>0</v>
      </c>
      <c r="BL289" s="17" t="s">
        <v>767</v>
      </c>
      <c r="BM289" s="229" t="s">
        <v>1684</v>
      </c>
    </row>
    <row r="290" s="2" customFormat="1" ht="24.15" customHeight="1">
      <c r="A290" s="38"/>
      <c r="B290" s="39"/>
      <c r="C290" s="218" t="s">
        <v>1074</v>
      </c>
      <c r="D290" s="218" t="s">
        <v>165</v>
      </c>
      <c r="E290" s="219" t="s">
        <v>2817</v>
      </c>
      <c r="F290" s="220" t="s">
        <v>2818</v>
      </c>
      <c r="G290" s="221" t="s">
        <v>1677</v>
      </c>
      <c r="H290" s="222">
        <v>195</v>
      </c>
      <c r="I290" s="223"/>
      <c r="J290" s="224">
        <f>ROUND(I290*H290,2)</f>
        <v>0</v>
      </c>
      <c r="K290" s="220" t="s">
        <v>1</v>
      </c>
      <c r="L290" s="44"/>
      <c r="M290" s="225" t="s">
        <v>1</v>
      </c>
      <c r="N290" s="226" t="s">
        <v>43</v>
      </c>
      <c r="O290" s="91"/>
      <c r="P290" s="227">
        <f>O290*H290</f>
        <v>0</v>
      </c>
      <c r="Q290" s="227">
        <v>0</v>
      </c>
      <c r="R290" s="227">
        <f>Q290*H290</f>
        <v>0</v>
      </c>
      <c r="S290" s="227">
        <v>0</v>
      </c>
      <c r="T290" s="228">
        <f>S290*H290</f>
        <v>0</v>
      </c>
      <c r="U290" s="38"/>
      <c r="V290" s="38"/>
      <c r="W290" s="38"/>
      <c r="X290" s="38"/>
      <c r="Y290" s="38"/>
      <c r="Z290" s="38"/>
      <c r="AA290" s="38"/>
      <c r="AB290" s="38"/>
      <c r="AC290" s="38"/>
      <c r="AD290" s="38"/>
      <c r="AE290" s="38"/>
      <c r="AR290" s="229" t="s">
        <v>767</v>
      </c>
      <c r="AT290" s="229" t="s">
        <v>165</v>
      </c>
      <c r="AU290" s="229" t="s">
        <v>86</v>
      </c>
      <c r="AY290" s="17" t="s">
        <v>162</v>
      </c>
      <c r="BE290" s="230">
        <f>IF(N290="základní",J290,0)</f>
        <v>0</v>
      </c>
      <c r="BF290" s="230">
        <f>IF(N290="snížená",J290,0)</f>
        <v>0</v>
      </c>
      <c r="BG290" s="230">
        <f>IF(N290="zákl. přenesená",J290,0)</f>
        <v>0</v>
      </c>
      <c r="BH290" s="230">
        <f>IF(N290="sníž. přenesená",J290,0)</f>
        <v>0</v>
      </c>
      <c r="BI290" s="230">
        <f>IF(N290="nulová",J290,0)</f>
        <v>0</v>
      </c>
      <c r="BJ290" s="17" t="s">
        <v>86</v>
      </c>
      <c r="BK290" s="230">
        <f>ROUND(I290*H290,2)</f>
        <v>0</v>
      </c>
      <c r="BL290" s="17" t="s">
        <v>767</v>
      </c>
      <c r="BM290" s="229" t="s">
        <v>1693</v>
      </c>
    </row>
    <row r="291" s="2" customFormat="1" ht="24.15" customHeight="1">
      <c r="A291" s="38"/>
      <c r="B291" s="39"/>
      <c r="C291" s="273" t="s">
        <v>1082</v>
      </c>
      <c r="D291" s="273" t="s">
        <v>616</v>
      </c>
      <c r="E291" s="274" t="s">
        <v>2819</v>
      </c>
      <c r="F291" s="275" t="s">
        <v>2818</v>
      </c>
      <c r="G291" s="276" t="s">
        <v>1677</v>
      </c>
      <c r="H291" s="277">
        <v>195</v>
      </c>
      <c r="I291" s="278"/>
      <c r="J291" s="279">
        <f>ROUND(I291*H291,2)</f>
        <v>0</v>
      </c>
      <c r="K291" s="275" t="s">
        <v>1</v>
      </c>
      <c r="L291" s="280"/>
      <c r="M291" s="281" t="s">
        <v>1</v>
      </c>
      <c r="N291" s="282" t="s">
        <v>43</v>
      </c>
      <c r="O291" s="91"/>
      <c r="P291" s="227">
        <f>O291*H291</f>
        <v>0</v>
      </c>
      <c r="Q291" s="227">
        <v>0</v>
      </c>
      <c r="R291" s="227">
        <f>Q291*H291</f>
        <v>0</v>
      </c>
      <c r="S291" s="227">
        <v>0</v>
      </c>
      <c r="T291" s="228">
        <f>S291*H291</f>
        <v>0</v>
      </c>
      <c r="U291" s="38"/>
      <c r="V291" s="38"/>
      <c r="W291" s="38"/>
      <c r="X291" s="38"/>
      <c r="Y291" s="38"/>
      <c r="Z291" s="38"/>
      <c r="AA291" s="38"/>
      <c r="AB291" s="38"/>
      <c r="AC291" s="38"/>
      <c r="AD291" s="38"/>
      <c r="AE291" s="38"/>
      <c r="AR291" s="229" t="s">
        <v>1735</v>
      </c>
      <c r="AT291" s="229" t="s">
        <v>616</v>
      </c>
      <c r="AU291" s="229" t="s">
        <v>86</v>
      </c>
      <c r="AY291" s="17" t="s">
        <v>162</v>
      </c>
      <c r="BE291" s="230">
        <f>IF(N291="základní",J291,0)</f>
        <v>0</v>
      </c>
      <c r="BF291" s="230">
        <f>IF(N291="snížená",J291,0)</f>
        <v>0</v>
      </c>
      <c r="BG291" s="230">
        <f>IF(N291="zákl. přenesená",J291,0)</f>
        <v>0</v>
      </c>
      <c r="BH291" s="230">
        <f>IF(N291="sníž. přenesená",J291,0)</f>
        <v>0</v>
      </c>
      <c r="BI291" s="230">
        <f>IF(N291="nulová",J291,0)</f>
        <v>0</v>
      </c>
      <c r="BJ291" s="17" t="s">
        <v>86</v>
      </c>
      <c r="BK291" s="230">
        <f>ROUND(I291*H291,2)</f>
        <v>0</v>
      </c>
      <c r="BL291" s="17" t="s">
        <v>767</v>
      </c>
      <c r="BM291" s="229" t="s">
        <v>1703</v>
      </c>
    </row>
    <row r="292" s="2" customFormat="1" ht="16.5" customHeight="1">
      <c r="A292" s="38"/>
      <c r="B292" s="39"/>
      <c r="C292" s="218" t="s">
        <v>1087</v>
      </c>
      <c r="D292" s="218" t="s">
        <v>165</v>
      </c>
      <c r="E292" s="219" t="s">
        <v>2820</v>
      </c>
      <c r="F292" s="220" t="s">
        <v>2821</v>
      </c>
      <c r="G292" s="221" t="s">
        <v>1677</v>
      </c>
      <c r="H292" s="222">
        <v>85</v>
      </c>
      <c r="I292" s="223"/>
      <c r="J292" s="224">
        <f>ROUND(I292*H292,2)</f>
        <v>0</v>
      </c>
      <c r="K292" s="220" t="s">
        <v>1</v>
      </c>
      <c r="L292" s="44"/>
      <c r="M292" s="225" t="s">
        <v>1</v>
      </c>
      <c r="N292" s="226" t="s">
        <v>43</v>
      </c>
      <c r="O292" s="91"/>
      <c r="P292" s="227">
        <f>O292*H292</f>
        <v>0</v>
      </c>
      <c r="Q292" s="227">
        <v>0</v>
      </c>
      <c r="R292" s="227">
        <f>Q292*H292</f>
        <v>0</v>
      </c>
      <c r="S292" s="227">
        <v>0</v>
      </c>
      <c r="T292" s="228">
        <f>S292*H292</f>
        <v>0</v>
      </c>
      <c r="U292" s="38"/>
      <c r="V292" s="38"/>
      <c r="W292" s="38"/>
      <c r="X292" s="38"/>
      <c r="Y292" s="38"/>
      <c r="Z292" s="38"/>
      <c r="AA292" s="38"/>
      <c r="AB292" s="38"/>
      <c r="AC292" s="38"/>
      <c r="AD292" s="38"/>
      <c r="AE292" s="38"/>
      <c r="AR292" s="229" t="s">
        <v>767</v>
      </c>
      <c r="AT292" s="229" t="s">
        <v>165</v>
      </c>
      <c r="AU292" s="229" t="s">
        <v>86</v>
      </c>
      <c r="AY292" s="17" t="s">
        <v>162</v>
      </c>
      <c r="BE292" s="230">
        <f>IF(N292="základní",J292,0)</f>
        <v>0</v>
      </c>
      <c r="BF292" s="230">
        <f>IF(N292="snížená",J292,0)</f>
        <v>0</v>
      </c>
      <c r="BG292" s="230">
        <f>IF(N292="zákl. přenesená",J292,0)</f>
        <v>0</v>
      </c>
      <c r="BH292" s="230">
        <f>IF(N292="sníž. přenesená",J292,0)</f>
        <v>0</v>
      </c>
      <c r="BI292" s="230">
        <f>IF(N292="nulová",J292,0)</f>
        <v>0</v>
      </c>
      <c r="BJ292" s="17" t="s">
        <v>86</v>
      </c>
      <c r="BK292" s="230">
        <f>ROUND(I292*H292,2)</f>
        <v>0</v>
      </c>
      <c r="BL292" s="17" t="s">
        <v>767</v>
      </c>
      <c r="BM292" s="229" t="s">
        <v>1711</v>
      </c>
    </row>
    <row r="293" s="2" customFormat="1" ht="16.5" customHeight="1">
      <c r="A293" s="38"/>
      <c r="B293" s="39"/>
      <c r="C293" s="273" t="s">
        <v>1091</v>
      </c>
      <c r="D293" s="273" t="s">
        <v>616</v>
      </c>
      <c r="E293" s="274" t="s">
        <v>2822</v>
      </c>
      <c r="F293" s="275" t="s">
        <v>2821</v>
      </c>
      <c r="G293" s="276" t="s">
        <v>1677</v>
      </c>
      <c r="H293" s="277">
        <v>85</v>
      </c>
      <c r="I293" s="278"/>
      <c r="J293" s="279">
        <f>ROUND(I293*H293,2)</f>
        <v>0</v>
      </c>
      <c r="K293" s="275" t="s">
        <v>1</v>
      </c>
      <c r="L293" s="280"/>
      <c r="M293" s="281" t="s">
        <v>1</v>
      </c>
      <c r="N293" s="282" t="s">
        <v>43</v>
      </c>
      <c r="O293" s="91"/>
      <c r="P293" s="227">
        <f>O293*H293</f>
        <v>0</v>
      </c>
      <c r="Q293" s="227">
        <v>0</v>
      </c>
      <c r="R293" s="227">
        <f>Q293*H293</f>
        <v>0</v>
      </c>
      <c r="S293" s="227">
        <v>0</v>
      </c>
      <c r="T293" s="228">
        <f>S293*H293</f>
        <v>0</v>
      </c>
      <c r="U293" s="38"/>
      <c r="V293" s="38"/>
      <c r="W293" s="38"/>
      <c r="X293" s="38"/>
      <c r="Y293" s="38"/>
      <c r="Z293" s="38"/>
      <c r="AA293" s="38"/>
      <c r="AB293" s="38"/>
      <c r="AC293" s="38"/>
      <c r="AD293" s="38"/>
      <c r="AE293" s="38"/>
      <c r="AR293" s="229" t="s">
        <v>1735</v>
      </c>
      <c r="AT293" s="229" t="s">
        <v>616</v>
      </c>
      <c r="AU293" s="229" t="s">
        <v>86</v>
      </c>
      <c r="AY293" s="17" t="s">
        <v>162</v>
      </c>
      <c r="BE293" s="230">
        <f>IF(N293="základní",J293,0)</f>
        <v>0</v>
      </c>
      <c r="BF293" s="230">
        <f>IF(N293="snížená",J293,0)</f>
        <v>0</v>
      </c>
      <c r="BG293" s="230">
        <f>IF(N293="zákl. přenesená",J293,0)</f>
        <v>0</v>
      </c>
      <c r="BH293" s="230">
        <f>IF(N293="sníž. přenesená",J293,0)</f>
        <v>0</v>
      </c>
      <c r="BI293" s="230">
        <f>IF(N293="nulová",J293,0)</f>
        <v>0</v>
      </c>
      <c r="BJ293" s="17" t="s">
        <v>86</v>
      </c>
      <c r="BK293" s="230">
        <f>ROUND(I293*H293,2)</f>
        <v>0</v>
      </c>
      <c r="BL293" s="17" t="s">
        <v>767</v>
      </c>
      <c r="BM293" s="229" t="s">
        <v>1719</v>
      </c>
    </row>
    <row r="294" s="2" customFormat="1" ht="44.25" customHeight="1">
      <c r="A294" s="38"/>
      <c r="B294" s="39"/>
      <c r="C294" s="218" t="s">
        <v>1097</v>
      </c>
      <c r="D294" s="218" t="s">
        <v>165</v>
      </c>
      <c r="E294" s="219" t="s">
        <v>2823</v>
      </c>
      <c r="F294" s="220" t="s">
        <v>2824</v>
      </c>
      <c r="G294" s="221" t="s">
        <v>1677</v>
      </c>
      <c r="H294" s="222">
        <v>1</v>
      </c>
      <c r="I294" s="223"/>
      <c r="J294" s="224">
        <f>ROUND(I294*H294,2)</f>
        <v>0</v>
      </c>
      <c r="K294" s="220" t="s">
        <v>1</v>
      </c>
      <c r="L294" s="44"/>
      <c r="M294" s="225" t="s">
        <v>1</v>
      </c>
      <c r="N294" s="226" t="s">
        <v>43</v>
      </c>
      <c r="O294" s="91"/>
      <c r="P294" s="227">
        <f>O294*H294</f>
        <v>0</v>
      </c>
      <c r="Q294" s="227">
        <v>0</v>
      </c>
      <c r="R294" s="227">
        <f>Q294*H294</f>
        <v>0</v>
      </c>
      <c r="S294" s="227">
        <v>0</v>
      </c>
      <c r="T294" s="228">
        <f>S294*H294</f>
        <v>0</v>
      </c>
      <c r="U294" s="38"/>
      <c r="V294" s="38"/>
      <c r="W294" s="38"/>
      <c r="X294" s="38"/>
      <c r="Y294" s="38"/>
      <c r="Z294" s="38"/>
      <c r="AA294" s="38"/>
      <c r="AB294" s="38"/>
      <c r="AC294" s="38"/>
      <c r="AD294" s="38"/>
      <c r="AE294" s="38"/>
      <c r="AR294" s="229" t="s">
        <v>767</v>
      </c>
      <c r="AT294" s="229" t="s">
        <v>165</v>
      </c>
      <c r="AU294" s="229" t="s">
        <v>86</v>
      </c>
      <c r="AY294" s="17" t="s">
        <v>162</v>
      </c>
      <c r="BE294" s="230">
        <f>IF(N294="základní",J294,0)</f>
        <v>0</v>
      </c>
      <c r="BF294" s="230">
        <f>IF(N294="snížená",J294,0)</f>
        <v>0</v>
      </c>
      <c r="BG294" s="230">
        <f>IF(N294="zákl. přenesená",J294,0)</f>
        <v>0</v>
      </c>
      <c r="BH294" s="230">
        <f>IF(N294="sníž. přenesená",J294,0)</f>
        <v>0</v>
      </c>
      <c r="BI294" s="230">
        <f>IF(N294="nulová",J294,0)</f>
        <v>0</v>
      </c>
      <c r="BJ294" s="17" t="s">
        <v>86</v>
      </c>
      <c r="BK294" s="230">
        <f>ROUND(I294*H294,2)</f>
        <v>0</v>
      </c>
      <c r="BL294" s="17" t="s">
        <v>767</v>
      </c>
      <c r="BM294" s="229" t="s">
        <v>1727</v>
      </c>
    </row>
    <row r="295" s="2" customFormat="1" ht="44.25" customHeight="1">
      <c r="A295" s="38"/>
      <c r="B295" s="39"/>
      <c r="C295" s="273" t="s">
        <v>1102</v>
      </c>
      <c r="D295" s="273" t="s">
        <v>616</v>
      </c>
      <c r="E295" s="274" t="s">
        <v>2825</v>
      </c>
      <c r="F295" s="275" t="s">
        <v>2824</v>
      </c>
      <c r="G295" s="276" t="s">
        <v>1677</v>
      </c>
      <c r="H295" s="277">
        <v>1</v>
      </c>
      <c r="I295" s="278"/>
      <c r="J295" s="279">
        <f>ROUND(I295*H295,2)</f>
        <v>0</v>
      </c>
      <c r="K295" s="275" t="s">
        <v>1</v>
      </c>
      <c r="L295" s="280"/>
      <c r="M295" s="281" t="s">
        <v>1</v>
      </c>
      <c r="N295" s="282" t="s">
        <v>43</v>
      </c>
      <c r="O295" s="91"/>
      <c r="P295" s="227">
        <f>O295*H295</f>
        <v>0</v>
      </c>
      <c r="Q295" s="227">
        <v>0</v>
      </c>
      <c r="R295" s="227">
        <f>Q295*H295</f>
        <v>0</v>
      </c>
      <c r="S295" s="227">
        <v>0</v>
      </c>
      <c r="T295" s="228">
        <f>S295*H295</f>
        <v>0</v>
      </c>
      <c r="U295" s="38"/>
      <c r="V295" s="38"/>
      <c r="W295" s="38"/>
      <c r="X295" s="38"/>
      <c r="Y295" s="38"/>
      <c r="Z295" s="38"/>
      <c r="AA295" s="38"/>
      <c r="AB295" s="38"/>
      <c r="AC295" s="38"/>
      <c r="AD295" s="38"/>
      <c r="AE295" s="38"/>
      <c r="AR295" s="229" t="s">
        <v>1735</v>
      </c>
      <c r="AT295" s="229" t="s">
        <v>616</v>
      </c>
      <c r="AU295" s="229" t="s">
        <v>86</v>
      </c>
      <c r="AY295" s="17" t="s">
        <v>162</v>
      </c>
      <c r="BE295" s="230">
        <f>IF(N295="základní",J295,0)</f>
        <v>0</v>
      </c>
      <c r="BF295" s="230">
        <f>IF(N295="snížená",J295,0)</f>
        <v>0</v>
      </c>
      <c r="BG295" s="230">
        <f>IF(N295="zákl. přenesená",J295,0)</f>
        <v>0</v>
      </c>
      <c r="BH295" s="230">
        <f>IF(N295="sníž. přenesená",J295,0)</f>
        <v>0</v>
      </c>
      <c r="BI295" s="230">
        <f>IF(N295="nulová",J295,0)</f>
        <v>0</v>
      </c>
      <c r="BJ295" s="17" t="s">
        <v>86</v>
      </c>
      <c r="BK295" s="230">
        <f>ROUND(I295*H295,2)</f>
        <v>0</v>
      </c>
      <c r="BL295" s="17" t="s">
        <v>767</v>
      </c>
      <c r="BM295" s="229" t="s">
        <v>1735</v>
      </c>
    </row>
    <row r="296" s="2" customFormat="1" ht="16.5" customHeight="1">
      <c r="A296" s="38"/>
      <c r="B296" s="39"/>
      <c r="C296" s="218" t="s">
        <v>1106</v>
      </c>
      <c r="D296" s="218" t="s">
        <v>165</v>
      </c>
      <c r="E296" s="219" t="s">
        <v>2826</v>
      </c>
      <c r="F296" s="220" t="s">
        <v>2827</v>
      </c>
      <c r="G296" s="221" t="s">
        <v>616</v>
      </c>
      <c r="H296" s="222">
        <v>75</v>
      </c>
      <c r="I296" s="223"/>
      <c r="J296" s="224">
        <f>ROUND(I296*H296,2)</f>
        <v>0</v>
      </c>
      <c r="K296" s="220" t="s">
        <v>1</v>
      </c>
      <c r="L296" s="44"/>
      <c r="M296" s="225" t="s">
        <v>1</v>
      </c>
      <c r="N296" s="226" t="s">
        <v>43</v>
      </c>
      <c r="O296" s="91"/>
      <c r="P296" s="227">
        <f>O296*H296</f>
        <v>0</v>
      </c>
      <c r="Q296" s="227">
        <v>0</v>
      </c>
      <c r="R296" s="227">
        <f>Q296*H296</f>
        <v>0</v>
      </c>
      <c r="S296" s="227">
        <v>0</v>
      </c>
      <c r="T296" s="228">
        <f>S296*H296</f>
        <v>0</v>
      </c>
      <c r="U296" s="38"/>
      <c r="V296" s="38"/>
      <c r="W296" s="38"/>
      <c r="X296" s="38"/>
      <c r="Y296" s="38"/>
      <c r="Z296" s="38"/>
      <c r="AA296" s="38"/>
      <c r="AB296" s="38"/>
      <c r="AC296" s="38"/>
      <c r="AD296" s="38"/>
      <c r="AE296" s="38"/>
      <c r="AR296" s="229" t="s">
        <v>767</v>
      </c>
      <c r="AT296" s="229" t="s">
        <v>165</v>
      </c>
      <c r="AU296" s="229" t="s">
        <v>86</v>
      </c>
      <c r="AY296" s="17" t="s">
        <v>162</v>
      </c>
      <c r="BE296" s="230">
        <f>IF(N296="základní",J296,0)</f>
        <v>0</v>
      </c>
      <c r="BF296" s="230">
        <f>IF(N296="snížená",J296,0)</f>
        <v>0</v>
      </c>
      <c r="BG296" s="230">
        <f>IF(N296="zákl. přenesená",J296,0)</f>
        <v>0</v>
      </c>
      <c r="BH296" s="230">
        <f>IF(N296="sníž. přenesená",J296,0)</f>
        <v>0</v>
      </c>
      <c r="BI296" s="230">
        <f>IF(N296="nulová",J296,0)</f>
        <v>0</v>
      </c>
      <c r="BJ296" s="17" t="s">
        <v>86</v>
      </c>
      <c r="BK296" s="230">
        <f>ROUND(I296*H296,2)</f>
        <v>0</v>
      </c>
      <c r="BL296" s="17" t="s">
        <v>767</v>
      </c>
      <c r="BM296" s="229" t="s">
        <v>1743</v>
      </c>
    </row>
    <row r="297" s="2" customFormat="1" ht="16.5" customHeight="1">
      <c r="A297" s="38"/>
      <c r="B297" s="39"/>
      <c r="C297" s="273" t="s">
        <v>1110</v>
      </c>
      <c r="D297" s="273" t="s">
        <v>616</v>
      </c>
      <c r="E297" s="274" t="s">
        <v>2828</v>
      </c>
      <c r="F297" s="275" t="s">
        <v>2827</v>
      </c>
      <c r="G297" s="276" t="s">
        <v>616</v>
      </c>
      <c r="H297" s="277">
        <v>75</v>
      </c>
      <c r="I297" s="278"/>
      <c r="J297" s="279">
        <f>ROUND(I297*H297,2)</f>
        <v>0</v>
      </c>
      <c r="K297" s="275" t="s">
        <v>1</v>
      </c>
      <c r="L297" s="280"/>
      <c r="M297" s="281" t="s">
        <v>1</v>
      </c>
      <c r="N297" s="282" t="s">
        <v>43</v>
      </c>
      <c r="O297" s="91"/>
      <c r="P297" s="227">
        <f>O297*H297</f>
        <v>0</v>
      </c>
      <c r="Q297" s="227">
        <v>0</v>
      </c>
      <c r="R297" s="227">
        <f>Q297*H297</f>
        <v>0</v>
      </c>
      <c r="S297" s="227">
        <v>0</v>
      </c>
      <c r="T297" s="228">
        <f>S297*H297</f>
        <v>0</v>
      </c>
      <c r="U297" s="38"/>
      <c r="V297" s="38"/>
      <c r="W297" s="38"/>
      <c r="X297" s="38"/>
      <c r="Y297" s="38"/>
      <c r="Z297" s="38"/>
      <c r="AA297" s="38"/>
      <c r="AB297" s="38"/>
      <c r="AC297" s="38"/>
      <c r="AD297" s="38"/>
      <c r="AE297" s="38"/>
      <c r="AR297" s="229" t="s">
        <v>1735</v>
      </c>
      <c r="AT297" s="229" t="s">
        <v>616</v>
      </c>
      <c r="AU297" s="229" t="s">
        <v>86</v>
      </c>
      <c r="AY297" s="17" t="s">
        <v>162</v>
      </c>
      <c r="BE297" s="230">
        <f>IF(N297="základní",J297,0)</f>
        <v>0</v>
      </c>
      <c r="BF297" s="230">
        <f>IF(N297="snížená",J297,0)</f>
        <v>0</v>
      </c>
      <c r="BG297" s="230">
        <f>IF(N297="zákl. přenesená",J297,0)</f>
        <v>0</v>
      </c>
      <c r="BH297" s="230">
        <f>IF(N297="sníž. přenesená",J297,0)</f>
        <v>0</v>
      </c>
      <c r="BI297" s="230">
        <f>IF(N297="nulová",J297,0)</f>
        <v>0</v>
      </c>
      <c r="BJ297" s="17" t="s">
        <v>86</v>
      </c>
      <c r="BK297" s="230">
        <f>ROUND(I297*H297,2)</f>
        <v>0</v>
      </c>
      <c r="BL297" s="17" t="s">
        <v>767</v>
      </c>
      <c r="BM297" s="229" t="s">
        <v>1751</v>
      </c>
    </row>
    <row r="298" s="2" customFormat="1" ht="16.5" customHeight="1">
      <c r="A298" s="38"/>
      <c r="B298" s="39"/>
      <c r="C298" s="218" t="s">
        <v>1116</v>
      </c>
      <c r="D298" s="218" t="s">
        <v>165</v>
      </c>
      <c r="E298" s="219" t="s">
        <v>2829</v>
      </c>
      <c r="F298" s="220" t="s">
        <v>2830</v>
      </c>
      <c r="G298" s="221" t="s">
        <v>616</v>
      </c>
      <c r="H298" s="222">
        <v>75</v>
      </c>
      <c r="I298" s="223"/>
      <c r="J298" s="224">
        <f>ROUND(I298*H298,2)</f>
        <v>0</v>
      </c>
      <c r="K298" s="220" t="s">
        <v>1</v>
      </c>
      <c r="L298" s="44"/>
      <c r="M298" s="225" t="s">
        <v>1</v>
      </c>
      <c r="N298" s="226" t="s">
        <v>43</v>
      </c>
      <c r="O298" s="91"/>
      <c r="P298" s="227">
        <f>O298*H298</f>
        <v>0</v>
      </c>
      <c r="Q298" s="227">
        <v>0</v>
      </c>
      <c r="R298" s="227">
        <f>Q298*H298</f>
        <v>0</v>
      </c>
      <c r="S298" s="227">
        <v>0</v>
      </c>
      <c r="T298" s="228">
        <f>S298*H298</f>
        <v>0</v>
      </c>
      <c r="U298" s="38"/>
      <c r="V298" s="38"/>
      <c r="W298" s="38"/>
      <c r="X298" s="38"/>
      <c r="Y298" s="38"/>
      <c r="Z298" s="38"/>
      <c r="AA298" s="38"/>
      <c r="AB298" s="38"/>
      <c r="AC298" s="38"/>
      <c r="AD298" s="38"/>
      <c r="AE298" s="38"/>
      <c r="AR298" s="229" t="s">
        <v>767</v>
      </c>
      <c r="AT298" s="229" t="s">
        <v>165</v>
      </c>
      <c r="AU298" s="229" t="s">
        <v>86</v>
      </c>
      <c r="AY298" s="17" t="s">
        <v>162</v>
      </c>
      <c r="BE298" s="230">
        <f>IF(N298="základní",J298,0)</f>
        <v>0</v>
      </c>
      <c r="BF298" s="230">
        <f>IF(N298="snížená",J298,0)</f>
        <v>0</v>
      </c>
      <c r="BG298" s="230">
        <f>IF(N298="zákl. přenesená",J298,0)</f>
        <v>0</v>
      </c>
      <c r="BH298" s="230">
        <f>IF(N298="sníž. přenesená",J298,0)</f>
        <v>0</v>
      </c>
      <c r="BI298" s="230">
        <f>IF(N298="nulová",J298,0)</f>
        <v>0</v>
      </c>
      <c r="BJ298" s="17" t="s">
        <v>86</v>
      </c>
      <c r="BK298" s="230">
        <f>ROUND(I298*H298,2)</f>
        <v>0</v>
      </c>
      <c r="BL298" s="17" t="s">
        <v>767</v>
      </c>
      <c r="BM298" s="229" t="s">
        <v>1759</v>
      </c>
    </row>
    <row r="299" s="2" customFormat="1" ht="16.5" customHeight="1">
      <c r="A299" s="38"/>
      <c r="B299" s="39"/>
      <c r="C299" s="273" t="s">
        <v>1122</v>
      </c>
      <c r="D299" s="273" t="s">
        <v>616</v>
      </c>
      <c r="E299" s="274" t="s">
        <v>2831</v>
      </c>
      <c r="F299" s="275" t="s">
        <v>2830</v>
      </c>
      <c r="G299" s="276" t="s">
        <v>616</v>
      </c>
      <c r="H299" s="277">
        <v>75</v>
      </c>
      <c r="I299" s="278"/>
      <c r="J299" s="279">
        <f>ROUND(I299*H299,2)</f>
        <v>0</v>
      </c>
      <c r="K299" s="275" t="s">
        <v>1</v>
      </c>
      <c r="L299" s="280"/>
      <c r="M299" s="281" t="s">
        <v>1</v>
      </c>
      <c r="N299" s="282" t="s">
        <v>43</v>
      </c>
      <c r="O299" s="91"/>
      <c r="P299" s="227">
        <f>O299*H299</f>
        <v>0</v>
      </c>
      <c r="Q299" s="227">
        <v>0</v>
      </c>
      <c r="R299" s="227">
        <f>Q299*H299</f>
        <v>0</v>
      </c>
      <c r="S299" s="227">
        <v>0</v>
      </c>
      <c r="T299" s="228">
        <f>S299*H299</f>
        <v>0</v>
      </c>
      <c r="U299" s="38"/>
      <c r="V299" s="38"/>
      <c r="W299" s="38"/>
      <c r="X299" s="38"/>
      <c r="Y299" s="38"/>
      <c r="Z299" s="38"/>
      <c r="AA299" s="38"/>
      <c r="AB299" s="38"/>
      <c r="AC299" s="38"/>
      <c r="AD299" s="38"/>
      <c r="AE299" s="38"/>
      <c r="AR299" s="229" t="s">
        <v>1735</v>
      </c>
      <c r="AT299" s="229" t="s">
        <v>616</v>
      </c>
      <c r="AU299" s="229" t="s">
        <v>86</v>
      </c>
      <c r="AY299" s="17" t="s">
        <v>162</v>
      </c>
      <c r="BE299" s="230">
        <f>IF(N299="základní",J299,0)</f>
        <v>0</v>
      </c>
      <c r="BF299" s="230">
        <f>IF(N299="snížená",J299,0)</f>
        <v>0</v>
      </c>
      <c r="BG299" s="230">
        <f>IF(N299="zákl. přenesená",J299,0)</f>
        <v>0</v>
      </c>
      <c r="BH299" s="230">
        <f>IF(N299="sníž. přenesená",J299,0)</f>
        <v>0</v>
      </c>
      <c r="BI299" s="230">
        <f>IF(N299="nulová",J299,0)</f>
        <v>0</v>
      </c>
      <c r="BJ299" s="17" t="s">
        <v>86</v>
      </c>
      <c r="BK299" s="230">
        <f>ROUND(I299*H299,2)</f>
        <v>0</v>
      </c>
      <c r="BL299" s="17" t="s">
        <v>767</v>
      </c>
      <c r="BM299" s="229" t="s">
        <v>1767</v>
      </c>
    </row>
    <row r="300" s="2" customFormat="1" ht="24.15" customHeight="1">
      <c r="A300" s="38"/>
      <c r="B300" s="39"/>
      <c r="C300" s="218" t="s">
        <v>1126</v>
      </c>
      <c r="D300" s="218" t="s">
        <v>165</v>
      </c>
      <c r="E300" s="219" t="s">
        <v>2832</v>
      </c>
      <c r="F300" s="220" t="s">
        <v>2833</v>
      </c>
      <c r="G300" s="221" t="s">
        <v>616</v>
      </c>
      <c r="H300" s="222">
        <v>195</v>
      </c>
      <c r="I300" s="223"/>
      <c r="J300" s="224">
        <f>ROUND(I300*H300,2)</f>
        <v>0</v>
      </c>
      <c r="K300" s="220" t="s">
        <v>1</v>
      </c>
      <c r="L300" s="44"/>
      <c r="M300" s="225" t="s">
        <v>1</v>
      </c>
      <c r="N300" s="226" t="s">
        <v>43</v>
      </c>
      <c r="O300" s="91"/>
      <c r="P300" s="227">
        <f>O300*H300</f>
        <v>0</v>
      </c>
      <c r="Q300" s="227">
        <v>0</v>
      </c>
      <c r="R300" s="227">
        <f>Q300*H300</f>
        <v>0</v>
      </c>
      <c r="S300" s="227">
        <v>0</v>
      </c>
      <c r="T300" s="228">
        <f>S300*H300</f>
        <v>0</v>
      </c>
      <c r="U300" s="38"/>
      <c r="V300" s="38"/>
      <c r="W300" s="38"/>
      <c r="X300" s="38"/>
      <c r="Y300" s="38"/>
      <c r="Z300" s="38"/>
      <c r="AA300" s="38"/>
      <c r="AB300" s="38"/>
      <c r="AC300" s="38"/>
      <c r="AD300" s="38"/>
      <c r="AE300" s="38"/>
      <c r="AR300" s="229" t="s">
        <v>767</v>
      </c>
      <c r="AT300" s="229" t="s">
        <v>165</v>
      </c>
      <c r="AU300" s="229" t="s">
        <v>86</v>
      </c>
      <c r="AY300" s="17" t="s">
        <v>162</v>
      </c>
      <c r="BE300" s="230">
        <f>IF(N300="základní",J300,0)</f>
        <v>0</v>
      </c>
      <c r="BF300" s="230">
        <f>IF(N300="snížená",J300,0)</f>
        <v>0</v>
      </c>
      <c r="BG300" s="230">
        <f>IF(N300="zákl. přenesená",J300,0)</f>
        <v>0</v>
      </c>
      <c r="BH300" s="230">
        <f>IF(N300="sníž. přenesená",J300,0)</f>
        <v>0</v>
      </c>
      <c r="BI300" s="230">
        <f>IF(N300="nulová",J300,0)</f>
        <v>0</v>
      </c>
      <c r="BJ300" s="17" t="s">
        <v>86</v>
      </c>
      <c r="BK300" s="230">
        <f>ROUND(I300*H300,2)</f>
        <v>0</v>
      </c>
      <c r="BL300" s="17" t="s">
        <v>767</v>
      </c>
      <c r="BM300" s="229" t="s">
        <v>1775</v>
      </c>
    </row>
    <row r="301" s="2" customFormat="1" ht="24.15" customHeight="1">
      <c r="A301" s="38"/>
      <c r="B301" s="39"/>
      <c r="C301" s="273" t="s">
        <v>1131</v>
      </c>
      <c r="D301" s="273" t="s">
        <v>616</v>
      </c>
      <c r="E301" s="274" t="s">
        <v>2834</v>
      </c>
      <c r="F301" s="275" t="s">
        <v>2833</v>
      </c>
      <c r="G301" s="276" t="s">
        <v>616</v>
      </c>
      <c r="H301" s="277">
        <v>195</v>
      </c>
      <c r="I301" s="278"/>
      <c r="J301" s="279">
        <f>ROUND(I301*H301,2)</f>
        <v>0</v>
      </c>
      <c r="K301" s="275" t="s">
        <v>1</v>
      </c>
      <c r="L301" s="280"/>
      <c r="M301" s="281" t="s">
        <v>1</v>
      </c>
      <c r="N301" s="282" t="s">
        <v>43</v>
      </c>
      <c r="O301" s="91"/>
      <c r="P301" s="227">
        <f>O301*H301</f>
        <v>0</v>
      </c>
      <c r="Q301" s="227">
        <v>0</v>
      </c>
      <c r="R301" s="227">
        <f>Q301*H301</f>
        <v>0</v>
      </c>
      <c r="S301" s="227">
        <v>0</v>
      </c>
      <c r="T301" s="228">
        <f>S301*H301</f>
        <v>0</v>
      </c>
      <c r="U301" s="38"/>
      <c r="V301" s="38"/>
      <c r="W301" s="38"/>
      <c r="X301" s="38"/>
      <c r="Y301" s="38"/>
      <c r="Z301" s="38"/>
      <c r="AA301" s="38"/>
      <c r="AB301" s="38"/>
      <c r="AC301" s="38"/>
      <c r="AD301" s="38"/>
      <c r="AE301" s="38"/>
      <c r="AR301" s="229" t="s">
        <v>1735</v>
      </c>
      <c r="AT301" s="229" t="s">
        <v>616</v>
      </c>
      <c r="AU301" s="229" t="s">
        <v>86</v>
      </c>
      <c r="AY301" s="17" t="s">
        <v>162</v>
      </c>
      <c r="BE301" s="230">
        <f>IF(N301="základní",J301,0)</f>
        <v>0</v>
      </c>
      <c r="BF301" s="230">
        <f>IF(N301="snížená",J301,0)</f>
        <v>0</v>
      </c>
      <c r="BG301" s="230">
        <f>IF(N301="zákl. přenesená",J301,0)</f>
        <v>0</v>
      </c>
      <c r="BH301" s="230">
        <f>IF(N301="sníž. přenesená",J301,0)</f>
        <v>0</v>
      </c>
      <c r="BI301" s="230">
        <f>IF(N301="nulová",J301,0)</f>
        <v>0</v>
      </c>
      <c r="BJ301" s="17" t="s">
        <v>86</v>
      </c>
      <c r="BK301" s="230">
        <f>ROUND(I301*H301,2)</f>
        <v>0</v>
      </c>
      <c r="BL301" s="17" t="s">
        <v>767</v>
      </c>
      <c r="BM301" s="229" t="s">
        <v>1783</v>
      </c>
    </row>
    <row r="302" s="2" customFormat="1" ht="24.15" customHeight="1">
      <c r="A302" s="38"/>
      <c r="B302" s="39"/>
      <c r="C302" s="218" t="s">
        <v>1135</v>
      </c>
      <c r="D302" s="218" t="s">
        <v>165</v>
      </c>
      <c r="E302" s="219" t="s">
        <v>2835</v>
      </c>
      <c r="F302" s="220" t="s">
        <v>2836</v>
      </c>
      <c r="G302" s="221" t="s">
        <v>616</v>
      </c>
      <c r="H302" s="222">
        <v>95</v>
      </c>
      <c r="I302" s="223"/>
      <c r="J302" s="224">
        <f>ROUND(I302*H302,2)</f>
        <v>0</v>
      </c>
      <c r="K302" s="220" t="s">
        <v>1</v>
      </c>
      <c r="L302" s="44"/>
      <c r="M302" s="225" t="s">
        <v>1</v>
      </c>
      <c r="N302" s="226" t="s">
        <v>43</v>
      </c>
      <c r="O302" s="91"/>
      <c r="P302" s="227">
        <f>O302*H302</f>
        <v>0</v>
      </c>
      <c r="Q302" s="227">
        <v>0</v>
      </c>
      <c r="R302" s="227">
        <f>Q302*H302</f>
        <v>0</v>
      </c>
      <c r="S302" s="227">
        <v>0</v>
      </c>
      <c r="T302" s="228">
        <f>S302*H302</f>
        <v>0</v>
      </c>
      <c r="U302" s="38"/>
      <c r="V302" s="38"/>
      <c r="W302" s="38"/>
      <c r="X302" s="38"/>
      <c r="Y302" s="38"/>
      <c r="Z302" s="38"/>
      <c r="AA302" s="38"/>
      <c r="AB302" s="38"/>
      <c r="AC302" s="38"/>
      <c r="AD302" s="38"/>
      <c r="AE302" s="38"/>
      <c r="AR302" s="229" t="s">
        <v>767</v>
      </c>
      <c r="AT302" s="229" t="s">
        <v>165</v>
      </c>
      <c r="AU302" s="229" t="s">
        <v>86</v>
      </c>
      <c r="AY302" s="17" t="s">
        <v>162</v>
      </c>
      <c r="BE302" s="230">
        <f>IF(N302="základní",J302,0)</f>
        <v>0</v>
      </c>
      <c r="BF302" s="230">
        <f>IF(N302="snížená",J302,0)</f>
        <v>0</v>
      </c>
      <c r="BG302" s="230">
        <f>IF(N302="zákl. přenesená",J302,0)</f>
        <v>0</v>
      </c>
      <c r="BH302" s="230">
        <f>IF(N302="sníž. přenesená",J302,0)</f>
        <v>0</v>
      </c>
      <c r="BI302" s="230">
        <f>IF(N302="nulová",J302,0)</f>
        <v>0</v>
      </c>
      <c r="BJ302" s="17" t="s">
        <v>86</v>
      </c>
      <c r="BK302" s="230">
        <f>ROUND(I302*H302,2)</f>
        <v>0</v>
      </c>
      <c r="BL302" s="17" t="s">
        <v>767</v>
      </c>
      <c r="BM302" s="229" t="s">
        <v>1791</v>
      </c>
    </row>
    <row r="303" s="2" customFormat="1" ht="24.15" customHeight="1">
      <c r="A303" s="38"/>
      <c r="B303" s="39"/>
      <c r="C303" s="273" t="s">
        <v>1137</v>
      </c>
      <c r="D303" s="273" t="s">
        <v>616</v>
      </c>
      <c r="E303" s="274" t="s">
        <v>2837</v>
      </c>
      <c r="F303" s="275" t="s">
        <v>2836</v>
      </c>
      <c r="G303" s="276" t="s">
        <v>616</v>
      </c>
      <c r="H303" s="277">
        <v>95</v>
      </c>
      <c r="I303" s="278"/>
      <c r="J303" s="279">
        <f>ROUND(I303*H303,2)</f>
        <v>0</v>
      </c>
      <c r="K303" s="275" t="s">
        <v>1</v>
      </c>
      <c r="L303" s="280"/>
      <c r="M303" s="281" t="s">
        <v>1</v>
      </c>
      <c r="N303" s="282" t="s">
        <v>43</v>
      </c>
      <c r="O303" s="91"/>
      <c r="P303" s="227">
        <f>O303*H303</f>
        <v>0</v>
      </c>
      <c r="Q303" s="227">
        <v>0</v>
      </c>
      <c r="R303" s="227">
        <f>Q303*H303</f>
        <v>0</v>
      </c>
      <c r="S303" s="227">
        <v>0</v>
      </c>
      <c r="T303" s="228">
        <f>S303*H303</f>
        <v>0</v>
      </c>
      <c r="U303" s="38"/>
      <c r="V303" s="38"/>
      <c r="W303" s="38"/>
      <c r="X303" s="38"/>
      <c r="Y303" s="38"/>
      <c r="Z303" s="38"/>
      <c r="AA303" s="38"/>
      <c r="AB303" s="38"/>
      <c r="AC303" s="38"/>
      <c r="AD303" s="38"/>
      <c r="AE303" s="38"/>
      <c r="AR303" s="229" t="s">
        <v>1735</v>
      </c>
      <c r="AT303" s="229" t="s">
        <v>616</v>
      </c>
      <c r="AU303" s="229" t="s">
        <v>86</v>
      </c>
      <c r="AY303" s="17" t="s">
        <v>162</v>
      </c>
      <c r="BE303" s="230">
        <f>IF(N303="základní",J303,0)</f>
        <v>0</v>
      </c>
      <c r="BF303" s="230">
        <f>IF(N303="snížená",J303,0)</f>
        <v>0</v>
      </c>
      <c r="BG303" s="230">
        <f>IF(N303="zákl. přenesená",J303,0)</f>
        <v>0</v>
      </c>
      <c r="BH303" s="230">
        <f>IF(N303="sníž. přenesená",J303,0)</f>
        <v>0</v>
      </c>
      <c r="BI303" s="230">
        <f>IF(N303="nulová",J303,0)</f>
        <v>0</v>
      </c>
      <c r="BJ303" s="17" t="s">
        <v>86</v>
      </c>
      <c r="BK303" s="230">
        <f>ROUND(I303*H303,2)</f>
        <v>0</v>
      </c>
      <c r="BL303" s="17" t="s">
        <v>767</v>
      </c>
      <c r="BM303" s="229" t="s">
        <v>1799</v>
      </c>
    </row>
    <row r="304" s="2" customFormat="1" ht="24.15" customHeight="1">
      <c r="A304" s="38"/>
      <c r="B304" s="39"/>
      <c r="C304" s="218" t="s">
        <v>1142</v>
      </c>
      <c r="D304" s="218" t="s">
        <v>165</v>
      </c>
      <c r="E304" s="219" t="s">
        <v>2838</v>
      </c>
      <c r="F304" s="220" t="s">
        <v>2839</v>
      </c>
      <c r="G304" s="221" t="s">
        <v>616</v>
      </c>
      <c r="H304" s="222">
        <v>75</v>
      </c>
      <c r="I304" s="223"/>
      <c r="J304" s="224">
        <f>ROUND(I304*H304,2)</f>
        <v>0</v>
      </c>
      <c r="K304" s="220" t="s">
        <v>1</v>
      </c>
      <c r="L304" s="44"/>
      <c r="M304" s="225" t="s">
        <v>1</v>
      </c>
      <c r="N304" s="226" t="s">
        <v>43</v>
      </c>
      <c r="O304" s="91"/>
      <c r="P304" s="227">
        <f>O304*H304</f>
        <v>0</v>
      </c>
      <c r="Q304" s="227">
        <v>0</v>
      </c>
      <c r="R304" s="227">
        <f>Q304*H304</f>
        <v>0</v>
      </c>
      <c r="S304" s="227">
        <v>0</v>
      </c>
      <c r="T304" s="228">
        <f>S304*H304</f>
        <v>0</v>
      </c>
      <c r="U304" s="38"/>
      <c r="V304" s="38"/>
      <c r="W304" s="38"/>
      <c r="X304" s="38"/>
      <c r="Y304" s="38"/>
      <c r="Z304" s="38"/>
      <c r="AA304" s="38"/>
      <c r="AB304" s="38"/>
      <c r="AC304" s="38"/>
      <c r="AD304" s="38"/>
      <c r="AE304" s="38"/>
      <c r="AR304" s="229" t="s">
        <v>767</v>
      </c>
      <c r="AT304" s="229" t="s">
        <v>165</v>
      </c>
      <c r="AU304" s="229" t="s">
        <v>86</v>
      </c>
      <c r="AY304" s="17" t="s">
        <v>162</v>
      </c>
      <c r="BE304" s="230">
        <f>IF(N304="základní",J304,0)</f>
        <v>0</v>
      </c>
      <c r="BF304" s="230">
        <f>IF(N304="snížená",J304,0)</f>
        <v>0</v>
      </c>
      <c r="BG304" s="230">
        <f>IF(N304="zákl. přenesená",J304,0)</f>
        <v>0</v>
      </c>
      <c r="BH304" s="230">
        <f>IF(N304="sníž. přenesená",J304,0)</f>
        <v>0</v>
      </c>
      <c r="BI304" s="230">
        <f>IF(N304="nulová",J304,0)</f>
        <v>0</v>
      </c>
      <c r="BJ304" s="17" t="s">
        <v>86</v>
      </c>
      <c r="BK304" s="230">
        <f>ROUND(I304*H304,2)</f>
        <v>0</v>
      </c>
      <c r="BL304" s="17" t="s">
        <v>767</v>
      </c>
      <c r="BM304" s="229" t="s">
        <v>1807</v>
      </c>
    </row>
    <row r="305" s="2" customFormat="1" ht="24.15" customHeight="1">
      <c r="A305" s="38"/>
      <c r="B305" s="39"/>
      <c r="C305" s="273" t="s">
        <v>1145</v>
      </c>
      <c r="D305" s="273" t="s">
        <v>616</v>
      </c>
      <c r="E305" s="274" t="s">
        <v>2840</v>
      </c>
      <c r="F305" s="275" t="s">
        <v>2839</v>
      </c>
      <c r="G305" s="276" t="s">
        <v>616</v>
      </c>
      <c r="H305" s="277">
        <v>75</v>
      </c>
      <c r="I305" s="278"/>
      <c r="J305" s="279">
        <f>ROUND(I305*H305,2)</f>
        <v>0</v>
      </c>
      <c r="K305" s="275" t="s">
        <v>1</v>
      </c>
      <c r="L305" s="280"/>
      <c r="M305" s="281" t="s">
        <v>1</v>
      </c>
      <c r="N305" s="282" t="s">
        <v>43</v>
      </c>
      <c r="O305" s="91"/>
      <c r="P305" s="227">
        <f>O305*H305</f>
        <v>0</v>
      </c>
      <c r="Q305" s="227">
        <v>0</v>
      </c>
      <c r="R305" s="227">
        <f>Q305*H305</f>
        <v>0</v>
      </c>
      <c r="S305" s="227">
        <v>0</v>
      </c>
      <c r="T305" s="228">
        <f>S305*H305</f>
        <v>0</v>
      </c>
      <c r="U305" s="38"/>
      <c r="V305" s="38"/>
      <c r="W305" s="38"/>
      <c r="X305" s="38"/>
      <c r="Y305" s="38"/>
      <c r="Z305" s="38"/>
      <c r="AA305" s="38"/>
      <c r="AB305" s="38"/>
      <c r="AC305" s="38"/>
      <c r="AD305" s="38"/>
      <c r="AE305" s="38"/>
      <c r="AR305" s="229" t="s">
        <v>1735</v>
      </c>
      <c r="AT305" s="229" t="s">
        <v>616</v>
      </c>
      <c r="AU305" s="229" t="s">
        <v>86</v>
      </c>
      <c r="AY305" s="17" t="s">
        <v>162</v>
      </c>
      <c r="BE305" s="230">
        <f>IF(N305="základní",J305,0)</f>
        <v>0</v>
      </c>
      <c r="BF305" s="230">
        <f>IF(N305="snížená",J305,0)</f>
        <v>0</v>
      </c>
      <c r="BG305" s="230">
        <f>IF(N305="zákl. přenesená",J305,0)</f>
        <v>0</v>
      </c>
      <c r="BH305" s="230">
        <f>IF(N305="sníž. přenesená",J305,0)</f>
        <v>0</v>
      </c>
      <c r="BI305" s="230">
        <f>IF(N305="nulová",J305,0)</f>
        <v>0</v>
      </c>
      <c r="BJ305" s="17" t="s">
        <v>86</v>
      </c>
      <c r="BK305" s="230">
        <f>ROUND(I305*H305,2)</f>
        <v>0</v>
      </c>
      <c r="BL305" s="17" t="s">
        <v>767</v>
      </c>
      <c r="BM305" s="229" t="s">
        <v>1815</v>
      </c>
    </row>
    <row r="306" s="2" customFormat="1" ht="24.15" customHeight="1">
      <c r="A306" s="38"/>
      <c r="B306" s="39"/>
      <c r="C306" s="218" t="s">
        <v>1150</v>
      </c>
      <c r="D306" s="218" t="s">
        <v>165</v>
      </c>
      <c r="E306" s="219" t="s">
        <v>2841</v>
      </c>
      <c r="F306" s="220" t="s">
        <v>2842</v>
      </c>
      <c r="G306" s="221" t="s">
        <v>616</v>
      </c>
      <c r="H306" s="222">
        <v>95</v>
      </c>
      <c r="I306" s="223"/>
      <c r="J306" s="224">
        <f>ROUND(I306*H306,2)</f>
        <v>0</v>
      </c>
      <c r="K306" s="220" t="s">
        <v>1</v>
      </c>
      <c r="L306" s="44"/>
      <c r="M306" s="225" t="s">
        <v>1</v>
      </c>
      <c r="N306" s="226" t="s">
        <v>43</v>
      </c>
      <c r="O306" s="91"/>
      <c r="P306" s="227">
        <f>O306*H306</f>
        <v>0</v>
      </c>
      <c r="Q306" s="227">
        <v>0</v>
      </c>
      <c r="R306" s="227">
        <f>Q306*H306</f>
        <v>0</v>
      </c>
      <c r="S306" s="227">
        <v>0</v>
      </c>
      <c r="T306" s="228">
        <f>S306*H306</f>
        <v>0</v>
      </c>
      <c r="U306" s="38"/>
      <c r="V306" s="38"/>
      <c r="W306" s="38"/>
      <c r="X306" s="38"/>
      <c r="Y306" s="38"/>
      <c r="Z306" s="38"/>
      <c r="AA306" s="38"/>
      <c r="AB306" s="38"/>
      <c r="AC306" s="38"/>
      <c r="AD306" s="38"/>
      <c r="AE306" s="38"/>
      <c r="AR306" s="229" t="s">
        <v>767</v>
      </c>
      <c r="AT306" s="229" t="s">
        <v>165</v>
      </c>
      <c r="AU306" s="229" t="s">
        <v>86</v>
      </c>
      <c r="AY306" s="17" t="s">
        <v>162</v>
      </c>
      <c r="BE306" s="230">
        <f>IF(N306="základní",J306,0)</f>
        <v>0</v>
      </c>
      <c r="BF306" s="230">
        <f>IF(N306="snížená",J306,0)</f>
        <v>0</v>
      </c>
      <c r="BG306" s="230">
        <f>IF(N306="zákl. přenesená",J306,0)</f>
        <v>0</v>
      </c>
      <c r="BH306" s="230">
        <f>IF(N306="sníž. přenesená",J306,0)</f>
        <v>0</v>
      </c>
      <c r="BI306" s="230">
        <f>IF(N306="nulová",J306,0)</f>
        <v>0</v>
      </c>
      <c r="BJ306" s="17" t="s">
        <v>86</v>
      </c>
      <c r="BK306" s="230">
        <f>ROUND(I306*H306,2)</f>
        <v>0</v>
      </c>
      <c r="BL306" s="17" t="s">
        <v>767</v>
      </c>
      <c r="BM306" s="229" t="s">
        <v>1823</v>
      </c>
    </row>
    <row r="307" s="2" customFormat="1" ht="24.15" customHeight="1">
      <c r="A307" s="38"/>
      <c r="B307" s="39"/>
      <c r="C307" s="273" t="s">
        <v>1156</v>
      </c>
      <c r="D307" s="273" t="s">
        <v>616</v>
      </c>
      <c r="E307" s="274" t="s">
        <v>2843</v>
      </c>
      <c r="F307" s="275" t="s">
        <v>2842</v>
      </c>
      <c r="G307" s="276" t="s">
        <v>616</v>
      </c>
      <c r="H307" s="277">
        <v>95</v>
      </c>
      <c r="I307" s="278"/>
      <c r="J307" s="279">
        <f>ROUND(I307*H307,2)</f>
        <v>0</v>
      </c>
      <c r="K307" s="275" t="s">
        <v>1</v>
      </c>
      <c r="L307" s="280"/>
      <c r="M307" s="281" t="s">
        <v>1</v>
      </c>
      <c r="N307" s="282" t="s">
        <v>43</v>
      </c>
      <c r="O307" s="91"/>
      <c r="P307" s="227">
        <f>O307*H307</f>
        <v>0</v>
      </c>
      <c r="Q307" s="227">
        <v>0</v>
      </c>
      <c r="R307" s="227">
        <f>Q307*H307</f>
        <v>0</v>
      </c>
      <c r="S307" s="227">
        <v>0</v>
      </c>
      <c r="T307" s="228">
        <f>S307*H307</f>
        <v>0</v>
      </c>
      <c r="U307" s="38"/>
      <c r="V307" s="38"/>
      <c r="W307" s="38"/>
      <c r="X307" s="38"/>
      <c r="Y307" s="38"/>
      <c r="Z307" s="38"/>
      <c r="AA307" s="38"/>
      <c r="AB307" s="38"/>
      <c r="AC307" s="38"/>
      <c r="AD307" s="38"/>
      <c r="AE307" s="38"/>
      <c r="AR307" s="229" t="s">
        <v>1735</v>
      </c>
      <c r="AT307" s="229" t="s">
        <v>616</v>
      </c>
      <c r="AU307" s="229" t="s">
        <v>86</v>
      </c>
      <c r="AY307" s="17" t="s">
        <v>162</v>
      </c>
      <c r="BE307" s="230">
        <f>IF(N307="základní",J307,0)</f>
        <v>0</v>
      </c>
      <c r="BF307" s="230">
        <f>IF(N307="snížená",J307,0)</f>
        <v>0</v>
      </c>
      <c r="BG307" s="230">
        <f>IF(N307="zákl. přenesená",J307,0)</f>
        <v>0</v>
      </c>
      <c r="BH307" s="230">
        <f>IF(N307="sníž. přenesená",J307,0)</f>
        <v>0</v>
      </c>
      <c r="BI307" s="230">
        <f>IF(N307="nulová",J307,0)</f>
        <v>0</v>
      </c>
      <c r="BJ307" s="17" t="s">
        <v>86</v>
      </c>
      <c r="BK307" s="230">
        <f>ROUND(I307*H307,2)</f>
        <v>0</v>
      </c>
      <c r="BL307" s="17" t="s">
        <v>767</v>
      </c>
      <c r="BM307" s="229" t="s">
        <v>1831</v>
      </c>
    </row>
    <row r="308" s="2" customFormat="1" ht="21.75" customHeight="1">
      <c r="A308" s="38"/>
      <c r="B308" s="39"/>
      <c r="C308" s="218" t="s">
        <v>1161</v>
      </c>
      <c r="D308" s="218" t="s">
        <v>165</v>
      </c>
      <c r="E308" s="219" t="s">
        <v>2844</v>
      </c>
      <c r="F308" s="220" t="s">
        <v>2845</v>
      </c>
      <c r="G308" s="221" t="s">
        <v>1677</v>
      </c>
      <c r="H308" s="222">
        <v>1</v>
      </c>
      <c r="I308" s="223"/>
      <c r="J308" s="224">
        <f>ROUND(I308*H308,2)</f>
        <v>0</v>
      </c>
      <c r="K308" s="220" t="s">
        <v>1</v>
      </c>
      <c r="L308" s="44"/>
      <c r="M308" s="225" t="s">
        <v>1</v>
      </c>
      <c r="N308" s="226" t="s">
        <v>43</v>
      </c>
      <c r="O308" s="91"/>
      <c r="P308" s="227">
        <f>O308*H308</f>
        <v>0</v>
      </c>
      <c r="Q308" s="227">
        <v>0</v>
      </c>
      <c r="R308" s="227">
        <f>Q308*H308</f>
        <v>0</v>
      </c>
      <c r="S308" s="227">
        <v>0</v>
      </c>
      <c r="T308" s="228">
        <f>S308*H308</f>
        <v>0</v>
      </c>
      <c r="U308" s="38"/>
      <c r="V308" s="38"/>
      <c r="W308" s="38"/>
      <c r="X308" s="38"/>
      <c r="Y308" s="38"/>
      <c r="Z308" s="38"/>
      <c r="AA308" s="38"/>
      <c r="AB308" s="38"/>
      <c r="AC308" s="38"/>
      <c r="AD308" s="38"/>
      <c r="AE308" s="38"/>
      <c r="AR308" s="229" t="s">
        <v>767</v>
      </c>
      <c r="AT308" s="229" t="s">
        <v>165</v>
      </c>
      <c r="AU308" s="229" t="s">
        <v>86</v>
      </c>
      <c r="AY308" s="17" t="s">
        <v>162</v>
      </c>
      <c r="BE308" s="230">
        <f>IF(N308="základní",J308,0)</f>
        <v>0</v>
      </c>
      <c r="BF308" s="230">
        <f>IF(N308="snížená",J308,0)</f>
        <v>0</v>
      </c>
      <c r="BG308" s="230">
        <f>IF(N308="zákl. přenesená",J308,0)</f>
        <v>0</v>
      </c>
      <c r="BH308" s="230">
        <f>IF(N308="sníž. přenesená",J308,0)</f>
        <v>0</v>
      </c>
      <c r="BI308" s="230">
        <f>IF(N308="nulová",J308,0)</f>
        <v>0</v>
      </c>
      <c r="BJ308" s="17" t="s">
        <v>86</v>
      </c>
      <c r="BK308" s="230">
        <f>ROUND(I308*H308,2)</f>
        <v>0</v>
      </c>
      <c r="BL308" s="17" t="s">
        <v>767</v>
      </c>
      <c r="BM308" s="229" t="s">
        <v>1839</v>
      </c>
    </row>
    <row r="309" s="2" customFormat="1" ht="21.75" customHeight="1">
      <c r="A309" s="38"/>
      <c r="B309" s="39"/>
      <c r="C309" s="273" t="s">
        <v>1166</v>
      </c>
      <c r="D309" s="273" t="s">
        <v>616</v>
      </c>
      <c r="E309" s="274" t="s">
        <v>2846</v>
      </c>
      <c r="F309" s="275" t="s">
        <v>2845</v>
      </c>
      <c r="G309" s="276" t="s">
        <v>1677</v>
      </c>
      <c r="H309" s="277">
        <v>1</v>
      </c>
      <c r="I309" s="278"/>
      <c r="J309" s="279">
        <f>ROUND(I309*H309,2)</f>
        <v>0</v>
      </c>
      <c r="K309" s="275" t="s">
        <v>1</v>
      </c>
      <c r="L309" s="280"/>
      <c r="M309" s="281" t="s">
        <v>1</v>
      </c>
      <c r="N309" s="282" t="s">
        <v>43</v>
      </c>
      <c r="O309" s="91"/>
      <c r="P309" s="227">
        <f>O309*H309</f>
        <v>0</v>
      </c>
      <c r="Q309" s="227">
        <v>0</v>
      </c>
      <c r="R309" s="227">
        <f>Q309*H309</f>
        <v>0</v>
      </c>
      <c r="S309" s="227">
        <v>0</v>
      </c>
      <c r="T309" s="228">
        <f>S309*H309</f>
        <v>0</v>
      </c>
      <c r="U309" s="38"/>
      <c r="V309" s="38"/>
      <c r="W309" s="38"/>
      <c r="X309" s="38"/>
      <c r="Y309" s="38"/>
      <c r="Z309" s="38"/>
      <c r="AA309" s="38"/>
      <c r="AB309" s="38"/>
      <c r="AC309" s="38"/>
      <c r="AD309" s="38"/>
      <c r="AE309" s="38"/>
      <c r="AR309" s="229" t="s">
        <v>1735</v>
      </c>
      <c r="AT309" s="229" t="s">
        <v>616</v>
      </c>
      <c r="AU309" s="229" t="s">
        <v>86</v>
      </c>
      <c r="AY309" s="17" t="s">
        <v>162</v>
      </c>
      <c r="BE309" s="230">
        <f>IF(N309="základní",J309,0)</f>
        <v>0</v>
      </c>
      <c r="BF309" s="230">
        <f>IF(N309="snížená",J309,0)</f>
        <v>0</v>
      </c>
      <c r="BG309" s="230">
        <f>IF(N309="zákl. přenesená",J309,0)</f>
        <v>0</v>
      </c>
      <c r="BH309" s="230">
        <f>IF(N309="sníž. přenesená",J309,0)</f>
        <v>0</v>
      </c>
      <c r="BI309" s="230">
        <f>IF(N309="nulová",J309,0)</f>
        <v>0</v>
      </c>
      <c r="BJ309" s="17" t="s">
        <v>86</v>
      </c>
      <c r="BK309" s="230">
        <f>ROUND(I309*H309,2)</f>
        <v>0</v>
      </c>
      <c r="BL309" s="17" t="s">
        <v>767</v>
      </c>
      <c r="BM309" s="229" t="s">
        <v>1848</v>
      </c>
    </row>
    <row r="310" s="2" customFormat="1" ht="16.5" customHeight="1">
      <c r="A310" s="38"/>
      <c r="B310" s="39"/>
      <c r="C310" s="218" t="s">
        <v>1170</v>
      </c>
      <c r="D310" s="218" t="s">
        <v>165</v>
      </c>
      <c r="E310" s="219" t="s">
        <v>2847</v>
      </c>
      <c r="F310" s="220" t="s">
        <v>2848</v>
      </c>
      <c r="G310" s="221" t="s">
        <v>1677</v>
      </c>
      <c r="H310" s="222">
        <v>55</v>
      </c>
      <c r="I310" s="223"/>
      <c r="J310" s="224">
        <f>ROUND(I310*H310,2)</f>
        <v>0</v>
      </c>
      <c r="K310" s="220" t="s">
        <v>1</v>
      </c>
      <c r="L310" s="44"/>
      <c r="M310" s="225" t="s">
        <v>1</v>
      </c>
      <c r="N310" s="226" t="s">
        <v>43</v>
      </c>
      <c r="O310" s="91"/>
      <c r="P310" s="227">
        <f>O310*H310</f>
        <v>0</v>
      </c>
      <c r="Q310" s="227">
        <v>0</v>
      </c>
      <c r="R310" s="227">
        <f>Q310*H310</f>
        <v>0</v>
      </c>
      <c r="S310" s="227">
        <v>0</v>
      </c>
      <c r="T310" s="228">
        <f>S310*H310</f>
        <v>0</v>
      </c>
      <c r="U310" s="38"/>
      <c r="V310" s="38"/>
      <c r="W310" s="38"/>
      <c r="X310" s="38"/>
      <c r="Y310" s="38"/>
      <c r="Z310" s="38"/>
      <c r="AA310" s="38"/>
      <c r="AB310" s="38"/>
      <c r="AC310" s="38"/>
      <c r="AD310" s="38"/>
      <c r="AE310" s="38"/>
      <c r="AR310" s="229" t="s">
        <v>767</v>
      </c>
      <c r="AT310" s="229" t="s">
        <v>165</v>
      </c>
      <c r="AU310" s="229" t="s">
        <v>86</v>
      </c>
      <c r="AY310" s="17" t="s">
        <v>162</v>
      </c>
      <c r="BE310" s="230">
        <f>IF(N310="základní",J310,0)</f>
        <v>0</v>
      </c>
      <c r="BF310" s="230">
        <f>IF(N310="snížená",J310,0)</f>
        <v>0</v>
      </c>
      <c r="BG310" s="230">
        <f>IF(N310="zákl. přenesená",J310,0)</f>
        <v>0</v>
      </c>
      <c r="BH310" s="230">
        <f>IF(N310="sníž. přenesená",J310,0)</f>
        <v>0</v>
      </c>
      <c r="BI310" s="230">
        <f>IF(N310="nulová",J310,0)</f>
        <v>0</v>
      </c>
      <c r="BJ310" s="17" t="s">
        <v>86</v>
      </c>
      <c r="BK310" s="230">
        <f>ROUND(I310*H310,2)</f>
        <v>0</v>
      </c>
      <c r="BL310" s="17" t="s">
        <v>767</v>
      </c>
      <c r="BM310" s="229" t="s">
        <v>1857</v>
      </c>
    </row>
    <row r="311" s="2" customFormat="1" ht="16.5" customHeight="1">
      <c r="A311" s="38"/>
      <c r="B311" s="39"/>
      <c r="C311" s="273" t="s">
        <v>1175</v>
      </c>
      <c r="D311" s="273" t="s">
        <v>616</v>
      </c>
      <c r="E311" s="274" t="s">
        <v>2849</v>
      </c>
      <c r="F311" s="275" t="s">
        <v>2848</v>
      </c>
      <c r="G311" s="276" t="s">
        <v>1677</v>
      </c>
      <c r="H311" s="277">
        <v>55</v>
      </c>
      <c r="I311" s="278"/>
      <c r="J311" s="279">
        <f>ROUND(I311*H311,2)</f>
        <v>0</v>
      </c>
      <c r="K311" s="275" t="s">
        <v>1</v>
      </c>
      <c r="L311" s="280"/>
      <c r="M311" s="281" t="s">
        <v>1</v>
      </c>
      <c r="N311" s="282" t="s">
        <v>43</v>
      </c>
      <c r="O311" s="91"/>
      <c r="P311" s="227">
        <f>O311*H311</f>
        <v>0</v>
      </c>
      <c r="Q311" s="227">
        <v>0</v>
      </c>
      <c r="R311" s="227">
        <f>Q311*H311</f>
        <v>0</v>
      </c>
      <c r="S311" s="227">
        <v>0</v>
      </c>
      <c r="T311" s="228">
        <f>S311*H311</f>
        <v>0</v>
      </c>
      <c r="U311" s="38"/>
      <c r="V311" s="38"/>
      <c r="W311" s="38"/>
      <c r="X311" s="38"/>
      <c r="Y311" s="38"/>
      <c r="Z311" s="38"/>
      <c r="AA311" s="38"/>
      <c r="AB311" s="38"/>
      <c r="AC311" s="38"/>
      <c r="AD311" s="38"/>
      <c r="AE311" s="38"/>
      <c r="AR311" s="229" t="s">
        <v>1735</v>
      </c>
      <c r="AT311" s="229" t="s">
        <v>616</v>
      </c>
      <c r="AU311" s="229" t="s">
        <v>86</v>
      </c>
      <c r="AY311" s="17" t="s">
        <v>162</v>
      </c>
      <c r="BE311" s="230">
        <f>IF(N311="základní",J311,0)</f>
        <v>0</v>
      </c>
      <c r="BF311" s="230">
        <f>IF(N311="snížená",J311,0)</f>
        <v>0</v>
      </c>
      <c r="BG311" s="230">
        <f>IF(N311="zákl. přenesená",J311,0)</f>
        <v>0</v>
      </c>
      <c r="BH311" s="230">
        <f>IF(N311="sníž. přenesená",J311,0)</f>
        <v>0</v>
      </c>
      <c r="BI311" s="230">
        <f>IF(N311="nulová",J311,0)</f>
        <v>0</v>
      </c>
      <c r="BJ311" s="17" t="s">
        <v>86</v>
      </c>
      <c r="BK311" s="230">
        <f>ROUND(I311*H311,2)</f>
        <v>0</v>
      </c>
      <c r="BL311" s="17" t="s">
        <v>767</v>
      </c>
      <c r="BM311" s="229" t="s">
        <v>1867</v>
      </c>
    </row>
    <row r="312" s="2" customFormat="1" ht="16.5" customHeight="1">
      <c r="A312" s="38"/>
      <c r="B312" s="39"/>
      <c r="C312" s="218" t="s">
        <v>1181</v>
      </c>
      <c r="D312" s="218" t="s">
        <v>165</v>
      </c>
      <c r="E312" s="219" t="s">
        <v>2850</v>
      </c>
      <c r="F312" s="220" t="s">
        <v>2851</v>
      </c>
      <c r="G312" s="221" t="s">
        <v>1677</v>
      </c>
      <c r="H312" s="222">
        <v>15</v>
      </c>
      <c r="I312" s="223"/>
      <c r="J312" s="224">
        <f>ROUND(I312*H312,2)</f>
        <v>0</v>
      </c>
      <c r="K312" s="220" t="s">
        <v>1</v>
      </c>
      <c r="L312" s="44"/>
      <c r="M312" s="225" t="s">
        <v>1</v>
      </c>
      <c r="N312" s="226" t="s">
        <v>43</v>
      </c>
      <c r="O312" s="91"/>
      <c r="P312" s="227">
        <f>O312*H312</f>
        <v>0</v>
      </c>
      <c r="Q312" s="227">
        <v>0</v>
      </c>
      <c r="R312" s="227">
        <f>Q312*H312</f>
        <v>0</v>
      </c>
      <c r="S312" s="227">
        <v>0</v>
      </c>
      <c r="T312" s="228">
        <f>S312*H312</f>
        <v>0</v>
      </c>
      <c r="U312" s="38"/>
      <c r="V312" s="38"/>
      <c r="W312" s="38"/>
      <c r="X312" s="38"/>
      <c r="Y312" s="38"/>
      <c r="Z312" s="38"/>
      <c r="AA312" s="38"/>
      <c r="AB312" s="38"/>
      <c r="AC312" s="38"/>
      <c r="AD312" s="38"/>
      <c r="AE312" s="38"/>
      <c r="AR312" s="229" t="s">
        <v>767</v>
      </c>
      <c r="AT312" s="229" t="s">
        <v>165</v>
      </c>
      <c r="AU312" s="229" t="s">
        <v>86</v>
      </c>
      <c r="AY312" s="17" t="s">
        <v>162</v>
      </c>
      <c r="BE312" s="230">
        <f>IF(N312="základní",J312,0)</f>
        <v>0</v>
      </c>
      <c r="BF312" s="230">
        <f>IF(N312="snížená",J312,0)</f>
        <v>0</v>
      </c>
      <c r="BG312" s="230">
        <f>IF(N312="zákl. přenesená",J312,0)</f>
        <v>0</v>
      </c>
      <c r="BH312" s="230">
        <f>IF(N312="sníž. přenesená",J312,0)</f>
        <v>0</v>
      </c>
      <c r="BI312" s="230">
        <f>IF(N312="nulová",J312,0)</f>
        <v>0</v>
      </c>
      <c r="BJ312" s="17" t="s">
        <v>86</v>
      </c>
      <c r="BK312" s="230">
        <f>ROUND(I312*H312,2)</f>
        <v>0</v>
      </c>
      <c r="BL312" s="17" t="s">
        <v>767</v>
      </c>
      <c r="BM312" s="229" t="s">
        <v>1877</v>
      </c>
    </row>
    <row r="313" s="2" customFormat="1" ht="16.5" customHeight="1">
      <c r="A313" s="38"/>
      <c r="B313" s="39"/>
      <c r="C313" s="273" t="s">
        <v>1185</v>
      </c>
      <c r="D313" s="273" t="s">
        <v>616</v>
      </c>
      <c r="E313" s="274" t="s">
        <v>2852</v>
      </c>
      <c r="F313" s="275" t="s">
        <v>2851</v>
      </c>
      <c r="G313" s="276" t="s">
        <v>1677</v>
      </c>
      <c r="H313" s="277">
        <v>15</v>
      </c>
      <c r="I313" s="278"/>
      <c r="J313" s="279">
        <f>ROUND(I313*H313,2)</f>
        <v>0</v>
      </c>
      <c r="K313" s="275" t="s">
        <v>1</v>
      </c>
      <c r="L313" s="280"/>
      <c r="M313" s="281" t="s">
        <v>1</v>
      </c>
      <c r="N313" s="282" t="s">
        <v>43</v>
      </c>
      <c r="O313" s="91"/>
      <c r="P313" s="227">
        <f>O313*H313</f>
        <v>0</v>
      </c>
      <c r="Q313" s="227">
        <v>0</v>
      </c>
      <c r="R313" s="227">
        <f>Q313*H313</f>
        <v>0</v>
      </c>
      <c r="S313" s="227">
        <v>0</v>
      </c>
      <c r="T313" s="228">
        <f>S313*H313</f>
        <v>0</v>
      </c>
      <c r="U313" s="38"/>
      <c r="V313" s="38"/>
      <c r="W313" s="38"/>
      <c r="X313" s="38"/>
      <c r="Y313" s="38"/>
      <c r="Z313" s="38"/>
      <c r="AA313" s="38"/>
      <c r="AB313" s="38"/>
      <c r="AC313" s="38"/>
      <c r="AD313" s="38"/>
      <c r="AE313" s="38"/>
      <c r="AR313" s="229" t="s">
        <v>1735</v>
      </c>
      <c r="AT313" s="229" t="s">
        <v>616</v>
      </c>
      <c r="AU313" s="229" t="s">
        <v>86</v>
      </c>
      <c r="AY313" s="17" t="s">
        <v>162</v>
      </c>
      <c r="BE313" s="230">
        <f>IF(N313="základní",J313,0)</f>
        <v>0</v>
      </c>
      <c r="BF313" s="230">
        <f>IF(N313="snížená",J313,0)</f>
        <v>0</v>
      </c>
      <c r="BG313" s="230">
        <f>IF(N313="zákl. přenesená",J313,0)</f>
        <v>0</v>
      </c>
      <c r="BH313" s="230">
        <f>IF(N313="sníž. přenesená",J313,0)</f>
        <v>0</v>
      </c>
      <c r="BI313" s="230">
        <f>IF(N313="nulová",J313,0)</f>
        <v>0</v>
      </c>
      <c r="BJ313" s="17" t="s">
        <v>86</v>
      </c>
      <c r="BK313" s="230">
        <f>ROUND(I313*H313,2)</f>
        <v>0</v>
      </c>
      <c r="BL313" s="17" t="s">
        <v>767</v>
      </c>
      <c r="BM313" s="229" t="s">
        <v>1889</v>
      </c>
    </row>
    <row r="314" s="2" customFormat="1" ht="16.5" customHeight="1">
      <c r="A314" s="38"/>
      <c r="B314" s="39"/>
      <c r="C314" s="218" t="s">
        <v>1189</v>
      </c>
      <c r="D314" s="218" t="s">
        <v>165</v>
      </c>
      <c r="E314" s="219" t="s">
        <v>2853</v>
      </c>
      <c r="F314" s="220" t="s">
        <v>2854</v>
      </c>
      <c r="G314" s="221" t="s">
        <v>1677</v>
      </c>
      <c r="H314" s="222">
        <v>2</v>
      </c>
      <c r="I314" s="223"/>
      <c r="J314" s="224">
        <f>ROUND(I314*H314,2)</f>
        <v>0</v>
      </c>
      <c r="K314" s="220" t="s">
        <v>1</v>
      </c>
      <c r="L314" s="44"/>
      <c r="M314" s="225" t="s">
        <v>1</v>
      </c>
      <c r="N314" s="226" t="s">
        <v>43</v>
      </c>
      <c r="O314" s="91"/>
      <c r="P314" s="227">
        <f>O314*H314</f>
        <v>0</v>
      </c>
      <c r="Q314" s="227">
        <v>0</v>
      </c>
      <c r="R314" s="227">
        <f>Q314*H314</f>
        <v>0</v>
      </c>
      <c r="S314" s="227">
        <v>0</v>
      </c>
      <c r="T314" s="228">
        <f>S314*H314</f>
        <v>0</v>
      </c>
      <c r="U314" s="38"/>
      <c r="V314" s="38"/>
      <c r="W314" s="38"/>
      <c r="X314" s="38"/>
      <c r="Y314" s="38"/>
      <c r="Z314" s="38"/>
      <c r="AA314" s="38"/>
      <c r="AB314" s="38"/>
      <c r="AC314" s="38"/>
      <c r="AD314" s="38"/>
      <c r="AE314" s="38"/>
      <c r="AR314" s="229" t="s">
        <v>767</v>
      </c>
      <c r="AT314" s="229" t="s">
        <v>165</v>
      </c>
      <c r="AU314" s="229" t="s">
        <v>86</v>
      </c>
      <c r="AY314" s="17" t="s">
        <v>162</v>
      </c>
      <c r="BE314" s="230">
        <f>IF(N314="základní",J314,0)</f>
        <v>0</v>
      </c>
      <c r="BF314" s="230">
        <f>IF(N314="snížená",J314,0)</f>
        <v>0</v>
      </c>
      <c r="BG314" s="230">
        <f>IF(N314="zákl. přenesená",J314,0)</f>
        <v>0</v>
      </c>
      <c r="BH314" s="230">
        <f>IF(N314="sníž. přenesená",J314,0)</f>
        <v>0</v>
      </c>
      <c r="BI314" s="230">
        <f>IF(N314="nulová",J314,0)</f>
        <v>0</v>
      </c>
      <c r="BJ314" s="17" t="s">
        <v>86</v>
      </c>
      <c r="BK314" s="230">
        <f>ROUND(I314*H314,2)</f>
        <v>0</v>
      </c>
      <c r="BL314" s="17" t="s">
        <v>767</v>
      </c>
      <c r="BM314" s="229" t="s">
        <v>1898</v>
      </c>
    </row>
    <row r="315" s="2" customFormat="1" ht="16.5" customHeight="1">
      <c r="A315" s="38"/>
      <c r="B315" s="39"/>
      <c r="C315" s="273" t="s">
        <v>1194</v>
      </c>
      <c r="D315" s="273" t="s">
        <v>616</v>
      </c>
      <c r="E315" s="274" t="s">
        <v>2855</v>
      </c>
      <c r="F315" s="275" t="s">
        <v>2854</v>
      </c>
      <c r="G315" s="276" t="s">
        <v>1677</v>
      </c>
      <c r="H315" s="277">
        <v>2</v>
      </c>
      <c r="I315" s="278"/>
      <c r="J315" s="279">
        <f>ROUND(I315*H315,2)</f>
        <v>0</v>
      </c>
      <c r="K315" s="275" t="s">
        <v>1</v>
      </c>
      <c r="L315" s="280"/>
      <c r="M315" s="281" t="s">
        <v>1</v>
      </c>
      <c r="N315" s="282" t="s">
        <v>43</v>
      </c>
      <c r="O315" s="91"/>
      <c r="P315" s="227">
        <f>O315*H315</f>
        <v>0</v>
      </c>
      <c r="Q315" s="227">
        <v>0</v>
      </c>
      <c r="R315" s="227">
        <f>Q315*H315</f>
        <v>0</v>
      </c>
      <c r="S315" s="227">
        <v>0</v>
      </c>
      <c r="T315" s="228">
        <f>S315*H315</f>
        <v>0</v>
      </c>
      <c r="U315" s="38"/>
      <c r="V315" s="38"/>
      <c r="W315" s="38"/>
      <c r="X315" s="38"/>
      <c r="Y315" s="38"/>
      <c r="Z315" s="38"/>
      <c r="AA315" s="38"/>
      <c r="AB315" s="38"/>
      <c r="AC315" s="38"/>
      <c r="AD315" s="38"/>
      <c r="AE315" s="38"/>
      <c r="AR315" s="229" t="s">
        <v>1735</v>
      </c>
      <c r="AT315" s="229" t="s">
        <v>616</v>
      </c>
      <c r="AU315" s="229" t="s">
        <v>86</v>
      </c>
      <c r="AY315" s="17" t="s">
        <v>162</v>
      </c>
      <c r="BE315" s="230">
        <f>IF(N315="základní",J315,0)</f>
        <v>0</v>
      </c>
      <c r="BF315" s="230">
        <f>IF(N315="snížená",J315,0)</f>
        <v>0</v>
      </c>
      <c r="BG315" s="230">
        <f>IF(N315="zákl. přenesená",J315,0)</f>
        <v>0</v>
      </c>
      <c r="BH315" s="230">
        <f>IF(N315="sníž. přenesená",J315,0)</f>
        <v>0</v>
      </c>
      <c r="BI315" s="230">
        <f>IF(N315="nulová",J315,0)</f>
        <v>0</v>
      </c>
      <c r="BJ315" s="17" t="s">
        <v>86</v>
      </c>
      <c r="BK315" s="230">
        <f>ROUND(I315*H315,2)</f>
        <v>0</v>
      </c>
      <c r="BL315" s="17" t="s">
        <v>767</v>
      </c>
      <c r="BM315" s="229" t="s">
        <v>1908</v>
      </c>
    </row>
    <row r="316" s="12" customFormat="1" ht="22.8" customHeight="1">
      <c r="A316" s="12"/>
      <c r="B316" s="202"/>
      <c r="C316" s="203"/>
      <c r="D316" s="204" t="s">
        <v>77</v>
      </c>
      <c r="E316" s="216" t="s">
        <v>2856</v>
      </c>
      <c r="F316" s="216" t="s">
        <v>2857</v>
      </c>
      <c r="G316" s="203"/>
      <c r="H316" s="203"/>
      <c r="I316" s="206"/>
      <c r="J316" s="217">
        <f>BK316</f>
        <v>0</v>
      </c>
      <c r="K316" s="203"/>
      <c r="L316" s="208"/>
      <c r="M316" s="209"/>
      <c r="N316" s="210"/>
      <c r="O316" s="210"/>
      <c r="P316" s="211">
        <v>0</v>
      </c>
      <c r="Q316" s="210"/>
      <c r="R316" s="211">
        <v>0</v>
      </c>
      <c r="S316" s="210"/>
      <c r="T316" s="212">
        <v>0</v>
      </c>
      <c r="U316" s="12"/>
      <c r="V316" s="12"/>
      <c r="W316" s="12"/>
      <c r="X316" s="12"/>
      <c r="Y316" s="12"/>
      <c r="Z316" s="12"/>
      <c r="AA316" s="12"/>
      <c r="AB316" s="12"/>
      <c r="AC316" s="12"/>
      <c r="AD316" s="12"/>
      <c r="AE316" s="12"/>
      <c r="AR316" s="213" t="s">
        <v>182</v>
      </c>
      <c r="AT316" s="214" t="s">
        <v>77</v>
      </c>
      <c r="AU316" s="214" t="s">
        <v>86</v>
      </c>
      <c r="AY316" s="213" t="s">
        <v>162</v>
      </c>
      <c r="BK316" s="215">
        <v>0</v>
      </c>
    </row>
    <row r="317" s="12" customFormat="1" ht="25.92" customHeight="1">
      <c r="A317" s="12"/>
      <c r="B317" s="202"/>
      <c r="C317" s="203"/>
      <c r="D317" s="204" t="s">
        <v>77</v>
      </c>
      <c r="E317" s="205" t="s">
        <v>2858</v>
      </c>
      <c r="F317" s="205" t="s">
        <v>2859</v>
      </c>
      <c r="G317" s="203"/>
      <c r="H317" s="203"/>
      <c r="I317" s="206"/>
      <c r="J317" s="207">
        <f>BK317</f>
        <v>0</v>
      </c>
      <c r="K317" s="203"/>
      <c r="L317" s="208"/>
      <c r="M317" s="209"/>
      <c r="N317" s="210"/>
      <c r="O317" s="210"/>
      <c r="P317" s="211">
        <f>SUM(P318:P335)</f>
        <v>0</v>
      </c>
      <c r="Q317" s="210"/>
      <c r="R317" s="211">
        <f>SUM(R318:R335)</f>
        <v>0.67949999999999999</v>
      </c>
      <c r="S317" s="210"/>
      <c r="T317" s="212">
        <f>SUM(T318:T335)</f>
        <v>0</v>
      </c>
      <c r="U317" s="12"/>
      <c r="V317" s="12"/>
      <c r="W317" s="12"/>
      <c r="X317" s="12"/>
      <c r="Y317" s="12"/>
      <c r="Z317" s="12"/>
      <c r="AA317" s="12"/>
      <c r="AB317" s="12"/>
      <c r="AC317" s="12"/>
      <c r="AD317" s="12"/>
      <c r="AE317" s="12"/>
      <c r="AR317" s="213" t="s">
        <v>182</v>
      </c>
      <c r="AT317" s="214" t="s">
        <v>77</v>
      </c>
      <c r="AU317" s="214" t="s">
        <v>78</v>
      </c>
      <c r="AY317" s="213" t="s">
        <v>162</v>
      </c>
      <c r="BK317" s="215">
        <f>SUM(BK318:BK335)</f>
        <v>0</v>
      </c>
    </row>
    <row r="318" s="2" customFormat="1" ht="33" customHeight="1">
      <c r="A318" s="38"/>
      <c r="B318" s="39"/>
      <c r="C318" s="218" t="s">
        <v>1198</v>
      </c>
      <c r="D318" s="218" t="s">
        <v>165</v>
      </c>
      <c r="E318" s="219" t="s">
        <v>2860</v>
      </c>
      <c r="F318" s="220" t="s">
        <v>2861</v>
      </c>
      <c r="G318" s="221" t="s">
        <v>2862</v>
      </c>
      <c r="H318" s="222">
        <v>15</v>
      </c>
      <c r="I318" s="223"/>
      <c r="J318" s="224">
        <f>ROUND(I318*H318,2)</f>
        <v>0</v>
      </c>
      <c r="K318" s="220" t="s">
        <v>1</v>
      </c>
      <c r="L318" s="44"/>
      <c r="M318" s="225" t="s">
        <v>1</v>
      </c>
      <c r="N318" s="226" t="s">
        <v>43</v>
      </c>
      <c r="O318" s="91"/>
      <c r="P318" s="227">
        <f>O318*H318</f>
        <v>0</v>
      </c>
      <c r="Q318" s="227">
        <v>0</v>
      </c>
      <c r="R318" s="227">
        <f>Q318*H318</f>
        <v>0</v>
      </c>
      <c r="S318" s="227">
        <v>0</v>
      </c>
      <c r="T318" s="228">
        <f>S318*H318</f>
        <v>0</v>
      </c>
      <c r="U318" s="38"/>
      <c r="V318" s="38"/>
      <c r="W318" s="38"/>
      <c r="X318" s="38"/>
      <c r="Y318" s="38"/>
      <c r="Z318" s="38"/>
      <c r="AA318" s="38"/>
      <c r="AB318" s="38"/>
      <c r="AC318" s="38"/>
      <c r="AD318" s="38"/>
      <c r="AE318" s="38"/>
      <c r="AR318" s="229" t="s">
        <v>767</v>
      </c>
      <c r="AT318" s="229" t="s">
        <v>165</v>
      </c>
      <c r="AU318" s="229" t="s">
        <v>86</v>
      </c>
      <c r="AY318" s="17" t="s">
        <v>162</v>
      </c>
      <c r="BE318" s="230">
        <f>IF(N318="základní",J318,0)</f>
        <v>0</v>
      </c>
      <c r="BF318" s="230">
        <f>IF(N318="snížená",J318,0)</f>
        <v>0</v>
      </c>
      <c r="BG318" s="230">
        <f>IF(N318="zákl. přenesená",J318,0)</f>
        <v>0</v>
      </c>
      <c r="BH318" s="230">
        <f>IF(N318="sníž. přenesená",J318,0)</f>
        <v>0</v>
      </c>
      <c r="BI318" s="230">
        <f>IF(N318="nulová",J318,0)</f>
        <v>0</v>
      </c>
      <c r="BJ318" s="17" t="s">
        <v>86</v>
      </c>
      <c r="BK318" s="230">
        <f>ROUND(I318*H318,2)</f>
        <v>0</v>
      </c>
      <c r="BL318" s="17" t="s">
        <v>767</v>
      </c>
      <c r="BM318" s="229" t="s">
        <v>1918</v>
      </c>
    </row>
    <row r="319" s="2" customFormat="1" ht="16.5" customHeight="1">
      <c r="A319" s="38"/>
      <c r="B319" s="39"/>
      <c r="C319" s="218" t="s">
        <v>1202</v>
      </c>
      <c r="D319" s="218" t="s">
        <v>165</v>
      </c>
      <c r="E319" s="219" t="s">
        <v>2863</v>
      </c>
      <c r="F319" s="220" t="s">
        <v>2864</v>
      </c>
      <c r="G319" s="221" t="s">
        <v>2862</v>
      </c>
      <c r="H319" s="222">
        <v>85</v>
      </c>
      <c r="I319" s="223"/>
      <c r="J319" s="224">
        <f>ROUND(I319*H319,2)</f>
        <v>0</v>
      </c>
      <c r="K319" s="220" t="s">
        <v>1</v>
      </c>
      <c r="L319" s="44"/>
      <c r="M319" s="225" t="s">
        <v>1</v>
      </c>
      <c r="N319" s="226" t="s">
        <v>43</v>
      </c>
      <c r="O319" s="91"/>
      <c r="P319" s="227">
        <f>O319*H319</f>
        <v>0</v>
      </c>
      <c r="Q319" s="227">
        <v>0</v>
      </c>
      <c r="R319" s="227">
        <f>Q319*H319</f>
        <v>0</v>
      </c>
      <c r="S319" s="227">
        <v>0</v>
      </c>
      <c r="T319" s="228">
        <f>S319*H319</f>
        <v>0</v>
      </c>
      <c r="U319" s="38"/>
      <c r="V319" s="38"/>
      <c r="W319" s="38"/>
      <c r="X319" s="38"/>
      <c r="Y319" s="38"/>
      <c r="Z319" s="38"/>
      <c r="AA319" s="38"/>
      <c r="AB319" s="38"/>
      <c r="AC319" s="38"/>
      <c r="AD319" s="38"/>
      <c r="AE319" s="38"/>
      <c r="AR319" s="229" t="s">
        <v>767</v>
      </c>
      <c r="AT319" s="229" t="s">
        <v>165</v>
      </c>
      <c r="AU319" s="229" t="s">
        <v>86</v>
      </c>
      <c r="AY319" s="17" t="s">
        <v>162</v>
      </c>
      <c r="BE319" s="230">
        <f>IF(N319="základní",J319,0)</f>
        <v>0</v>
      </c>
      <c r="BF319" s="230">
        <f>IF(N319="snížená",J319,0)</f>
        <v>0</v>
      </c>
      <c r="BG319" s="230">
        <f>IF(N319="zákl. přenesená",J319,0)</f>
        <v>0</v>
      </c>
      <c r="BH319" s="230">
        <f>IF(N319="sníž. přenesená",J319,0)</f>
        <v>0</v>
      </c>
      <c r="BI319" s="230">
        <f>IF(N319="nulová",J319,0)</f>
        <v>0</v>
      </c>
      <c r="BJ319" s="17" t="s">
        <v>86</v>
      </c>
      <c r="BK319" s="230">
        <f>ROUND(I319*H319,2)</f>
        <v>0</v>
      </c>
      <c r="BL319" s="17" t="s">
        <v>767</v>
      </c>
      <c r="BM319" s="229" t="s">
        <v>1928</v>
      </c>
    </row>
    <row r="320" s="2" customFormat="1" ht="24.15" customHeight="1">
      <c r="A320" s="38"/>
      <c r="B320" s="39"/>
      <c r="C320" s="218" t="s">
        <v>1206</v>
      </c>
      <c r="D320" s="218" t="s">
        <v>165</v>
      </c>
      <c r="E320" s="219" t="s">
        <v>2865</v>
      </c>
      <c r="F320" s="220" t="s">
        <v>2866</v>
      </c>
      <c r="G320" s="221" t="s">
        <v>2862</v>
      </c>
      <c r="H320" s="222">
        <v>160</v>
      </c>
      <c r="I320" s="223"/>
      <c r="J320" s="224">
        <f>ROUND(I320*H320,2)</f>
        <v>0</v>
      </c>
      <c r="K320" s="220" t="s">
        <v>1</v>
      </c>
      <c r="L320" s="44"/>
      <c r="M320" s="225" t="s">
        <v>1</v>
      </c>
      <c r="N320" s="226" t="s">
        <v>43</v>
      </c>
      <c r="O320" s="91"/>
      <c r="P320" s="227">
        <f>O320*H320</f>
        <v>0</v>
      </c>
      <c r="Q320" s="227">
        <v>0</v>
      </c>
      <c r="R320" s="227">
        <f>Q320*H320</f>
        <v>0</v>
      </c>
      <c r="S320" s="227">
        <v>0</v>
      </c>
      <c r="T320" s="228">
        <f>S320*H320</f>
        <v>0</v>
      </c>
      <c r="U320" s="38"/>
      <c r="V320" s="38"/>
      <c r="W320" s="38"/>
      <c r="X320" s="38"/>
      <c r="Y320" s="38"/>
      <c r="Z320" s="38"/>
      <c r="AA320" s="38"/>
      <c r="AB320" s="38"/>
      <c r="AC320" s="38"/>
      <c r="AD320" s="38"/>
      <c r="AE320" s="38"/>
      <c r="AR320" s="229" t="s">
        <v>767</v>
      </c>
      <c r="AT320" s="229" t="s">
        <v>165</v>
      </c>
      <c r="AU320" s="229" t="s">
        <v>86</v>
      </c>
      <c r="AY320" s="17" t="s">
        <v>162</v>
      </c>
      <c r="BE320" s="230">
        <f>IF(N320="základní",J320,0)</f>
        <v>0</v>
      </c>
      <c r="BF320" s="230">
        <f>IF(N320="snížená",J320,0)</f>
        <v>0</v>
      </c>
      <c r="BG320" s="230">
        <f>IF(N320="zákl. přenesená",J320,0)</f>
        <v>0</v>
      </c>
      <c r="BH320" s="230">
        <f>IF(N320="sníž. přenesená",J320,0)</f>
        <v>0</v>
      </c>
      <c r="BI320" s="230">
        <f>IF(N320="nulová",J320,0)</f>
        <v>0</v>
      </c>
      <c r="BJ320" s="17" t="s">
        <v>86</v>
      </c>
      <c r="BK320" s="230">
        <f>ROUND(I320*H320,2)</f>
        <v>0</v>
      </c>
      <c r="BL320" s="17" t="s">
        <v>767</v>
      </c>
      <c r="BM320" s="229" t="s">
        <v>1936</v>
      </c>
    </row>
    <row r="321" s="2" customFormat="1" ht="16.5" customHeight="1">
      <c r="A321" s="38"/>
      <c r="B321" s="39"/>
      <c r="C321" s="218" t="s">
        <v>1210</v>
      </c>
      <c r="D321" s="218" t="s">
        <v>165</v>
      </c>
      <c r="E321" s="219" t="s">
        <v>2867</v>
      </c>
      <c r="F321" s="220" t="s">
        <v>2868</v>
      </c>
      <c r="G321" s="221" t="s">
        <v>616</v>
      </c>
      <c r="H321" s="222">
        <v>35</v>
      </c>
      <c r="I321" s="223"/>
      <c r="J321" s="224">
        <f>ROUND(I321*H321,2)</f>
        <v>0</v>
      </c>
      <c r="K321" s="220" t="s">
        <v>1</v>
      </c>
      <c r="L321" s="44"/>
      <c r="M321" s="225" t="s">
        <v>1</v>
      </c>
      <c r="N321" s="226" t="s">
        <v>43</v>
      </c>
      <c r="O321" s="91"/>
      <c r="P321" s="227">
        <f>O321*H321</f>
        <v>0</v>
      </c>
      <c r="Q321" s="227">
        <v>0</v>
      </c>
      <c r="R321" s="227">
        <f>Q321*H321</f>
        <v>0</v>
      </c>
      <c r="S321" s="227">
        <v>0</v>
      </c>
      <c r="T321" s="228">
        <f>S321*H321</f>
        <v>0</v>
      </c>
      <c r="U321" s="38"/>
      <c r="V321" s="38"/>
      <c r="W321" s="38"/>
      <c r="X321" s="38"/>
      <c r="Y321" s="38"/>
      <c r="Z321" s="38"/>
      <c r="AA321" s="38"/>
      <c r="AB321" s="38"/>
      <c r="AC321" s="38"/>
      <c r="AD321" s="38"/>
      <c r="AE321" s="38"/>
      <c r="AR321" s="229" t="s">
        <v>767</v>
      </c>
      <c r="AT321" s="229" t="s">
        <v>165</v>
      </c>
      <c r="AU321" s="229" t="s">
        <v>86</v>
      </c>
      <c r="AY321" s="17" t="s">
        <v>162</v>
      </c>
      <c r="BE321" s="230">
        <f>IF(N321="základní",J321,0)</f>
        <v>0</v>
      </c>
      <c r="BF321" s="230">
        <f>IF(N321="snížená",J321,0)</f>
        <v>0</v>
      </c>
      <c r="BG321" s="230">
        <f>IF(N321="zákl. přenesená",J321,0)</f>
        <v>0</v>
      </c>
      <c r="BH321" s="230">
        <f>IF(N321="sníž. přenesená",J321,0)</f>
        <v>0</v>
      </c>
      <c r="BI321" s="230">
        <f>IF(N321="nulová",J321,0)</f>
        <v>0</v>
      </c>
      <c r="BJ321" s="17" t="s">
        <v>86</v>
      </c>
      <c r="BK321" s="230">
        <f>ROUND(I321*H321,2)</f>
        <v>0</v>
      </c>
      <c r="BL321" s="17" t="s">
        <v>767</v>
      </c>
      <c r="BM321" s="229" t="s">
        <v>1945</v>
      </c>
    </row>
    <row r="322" s="2" customFormat="1" ht="16.5" customHeight="1">
      <c r="A322" s="38"/>
      <c r="B322" s="39"/>
      <c r="C322" s="218" t="s">
        <v>1214</v>
      </c>
      <c r="D322" s="218" t="s">
        <v>165</v>
      </c>
      <c r="E322" s="219" t="s">
        <v>2869</v>
      </c>
      <c r="F322" s="220" t="s">
        <v>2870</v>
      </c>
      <c r="G322" s="221" t="s">
        <v>616</v>
      </c>
      <c r="H322" s="222">
        <v>55</v>
      </c>
      <c r="I322" s="223"/>
      <c r="J322" s="224">
        <f>ROUND(I322*H322,2)</f>
        <v>0</v>
      </c>
      <c r="K322" s="220" t="s">
        <v>1</v>
      </c>
      <c r="L322" s="44"/>
      <c r="M322" s="225" t="s">
        <v>1</v>
      </c>
      <c r="N322" s="226" t="s">
        <v>43</v>
      </c>
      <c r="O322" s="91"/>
      <c r="P322" s="227">
        <f>O322*H322</f>
        <v>0</v>
      </c>
      <c r="Q322" s="227">
        <v>0</v>
      </c>
      <c r="R322" s="227">
        <f>Q322*H322</f>
        <v>0</v>
      </c>
      <c r="S322" s="227">
        <v>0</v>
      </c>
      <c r="T322" s="228">
        <f>S322*H322</f>
        <v>0</v>
      </c>
      <c r="U322" s="38"/>
      <c r="V322" s="38"/>
      <c r="W322" s="38"/>
      <c r="X322" s="38"/>
      <c r="Y322" s="38"/>
      <c r="Z322" s="38"/>
      <c r="AA322" s="38"/>
      <c r="AB322" s="38"/>
      <c r="AC322" s="38"/>
      <c r="AD322" s="38"/>
      <c r="AE322" s="38"/>
      <c r="AR322" s="229" t="s">
        <v>767</v>
      </c>
      <c r="AT322" s="229" t="s">
        <v>165</v>
      </c>
      <c r="AU322" s="229" t="s">
        <v>86</v>
      </c>
      <c r="AY322" s="17" t="s">
        <v>162</v>
      </c>
      <c r="BE322" s="230">
        <f>IF(N322="základní",J322,0)</f>
        <v>0</v>
      </c>
      <c r="BF322" s="230">
        <f>IF(N322="snížená",J322,0)</f>
        <v>0</v>
      </c>
      <c r="BG322" s="230">
        <f>IF(N322="zákl. přenesená",J322,0)</f>
        <v>0</v>
      </c>
      <c r="BH322" s="230">
        <f>IF(N322="sníž. přenesená",J322,0)</f>
        <v>0</v>
      </c>
      <c r="BI322" s="230">
        <f>IF(N322="nulová",J322,0)</f>
        <v>0</v>
      </c>
      <c r="BJ322" s="17" t="s">
        <v>86</v>
      </c>
      <c r="BK322" s="230">
        <f>ROUND(I322*H322,2)</f>
        <v>0</v>
      </c>
      <c r="BL322" s="17" t="s">
        <v>767</v>
      </c>
      <c r="BM322" s="229" t="s">
        <v>1956</v>
      </c>
    </row>
    <row r="323" s="2" customFormat="1" ht="16.5" customHeight="1">
      <c r="A323" s="38"/>
      <c r="B323" s="39"/>
      <c r="C323" s="218" t="s">
        <v>1218</v>
      </c>
      <c r="D323" s="218" t="s">
        <v>165</v>
      </c>
      <c r="E323" s="219" t="s">
        <v>2871</v>
      </c>
      <c r="F323" s="220" t="s">
        <v>2872</v>
      </c>
      <c r="G323" s="221" t="s">
        <v>616</v>
      </c>
      <c r="H323" s="222">
        <v>150</v>
      </c>
      <c r="I323" s="223"/>
      <c r="J323" s="224">
        <f>ROUND(I323*H323,2)</f>
        <v>0</v>
      </c>
      <c r="K323" s="220" t="s">
        <v>1</v>
      </c>
      <c r="L323" s="44"/>
      <c r="M323" s="225" t="s">
        <v>1</v>
      </c>
      <c r="N323" s="226" t="s">
        <v>43</v>
      </c>
      <c r="O323" s="91"/>
      <c r="P323" s="227">
        <f>O323*H323</f>
        <v>0</v>
      </c>
      <c r="Q323" s="227">
        <v>0</v>
      </c>
      <c r="R323" s="227">
        <f>Q323*H323</f>
        <v>0</v>
      </c>
      <c r="S323" s="227">
        <v>0</v>
      </c>
      <c r="T323" s="228">
        <f>S323*H323</f>
        <v>0</v>
      </c>
      <c r="U323" s="38"/>
      <c r="V323" s="38"/>
      <c r="W323" s="38"/>
      <c r="X323" s="38"/>
      <c r="Y323" s="38"/>
      <c r="Z323" s="38"/>
      <c r="AA323" s="38"/>
      <c r="AB323" s="38"/>
      <c r="AC323" s="38"/>
      <c r="AD323" s="38"/>
      <c r="AE323" s="38"/>
      <c r="AR323" s="229" t="s">
        <v>767</v>
      </c>
      <c r="AT323" s="229" t="s">
        <v>165</v>
      </c>
      <c r="AU323" s="229" t="s">
        <v>86</v>
      </c>
      <c r="AY323" s="17" t="s">
        <v>162</v>
      </c>
      <c r="BE323" s="230">
        <f>IF(N323="základní",J323,0)</f>
        <v>0</v>
      </c>
      <c r="BF323" s="230">
        <f>IF(N323="snížená",J323,0)</f>
        <v>0</v>
      </c>
      <c r="BG323" s="230">
        <f>IF(N323="zákl. přenesená",J323,0)</f>
        <v>0</v>
      </c>
      <c r="BH323" s="230">
        <f>IF(N323="sníž. přenesená",J323,0)</f>
        <v>0</v>
      </c>
      <c r="BI323" s="230">
        <f>IF(N323="nulová",J323,0)</f>
        <v>0</v>
      </c>
      <c r="BJ323" s="17" t="s">
        <v>86</v>
      </c>
      <c r="BK323" s="230">
        <f>ROUND(I323*H323,2)</f>
        <v>0</v>
      </c>
      <c r="BL323" s="17" t="s">
        <v>767</v>
      </c>
      <c r="BM323" s="229" t="s">
        <v>1966</v>
      </c>
    </row>
    <row r="324" s="2" customFormat="1" ht="21.75" customHeight="1">
      <c r="A324" s="38"/>
      <c r="B324" s="39"/>
      <c r="C324" s="218" t="s">
        <v>1223</v>
      </c>
      <c r="D324" s="218" t="s">
        <v>165</v>
      </c>
      <c r="E324" s="219" t="s">
        <v>2873</v>
      </c>
      <c r="F324" s="220" t="s">
        <v>2874</v>
      </c>
      <c r="G324" s="221" t="s">
        <v>616</v>
      </c>
      <c r="H324" s="222">
        <v>785</v>
      </c>
      <c r="I324" s="223"/>
      <c r="J324" s="224">
        <f>ROUND(I324*H324,2)</f>
        <v>0</v>
      </c>
      <c r="K324" s="220" t="s">
        <v>1</v>
      </c>
      <c r="L324" s="44"/>
      <c r="M324" s="225" t="s">
        <v>1</v>
      </c>
      <c r="N324" s="226" t="s">
        <v>43</v>
      </c>
      <c r="O324" s="91"/>
      <c r="P324" s="227">
        <f>O324*H324</f>
        <v>0</v>
      </c>
      <c r="Q324" s="227">
        <v>0</v>
      </c>
      <c r="R324" s="227">
        <f>Q324*H324</f>
        <v>0</v>
      </c>
      <c r="S324" s="227">
        <v>0</v>
      </c>
      <c r="T324" s="228">
        <f>S324*H324</f>
        <v>0</v>
      </c>
      <c r="U324" s="38"/>
      <c r="V324" s="38"/>
      <c r="W324" s="38"/>
      <c r="X324" s="38"/>
      <c r="Y324" s="38"/>
      <c r="Z324" s="38"/>
      <c r="AA324" s="38"/>
      <c r="AB324" s="38"/>
      <c r="AC324" s="38"/>
      <c r="AD324" s="38"/>
      <c r="AE324" s="38"/>
      <c r="AR324" s="229" t="s">
        <v>767</v>
      </c>
      <c r="AT324" s="229" t="s">
        <v>165</v>
      </c>
      <c r="AU324" s="229" t="s">
        <v>86</v>
      </c>
      <c r="AY324" s="17" t="s">
        <v>162</v>
      </c>
      <c r="BE324" s="230">
        <f>IF(N324="základní",J324,0)</f>
        <v>0</v>
      </c>
      <c r="BF324" s="230">
        <f>IF(N324="snížená",J324,0)</f>
        <v>0</v>
      </c>
      <c r="BG324" s="230">
        <f>IF(N324="zákl. přenesená",J324,0)</f>
        <v>0</v>
      </c>
      <c r="BH324" s="230">
        <f>IF(N324="sníž. přenesená",J324,0)</f>
        <v>0</v>
      </c>
      <c r="BI324" s="230">
        <f>IF(N324="nulová",J324,0)</f>
        <v>0</v>
      </c>
      <c r="BJ324" s="17" t="s">
        <v>86</v>
      </c>
      <c r="BK324" s="230">
        <f>ROUND(I324*H324,2)</f>
        <v>0</v>
      </c>
      <c r="BL324" s="17" t="s">
        <v>767</v>
      </c>
      <c r="BM324" s="229" t="s">
        <v>1976</v>
      </c>
    </row>
    <row r="325" s="2" customFormat="1" ht="16.5" customHeight="1">
      <c r="A325" s="38"/>
      <c r="B325" s="39"/>
      <c r="C325" s="218" t="s">
        <v>1227</v>
      </c>
      <c r="D325" s="218" t="s">
        <v>165</v>
      </c>
      <c r="E325" s="219" t="s">
        <v>2875</v>
      </c>
      <c r="F325" s="220" t="s">
        <v>2876</v>
      </c>
      <c r="G325" s="221" t="s">
        <v>616</v>
      </c>
      <c r="H325" s="222">
        <v>210</v>
      </c>
      <c r="I325" s="223"/>
      <c r="J325" s="224">
        <f>ROUND(I325*H325,2)</f>
        <v>0</v>
      </c>
      <c r="K325" s="220" t="s">
        <v>1</v>
      </c>
      <c r="L325" s="44"/>
      <c r="M325" s="225" t="s">
        <v>1</v>
      </c>
      <c r="N325" s="226" t="s">
        <v>43</v>
      </c>
      <c r="O325" s="91"/>
      <c r="P325" s="227">
        <f>O325*H325</f>
        <v>0</v>
      </c>
      <c r="Q325" s="227">
        <v>0</v>
      </c>
      <c r="R325" s="227">
        <f>Q325*H325</f>
        <v>0</v>
      </c>
      <c r="S325" s="227">
        <v>0</v>
      </c>
      <c r="T325" s="228">
        <f>S325*H325</f>
        <v>0</v>
      </c>
      <c r="U325" s="38"/>
      <c r="V325" s="38"/>
      <c r="W325" s="38"/>
      <c r="X325" s="38"/>
      <c r="Y325" s="38"/>
      <c r="Z325" s="38"/>
      <c r="AA325" s="38"/>
      <c r="AB325" s="38"/>
      <c r="AC325" s="38"/>
      <c r="AD325" s="38"/>
      <c r="AE325" s="38"/>
      <c r="AR325" s="229" t="s">
        <v>767</v>
      </c>
      <c r="AT325" s="229" t="s">
        <v>165</v>
      </c>
      <c r="AU325" s="229" t="s">
        <v>86</v>
      </c>
      <c r="AY325" s="17" t="s">
        <v>162</v>
      </c>
      <c r="BE325" s="230">
        <f>IF(N325="základní",J325,0)</f>
        <v>0</v>
      </c>
      <c r="BF325" s="230">
        <f>IF(N325="snížená",J325,0)</f>
        <v>0</v>
      </c>
      <c r="BG325" s="230">
        <f>IF(N325="zákl. přenesená",J325,0)</f>
        <v>0</v>
      </c>
      <c r="BH325" s="230">
        <f>IF(N325="sníž. přenesená",J325,0)</f>
        <v>0</v>
      </c>
      <c r="BI325" s="230">
        <f>IF(N325="nulová",J325,0)</f>
        <v>0</v>
      </c>
      <c r="BJ325" s="17" t="s">
        <v>86</v>
      </c>
      <c r="BK325" s="230">
        <f>ROUND(I325*H325,2)</f>
        <v>0</v>
      </c>
      <c r="BL325" s="17" t="s">
        <v>767</v>
      </c>
      <c r="BM325" s="229" t="s">
        <v>1988</v>
      </c>
    </row>
    <row r="326" s="2" customFormat="1" ht="21.75" customHeight="1">
      <c r="A326" s="38"/>
      <c r="B326" s="39"/>
      <c r="C326" s="218" t="s">
        <v>1231</v>
      </c>
      <c r="D326" s="218" t="s">
        <v>165</v>
      </c>
      <c r="E326" s="219" t="s">
        <v>2877</v>
      </c>
      <c r="F326" s="220" t="s">
        <v>2878</v>
      </c>
      <c r="G326" s="221" t="s">
        <v>1677</v>
      </c>
      <c r="H326" s="222">
        <v>370</v>
      </c>
      <c r="I326" s="223"/>
      <c r="J326" s="224">
        <f>ROUND(I326*H326,2)</f>
        <v>0</v>
      </c>
      <c r="K326" s="220" t="s">
        <v>1</v>
      </c>
      <c r="L326" s="44"/>
      <c r="M326" s="225" t="s">
        <v>1</v>
      </c>
      <c r="N326" s="226" t="s">
        <v>43</v>
      </c>
      <c r="O326" s="91"/>
      <c r="P326" s="227">
        <f>O326*H326</f>
        <v>0</v>
      </c>
      <c r="Q326" s="227">
        <v>0</v>
      </c>
      <c r="R326" s="227">
        <f>Q326*H326</f>
        <v>0</v>
      </c>
      <c r="S326" s="227">
        <v>0</v>
      </c>
      <c r="T326" s="228">
        <f>S326*H326</f>
        <v>0</v>
      </c>
      <c r="U326" s="38"/>
      <c r="V326" s="38"/>
      <c r="W326" s="38"/>
      <c r="X326" s="38"/>
      <c r="Y326" s="38"/>
      <c r="Z326" s="38"/>
      <c r="AA326" s="38"/>
      <c r="AB326" s="38"/>
      <c r="AC326" s="38"/>
      <c r="AD326" s="38"/>
      <c r="AE326" s="38"/>
      <c r="AR326" s="229" t="s">
        <v>767</v>
      </c>
      <c r="AT326" s="229" t="s">
        <v>165</v>
      </c>
      <c r="AU326" s="229" t="s">
        <v>86</v>
      </c>
      <c r="AY326" s="17" t="s">
        <v>162</v>
      </c>
      <c r="BE326" s="230">
        <f>IF(N326="základní",J326,0)</f>
        <v>0</v>
      </c>
      <c r="BF326" s="230">
        <f>IF(N326="snížená",J326,0)</f>
        <v>0</v>
      </c>
      <c r="BG326" s="230">
        <f>IF(N326="zákl. přenesená",J326,0)</f>
        <v>0</v>
      </c>
      <c r="BH326" s="230">
        <f>IF(N326="sníž. přenesená",J326,0)</f>
        <v>0</v>
      </c>
      <c r="BI326" s="230">
        <f>IF(N326="nulová",J326,0)</f>
        <v>0</v>
      </c>
      <c r="BJ326" s="17" t="s">
        <v>86</v>
      </c>
      <c r="BK326" s="230">
        <f>ROUND(I326*H326,2)</f>
        <v>0</v>
      </c>
      <c r="BL326" s="17" t="s">
        <v>767</v>
      </c>
      <c r="BM326" s="229" t="s">
        <v>1999</v>
      </c>
    </row>
    <row r="327" s="2" customFormat="1" ht="21.75" customHeight="1">
      <c r="A327" s="38"/>
      <c r="B327" s="39"/>
      <c r="C327" s="218" t="s">
        <v>1236</v>
      </c>
      <c r="D327" s="218" t="s">
        <v>165</v>
      </c>
      <c r="E327" s="219" t="s">
        <v>2879</v>
      </c>
      <c r="F327" s="220" t="s">
        <v>2880</v>
      </c>
      <c r="G327" s="221" t="s">
        <v>616</v>
      </c>
      <c r="H327" s="222">
        <v>995</v>
      </c>
      <c r="I327" s="223"/>
      <c r="J327" s="224">
        <f>ROUND(I327*H327,2)</f>
        <v>0</v>
      </c>
      <c r="K327" s="220" t="s">
        <v>1</v>
      </c>
      <c r="L327" s="44"/>
      <c r="M327" s="225" t="s">
        <v>1</v>
      </c>
      <c r="N327" s="226" t="s">
        <v>43</v>
      </c>
      <c r="O327" s="91"/>
      <c r="P327" s="227">
        <f>O327*H327</f>
        <v>0</v>
      </c>
      <c r="Q327" s="227">
        <v>0</v>
      </c>
      <c r="R327" s="227">
        <f>Q327*H327</f>
        <v>0</v>
      </c>
      <c r="S327" s="227">
        <v>0</v>
      </c>
      <c r="T327" s="228">
        <f>S327*H327</f>
        <v>0</v>
      </c>
      <c r="U327" s="38"/>
      <c r="V327" s="38"/>
      <c r="W327" s="38"/>
      <c r="X327" s="38"/>
      <c r="Y327" s="38"/>
      <c r="Z327" s="38"/>
      <c r="AA327" s="38"/>
      <c r="AB327" s="38"/>
      <c r="AC327" s="38"/>
      <c r="AD327" s="38"/>
      <c r="AE327" s="38"/>
      <c r="AR327" s="229" t="s">
        <v>767</v>
      </c>
      <c r="AT327" s="229" t="s">
        <v>165</v>
      </c>
      <c r="AU327" s="229" t="s">
        <v>86</v>
      </c>
      <c r="AY327" s="17" t="s">
        <v>162</v>
      </c>
      <c r="BE327" s="230">
        <f>IF(N327="základní",J327,0)</f>
        <v>0</v>
      </c>
      <c r="BF327" s="230">
        <f>IF(N327="snížená",J327,0)</f>
        <v>0</v>
      </c>
      <c r="BG327" s="230">
        <f>IF(N327="zákl. přenesená",J327,0)</f>
        <v>0</v>
      </c>
      <c r="BH327" s="230">
        <f>IF(N327="sníž. přenesená",J327,0)</f>
        <v>0</v>
      </c>
      <c r="BI327" s="230">
        <f>IF(N327="nulová",J327,0)</f>
        <v>0</v>
      </c>
      <c r="BJ327" s="17" t="s">
        <v>86</v>
      </c>
      <c r="BK327" s="230">
        <f>ROUND(I327*H327,2)</f>
        <v>0</v>
      </c>
      <c r="BL327" s="17" t="s">
        <v>767</v>
      </c>
      <c r="BM327" s="229" t="s">
        <v>2010</v>
      </c>
    </row>
    <row r="328" s="2" customFormat="1" ht="21.75" customHeight="1">
      <c r="A328" s="38"/>
      <c r="B328" s="39"/>
      <c r="C328" s="218" t="s">
        <v>1240</v>
      </c>
      <c r="D328" s="218" t="s">
        <v>165</v>
      </c>
      <c r="E328" s="219" t="s">
        <v>2881</v>
      </c>
      <c r="F328" s="220" t="s">
        <v>2882</v>
      </c>
      <c r="G328" s="221" t="s">
        <v>616</v>
      </c>
      <c r="H328" s="222">
        <v>150</v>
      </c>
      <c r="I328" s="223"/>
      <c r="J328" s="224">
        <f>ROUND(I328*H328,2)</f>
        <v>0</v>
      </c>
      <c r="K328" s="220" t="s">
        <v>1</v>
      </c>
      <c r="L328" s="44"/>
      <c r="M328" s="225" t="s">
        <v>1</v>
      </c>
      <c r="N328" s="226" t="s">
        <v>43</v>
      </c>
      <c r="O328" s="91"/>
      <c r="P328" s="227">
        <f>O328*H328</f>
        <v>0</v>
      </c>
      <c r="Q328" s="227">
        <v>0.0045300000000000002</v>
      </c>
      <c r="R328" s="227">
        <f>Q328*H328</f>
        <v>0.67949999999999999</v>
      </c>
      <c r="S328" s="227">
        <v>0</v>
      </c>
      <c r="T328" s="228">
        <f>S328*H328</f>
        <v>0</v>
      </c>
      <c r="U328" s="38"/>
      <c r="V328" s="38"/>
      <c r="W328" s="38"/>
      <c r="X328" s="38"/>
      <c r="Y328" s="38"/>
      <c r="Z328" s="38"/>
      <c r="AA328" s="38"/>
      <c r="AB328" s="38"/>
      <c r="AC328" s="38"/>
      <c r="AD328" s="38"/>
      <c r="AE328" s="38"/>
      <c r="AR328" s="229" t="s">
        <v>767</v>
      </c>
      <c r="AT328" s="229" t="s">
        <v>165</v>
      </c>
      <c r="AU328" s="229" t="s">
        <v>86</v>
      </c>
      <c r="AY328" s="17" t="s">
        <v>162</v>
      </c>
      <c r="BE328" s="230">
        <f>IF(N328="základní",J328,0)</f>
        <v>0</v>
      </c>
      <c r="BF328" s="230">
        <f>IF(N328="snížená",J328,0)</f>
        <v>0</v>
      </c>
      <c r="BG328" s="230">
        <f>IF(N328="zákl. přenesená",J328,0)</f>
        <v>0</v>
      </c>
      <c r="BH328" s="230">
        <f>IF(N328="sníž. přenesená",J328,0)</f>
        <v>0</v>
      </c>
      <c r="BI328" s="230">
        <f>IF(N328="nulová",J328,0)</f>
        <v>0</v>
      </c>
      <c r="BJ328" s="17" t="s">
        <v>86</v>
      </c>
      <c r="BK328" s="230">
        <f>ROUND(I328*H328,2)</f>
        <v>0</v>
      </c>
      <c r="BL328" s="17" t="s">
        <v>767</v>
      </c>
      <c r="BM328" s="229" t="s">
        <v>2022</v>
      </c>
    </row>
    <row r="329" s="2" customFormat="1" ht="24.15" customHeight="1">
      <c r="A329" s="38"/>
      <c r="B329" s="39"/>
      <c r="C329" s="218" t="s">
        <v>1244</v>
      </c>
      <c r="D329" s="218" t="s">
        <v>165</v>
      </c>
      <c r="E329" s="219" t="s">
        <v>2883</v>
      </c>
      <c r="F329" s="220" t="s">
        <v>2884</v>
      </c>
      <c r="G329" s="221" t="s">
        <v>616</v>
      </c>
      <c r="H329" s="222">
        <v>55</v>
      </c>
      <c r="I329" s="223"/>
      <c r="J329" s="224">
        <f>ROUND(I329*H329,2)</f>
        <v>0</v>
      </c>
      <c r="K329" s="220" t="s">
        <v>1</v>
      </c>
      <c r="L329" s="44"/>
      <c r="M329" s="225" t="s">
        <v>1</v>
      </c>
      <c r="N329" s="226" t="s">
        <v>43</v>
      </c>
      <c r="O329" s="91"/>
      <c r="P329" s="227">
        <f>O329*H329</f>
        <v>0</v>
      </c>
      <c r="Q329" s="227">
        <v>0</v>
      </c>
      <c r="R329" s="227">
        <f>Q329*H329</f>
        <v>0</v>
      </c>
      <c r="S329" s="227">
        <v>0</v>
      </c>
      <c r="T329" s="228">
        <f>S329*H329</f>
        <v>0</v>
      </c>
      <c r="U329" s="38"/>
      <c r="V329" s="38"/>
      <c r="W329" s="38"/>
      <c r="X329" s="38"/>
      <c r="Y329" s="38"/>
      <c r="Z329" s="38"/>
      <c r="AA329" s="38"/>
      <c r="AB329" s="38"/>
      <c r="AC329" s="38"/>
      <c r="AD329" s="38"/>
      <c r="AE329" s="38"/>
      <c r="AR329" s="229" t="s">
        <v>767</v>
      </c>
      <c r="AT329" s="229" t="s">
        <v>165</v>
      </c>
      <c r="AU329" s="229" t="s">
        <v>86</v>
      </c>
      <c r="AY329" s="17" t="s">
        <v>162</v>
      </c>
      <c r="BE329" s="230">
        <f>IF(N329="základní",J329,0)</f>
        <v>0</v>
      </c>
      <c r="BF329" s="230">
        <f>IF(N329="snížená",J329,0)</f>
        <v>0</v>
      </c>
      <c r="BG329" s="230">
        <f>IF(N329="zákl. přenesená",J329,0)</f>
        <v>0</v>
      </c>
      <c r="BH329" s="230">
        <f>IF(N329="sníž. přenesená",J329,0)</f>
        <v>0</v>
      </c>
      <c r="BI329" s="230">
        <f>IF(N329="nulová",J329,0)</f>
        <v>0</v>
      </c>
      <c r="BJ329" s="17" t="s">
        <v>86</v>
      </c>
      <c r="BK329" s="230">
        <f>ROUND(I329*H329,2)</f>
        <v>0</v>
      </c>
      <c r="BL329" s="17" t="s">
        <v>767</v>
      </c>
      <c r="BM329" s="229" t="s">
        <v>2032</v>
      </c>
    </row>
    <row r="330" s="2" customFormat="1" ht="24.15" customHeight="1">
      <c r="A330" s="38"/>
      <c r="B330" s="39"/>
      <c r="C330" s="218" t="s">
        <v>1249</v>
      </c>
      <c r="D330" s="218" t="s">
        <v>165</v>
      </c>
      <c r="E330" s="219" t="s">
        <v>2885</v>
      </c>
      <c r="F330" s="220" t="s">
        <v>2886</v>
      </c>
      <c r="G330" s="221" t="s">
        <v>616</v>
      </c>
      <c r="H330" s="222">
        <v>35</v>
      </c>
      <c r="I330" s="223"/>
      <c r="J330" s="224">
        <f>ROUND(I330*H330,2)</f>
        <v>0</v>
      </c>
      <c r="K330" s="220" t="s">
        <v>1</v>
      </c>
      <c r="L330" s="44"/>
      <c r="M330" s="225" t="s">
        <v>1</v>
      </c>
      <c r="N330" s="226" t="s">
        <v>43</v>
      </c>
      <c r="O330" s="91"/>
      <c r="P330" s="227">
        <f>O330*H330</f>
        <v>0</v>
      </c>
      <c r="Q330" s="227">
        <v>0</v>
      </c>
      <c r="R330" s="227">
        <f>Q330*H330</f>
        <v>0</v>
      </c>
      <c r="S330" s="227">
        <v>0</v>
      </c>
      <c r="T330" s="228">
        <f>S330*H330</f>
        <v>0</v>
      </c>
      <c r="U330" s="38"/>
      <c r="V330" s="38"/>
      <c r="W330" s="38"/>
      <c r="X330" s="38"/>
      <c r="Y330" s="38"/>
      <c r="Z330" s="38"/>
      <c r="AA330" s="38"/>
      <c r="AB330" s="38"/>
      <c r="AC330" s="38"/>
      <c r="AD330" s="38"/>
      <c r="AE330" s="38"/>
      <c r="AR330" s="229" t="s">
        <v>767</v>
      </c>
      <c r="AT330" s="229" t="s">
        <v>165</v>
      </c>
      <c r="AU330" s="229" t="s">
        <v>86</v>
      </c>
      <c r="AY330" s="17" t="s">
        <v>162</v>
      </c>
      <c r="BE330" s="230">
        <f>IF(N330="základní",J330,0)</f>
        <v>0</v>
      </c>
      <c r="BF330" s="230">
        <f>IF(N330="snížená",J330,0)</f>
        <v>0</v>
      </c>
      <c r="BG330" s="230">
        <f>IF(N330="zákl. přenesená",J330,0)</f>
        <v>0</v>
      </c>
      <c r="BH330" s="230">
        <f>IF(N330="sníž. přenesená",J330,0)</f>
        <v>0</v>
      </c>
      <c r="BI330" s="230">
        <f>IF(N330="nulová",J330,0)</f>
        <v>0</v>
      </c>
      <c r="BJ330" s="17" t="s">
        <v>86</v>
      </c>
      <c r="BK330" s="230">
        <f>ROUND(I330*H330,2)</f>
        <v>0</v>
      </c>
      <c r="BL330" s="17" t="s">
        <v>767</v>
      </c>
      <c r="BM330" s="229" t="s">
        <v>2041</v>
      </c>
    </row>
    <row r="331" s="2" customFormat="1" ht="16.5" customHeight="1">
      <c r="A331" s="38"/>
      <c r="B331" s="39"/>
      <c r="C331" s="218" t="s">
        <v>1253</v>
      </c>
      <c r="D331" s="218" t="s">
        <v>165</v>
      </c>
      <c r="E331" s="219" t="s">
        <v>2887</v>
      </c>
      <c r="F331" s="220" t="s">
        <v>2888</v>
      </c>
      <c r="G331" s="221" t="s">
        <v>616</v>
      </c>
      <c r="H331" s="222">
        <v>1235</v>
      </c>
      <c r="I331" s="223"/>
      <c r="J331" s="224">
        <f>ROUND(I331*H331,2)</f>
        <v>0</v>
      </c>
      <c r="K331" s="220" t="s">
        <v>1</v>
      </c>
      <c r="L331" s="44"/>
      <c r="M331" s="225" t="s">
        <v>1</v>
      </c>
      <c r="N331" s="226" t="s">
        <v>43</v>
      </c>
      <c r="O331" s="91"/>
      <c r="P331" s="227">
        <f>O331*H331</f>
        <v>0</v>
      </c>
      <c r="Q331" s="227">
        <v>0</v>
      </c>
      <c r="R331" s="227">
        <f>Q331*H331</f>
        <v>0</v>
      </c>
      <c r="S331" s="227">
        <v>0</v>
      </c>
      <c r="T331" s="228">
        <f>S331*H331</f>
        <v>0</v>
      </c>
      <c r="U331" s="38"/>
      <c r="V331" s="38"/>
      <c r="W331" s="38"/>
      <c r="X331" s="38"/>
      <c r="Y331" s="38"/>
      <c r="Z331" s="38"/>
      <c r="AA331" s="38"/>
      <c r="AB331" s="38"/>
      <c r="AC331" s="38"/>
      <c r="AD331" s="38"/>
      <c r="AE331" s="38"/>
      <c r="AR331" s="229" t="s">
        <v>767</v>
      </c>
      <c r="AT331" s="229" t="s">
        <v>165</v>
      </c>
      <c r="AU331" s="229" t="s">
        <v>86</v>
      </c>
      <c r="AY331" s="17" t="s">
        <v>162</v>
      </c>
      <c r="BE331" s="230">
        <f>IF(N331="základní",J331,0)</f>
        <v>0</v>
      </c>
      <c r="BF331" s="230">
        <f>IF(N331="snížená",J331,0)</f>
        <v>0</v>
      </c>
      <c r="BG331" s="230">
        <f>IF(N331="zákl. přenesená",J331,0)</f>
        <v>0</v>
      </c>
      <c r="BH331" s="230">
        <f>IF(N331="sníž. přenesená",J331,0)</f>
        <v>0</v>
      </c>
      <c r="BI331" s="230">
        <f>IF(N331="nulová",J331,0)</f>
        <v>0</v>
      </c>
      <c r="BJ331" s="17" t="s">
        <v>86</v>
      </c>
      <c r="BK331" s="230">
        <f>ROUND(I331*H331,2)</f>
        <v>0</v>
      </c>
      <c r="BL331" s="17" t="s">
        <v>767</v>
      </c>
      <c r="BM331" s="229" t="s">
        <v>2055</v>
      </c>
    </row>
    <row r="332" s="2" customFormat="1" ht="16.5" customHeight="1">
      <c r="A332" s="38"/>
      <c r="B332" s="39"/>
      <c r="C332" s="218" t="s">
        <v>1257</v>
      </c>
      <c r="D332" s="218" t="s">
        <v>165</v>
      </c>
      <c r="E332" s="219" t="s">
        <v>2889</v>
      </c>
      <c r="F332" s="220" t="s">
        <v>2890</v>
      </c>
      <c r="G332" s="221" t="s">
        <v>1677</v>
      </c>
      <c r="H332" s="222">
        <v>370</v>
      </c>
      <c r="I332" s="223"/>
      <c r="J332" s="224">
        <f>ROUND(I332*H332,2)</f>
        <v>0</v>
      </c>
      <c r="K332" s="220" t="s">
        <v>1</v>
      </c>
      <c r="L332" s="44"/>
      <c r="M332" s="225" t="s">
        <v>1</v>
      </c>
      <c r="N332" s="226" t="s">
        <v>43</v>
      </c>
      <c r="O332" s="91"/>
      <c r="P332" s="227">
        <f>O332*H332</f>
        <v>0</v>
      </c>
      <c r="Q332" s="227">
        <v>0</v>
      </c>
      <c r="R332" s="227">
        <f>Q332*H332</f>
        <v>0</v>
      </c>
      <c r="S332" s="227">
        <v>0</v>
      </c>
      <c r="T332" s="228">
        <f>S332*H332</f>
        <v>0</v>
      </c>
      <c r="U332" s="38"/>
      <c r="V332" s="38"/>
      <c r="W332" s="38"/>
      <c r="X332" s="38"/>
      <c r="Y332" s="38"/>
      <c r="Z332" s="38"/>
      <c r="AA332" s="38"/>
      <c r="AB332" s="38"/>
      <c r="AC332" s="38"/>
      <c r="AD332" s="38"/>
      <c r="AE332" s="38"/>
      <c r="AR332" s="229" t="s">
        <v>767</v>
      </c>
      <c r="AT332" s="229" t="s">
        <v>165</v>
      </c>
      <c r="AU332" s="229" t="s">
        <v>86</v>
      </c>
      <c r="AY332" s="17" t="s">
        <v>162</v>
      </c>
      <c r="BE332" s="230">
        <f>IF(N332="základní",J332,0)</f>
        <v>0</v>
      </c>
      <c r="BF332" s="230">
        <f>IF(N332="snížená",J332,0)</f>
        <v>0</v>
      </c>
      <c r="BG332" s="230">
        <f>IF(N332="zákl. přenesená",J332,0)</f>
        <v>0</v>
      </c>
      <c r="BH332" s="230">
        <f>IF(N332="sníž. přenesená",J332,0)</f>
        <v>0</v>
      </c>
      <c r="BI332" s="230">
        <f>IF(N332="nulová",J332,0)</f>
        <v>0</v>
      </c>
      <c r="BJ332" s="17" t="s">
        <v>86</v>
      </c>
      <c r="BK332" s="230">
        <f>ROUND(I332*H332,2)</f>
        <v>0</v>
      </c>
      <c r="BL332" s="17" t="s">
        <v>767</v>
      </c>
      <c r="BM332" s="229" t="s">
        <v>1536</v>
      </c>
    </row>
    <row r="333" s="2" customFormat="1" ht="24.15" customHeight="1">
      <c r="A333" s="38"/>
      <c r="B333" s="39"/>
      <c r="C333" s="218" t="s">
        <v>1262</v>
      </c>
      <c r="D333" s="218" t="s">
        <v>165</v>
      </c>
      <c r="E333" s="219" t="s">
        <v>2891</v>
      </c>
      <c r="F333" s="220" t="s">
        <v>2892</v>
      </c>
      <c r="G333" s="221" t="s">
        <v>616</v>
      </c>
      <c r="H333" s="222">
        <v>15</v>
      </c>
      <c r="I333" s="223"/>
      <c r="J333" s="224">
        <f>ROUND(I333*H333,2)</f>
        <v>0</v>
      </c>
      <c r="K333" s="220" t="s">
        <v>1</v>
      </c>
      <c r="L333" s="44"/>
      <c r="M333" s="225" t="s">
        <v>1</v>
      </c>
      <c r="N333" s="226" t="s">
        <v>43</v>
      </c>
      <c r="O333" s="91"/>
      <c r="P333" s="227">
        <f>O333*H333</f>
        <v>0</v>
      </c>
      <c r="Q333" s="227">
        <v>0</v>
      </c>
      <c r="R333" s="227">
        <f>Q333*H333</f>
        <v>0</v>
      </c>
      <c r="S333" s="227">
        <v>0</v>
      </c>
      <c r="T333" s="228">
        <f>S333*H333</f>
        <v>0</v>
      </c>
      <c r="U333" s="38"/>
      <c r="V333" s="38"/>
      <c r="W333" s="38"/>
      <c r="X333" s="38"/>
      <c r="Y333" s="38"/>
      <c r="Z333" s="38"/>
      <c r="AA333" s="38"/>
      <c r="AB333" s="38"/>
      <c r="AC333" s="38"/>
      <c r="AD333" s="38"/>
      <c r="AE333" s="38"/>
      <c r="AR333" s="229" t="s">
        <v>767</v>
      </c>
      <c r="AT333" s="229" t="s">
        <v>165</v>
      </c>
      <c r="AU333" s="229" t="s">
        <v>86</v>
      </c>
      <c r="AY333" s="17" t="s">
        <v>162</v>
      </c>
      <c r="BE333" s="230">
        <f>IF(N333="základní",J333,0)</f>
        <v>0</v>
      </c>
      <c r="BF333" s="230">
        <f>IF(N333="snížená",J333,0)</f>
        <v>0</v>
      </c>
      <c r="BG333" s="230">
        <f>IF(N333="zákl. přenesená",J333,0)</f>
        <v>0</v>
      </c>
      <c r="BH333" s="230">
        <f>IF(N333="sníž. přenesená",J333,0)</f>
        <v>0</v>
      </c>
      <c r="BI333" s="230">
        <f>IF(N333="nulová",J333,0)</f>
        <v>0</v>
      </c>
      <c r="BJ333" s="17" t="s">
        <v>86</v>
      </c>
      <c r="BK333" s="230">
        <f>ROUND(I333*H333,2)</f>
        <v>0</v>
      </c>
      <c r="BL333" s="17" t="s">
        <v>767</v>
      </c>
      <c r="BM333" s="229" t="s">
        <v>1546</v>
      </c>
    </row>
    <row r="334" s="2" customFormat="1" ht="21.75" customHeight="1">
      <c r="A334" s="38"/>
      <c r="B334" s="39"/>
      <c r="C334" s="218" t="s">
        <v>1266</v>
      </c>
      <c r="D334" s="218" t="s">
        <v>165</v>
      </c>
      <c r="E334" s="219" t="s">
        <v>2893</v>
      </c>
      <c r="F334" s="220" t="s">
        <v>2894</v>
      </c>
      <c r="G334" s="221" t="s">
        <v>1677</v>
      </c>
      <c r="H334" s="222">
        <v>45</v>
      </c>
      <c r="I334" s="223"/>
      <c r="J334" s="224">
        <f>ROUND(I334*H334,2)</f>
        <v>0</v>
      </c>
      <c r="K334" s="220" t="s">
        <v>1</v>
      </c>
      <c r="L334" s="44"/>
      <c r="M334" s="225" t="s">
        <v>1</v>
      </c>
      <c r="N334" s="226" t="s">
        <v>43</v>
      </c>
      <c r="O334" s="91"/>
      <c r="P334" s="227">
        <f>O334*H334</f>
        <v>0</v>
      </c>
      <c r="Q334" s="227">
        <v>0</v>
      </c>
      <c r="R334" s="227">
        <f>Q334*H334</f>
        <v>0</v>
      </c>
      <c r="S334" s="227">
        <v>0</v>
      </c>
      <c r="T334" s="228">
        <f>S334*H334</f>
        <v>0</v>
      </c>
      <c r="U334" s="38"/>
      <c r="V334" s="38"/>
      <c r="W334" s="38"/>
      <c r="X334" s="38"/>
      <c r="Y334" s="38"/>
      <c r="Z334" s="38"/>
      <c r="AA334" s="38"/>
      <c r="AB334" s="38"/>
      <c r="AC334" s="38"/>
      <c r="AD334" s="38"/>
      <c r="AE334" s="38"/>
      <c r="AR334" s="229" t="s">
        <v>767</v>
      </c>
      <c r="AT334" s="229" t="s">
        <v>165</v>
      </c>
      <c r="AU334" s="229" t="s">
        <v>86</v>
      </c>
      <c r="AY334" s="17" t="s">
        <v>162</v>
      </c>
      <c r="BE334" s="230">
        <f>IF(N334="základní",J334,0)</f>
        <v>0</v>
      </c>
      <c r="BF334" s="230">
        <f>IF(N334="snížená",J334,0)</f>
        <v>0</v>
      </c>
      <c r="BG334" s="230">
        <f>IF(N334="zákl. přenesená",J334,0)</f>
        <v>0</v>
      </c>
      <c r="BH334" s="230">
        <f>IF(N334="sníž. přenesená",J334,0)</f>
        <v>0</v>
      </c>
      <c r="BI334" s="230">
        <f>IF(N334="nulová",J334,0)</f>
        <v>0</v>
      </c>
      <c r="BJ334" s="17" t="s">
        <v>86</v>
      </c>
      <c r="BK334" s="230">
        <f>ROUND(I334*H334,2)</f>
        <v>0</v>
      </c>
      <c r="BL334" s="17" t="s">
        <v>767</v>
      </c>
      <c r="BM334" s="229" t="s">
        <v>2895</v>
      </c>
    </row>
    <row r="335" s="12" customFormat="1" ht="22.8" customHeight="1">
      <c r="A335" s="12"/>
      <c r="B335" s="202"/>
      <c r="C335" s="203"/>
      <c r="D335" s="204" t="s">
        <v>77</v>
      </c>
      <c r="E335" s="216" t="s">
        <v>2896</v>
      </c>
      <c r="F335" s="216" t="s">
        <v>2897</v>
      </c>
      <c r="G335" s="203"/>
      <c r="H335" s="203"/>
      <c r="I335" s="206"/>
      <c r="J335" s="217">
        <f>BK335</f>
        <v>0</v>
      </c>
      <c r="K335" s="203"/>
      <c r="L335" s="208"/>
      <c r="M335" s="209"/>
      <c r="N335" s="210"/>
      <c r="O335" s="210"/>
      <c r="P335" s="211">
        <v>0</v>
      </c>
      <c r="Q335" s="210"/>
      <c r="R335" s="211">
        <v>0</v>
      </c>
      <c r="S335" s="210"/>
      <c r="T335" s="212">
        <v>0</v>
      </c>
      <c r="U335" s="12"/>
      <c r="V335" s="12"/>
      <c r="W335" s="12"/>
      <c r="X335" s="12"/>
      <c r="Y335" s="12"/>
      <c r="Z335" s="12"/>
      <c r="AA335" s="12"/>
      <c r="AB335" s="12"/>
      <c r="AC335" s="12"/>
      <c r="AD335" s="12"/>
      <c r="AE335" s="12"/>
      <c r="AR335" s="213" t="s">
        <v>182</v>
      </c>
      <c r="AT335" s="214" t="s">
        <v>77</v>
      </c>
      <c r="AU335" s="214" t="s">
        <v>86</v>
      </c>
      <c r="AY335" s="213" t="s">
        <v>162</v>
      </c>
      <c r="BK335" s="215">
        <v>0</v>
      </c>
    </row>
    <row r="336" s="12" customFormat="1" ht="25.92" customHeight="1">
      <c r="A336" s="12"/>
      <c r="B336" s="202"/>
      <c r="C336" s="203"/>
      <c r="D336" s="204" t="s">
        <v>77</v>
      </c>
      <c r="E336" s="205" t="s">
        <v>2898</v>
      </c>
      <c r="F336" s="205" t="s">
        <v>2899</v>
      </c>
      <c r="G336" s="203"/>
      <c r="H336" s="203"/>
      <c r="I336" s="206"/>
      <c r="J336" s="207">
        <f>BK336</f>
        <v>0</v>
      </c>
      <c r="K336" s="203"/>
      <c r="L336" s="208"/>
      <c r="M336" s="209"/>
      <c r="N336" s="210"/>
      <c r="O336" s="210"/>
      <c r="P336" s="211">
        <f>SUM(P337:P338)</f>
        <v>0</v>
      </c>
      <c r="Q336" s="210"/>
      <c r="R336" s="211">
        <f>SUM(R337:R338)</f>
        <v>0</v>
      </c>
      <c r="S336" s="210"/>
      <c r="T336" s="212">
        <f>SUM(T337:T338)</f>
        <v>0</v>
      </c>
      <c r="U336" s="12"/>
      <c r="V336" s="12"/>
      <c r="W336" s="12"/>
      <c r="X336" s="12"/>
      <c r="Y336" s="12"/>
      <c r="Z336" s="12"/>
      <c r="AA336" s="12"/>
      <c r="AB336" s="12"/>
      <c r="AC336" s="12"/>
      <c r="AD336" s="12"/>
      <c r="AE336" s="12"/>
      <c r="AR336" s="213" t="s">
        <v>182</v>
      </c>
      <c r="AT336" s="214" t="s">
        <v>77</v>
      </c>
      <c r="AU336" s="214" t="s">
        <v>78</v>
      </c>
      <c r="AY336" s="213" t="s">
        <v>162</v>
      </c>
      <c r="BK336" s="215">
        <f>SUM(BK337:BK338)</f>
        <v>0</v>
      </c>
    </row>
    <row r="337" s="2" customFormat="1" ht="24.15" customHeight="1">
      <c r="A337" s="38"/>
      <c r="B337" s="39"/>
      <c r="C337" s="218" t="s">
        <v>1270</v>
      </c>
      <c r="D337" s="218" t="s">
        <v>165</v>
      </c>
      <c r="E337" s="219" t="s">
        <v>2900</v>
      </c>
      <c r="F337" s="220" t="s">
        <v>2901</v>
      </c>
      <c r="G337" s="221" t="s">
        <v>2862</v>
      </c>
      <c r="H337" s="222">
        <v>20</v>
      </c>
      <c r="I337" s="223"/>
      <c r="J337" s="224">
        <f>ROUND(I337*H337,2)</f>
        <v>0</v>
      </c>
      <c r="K337" s="220" t="s">
        <v>1</v>
      </c>
      <c r="L337" s="44"/>
      <c r="M337" s="225" t="s">
        <v>1</v>
      </c>
      <c r="N337" s="226" t="s">
        <v>43</v>
      </c>
      <c r="O337" s="91"/>
      <c r="P337" s="227">
        <f>O337*H337</f>
        <v>0</v>
      </c>
      <c r="Q337" s="227">
        <v>0</v>
      </c>
      <c r="R337" s="227">
        <f>Q337*H337</f>
        <v>0</v>
      </c>
      <c r="S337" s="227">
        <v>0</v>
      </c>
      <c r="T337" s="228">
        <f>S337*H337</f>
        <v>0</v>
      </c>
      <c r="U337" s="38"/>
      <c r="V337" s="38"/>
      <c r="W337" s="38"/>
      <c r="X337" s="38"/>
      <c r="Y337" s="38"/>
      <c r="Z337" s="38"/>
      <c r="AA337" s="38"/>
      <c r="AB337" s="38"/>
      <c r="AC337" s="38"/>
      <c r="AD337" s="38"/>
      <c r="AE337" s="38"/>
      <c r="AR337" s="229" t="s">
        <v>767</v>
      </c>
      <c r="AT337" s="229" t="s">
        <v>165</v>
      </c>
      <c r="AU337" s="229" t="s">
        <v>86</v>
      </c>
      <c r="AY337" s="17" t="s">
        <v>162</v>
      </c>
      <c r="BE337" s="230">
        <f>IF(N337="základní",J337,0)</f>
        <v>0</v>
      </c>
      <c r="BF337" s="230">
        <f>IF(N337="snížená",J337,0)</f>
        <v>0</v>
      </c>
      <c r="BG337" s="230">
        <f>IF(N337="zákl. přenesená",J337,0)</f>
        <v>0</v>
      </c>
      <c r="BH337" s="230">
        <f>IF(N337="sníž. přenesená",J337,0)</f>
        <v>0</v>
      </c>
      <c r="BI337" s="230">
        <f>IF(N337="nulová",J337,0)</f>
        <v>0</v>
      </c>
      <c r="BJ337" s="17" t="s">
        <v>86</v>
      </c>
      <c r="BK337" s="230">
        <f>ROUND(I337*H337,2)</f>
        <v>0</v>
      </c>
      <c r="BL337" s="17" t="s">
        <v>767</v>
      </c>
      <c r="BM337" s="229" t="s">
        <v>2902</v>
      </c>
    </row>
    <row r="338" s="12" customFormat="1" ht="22.8" customHeight="1">
      <c r="A338" s="12"/>
      <c r="B338" s="202"/>
      <c r="C338" s="203"/>
      <c r="D338" s="204" t="s">
        <v>77</v>
      </c>
      <c r="E338" s="216" t="s">
        <v>2903</v>
      </c>
      <c r="F338" s="216" t="s">
        <v>2904</v>
      </c>
      <c r="G338" s="203"/>
      <c r="H338" s="203"/>
      <c r="I338" s="206"/>
      <c r="J338" s="217">
        <f>BK338</f>
        <v>0</v>
      </c>
      <c r="K338" s="203"/>
      <c r="L338" s="208"/>
      <c r="M338" s="209"/>
      <c r="N338" s="210"/>
      <c r="O338" s="210"/>
      <c r="P338" s="211">
        <v>0</v>
      </c>
      <c r="Q338" s="210"/>
      <c r="R338" s="211">
        <v>0</v>
      </c>
      <c r="S338" s="210"/>
      <c r="T338" s="212">
        <v>0</v>
      </c>
      <c r="U338" s="12"/>
      <c r="V338" s="12"/>
      <c r="W338" s="12"/>
      <c r="X338" s="12"/>
      <c r="Y338" s="12"/>
      <c r="Z338" s="12"/>
      <c r="AA338" s="12"/>
      <c r="AB338" s="12"/>
      <c r="AC338" s="12"/>
      <c r="AD338" s="12"/>
      <c r="AE338" s="12"/>
      <c r="AR338" s="213" t="s">
        <v>182</v>
      </c>
      <c r="AT338" s="214" t="s">
        <v>77</v>
      </c>
      <c r="AU338" s="214" t="s">
        <v>86</v>
      </c>
      <c r="AY338" s="213" t="s">
        <v>162</v>
      </c>
      <c r="BK338" s="215">
        <v>0</v>
      </c>
    </row>
    <row r="339" s="12" customFormat="1" ht="25.92" customHeight="1">
      <c r="A339" s="12"/>
      <c r="B339" s="202"/>
      <c r="C339" s="203"/>
      <c r="D339" s="204" t="s">
        <v>77</v>
      </c>
      <c r="E339" s="205" t="s">
        <v>2905</v>
      </c>
      <c r="F339" s="205" t="s">
        <v>2906</v>
      </c>
      <c r="G339" s="203"/>
      <c r="H339" s="203"/>
      <c r="I339" s="206"/>
      <c r="J339" s="207">
        <f>BK339</f>
        <v>0</v>
      </c>
      <c r="K339" s="203"/>
      <c r="L339" s="208"/>
      <c r="M339" s="209"/>
      <c r="N339" s="210"/>
      <c r="O339" s="210"/>
      <c r="P339" s="211">
        <f>SUM(P340:P377)</f>
        <v>0</v>
      </c>
      <c r="Q339" s="210"/>
      <c r="R339" s="211">
        <f>SUM(R340:R377)</f>
        <v>0</v>
      </c>
      <c r="S339" s="210"/>
      <c r="T339" s="212">
        <f>SUM(T340:T377)</f>
        <v>0</v>
      </c>
      <c r="U339" s="12"/>
      <c r="V339" s="12"/>
      <c r="W339" s="12"/>
      <c r="X339" s="12"/>
      <c r="Y339" s="12"/>
      <c r="Z339" s="12"/>
      <c r="AA339" s="12"/>
      <c r="AB339" s="12"/>
      <c r="AC339" s="12"/>
      <c r="AD339" s="12"/>
      <c r="AE339" s="12"/>
      <c r="AR339" s="213" t="s">
        <v>182</v>
      </c>
      <c r="AT339" s="214" t="s">
        <v>77</v>
      </c>
      <c r="AU339" s="214" t="s">
        <v>78</v>
      </c>
      <c r="AY339" s="213" t="s">
        <v>162</v>
      </c>
      <c r="BK339" s="215">
        <f>SUM(BK340:BK377)</f>
        <v>0</v>
      </c>
    </row>
    <row r="340" s="2" customFormat="1" ht="21.75" customHeight="1">
      <c r="A340" s="38"/>
      <c r="B340" s="39"/>
      <c r="C340" s="218" t="s">
        <v>1274</v>
      </c>
      <c r="D340" s="218" t="s">
        <v>165</v>
      </c>
      <c r="E340" s="219" t="s">
        <v>2907</v>
      </c>
      <c r="F340" s="220" t="s">
        <v>2908</v>
      </c>
      <c r="G340" s="221" t="s">
        <v>616</v>
      </c>
      <c r="H340" s="222">
        <v>108</v>
      </c>
      <c r="I340" s="223"/>
      <c r="J340" s="224">
        <f>ROUND(I340*H340,2)</f>
        <v>0</v>
      </c>
      <c r="K340" s="220" t="s">
        <v>1</v>
      </c>
      <c r="L340" s="44"/>
      <c r="M340" s="225" t="s">
        <v>1</v>
      </c>
      <c r="N340" s="226" t="s">
        <v>43</v>
      </c>
      <c r="O340" s="91"/>
      <c r="P340" s="227">
        <f>O340*H340</f>
        <v>0</v>
      </c>
      <c r="Q340" s="227">
        <v>0</v>
      </c>
      <c r="R340" s="227">
        <f>Q340*H340</f>
        <v>0</v>
      </c>
      <c r="S340" s="227">
        <v>0</v>
      </c>
      <c r="T340" s="228">
        <f>S340*H340</f>
        <v>0</v>
      </c>
      <c r="U340" s="38"/>
      <c r="V340" s="38"/>
      <c r="W340" s="38"/>
      <c r="X340" s="38"/>
      <c r="Y340" s="38"/>
      <c r="Z340" s="38"/>
      <c r="AA340" s="38"/>
      <c r="AB340" s="38"/>
      <c r="AC340" s="38"/>
      <c r="AD340" s="38"/>
      <c r="AE340" s="38"/>
      <c r="AR340" s="229" t="s">
        <v>767</v>
      </c>
      <c r="AT340" s="229" t="s">
        <v>165</v>
      </c>
      <c r="AU340" s="229" t="s">
        <v>86</v>
      </c>
      <c r="AY340" s="17" t="s">
        <v>162</v>
      </c>
      <c r="BE340" s="230">
        <f>IF(N340="základní",J340,0)</f>
        <v>0</v>
      </c>
      <c r="BF340" s="230">
        <f>IF(N340="snížená",J340,0)</f>
        <v>0</v>
      </c>
      <c r="BG340" s="230">
        <f>IF(N340="zákl. přenesená",J340,0)</f>
        <v>0</v>
      </c>
      <c r="BH340" s="230">
        <f>IF(N340="sníž. přenesená",J340,0)</f>
        <v>0</v>
      </c>
      <c r="BI340" s="230">
        <f>IF(N340="nulová",J340,0)</f>
        <v>0</v>
      </c>
      <c r="BJ340" s="17" t="s">
        <v>86</v>
      </c>
      <c r="BK340" s="230">
        <f>ROUND(I340*H340,2)</f>
        <v>0</v>
      </c>
      <c r="BL340" s="17" t="s">
        <v>767</v>
      </c>
      <c r="BM340" s="229" t="s">
        <v>2909</v>
      </c>
    </row>
    <row r="341" s="2" customFormat="1" ht="21.75" customHeight="1">
      <c r="A341" s="38"/>
      <c r="B341" s="39"/>
      <c r="C341" s="273" t="s">
        <v>1278</v>
      </c>
      <c r="D341" s="273" t="s">
        <v>616</v>
      </c>
      <c r="E341" s="274" t="s">
        <v>2910</v>
      </c>
      <c r="F341" s="275" t="s">
        <v>2908</v>
      </c>
      <c r="G341" s="276" t="s">
        <v>616</v>
      </c>
      <c r="H341" s="277">
        <v>108</v>
      </c>
      <c r="I341" s="278"/>
      <c r="J341" s="279">
        <f>ROUND(I341*H341,2)</f>
        <v>0</v>
      </c>
      <c r="K341" s="275" t="s">
        <v>1</v>
      </c>
      <c r="L341" s="280"/>
      <c r="M341" s="281" t="s">
        <v>1</v>
      </c>
      <c r="N341" s="282" t="s">
        <v>43</v>
      </c>
      <c r="O341" s="91"/>
      <c r="P341" s="227">
        <f>O341*H341</f>
        <v>0</v>
      </c>
      <c r="Q341" s="227">
        <v>0</v>
      </c>
      <c r="R341" s="227">
        <f>Q341*H341</f>
        <v>0</v>
      </c>
      <c r="S341" s="227">
        <v>0</v>
      </c>
      <c r="T341" s="228">
        <f>S341*H341</f>
        <v>0</v>
      </c>
      <c r="U341" s="38"/>
      <c r="V341" s="38"/>
      <c r="W341" s="38"/>
      <c r="X341" s="38"/>
      <c r="Y341" s="38"/>
      <c r="Z341" s="38"/>
      <c r="AA341" s="38"/>
      <c r="AB341" s="38"/>
      <c r="AC341" s="38"/>
      <c r="AD341" s="38"/>
      <c r="AE341" s="38"/>
      <c r="AR341" s="229" t="s">
        <v>1735</v>
      </c>
      <c r="AT341" s="229" t="s">
        <v>616</v>
      </c>
      <c r="AU341" s="229" t="s">
        <v>86</v>
      </c>
      <c r="AY341" s="17" t="s">
        <v>162</v>
      </c>
      <c r="BE341" s="230">
        <f>IF(N341="základní",J341,0)</f>
        <v>0</v>
      </c>
      <c r="BF341" s="230">
        <f>IF(N341="snížená",J341,0)</f>
        <v>0</v>
      </c>
      <c r="BG341" s="230">
        <f>IF(N341="zákl. přenesená",J341,0)</f>
        <v>0</v>
      </c>
      <c r="BH341" s="230">
        <f>IF(N341="sníž. přenesená",J341,0)</f>
        <v>0</v>
      </c>
      <c r="BI341" s="230">
        <f>IF(N341="nulová",J341,0)</f>
        <v>0</v>
      </c>
      <c r="BJ341" s="17" t="s">
        <v>86</v>
      </c>
      <c r="BK341" s="230">
        <f>ROUND(I341*H341,2)</f>
        <v>0</v>
      </c>
      <c r="BL341" s="17" t="s">
        <v>767</v>
      </c>
      <c r="BM341" s="229" t="s">
        <v>2911</v>
      </c>
    </row>
    <row r="342" s="2" customFormat="1">
      <c r="A342" s="38"/>
      <c r="B342" s="39"/>
      <c r="C342" s="40"/>
      <c r="D342" s="231" t="s">
        <v>172</v>
      </c>
      <c r="E342" s="40"/>
      <c r="F342" s="232" t="s">
        <v>2912</v>
      </c>
      <c r="G342" s="40"/>
      <c r="H342" s="40"/>
      <c r="I342" s="233"/>
      <c r="J342" s="40"/>
      <c r="K342" s="40"/>
      <c r="L342" s="44"/>
      <c r="M342" s="234"/>
      <c r="N342" s="235"/>
      <c r="O342" s="91"/>
      <c r="P342" s="91"/>
      <c r="Q342" s="91"/>
      <c r="R342" s="91"/>
      <c r="S342" s="91"/>
      <c r="T342" s="92"/>
      <c r="U342" s="38"/>
      <c r="V342" s="38"/>
      <c r="W342" s="38"/>
      <c r="X342" s="38"/>
      <c r="Y342" s="38"/>
      <c r="Z342" s="38"/>
      <c r="AA342" s="38"/>
      <c r="AB342" s="38"/>
      <c r="AC342" s="38"/>
      <c r="AD342" s="38"/>
      <c r="AE342" s="38"/>
      <c r="AT342" s="17" t="s">
        <v>172</v>
      </c>
      <c r="AU342" s="17" t="s">
        <v>86</v>
      </c>
    </row>
    <row r="343" s="2" customFormat="1" ht="49.05" customHeight="1">
      <c r="A343" s="38"/>
      <c r="B343" s="39"/>
      <c r="C343" s="218" t="s">
        <v>1282</v>
      </c>
      <c r="D343" s="218" t="s">
        <v>165</v>
      </c>
      <c r="E343" s="219" t="s">
        <v>2913</v>
      </c>
      <c r="F343" s="220" t="s">
        <v>2914</v>
      </c>
      <c r="G343" s="221" t="s">
        <v>1677</v>
      </c>
      <c r="H343" s="222">
        <v>5</v>
      </c>
      <c r="I343" s="223"/>
      <c r="J343" s="224">
        <f>ROUND(I343*H343,2)</f>
        <v>0</v>
      </c>
      <c r="K343" s="220" t="s">
        <v>1</v>
      </c>
      <c r="L343" s="44"/>
      <c r="M343" s="225" t="s">
        <v>1</v>
      </c>
      <c r="N343" s="226" t="s">
        <v>43</v>
      </c>
      <c r="O343" s="91"/>
      <c r="P343" s="227">
        <f>O343*H343</f>
        <v>0</v>
      </c>
      <c r="Q343" s="227">
        <v>0</v>
      </c>
      <c r="R343" s="227">
        <f>Q343*H343</f>
        <v>0</v>
      </c>
      <c r="S343" s="227">
        <v>0</v>
      </c>
      <c r="T343" s="228">
        <f>S343*H343</f>
        <v>0</v>
      </c>
      <c r="U343" s="38"/>
      <c r="V343" s="38"/>
      <c r="W343" s="38"/>
      <c r="X343" s="38"/>
      <c r="Y343" s="38"/>
      <c r="Z343" s="38"/>
      <c r="AA343" s="38"/>
      <c r="AB343" s="38"/>
      <c r="AC343" s="38"/>
      <c r="AD343" s="38"/>
      <c r="AE343" s="38"/>
      <c r="AR343" s="229" t="s">
        <v>767</v>
      </c>
      <c r="AT343" s="229" t="s">
        <v>165</v>
      </c>
      <c r="AU343" s="229" t="s">
        <v>86</v>
      </c>
      <c r="AY343" s="17" t="s">
        <v>162</v>
      </c>
      <c r="BE343" s="230">
        <f>IF(N343="základní",J343,0)</f>
        <v>0</v>
      </c>
      <c r="BF343" s="230">
        <f>IF(N343="snížená",J343,0)</f>
        <v>0</v>
      </c>
      <c r="BG343" s="230">
        <f>IF(N343="zákl. přenesená",J343,0)</f>
        <v>0</v>
      </c>
      <c r="BH343" s="230">
        <f>IF(N343="sníž. přenesená",J343,0)</f>
        <v>0</v>
      </c>
      <c r="BI343" s="230">
        <f>IF(N343="nulová",J343,0)</f>
        <v>0</v>
      </c>
      <c r="BJ343" s="17" t="s">
        <v>86</v>
      </c>
      <c r="BK343" s="230">
        <f>ROUND(I343*H343,2)</f>
        <v>0</v>
      </c>
      <c r="BL343" s="17" t="s">
        <v>767</v>
      </c>
      <c r="BM343" s="229" t="s">
        <v>2915</v>
      </c>
    </row>
    <row r="344" s="2" customFormat="1" ht="49.05" customHeight="1">
      <c r="A344" s="38"/>
      <c r="B344" s="39"/>
      <c r="C344" s="273" t="s">
        <v>1287</v>
      </c>
      <c r="D344" s="273" t="s">
        <v>616</v>
      </c>
      <c r="E344" s="274" t="s">
        <v>2916</v>
      </c>
      <c r="F344" s="275" t="s">
        <v>2914</v>
      </c>
      <c r="G344" s="276" t="s">
        <v>1677</v>
      </c>
      <c r="H344" s="277">
        <v>5</v>
      </c>
      <c r="I344" s="278"/>
      <c r="J344" s="279">
        <f>ROUND(I344*H344,2)</f>
        <v>0</v>
      </c>
      <c r="K344" s="275" t="s">
        <v>1</v>
      </c>
      <c r="L344" s="280"/>
      <c r="M344" s="281" t="s">
        <v>1</v>
      </c>
      <c r="N344" s="282" t="s">
        <v>43</v>
      </c>
      <c r="O344" s="91"/>
      <c r="P344" s="227">
        <f>O344*H344</f>
        <v>0</v>
      </c>
      <c r="Q344" s="227">
        <v>0</v>
      </c>
      <c r="R344" s="227">
        <f>Q344*H344</f>
        <v>0</v>
      </c>
      <c r="S344" s="227">
        <v>0</v>
      </c>
      <c r="T344" s="228">
        <f>S344*H344</f>
        <v>0</v>
      </c>
      <c r="U344" s="38"/>
      <c r="V344" s="38"/>
      <c r="W344" s="38"/>
      <c r="X344" s="38"/>
      <c r="Y344" s="38"/>
      <c r="Z344" s="38"/>
      <c r="AA344" s="38"/>
      <c r="AB344" s="38"/>
      <c r="AC344" s="38"/>
      <c r="AD344" s="38"/>
      <c r="AE344" s="38"/>
      <c r="AR344" s="229" t="s">
        <v>1735</v>
      </c>
      <c r="AT344" s="229" t="s">
        <v>616</v>
      </c>
      <c r="AU344" s="229" t="s">
        <v>86</v>
      </c>
      <c r="AY344" s="17" t="s">
        <v>162</v>
      </c>
      <c r="BE344" s="230">
        <f>IF(N344="základní",J344,0)</f>
        <v>0</v>
      </c>
      <c r="BF344" s="230">
        <f>IF(N344="snížená",J344,0)</f>
        <v>0</v>
      </c>
      <c r="BG344" s="230">
        <f>IF(N344="zákl. přenesená",J344,0)</f>
        <v>0</v>
      </c>
      <c r="BH344" s="230">
        <f>IF(N344="sníž. přenesená",J344,0)</f>
        <v>0</v>
      </c>
      <c r="BI344" s="230">
        <f>IF(N344="nulová",J344,0)</f>
        <v>0</v>
      </c>
      <c r="BJ344" s="17" t="s">
        <v>86</v>
      </c>
      <c r="BK344" s="230">
        <f>ROUND(I344*H344,2)</f>
        <v>0</v>
      </c>
      <c r="BL344" s="17" t="s">
        <v>767</v>
      </c>
      <c r="BM344" s="229" t="s">
        <v>2917</v>
      </c>
    </row>
    <row r="345" s="2" customFormat="1" ht="33" customHeight="1">
      <c r="A345" s="38"/>
      <c r="B345" s="39"/>
      <c r="C345" s="218" t="s">
        <v>1291</v>
      </c>
      <c r="D345" s="218" t="s">
        <v>165</v>
      </c>
      <c r="E345" s="219" t="s">
        <v>2918</v>
      </c>
      <c r="F345" s="220" t="s">
        <v>2919</v>
      </c>
      <c r="G345" s="221" t="s">
        <v>1677</v>
      </c>
      <c r="H345" s="222">
        <v>5</v>
      </c>
      <c r="I345" s="223"/>
      <c r="J345" s="224">
        <f>ROUND(I345*H345,2)</f>
        <v>0</v>
      </c>
      <c r="K345" s="220" t="s">
        <v>1</v>
      </c>
      <c r="L345" s="44"/>
      <c r="M345" s="225" t="s">
        <v>1</v>
      </c>
      <c r="N345" s="226" t="s">
        <v>43</v>
      </c>
      <c r="O345" s="91"/>
      <c r="P345" s="227">
        <f>O345*H345</f>
        <v>0</v>
      </c>
      <c r="Q345" s="227">
        <v>0</v>
      </c>
      <c r="R345" s="227">
        <f>Q345*H345</f>
        <v>0</v>
      </c>
      <c r="S345" s="227">
        <v>0</v>
      </c>
      <c r="T345" s="228">
        <f>S345*H345</f>
        <v>0</v>
      </c>
      <c r="U345" s="38"/>
      <c r="V345" s="38"/>
      <c r="W345" s="38"/>
      <c r="X345" s="38"/>
      <c r="Y345" s="38"/>
      <c r="Z345" s="38"/>
      <c r="AA345" s="38"/>
      <c r="AB345" s="38"/>
      <c r="AC345" s="38"/>
      <c r="AD345" s="38"/>
      <c r="AE345" s="38"/>
      <c r="AR345" s="229" t="s">
        <v>767</v>
      </c>
      <c r="AT345" s="229" t="s">
        <v>165</v>
      </c>
      <c r="AU345" s="229" t="s">
        <v>86</v>
      </c>
      <c r="AY345" s="17" t="s">
        <v>162</v>
      </c>
      <c r="BE345" s="230">
        <f>IF(N345="základní",J345,0)</f>
        <v>0</v>
      </c>
      <c r="BF345" s="230">
        <f>IF(N345="snížená",J345,0)</f>
        <v>0</v>
      </c>
      <c r="BG345" s="230">
        <f>IF(N345="zákl. přenesená",J345,0)</f>
        <v>0</v>
      </c>
      <c r="BH345" s="230">
        <f>IF(N345="sníž. přenesená",J345,0)</f>
        <v>0</v>
      </c>
      <c r="BI345" s="230">
        <f>IF(N345="nulová",J345,0)</f>
        <v>0</v>
      </c>
      <c r="BJ345" s="17" t="s">
        <v>86</v>
      </c>
      <c r="BK345" s="230">
        <f>ROUND(I345*H345,2)</f>
        <v>0</v>
      </c>
      <c r="BL345" s="17" t="s">
        <v>767</v>
      </c>
      <c r="BM345" s="229" t="s">
        <v>2920</v>
      </c>
    </row>
    <row r="346" s="2" customFormat="1" ht="33" customHeight="1">
      <c r="A346" s="38"/>
      <c r="B346" s="39"/>
      <c r="C346" s="273" t="s">
        <v>1295</v>
      </c>
      <c r="D346" s="273" t="s">
        <v>616</v>
      </c>
      <c r="E346" s="274" t="s">
        <v>2921</v>
      </c>
      <c r="F346" s="275" t="s">
        <v>2919</v>
      </c>
      <c r="G346" s="276" t="s">
        <v>1677</v>
      </c>
      <c r="H346" s="277">
        <v>5</v>
      </c>
      <c r="I346" s="278"/>
      <c r="J346" s="279">
        <f>ROUND(I346*H346,2)</f>
        <v>0</v>
      </c>
      <c r="K346" s="275" t="s">
        <v>1</v>
      </c>
      <c r="L346" s="280"/>
      <c r="M346" s="281" t="s">
        <v>1</v>
      </c>
      <c r="N346" s="282" t="s">
        <v>43</v>
      </c>
      <c r="O346" s="91"/>
      <c r="P346" s="227">
        <f>O346*H346</f>
        <v>0</v>
      </c>
      <c r="Q346" s="227">
        <v>0</v>
      </c>
      <c r="R346" s="227">
        <f>Q346*H346</f>
        <v>0</v>
      </c>
      <c r="S346" s="227">
        <v>0</v>
      </c>
      <c r="T346" s="228">
        <f>S346*H346</f>
        <v>0</v>
      </c>
      <c r="U346" s="38"/>
      <c r="V346" s="38"/>
      <c r="W346" s="38"/>
      <c r="X346" s="38"/>
      <c r="Y346" s="38"/>
      <c r="Z346" s="38"/>
      <c r="AA346" s="38"/>
      <c r="AB346" s="38"/>
      <c r="AC346" s="38"/>
      <c r="AD346" s="38"/>
      <c r="AE346" s="38"/>
      <c r="AR346" s="229" t="s">
        <v>1735</v>
      </c>
      <c r="AT346" s="229" t="s">
        <v>616</v>
      </c>
      <c r="AU346" s="229" t="s">
        <v>86</v>
      </c>
      <c r="AY346" s="17" t="s">
        <v>162</v>
      </c>
      <c r="BE346" s="230">
        <f>IF(N346="základní",J346,0)</f>
        <v>0</v>
      </c>
      <c r="BF346" s="230">
        <f>IF(N346="snížená",J346,0)</f>
        <v>0</v>
      </c>
      <c r="BG346" s="230">
        <f>IF(N346="zákl. přenesená",J346,0)</f>
        <v>0</v>
      </c>
      <c r="BH346" s="230">
        <f>IF(N346="sníž. přenesená",J346,0)</f>
        <v>0</v>
      </c>
      <c r="BI346" s="230">
        <f>IF(N346="nulová",J346,0)</f>
        <v>0</v>
      </c>
      <c r="BJ346" s="17" t="s">
        <v>86</v>
      </c>
      <c r="BK346" s="230">
        <f>ROUND(I346*H346,2)</f>
        <v>0</v>
      </c>
      <c r="BL346" s="17" t="s">
        <v>767</v>
      </c>
      <c r="BM346" s="229" t="s">
        <v>2922</v>
      </c>
    </row>
    <row r="347" s="2" customFormat="1" ht="33" customHeight="1">
      <c r="A347" s="38"/>
      <c r="B347" s="39"/>
      <c r="C347" s="218" t="s">
        <v>1300</v>
      </c>
      <c r="D347" s="218" t="s">
        <v>165</v>
      </c>
      <c r="E347" s="219" t="s">
        <v>2923</v>
      </c>
      <c r="F347" s="220" t="s">
        <v>2924</v>
      </c>
      <c r="G347" s="221" t="s">
        <v>1677</v>
      </c>
      <c r="H347" s="222">
        <v>1</v>
      </c>
      <c r="I347" s="223"/>
      <c r="J347" s="224">
        <f>ROUND(I347*H347,2)</f>
        <v>0</v>
      </c>
      <c r="K347" s="220" t="s">
        <v>1</v>
      </c>
      <c r="L347" s="44"/>
      <c r="M347" s="225" t="s">
        <v>1</v>
      </c>
      <c r="N347" s="226" t="s">
        <v>43</v>
      </c>
      <c r="O347" s="91"/>
      <c r="P347" s="227">
        <f>O347*H347</f>
        <v>0</v>
      </c>
      <c r="Q347" s="227">
        <v>0</v>
      </c>
      <c r="R347" s="227">
        <f>Q347*H347</f>
        <v>0</v>
      </c>
      <c r="S347" s="227">
        <v>0</v>
      </c>
      <c r="T347" s="228">
        <f>S347*H347</f>
        <v>0</v>
      </c>
      <c r="U347" s="38"/>
      <c r="V347" s="38"/>
      <c r="W347" s="38"/>
      <c r="X347" s="38"/>
      <c r="Y347" s="38"/>
      <c r="Z347" s="38"/>
      <c r="AA347" s="38"/>
      <c r="AB347" s="38"/>
      <c r="AC347" s="38"/>
      <c r="AD347" s="38"/>
      <c r="AE347" s="38"/>
      <c r="AR347" s="229" t="s">
        <v>767</v>
      </c>
      <c r="AT347" s="229" t="s">
        <v>165</v>
      </c>
      <c r="AU347" s="229" t="s">
        <v>86</v>
      </c>
      <c r="AY347" s="17" t="s">
        <v>162</v>
      </c>
      <c r="BE347" s="230">
        <f>IF(N347="základní",J347,0)</f>
        <v>0</v>
      </c>
      <c r="BF347" s="230">
        <f>IF(N347="snížená",J347,0)</f>
        <v>0</v>
      </c>
      <c r="BG347" s="230">
        <f>IF(N347="zákl. přenesená",J347,0)</f>
        <v>0</v>
      </c>
      <c r="BH347" s="230">
        <f>IF(N347="sníž. přenesená",J347,0)</f>
        <v>0</v>
      </c>
      <c r="BI347" s="230">
        <f>IF(N347="nulová",J347,0)</f>
        <v>0</v>
      </c>
      <c r="BJ347" s="17" t="s">
        <v>86</v>
      </c>
      <c r="BK347" s="230">
        <f>ROUND(I347*H347,2)</f>
        <v>0</v>
      </c>
      <c r="BL347" s="17" t="s">
        <v>767</v>
      </c>
      <c r="BM347" s="229" t="s">
        <v>2925</v>
      </c>
    </row>
    <row r="348" s="2" customFormat="1" ht="33" customHeight="1">
      <c r="A348" s="38"/>
      <c r="B348" s="39"/>
      <c r="C348" s="273" t="s">
        <v>1304</v>
      </c>
      <c r="D348" s="273" t="s">
        <v>616</v>
      </c>
      <c r="E348" s="274" t="s">
        <v>2926</v>
      </c>
      <c r="F348" s="275" t="s">
        <v>2924</v>
      </c>
      <c r="G348" s="276" t="s">
        <v>1677</v>
      </c>
      <c r="H348" s="277">
        <v>1</v>
      </c>
      <c r="I348" s="278"/>
      <c r="J348" s="279">
        <f>ROUND(I348*H348,2)</f>
        <v>0</v>
      </c>
      <c r="K348" s="275" t="s">
        <v>1</v>
      </c>
      <c r="L348" s="280"/>
      <c r="M348" s="281" t="s">
        <v>1</v>
      </c>
      <c r="N348" s="282" t="s">
        <v>43</v>
      </c>
      <c r="O348" s="91"/>
      <c r="P348" s="227">
        <f>O348*H348</f>
        <v>0</v>
      </c>
      <c r="Q348" s="227">
        <v>0</v>
      </c>
      <c r="R348" s="227">
        <f>Q348*H348</f>
        <v>0</v>
      </c>
      <c r="S348" s="227">
        <v>0</v>
      </c>
      <c r="T348" s="228">
        <f>S348*H348</f>
        <v>0</v>
      </c>
      <c r="U348" s="38"/>
      <c r="V348" s="38"/>
      <c r="W348" s="38"/>
      <c r="X348" s="38"/>
      <c r="Y348" s="38"/>
      <c r="Z348" s="38"/>
      <c r="AA348" s="38"/>
      <c r="AB348" s="38"/>
      <c r="AC348" s="38"/>
      <c r="AD348" s="38"/>
      <c r="AE348" s="38"/>
      <c r="AR348" s="229" t="s">
        <v>1735</v>
      </c>
      <c r="AT348" s="229" t="s">
        <v>616</v>
      </c>
      <c r="AU348" s="229" t="s">
        <v>86</v>
      </c>
      <c r="AY348" s="17" t="s">
        <v>162</v>
      </c>
      <c r="BE348" s="230">
        <f>IF(N348="základní",J348,0)</f>
        <v>0</v>
      </c>
      <c r="BF348" s="230">
        <f>IF(N348="snížená",J348,0)</f>
        <v>0</v>
      </c>
      <c r="BG348" s="230">
        <f>IF(N348="zákl. přenesená",J348,0)</f>
        <v>0</v>
      </c>
      <c r="BH348" s="230">
        <f>IF(N348="sníž. přenesená",J348,0)</f>
        <v>0</v>
      </c>
      <c r="BI348" s="230">
        <f>IF(N348="nulová",J348,0)</f>
        <v>0</v>
      </c>
      <c r="BJ348" s="17" t="s">
        <v>86</v>
      </c>
      <c r="BK348" s="230">
        <f>ROUND(I348*H348,2)</f>
        <v>0</v>
      </c>
      <c r="BL348" s="17" t="s">
        <v>767</v>
      </c>
      <c r="BM348" s="229" t="s">
        <v>2927</v>
      </c>
    </row>
    <row r="349" s="2" customFormat="1" ht="49.05" customHeight="1">
      <c r="A349" s="38"/>
      <c r="B349" s="39"/>
      <c r="C349" s="218" t="s">
        <v>1309</v>
      </c>
      <c r="D349" s="218" t="s">
        <v>165</v>
      </c>
      <c r="E349" s="219" t="s">
        <v>2928</v>
      </c>
      <c r="F349" s="220" t="s">
        <v>2929</v>
      </c>
      <c r="G349" s="221" t="s">
        <v>1677</v>
      </c>
      <c r="H349" s="222">
        <v>1</v>
      </c>
      <c r="I349" s="223"/>
      <c r="J349" s="224">
        <f>ROUND(I349*H349,2)</f>
        <v>0</v>
      </c>
      <c r="K349" s="220" t="s">
        <v>1</v>
      </c>
      <c r="L349" s="44"/>
      <c r="M349" s="225" t="s">
        <v>1</v>
      </c>
      <c r="N349" s="226" t="s">
        <v>43</v>
      </c>
      <c r="O349" s="91"/>
      <c r="P349" s="227">
        <f>O349*H349</f>
        <v>0</v>
      </c>
      <c r="Q349" s="227">
        <v>0</v>
      </c>
      <c r="R349" s="227">
        <f>Q349*H349</f>
        <v>0</v>
      </c>
      <c r="S349" s="227">
        <v>0</v>
      </c>
      <c r="T349" s="228">
        <f>S349*H349</f>
        <v>0</v>
      </c>
      <c r="U349" s="38"/>
      <c r="V349" s="38"/>
      <c r="W349" s="38"/>
      <c r="X349" s="38"/>
      <c r="Y349" s="38"/>
      <c r="Z349" s="38"/>
      <c r="AA349" s="38"/>
      <c r="AB349" s="38"/>
      <c r="AC349" s="38"/>
      <c r="AD349" s="38"/>
      <c r="AE349" s="38"/>
      <c r="AR349" s="229" t="s">
        <v>767</v>
      </c>
      <c r="AT349" s="229" t="s">
        <v>165</v>
      </c>
      <c r="AU349" s="229" t="s">
        <v>86</v>
      </c>
      <c r="AY349" s="17" t="s">
        <v>162</v>
      </c>
      <c r="BE349" s="230">
        <f>IF(N349="základní",J349,0)</f>
        <v>0</v>
      </c>
      <c r="BF349" s="230">
        <f>IF(N349="snížená",J349,0)</f>
        <v>0</v>
      </c>
      <c r="BG349" s="230">
        <f>IF(N349="zákl. přenesená",J349,0)</f>
        <v>0</v>
      </c>
      <c r="BH349" s="230">
        <f>IF(N349="sníž. přenesená",J349,0)</f>
        <v>0</v>
      </c>
      <c r="BI349" s="230">
        <f>IF(N349="nulová",J349,0)</f>
        <v>0</v>
      </c>
      <c r="BJ349" s="17" t="s">
        <v>86</v>
      </c>
      <c r="BK349" s="230">
        <f>ROUND(I349*H349,2)</f>
        <v>0</v>
      </c>
      <c r="BL349" s="17" t="s">
        <v>767</v>
      </c>
      <c r="BM349" s="229" t="s">
        <v>2930</v>
      </c>
    </row>
    <row r="350" s="2" customFormat="1" ht="49.05" customHeight="1">
      <c r="A350" s="38"/>
      <c r="B350" s="39"/>
      <c r="C350" s="273" t="s">
        <v>1314</v>
      </c>
      <c r="D350" s="273" t="s">
        <v>616</v>
      </c>
      <c r="E350" s="274" t="s">
        <v>2931</v>
      </c>
      <c r="F350" s="275" t="s">
        <v>2929</v>
      </c>
      <c r="G350" s="276" t="s">
        <v>1677</v>
      </c>
      <c r="H350" s="277">
        <v>1</v>
      </c>
      <c r="I350" s="278"/>
      <c r="J350" s="279">
        <f>ROUND(I350*H350,2)</f>
        <v>0</v>
      </c>
      <c r="K350" s="275" t="s">
        <v>1</v>
      </c>
      <c r="L350" s="280"/>
      <c r="M350" s="281" t="s">
        <v>1</v>
      </c>
      <c r="N350" s="282" t="s">
        <v>43</v>
      </c>
      <c r="O350" s="91"/>
      <c r="P350" s="227">
        <f>O350*H350</f>
        <v>0</v>
      </c>
      <c r="Q350" s="227">
        <v>0</v>
      </c>
      <c r="R350" s="227">
        <f>Q350*H350</f>
        <v>0</v>
      </c>
      <c r="S350" s="227">
        <v>0</v>
      </c>
      <c r="T350" s="228">
        <f>S350*H350</f>
        <v>0</v>
      </c>
      <c r="U350" s="38"/>
      <c r="V350" s="38"/>
      <c r="W350" s="38"/>
      <c r="X350" s="38"/>
      <c r="Y350" s="38"/>
      <c r="Z350" s="38"/>
      <c r="AA350" s="38"/>
      <c r="AB350" s="38"/>
      <c r="AC350" s="38"/>
      <c r="AD350" s="38"/>
      <c r="AE350" s="38"/>
      <c r="AR350" s="229" t="s">
        <v>1735</v>
      </c>
      <c r="AT350" s="229" t="s">
        <v>616</v>
      </c>
      <c r="AU350" s="229" t="s">
        <v>86</v>
      </c>
      <c r="AY350" s="17" t="s">
        <v>162</v>
      </c>
      <c r="BE350" s="230">
        <f>IF(N350="základní",J350,0)</f>
        <v>0</v>
      </c>
      <c r="BF350" s="230">
        <f>IF(N350="snížená",J350,0)</f>
        <v>0</v>
      </c>
      <c r="BG350" s="230">
        <f>IF(N350="zákl. přenesená",J350,0)</f>
        <v>0</v>
      </c>
      <c r="BH350" s="230">
        <f>IF(N350="sníž. přenesená",J350,0)</f>
        <v>0</v>
      </c>
      <c r="BI350" s="230">
        <f>IF(N350="nulová",J350,0)</f>
        <v>0</v>
      </c>
      <c r="BJ350" s="17" t="s">
        <v>86</v>
      </c>
      <c r="BK350" s="230">
        <f>ROUND(I350*H350,2)</f>
        <v>0</v>
      </c>
      <c r="BL350" s="17" t="s">
        <v>767</v>
      </c>
      <c r="BM350" s="229" t="s">
        <v>2932</v>
      </c>
    </row>
    <row r="351" s="2" customFormat="1" ht="44.25" customHeight="1">
      <c r="A351" s="38"/>
      <c r="B351" s="39"/>
      <c r="C351" s="218" t="s">
        <v>1318</v>
      </c>
      <c r="D351" s="218" t="s">
        <v>165</v>
      </c>
      <c r="E351" s="219" t="s">
        <v>2933</v>
      </c>
      <c r="F351" s="220" t="s">
        <v>2934</v>
      </c>
      <c r="G351" s="221" t="s">
        <v>1677</v>
      </c>
      <c r="H351" s="222">
        <v>2</v>
      </c>
      <c r="I351" s="223"/>
      <c r="J351" s="224">
        <f>ROUND(I351*H351,2)</f>
        <v>0</v>
      </c>
      <c r="K351" s="220" t="s">
        <v>1</v>
      </c>
      <c r="L351" s="44"/>
      <c r="M351" s="225" t="s">
        <v>1</v>
      </c>
      <c r="N351" s="226" t="s">
        <v>43</v>
      </c>
      <c r="O351" s="91"/>
      <c r="P351" s="227">
        <f>O351*H351</f>
        <v>0</v>
      </c>
      <c r="Q351" s="227">
        <v>0</v>
      </c>
      <c r="R351" s="227">
        <f>Q351*H351</f>
        <v>0</v>
      </c>
      <c r="S351" s="227">
        <v>0</v>
      </c>
      <c r="T351" s="228">
        <f>S351*H351</f>
        <v>0</v>
      </c>
      <c r="U351" s="38"/>
      <c r="V351" s="38"/>
      <c r="W351" s="38"/>
      <c r="X351" s="38"/>
      <c r="Y351" s="38"/>
      <c r="Z351" s="38"/>
      <c r="AA351" s="38"/>
      <c r="AB351" s="38"/>
      <c r="AC351" s="38"/>
      <c r="AD351" s="38"/>
      <c r="AE351" s="38"/>
      <c r="AR351" s="229" t="s">
        <v>767</v>
      </c>
      <c r="AT351" s="229" t="s">
        <v>165</v>
      </c>
      <c r="AU351" s="229" t="s">
        <v>86</v>
      </c>
      <c r="AY351" s="17" t="s">
        <v>162</v>
      </c>
      <c r="BE351" s="230">
        <f>IF(N351="základní",J351,0)</f>
        <v>0</v>
      </c>
      <c r="BF351" s="230">
        <f>IF(N351="snížená",J351,0)</f>
        <v>0</v>
      </c>
      <c r="BG351" s="230">
        <f>IF(N351="zákl. přenesená",J351,0)</f>
        <v>0</v>
      </c>
      <c r="BH351" s="230">
        <f>IF(N351="sníž. přenesená",J351,0)</f>
        <v>0</v>
      </c>
      <c r="BI351" s="230">
        <f>IF(N351="nulová",J351,0)</f>
        <v>0</v>
      </c>
      <c r="BJ351" s="17" t="s">
        <v>86</v>
      </c>
      <c r="BK351" s="230">
        <f>ROUND(I351*H351,2)</f>
        <v>0</v>
      </c>
      <c r="BL351" s="17" t="s">
        <v>767</v>
      </c>
      <c r="BM351" s="229" t="s">
        <v>2935</v>
      </c>
    </row>
    <row r="352" s="2" customFormat="1" ht="44.25" customHeight="1">
      <c r="A352" s="38"/>
      <c r="B352" s="39"/>
      <c r="C352" s="273" t="s">
        <v>1322</v>
      </c>
      <c r="D352" s="273" t="s">
        <v>616</v>
      </c>
      <c r="E352" s="274" t="s">
        <v>2936</v>
      </c>
      <c r="F352" s="275" t="s">
        <v>2934</v>
      </c>
      <c r="G352" s="276" t="s">
        <v>1677</v>
      </c>
      <c r="H352" s="277">
        <v>2</v>
      </c>
      <c r="I352" s="278"/>
      <c r="J352" s="279">
        <f>ROUND(I352*H352,2)</f>
        <v>0</v>
      </c>
      <c r="K352" s="275" t="s">
        <v>1</v>
      </c>
      <c r="L352" s="280"/>
      <c r="M352" s="281" t="s">
        <v>1</v>
      </c>
      <c r="N352" s="282" t="s">
        <v>43</v>
      </c>
      <c r="O352" s="91"/>
      <c r="P352" s="227">
        <f>O352*H352</f>
        <v>0</v>
      </c>
      <c r="Q352" s="227">
        <v>0</v>
      </c>
      <c r="R352" s="227">
        <f>Q352*H352</f>
        <v>0</v>
      </c>
      <c r="S352" s="227">
        <v>0</v>
      </c>
      <c r="T352" s="228">
        <f>S352*H352</f>
        <v>0</v>
      </c>
      <c r="U352" s="38"/>
      <c r="V352" s="38"/>
      <c r="W352" s="38"/>
      <c r="X352" s="38"/>
      <c r="Y352" s="38"/>
      <c r="Z352" s="38"/>
      <c r="AA352" s="38"/>
      <c r="AB352" s="38"/>
      <c r="AC352" s="38"/>
      <c r="AD352" s="38"/>
      <c r="AE352" s="38"/>
      <c r="AR352" s="229" t="s">
        <v>1735</v>
      </c>
      <c r="AT352" s="229" t="s">
        <v>616</v>
      </c>
      <c r="AU352" s="229" t="s">
        <v>86</v>
      </c>
      <c r="AY352" s="17" t="s">
        <v>162</v>
      </c>
      <c r="BE352" s="230">
        <f>IF(N352="základní",J352,0)</f>
        <v>0</v>
      </c>
      <c r="BF352" s="230">
        <f>IF(N352="snížená",J352,0)</f>
        <v>0</v>
      </c>
      <c r="BG352" s="230">
        <f>IF(N352="zákl. přenesená",J352,0)</f>
        <v>0</v>
      </c>
      <c r="BH352" s="230">
        <f>IF(N352="sníž. přenesená",J352,0)</f>
        <v>0</v>
      </c>
      <c r="BI352" s="230">
        <f>IF(N352="nulová",J352,0)</f>
        <v>0</v>
      </c>
      <c r="BJ352" s="17" t="s">
        <v>86</v>
      </c>
      <c r="BK352" s="230">
        <f>ROUND(I352*H352,2)</f>
        <v>0</v>
      </c>
      <c r="BL352" s="17" t="s">
        <v>767</v>
      </c>
      <c r="BM352" s="229" t="s">
        <v>2937</v>
      </c>
    </row>
    <row r="353" s="2" customFormat="1" ht="44.25" customHeight="1">
      <c r="A353" s="38"/>
      <c r="B353" s="39"/>
      <c r="C353" s="218" t="s">
        <v>1326</v>
      </c>
      <c r="D353" s="218" t="s">
        <v>165</v>
      </c>
      <c r="E353" s="219" t="s">
        <v>2938</v>
      </c>
      <c r="F353" s="220" t="s">
        <v>2934</v>
      </c>
      <c r="G353" s="221" t="s">
        <v>1677</v>
      </c>
      <c r="H353" s="222">
        <v>8</v>
      </c>
      <c r="I353" s="223"/>
      <c r="J353" s="224">
        <f>ROUND(I353*H353,2)</f>
        <v>0</v>
      </c>
      <c r="K353" s="220" t="s">
        <v>1</v>
      </c>
      <c r="L353" s="44"/>
      <c r="M353" s="225" t="s">
        <v>1</v>
      </c>
      <c r="N353" s="226" t="s">
        <v>43</v>
      </c>
      <c r="O353" s="91"/>
      <c r="P353" s="227">
        <f>O353*H353</f>
        <v>0</v>
      </c>
      <c r="Q353" s="227">
        <v>0</v>
      </c>
      <c r="R353" s="227">
        <f>Q353*H353</f>
        <v>0</v>
      </c>
      <c r="S353" s="227">
        <v>0</v>
      </c>
      <c r="T353" s="228">
        <f>S353*H353</f>
        <v>0</v>
      </c>
      <c r="U353" s="38"/>
      <c r="V353" s="38"/>
      <c r="W353" s="38"/>
      <c r="X353" s="38"/>
      <c r="Y353" s="38"/>
      <c r="Z353" s="38"/>
      <c r="AA353" s="38"/>
      <c r="AB353" s="38"/>
      <c r="AC353" s="38"/>
      <c r="AD353" s="38"/>
      <c r="AE353" s="38"/>
      <c r="AR353" s="229" t="s">
        <v>767</v>
      </c>
      <c r="AT353" s="229" t="s">
        <v>165</v>
      </c>
      <c r="AU353" s="229" t="s">
        <v>86</v>
      </c>
      <c r="AY353" s="17" t="s">
        <v>162</v>
      </c>
      <c r="BE353" s="230">
        <f>IF(N353="základní",J353,0)</f>
        <v>0</v>
      </c>
      <c r="BF353" s="230">
        <f>IF(N353="snížená",J353,0)</f>
        <v>0</v>
      </c>
      <c r="BG353" s="230">
        <f>IF(N353="zákl. přenesená",J353,0)</f>
        <v>0</v>
      </c>
      <c r="BH353" s="230">
        <f>IF(N353="sníž. přenesená",J353,0)</f>
        <v>0</v>
      </c>
      <c r="BI353" s="230">
        <f>IF(N353="nulová",J353,0)</f>
        <v>0</v>
      </c>
      <c r="BJ353" s="17" t="s">
        <v>86</v>
      </c>
      <c r="BK353" s="230">
        <f>ROUND(I353*H353,2)</f>
        <v>0</v>
      </c>
      <c r="BL353" s="17" t="s">
        <v>767</v>
      </c>
      <c r="BM353" s="229" t="s">
        <v>2939</v>
      </c>
    </row>
    <row r="354" s="2" customFormat="1" ht="44.25" customHeight="1">
      <c r="A354" s="38"/>
      <c r="B354" s="39"/>
      <c r="C354" s="273" t="s">
        <v>1332</v>
      </c>
      <c r="D354" s="273" t="s">
        <v>616</v>
      </c>
      <c r="E354" s="274" t="s">
        <v>2940</v>
      </c>
      <c r="F354" s="275" t="s">
        <v>2934</v>
      </c>
      <c r="G354" s="276" t="s">
        <v>1677</v>
      </c>
      <c r="H354" s="277">
        <v>8</v>
      </c>
      <c r="I354" s="278"/>
      <c r="J354" s="279">
        <f>ROUND(I354*H354,2)</f>
        <v>0</v>
      </c>
      <c r="K354" s="275" t="s">
        <v>1</v>
      </c>
      <c r="L354" s="280"/>
      <c r="M354" s="281" t="s">
        <v>1</v>
      </c>
      <c r="N354" s="282" t="s">
        <v>43</v>
      </c>
      <c r="O354" s="91"/>
      <c r="P354" s="227">
        <f>O354*H354</f>
        <v>0</v>
      </c>
      <c r="Q354" s="227">
        <v>0</v>
      </c>
      <c r="R354" s="227">
        <f>Q354*H354</f>
        <v>0</v>
      </c>
      <c r="S354" s="227">
        <v>0</v>
      </c>
      <c r="T354" s="228">
        <f>S354*H354</f>
        <v>0</v>
      </c>
      <c r="U354" s="38"/>
      <c r="V354" s="38"/>
      <c r="W354" s="38"/>
      <c r="X354" s="38"/>
      <c r="Y354" s="38"/>
      <c r="Z354" s="38"/>
      <c r="AA354" s="38"/>
      <c r="AB354" s="38"/>
      <c r="AC354" s="38"/>
      <c r="AD354" s="38"/>
      <c r="AE354" s="38"/>
      <c r="AR354" s="229" t="s">
        <v>1735</v>
      </c>
      <c r="AT354" s="229" t="s">
        <v>616</v>
      </c>
      <c r="AU354" s="229" t="s">
        <v>86</v>
      </c>
      <c r="AY354" s="17" t="s">
        <v>162</v>
      </c>
      <c r="BE354" s="230">
        <f>IF(N354="základní",J354,0)</f>
        <v>0</v>
      </c>
      <c r="BF354" s="230">
        <f>IF(N354="snížená",J354,0)</f>
        <v>0</v>
      </c>
      <c r="BG354" s="230">
        <f>IF(N354="zákl. přenesená",J354,0)</f>
        <v>0</v>
      </c>
      <c r="BH354" s="230">
        <f>IF(N354="sníž. přenesená",J354,0)</f>
        <v>0</v>
      </c>
      <c r="BI354" s="230">
        <f>IF(N354="nulová",J354,0)</f>
        <v>0</v>
      </c>
      <c r="BJ354" s="17" t="s">
        <v>86</v>
      </c>
      <c r="BK354" s="230">
        <f>ROUND(I354*H354,2)</f>
        <v>0</v>
      </c>
      <c r="BL354" s="17" t="s">
        <v>767</v>
      </c>
      <c r="BM354" s="229" t="s">
        <v>2941</v>
      </c>
    </row>
    <row r="355" s="2" customFormat="1" ht="37.8" customHeight="1">
      <c r="A355" s="38"/>
      <c r="B355" s="39"/>
      <c r="C355" s="218" t="s">
        <v>1336</v>
      </c>
      <c r="D355" s="218" t="s">
        <v>165</v>
      </c>
      <c r="E355" s="219" t="s">
        <v>2942</v>
      </c>
      <c r="F355" s="220" t="s">
        <v>2943</v>
      </c>
      <c r="G355" s="221" t="s">
        <v>1677</v>
      </c>
      <c r="H355" s="222">
        <v>68</v>
      </c>
      <c r="I355" s="223"/>
      <c r="J355" s="224">
        <f>ROUND(I355*H355,2)</f>
        <v>0</v>
      </c>
      <c r="K355" s="220" t="s">
        <v>1</v>
      </c>
      <c r="L355" s="44"/>
      <c r="M355" s="225" t="s">
        <v>1</v>
      </c>
      <c r="N355" s="226" t="s">
        <v>43</v>
      </c>
      <c r="O355" s="91"/>
      <c r="P355" s="227">
        <f>O355*H355</f>
        <v>0</v>
      </c>
      <c r="Q355" s="227">
        <v>0</v>
      </c>
      <c r="R355" s="227">
        <f>Q355*H355</f>
        <v>0</v>
      </c>
      <c r="S355" s="227">
        <v>0</v>
      </c>
      <c r="T355" s="228">
        <f>S355*H355</f>
        <v>0</v>
      </c>
      <c r="U355" s="38"/>
      <c r="V355" s="38"/>
      <c r="W355" s="38"/>
      <c r="X355" s="38"/>
      <c r="Y355" s="38"/>
      <c r="Z355" s="38"/>
      <c r="AA355" s="38"/>
      <c r="AB355" s="38"/>
      <c r="AC355" s="38"/>
      <c r="AD355" s="38"/>
      <c r="AE355" s="38"/>
      <c r="AR355" s="229" t="s">
        <v>767</v>
      </c>
      <c r="AT355" s="229" t="s">
        <v>165</v>
      </c>
      <c r="AU355" s="229" t="s">
        <v>86</v>
      </c>
      <c r="AY355" s="17" t="s">
        <v>162</v>
      </c>
      <c r="BE355" s="230">
        <f>IF(N355="základní",J355,0)</f>
        <v>0</v>
      </c>
      <c r="BF355" s="230">
        <f>IF(N355="snížená",J355,0)</f>
        <v>0</v>
      </c>
      <c r="BG355" s="230">
        <f>IF(N355="zákl. přenesená",J355,0)</f>
        <v>0</v>
      </c>
      <c r="BH355" s="230">
        <f>IF(N355="sníž. přenesená",J355,0)</f>
        <v>0</v>
      </c>
      <c r="BI355" s="230">
        <f>IF(N355="nulová",J355,0)</f>
        <v>0</v>
      </c>
      <c r="BJ355" s="17" t="s">
        <v>86</v>
      </c>
      <c r="BK355" s="230">
        <f>ROUND(I355*H355,2)</f>
        <v>0</v>
      </c>
      <c r="BL355" s="17" t="s">
        <v>767</v>
      </c>
      <c r="BM355" s="229" t="s">
        <v>2944</v>
      </c>
    </row>
    <row r="356" s="2" customFormat="1" ht="37.8" customHeight="1">
      <c r="A356" s="38"/>
      <c r="B356" s="39"/>
      <c r="C356" s="273" t="s">
        <v>1340</v>
      </c>
      <c r="D356" s="273" t="s">
        <v>616</v>
      </c>
      <c r="E356" s="274" t="s">
        <v>2945</v>
      </c>
      <c r="F356" s="275" t="s">
        <v>2943</v>
      </c>
      <c r="G356" s="276" t="s">
        <v>1677</v>
      </c>
      <c r="H356" s="277">
        <v>68</v>
      </c>
      <c r="I356" s="278"/>
      <c r="J356" s="279">
        <f>ROUND(I356*H356,2)</f>
        <v>0</v>
      </c>
      <c r="K356" s="275" t="s">
        <v>1</v>
      </c>
      <c r="L356" s="280"/>
      <c r="M356" s="281" t="s">
        <v>1</v>
      </c>
      <c r="N356" s="282" t="s">
        <v>43</v>
      </c>
      <c r="O356" s="91"/>
      <c r="P356" s="227">
        <f>O356*H356</f>
        <v>0</v>
      </c>
      <c r="Q356" s="227">
        <v>0</v>
      </c>
      <c r="R356" s="227">
        <f>Q356*H356</f>
        <v>0</v>
      </c>
      <c r="S356" s="227">
        <v>0</v>
      </c>
      <c r="T356" s="228">
        <f>S356*H356</f>
        <v>0</v>
      </c>
      <c r="U356" s="38"/>
      <c r="V356" s="38"/>
      <c r="W356" s="38"/>
      <c r="X356" s="38"/>
      <c r="Y356" s="38"/>
      <c r="Z356" s="38"/>
      <c r="AA356" s="38"/>
      <c r="AB356" s="38"/>
      <c r="AC356" s="38"/>
      <c r="AD356" s="38"/>
      <c r="AE356" s="38"/>
      <c r="AR356" s="229" t="s">
        <v>1735</v>
      </c>
      <c r="AT356" s="229" t="s">
        <v>616</v>
      </c>
      <c r="AU356" s="229" t="s">
        <v>86</v>
      </c>
      <c r="AY356" s="17" t="s">
        <v>162</v>
      </c>
      <c r="BE356" s="230">
        <f>IF(N356="základní",J356,0)</f>
        <v>0</v>
      </c>
      <c r="BF356" s="230">
        <f>IF(N356="snížená",J356,0)</f>
        <v>0</v>
      </c>
      <c r="BG356" s="230">
        <f>IF(N356="zákl. přenesená",J356,0)</f>
        <v>0</v>
      </c>
      <c r="BH356" s="230">
        <f>IF(N356="sníž. přenesená",J356,0)</f>
        <v>0</v>
      </c>
      <c r="BI356" s="230">
        <f>IF(N356="nulová",J356,0)</f>
        <v>0</v>
      </c>
      <c r="BJ356" s="17" t="s">
        <v>86</v>
      </c>
      <c r="BK356" s="230">
        <f>ROUND(I356*H356,2)</f>
        <v>0</v>
      </c>
      <c r="BL356" s="17" t="s">
        <v>767</v>
      </c>
      <c r="BM356" s="229" t="s">
        <v>2946</v>
      </c>
    </row>
    <row r="357" s="2" customFormat="1" ht="24.15" customHeight="1">
      <c r="A357" s="38"/>
      <c r="B357" s="39"/>
      <c r="C357" s="218" t="s">
        <v>1344</v>
      </c>
      <c r="D357" s="218" t="s">
        <v>165</v>
      </c>
      <c r="E357" s="219" t="s">
        <v>2947</v>
      </c>
      <c r="F357" s="220" t="s">
        <v>2948</v>
      </c>
      <c r="G357" s="221" t="s">
        <v>1677</v>
      </c>
      <c r="H357" s="222">
        <v>16</v>
      </c>
      <c r="I357" s="223"/>
      <c r="J357" s="224">
        <f>ROUND(I357*H357,2)</f>
        <v>0</v>
      </c>
      <c r="K357" s="220" t="s">
        <v>1</v>
      </c>
      <c r="L357" s="44"/>
      <c r="M357" s="225" t="s">
        <v>1</v>
      </c>
      <c r="N357" s="226" t="s">
        <v>43</v>
      </c>
      <c r="O357" s="91"/>
      <c r="P357" s="227">
        <f>O357*H357</f>
        <v>0</v>
      </c>
      <c r="Q357" s="227">
        <v>0</v>
      </c>
      <c r="R357" s="227">
        <f>Q357*H357</f>
        <v>0</v>
      </c>
      <c r="S357" s="227">
        <v>0</v>
      </c>
      <c r="T357" s="228">
        <f>S357*H357</f>
        <v>0</v>
      </c>
      <c r="U357" s="38"/>
      <c r="V357" s="38"/>
      <c r="W357" s="38"/>
      <c r="X357" s="38"/>
      <c r="Y357" s="38"/>
      <c r="Z357" s="38"/>
      <c r="AA357" s="38"/>
      <c r="AB357" s="38"/>
      <c r="AC357" s="38"/>
      <c r="AD357" s="38"/>
      <c r="AE357" s="38"/>
      <c r="AR357" s="229" t="s">
        <v>767</v>
      </c>
      <c r="AT357" s="229" t="s">
        <v>165</v>
      </c>
      <c r="AU357" s="229" t="s">
        <v>86</v>
      </c>
      <c r="AY357" s="17" t="s">
        <v>162</v>
      </c>
      <c r="BE357" s="230">
        <f>IF(N357="základní",J357,0)</f>
        <v>0</v>
      </c>
      <c r="BF357" s="230">
        <f>IF(N357="snížená",J357,0)</f>
        <v>0</v>
      </c>
      <c r="BG357" s="230">
        <f>IF(N357="zákl. přenesená",J357,0)</f>
        <v>0</v>
      </c>
      <c r="BH357" s="230">
        <f>IF(N357="sníž. přenesená",J357,0)</f>
        <v>0</v>
      </c>
      <c r="BI357" s="230">
        <f>IF(N357="nulová",J357,0)</f>
        <v>0</v>
      </c>
      <c r="BJ357" s="17" t="s">
        <v>86</v>
      </c>
      <c r="BK357" s="230">
        <f>ROUND(I357*H357,2)</f>
        <v>0</v>
      </c>
      <c r="BL357" s="17" t="s">
        <v>767</v>
      </c>
      <c r="BM357" s="229" t="s">
        <v>2949</v>
      </c>
    </row>
    <row r="358" s="2" customFormat="1" ht="24.15" customHeight="1">
      <c r="A358" s="38"/>
      <c r="B358" s="39"/>
      <c r="C358" s="273" t="s">
        <v>1350</v>
      </c>
      <c r="D358" s="273" t="s">
        <v>616</v>
      </c>
      <c r="E358" s="274" t="s">
        <v>2950</v>
      </c>
      <c r="F358" s="275" t="s">
        <v>2948</v>
      </c>
      <c r="G358" s="276" t="s">
        <v>1677</v>
      </c>
      <c r="H358" s="277">
        <v>16</v>
      </c>
      <c r="I358" s="278"/>
      <c r="J358" s="279">
        <f>ROUND(I358*H358,2)</f>
        <v>0</v>
      </c>
      <c r="K358" s="275" t="s">
        <v>1</v>
      </c>
      <c r="L358" s="280"/>
      <c r="M358" s="281" t="s">
        <v>1</v>
      </c>
      <c r="N358" s="282" t="s">
        <v>43</v>
      </c>
      <c r="O358" s="91"/>
      <c r="P358" s="227">
        <f>O358*H358</f>
        <v>0</v>
      </c>
      <c r="Q358" s="227">
        <v>0</v>
      </c>
      <c r="R358" s="227">
        <f>Q358*H358</f>
        <v>0</v>
      </c>
      <c r="S358" s="227">
        <v>0</v>
      </c>
      <c r="T358" s="228">
        <f>S358*H358</f>
        <v>0</v>
      </c>
      <c r="U358" s="38"/>
      <c r="V358" s="38"/>
      <c r="W358" s="38"/>
      <c r="X358" s="38"/>
      <c r="Y358" s="38"/>
      <c r="Z358" s="38"/>
      <c r="AA358" s="38"/>
      <c r="AB358" s="38"/>
      <c r="AC358" s="38"/>
      <c r="AD358" s="38"/>
      <c r="AE358" s="38"/>
      <c r="AR358" s="229" t="s">
        <v>1735</v>
      </c>
      <c r="AT358" s="229" t="s">
        <v>616</v>
      </c>
      <c r="AU358" s="229" t="s">
        <v>86</v>
      </c>
      <c r="AY358" s="17" t="s">
        <v>162</v>
      </c>
      <c r="BE358" s="230">
        <f>IF(N358="základní",J358,0)</f>
        <v>0</v>
      </c>
      <c r="BF358" s="230">
        <f>IF(N358="snížená",J358,0)</f>
        <v>0</v>
      </c>
      <c r="BG358" s="230">
        <f>IF(N358="zákl. přenesená",J358,0)</f>
        <v>0</v>
      </c>
      <c r="BH358" s="230">
        <f>IF(N358="sníž. přenesená",J358,0)</f>
        <v>0</v>
      </c>
      <c r="BI358" s="230">
        <f>IF(N358="nulová",J358,0)</f>
        <v>0</v>
      </c>
      <c r="BJ358" s="17" t="s">
        <v>86</v>
      </c>
      <c r="BK358" s="230">
        <f>ROUND(I358*H358,2)</f>
        <v>0</v>
      </c>
      <c r="BL358" s="17" t="s">
        <v>767</v>
      </c>
      <c r="BM358" s="229" t="s">
        <v>2951</v>
      </c>
    </row>
    <row r="359" s="2" customFormat="1" ht="24.15" customHeight="1">
      <c r="A359" s="38"/>
      <c r="B359" s="39"/>
      <c r="C359" s="218" t="s">
        <v>1354</v>
      </c>
      <c r="D359" s="218" t="s">
        <v>165</v>
      </c>
      <c r="E359" s="219" t="s">
        <v>2952</v>
      </c>
      <c r="F359" s="220" t="s">
        <v>2953</v>
      </c>
      <c r="G359" s="221" t="s">
        <v>1677</v>
      </c>
      <c r="H359" s="222">
        <v>6</v>
      </c>
      <c r="I359" s="223"/>
      <c r="J359" s="224">
        <f>ROUND(I359*H359,2)</f>
        <v>0</v>
      </c>
      <c r="K359" s="220" t="s">
        <v>1</v>
      </c>
      <c r="L359" s="44"/>
      <c r="M359" s="225" t="s">
        <v>1</v>
      </c>
      <c r="N359" s="226" t="s">
        <v>43</v>
      </c>
      <c r="O359" s="91"/>
      <c r="P359" s="227">
        <f>O359*H359</f>
        <v>0</v>
      </c>
      <c r="Q359" s="227">
        <v>0</v>
      </c>
      <c r="R359" s="227">
        <f>Q359*H359</f>
        <v>0</v>
      </c>
      <c r="S359" s="227">
        <v>0</v>
      </c>
      <c r="T359" s="228">
        <f>S359*H359</f>
        <v>0</v>
      </c>
      <c r="U359" s="38"/>
      <c r="V359" s="38"/>
      <c r="W359" s="38"/>
      <c r="X359" s="38"/>
      <c r="Y359" s="38"/>
      <c r="Z359" s="38"/>
      <c r="AA359" s="38"/>
      <c r="AB359" s="38"/>
      <c r="AC359" s="38"/>
      <c r="AD359" s="38"/>
      <c r="AE359" s="38"/>
      <c r="AR359" s="229" t="s">
        <v>767</v>
      </c>
      <c r="AT359" s="229" t="s">
        <v>165</v>
      </c>
      <c r="AU359" s="229" t="s">
        <v>86</v>
      </c>
      <c r="AY359" s="17" t="s">
        <v>162</v>
      </c>
      <c r="BE359" s="230">
        <f>IF(N359="základní",J359,0)</f>
        <v>0</v>
      </c>
      <c r="BF359" s="230">
        <f>IF(N359="snížená",J359,0)</f>
        <v>0</v>
      </c>
      <c r="BG359" s="230">
        <f>IF(N359="zákl. přenesená",J359,0)</f>
        <v>0</v>
      </c>
      <c r="BH359" s="230">
        <f>IF(N359="sníž. přenesená",J359,0)</f>
        <v>0</v>
      </c>
      <c r="BI359" s="230">
        <f>IF(N359="nulová",J359,0)</f>
        <v>0</v>
      </c>
      <c r="BJ359" s="17" t="s">
        <v>86</v>
      </c>
      <c r="BK359" s="230">
        <f>ROUND(I359*H359,2)</f>
        <v>0</v>
      </c>
      <c r="BL359" s="17" t="s">
        <v>767</v>
      </c>
      <c r="BM359" s="229" t="s">
        <v>2954</v>
      </c>
    </row>
    <row r="360" s="2" customFormat="1" ht="24.15" customHeight="1">
      <c r="A360" s="38"/>
      <c r="B360" s="39"/>
      <c r="C360" s="273" t="s">
        <v>1363</v>
      </c>
      <c r="D360" s="273" t="s">
        <v>616</v>
      </c>
      <c r="E360" s="274" t="s">
        <v>2955</v>
      </c>
      <c r="F360" s="275" t="s">
        <v>2953</v>
      </c>
      <c r="G360" s="276" t="s">
        <v>1677</v>
      </c>
      <c r="H360" s="277">
        <v>6</v>
      </c>
      <c r="I360" s="278"/>
      <c r="J360" s="279">
        <f>ROUND(I360*H360,2)</f>
        <v>0</v>
      </c>
      <c r="K360" s="275" t="s">
        <v>1</v>
      </c>
      <c r="L360" s="280"/>
      <c r="M360" s="281" t="s">
        <v>1</v>
      </c>
      <c r="N360" s="282" t="s">
        <v>43</v>
      </c>
      <c r="O360" s="91"/>
      <c r="P360" s="227">
        <f>O360*H360</f>
        <v>0</v>
      </c>
      <c r="Q360" s="227">
        <v>0</v>
      </c>
      <c r="R360" s="227">
        <f>Q360*H360</f>
        <v>0</v>
      </c>
      <c r="S360" s="227">
        <v>0</v>
      </c>
      <c r="T360" s="228">
        <f>S360*H360</f>
        <v>0</v>
      </c>
      <c r="U360" s="38"/>
      <c r="V360" s="38"/>
      <c r="W360" s="38"/>
      <c r="X360" s="38"/>
      <c r="Y360" s="38"/>
      <c r="Z360" s="38"/>
      <c r="AA360" s="38"/>
      <c r="AB360" s="38"/>
      <c r="AC360" s="38"/>
      <c r="AD360" s="38"/>
      <c r="AE360" s="38"/>
      <c r="AR360" s="229" t="s">
        <v>1735</v>
      </c>
      <c r="AT360" s="229" t="s">
        <v>616</v>
      </c>
      <c r="AU360" s="229" t="s">
        <v>86</v>
      </c>
      <c r="AY360" s="17" t="s">
        <v>162</v>
      </c>
      <c r="BE360" s="230">
        <f>IF(N360="základní",J360,0)</f>
        <v>0</v>
      </c>
      <c r="BF360" s="230">
        <f>IF(N360="snížená",J360,0)</f>
        <v>0</v>
      </c>
      <c r="BG360" s="230">
        <f>IF(N360="zákl. přenesená",J360,0)</f>
        <v>0</v>
      </c>
      <c r="BH360" s="230">
        <f>IF(N360="sníž. přenesená",J360,0)</f>
        <v>0</v>
      </c>
      <c r="BI360" s="230">
        <f>IF(N360="nulová",J360,0)</f>
        <v>0</v>
      </c>
      <c r="BJ360" s="17" t="s">
        <v>86</v>
      </c>
      <c r="BK360" s="230">
        <f>ROUND(I360*H360,2)</f>
        <v>0</v>
      </c>
      <c r="BL360" s="17" t="s">
        <v>767</v>
      </c>
      <c r="BM360" s="229" t="s">
        <v>2956</v>
      </c>
    </row>
    <row r="361" s="2" customFormat="1" ht="16.5" customHeight="1">
      <c r="A361" s="38"/>
      <c r="B361" s="39"/>
      <c r="C361" s="218" t="s">
        <v>1368</v>
      </c>
      <c r="D361" s="218" t="s">
        <v>165</v>
      </c>
      <c r="E361" s="219" t="s">
        <v>2957</v>
      </c>
      <c r="F361" s="220" t="s">
        <v>2958</v>
      </c>
      <c r="G361" s="221" t="s">
        <v>616</v>
      </c>
      <c r="H361" s="222">
        <v>135</v>
      </c>
      <c r="I361" s="223"/>
      <c r="J361" s="224">
        <f>ROUND(I361*H361,2)</f>
        <v>0</v>
      </c>
      <c r="K361" s="220" t="s">
        <v>1</v>
      </c>
      <c r="L361" s="44"/>
      <c r="M361" s="225" t="s">
        <v>1</v>
      </c>
      <c r="N361" s="226" t="s">
        <v>43</v>
      </c>
      <c r="O361" s="91"/>
      <c r="P361" s="227">
        <f>O361*H361</f>
        <v>0</v>
      </c>
      <c r="Q361" s="227">
        <v>0</v>
      </c>
      <c r="R361" s="227">
        <f>Q361*H361</f>
        <v>0</v>
      </c>
      <c r="S361" s="227">
        <v>0</v>
      </c>
      <c r="T361" s="228">
        <f>S361*H361</f>
        <v>0</v>
      </c>
      <c r="U361" s="38"/>
      <c r="V361" s="38"/>
      <c r="W361" s="38"/>
      <c r="X361" s="38"/>
      <c r="Y361" s="38"/>
      <c r="Z361" s="38"/>
      <c r="AA361" s="38"/>
      <c r="AB361" s="38"/>
      <c r="AC361" s="38"/>
      <c r="AD361" s="38"/>
      <c r="AE361" s="38"/>
      <c r="AR361" s="229" t="s">
        <v>767</v>
      </c>
      <c r="AT361" s="229" t="s">
        <v>165</v>
      </c>
      <c r="AU361" s="229" t="s">
        <v>86</v>
      </c>
      <c r="AY361" s="17" t="s">
        <v>162</v>
      </c>
      <c r="BE361" s="230">
        <f>IF(N361="základní",J361,0)</f>
        <v>0</v>
      </c>
      <c r="BF361" s="230">
        <f>IF(N361="snížená",J361,0)</f>
        <v>0</v>
      </c>
      <c r="BG361" s="230">
        <f>IF(N361="zákl. přenesená",J361,0)</f>
        <v>0</v>
      </c>
      <c r="BH361" s="230">
        <f>IF(N361="sníž. přenesená",J361,0)</f>
        <v>0</v>
      </c>
      <c r="BI361" s="230">
        <f>IF(N361="nulová",J361,0)</f>
        <v>0</v>
      </c>
      <c r="BJ361" s="17" t="s">
        <v>86</v>
      </c>
      <c r="BK361" s="230">
        <f>ROUND(I361*H361,2)</f>
        <v>0</v>
      </c>
      <c r="BL361" s="17" t="s">
        <v>767</v>
      </c>
      <c r="BM361" s="229" t="s">
        <v>2959</v>
      </c>
    </row>
    <row r="362" s="2" customFormat="1" ht="16.5" customHeight="1">
      <c r="A362" s="38"/>
      <c r="B362" s="39"/>
      <c r="C362" s="273" t="s">
        <v>1374</v>
      </c>
      <c r="D362" s="273" t="s">
        <v>616</v>
      </c>
      <c r="E362" s="274" t="s">
        <v>2960</v>
      </c>
      <c r="F362" s="275" t="s">
        <v>2958</v>
      </c>
      <c r="G362" s="276" t="s">
        <v>616</v>
      </c>
      <c r="H362" s="277">
        <v>135</v>
      </c>
      <c r="I362" s="278"/>
      <c r="J362" s="279">
        <f>ROUND(I362*H362,2)</f>
        <v>0</v>
      </c>
      <c r="K362" s="275" t="s">
        <v>1</v>
      </c>
      <c r="L362" s="280"/>
      <c r="M362" s="281" t="s">
        <v>1</v>
      </c>
      <c r="N362" s="282" t="s">
        <v>43</v>
      </c>
      <c r="O362" s="91"/>
      <c r="P362" s="227">
        <f>O362*H362</f>
        <v>0</v>
      </c>
      <c r="Q362" s="227">
        <v>0</v>
      </c>
      <c r="R362" s="227">
        <f>Q362*H362</f>
        <v>0</v>
      </c>
      <c r="S362" s="227">
        <v>0</v>
      </c>
      <c r="T362" s="228">
        <f>S362*H362</f>
        <v>0</v>
      </c>
      <c r="U362" s="38"/>
      <c r="V362" s="38"/>
      <c r="W362" s="38"/>
      <c r="X362" s="38"/>
      <c r="Y362" s="38"/>
      <c r="Z362" s="38"/>
      <c r="AA362" s="38"/>
      <c r="AB362" s="38"/>
      <c r="AC362" s="38"/>
      <c r="AD362" s="38"/>
      <c r="AE362" s="38"/>
      <c r="AR362" s="229" t="s">
        <v>1735</v>
      </c>
      <c r="AT362" s="229" t="s">
        <v>616</v>
      </c>
      <c r="AU362" s="229" t="s">
        <v>86</v>
      </c>
      <c r="AY362" s="17" t="s">
        <v>162</v>
      </c>
      <c r="BE362" s="230">
        <f>IF(N362="základní",J362,0)</f>
        <v>0</v>
      </c>
      <c r="BF362" s="230">
        <f>IF(N362="snížená",J362,0)</f>
        <v>0</v>
      </c>
      <c r="BG362" s="230">
        <f>IF(N362="zákl. přenesená",J362,0)</f>
        <v>0</v>
      </c>
      <c r="BH362" s="230">
        <f>IF(N362="sníž. přenesená",J362,0)</f>
        <v>0</v>
      </c>
      <c r="BI362" s="230">
        <f>IF(N362="nulová",J362,0)</f>
        <v>0</v>
      </c>
      <c r="BJ362" s="17" t="s">
        <v>86</v>
      </c>
      <c r="BK362" s="230">
        <f>ROUND(I362*H362,2)</f>
        <v>0</v>
      </c>
      <c r="BL362" s="17" t="s">
        <v>767</v>
      </c>
      <c r="BM362" s="229" t="s">
        <v>2961</v>
      </c>
    </row>
    <row r="363" s="2" customFormat="1" ht="24.15" customHeight="1">
      <c r="A363" s="38"/>
      <c r="B363" s="39"/>
      <c r="C363" s="218" t="s">
        <v>1379</v>
      </c>
      <c r="D363" s="218" t="s">
        <v>165</v>
      </c>
      <c r="E363" s="219" t="s">
        <v>2962</v>
      </c>
      <c r="F363" s="220" t="s">
        <v>2963</v>
      </c>
      <c r="G363" s="221" t="s">
        <v>1677</v>
      </c>
      <c r="H363" s="222">
        <v>97</v>
      </c>
      <c r="I363" s="223"/>
      <c r="J363" s="224">
        <f>ROUND(I363*H363,2)</f>
        <v>0</v>
      </c>
      <c r="K363" s="220" t="s">
        <v>1</v>
      </c>
      <c r="L363" s="44"/>
      <c r="M363" s="225" t="s">
        <v>1</v>
      </c>
      <c r="N363" s="226" t="s">
        <v>43</v>
      </c>
      <c r="O363" s="91"/>
      <c r="P363" s="227">
        <f>O363*H363</f>
        <v>0</v>
      </c>
      <c r="Q363" s="227">
        <v>0</v>
      </c>
      <c r="R363" s="227">
        <f>Q363*H363</f>
        <v>0</v>
      </c>
      <c r="S363" s="227">
        <v>0</v>
      </c>
      <c r="T363" s="228">
        <f>S363*H363</f>
        <v>0</v>
      </c>
      <c r="U363" s="38"/>
      <c r="V363" s="38"/>
      <c r="W363" s="38"/>
      <c r="X363" s="38"/>
      <c r="Y363" s="38"/>
      <c r="Z363" s="38"/>
      <c r="AA363" s="38"/>
      <c r="AB363" s="38"/>
      <c r="AC363" s="38"/>
      <c r="AD363" s="38"/>
      <c r="AE363" s="38"/>
      <c r="AR363" s="229" t="s">
        <v>767</v>
      </c>
      <c r="AT363" s="229" t="s">
        <v>165</v>
      </c>
      <c r="AU363" s="229" t="s">
        <v>86</v>
      </c>
      <c r="AY363" s="17" t="s">
        <v>162</v>
      </c>
      <c r="BE363" s="230">
        <f>IF(N363="základní",J363,0)</f>
        <v>0</v>
      </c>
      <c r="BF363" s="230">
        <f>IF(N363="snížená",J363,0)</f>
        <v>0</v>
      </c>
      <c r="BG363" s="230">
        <f>IF(N363="zákl. přenesená",J363,0)</f>
        <v>0</v>
      </c>
      <c r="BH363" s="230">
        <f>IF(N363="sníž. přenesená",J363,0)</f>
        <v>0</v>
      </c>
      <c r="BI363" s="230">
        <f>IF(N363="nulová",J363,0)</f>
        <v>0</v>
      </c>
      <c r="BJ363" s="17" t="s">
        <v>86</v>
      </c>
      <c r="BK363" s="230">
        <f>ROUND(I363*H363,2)</f>
        <v>0</v>
      </c>
      <c r="BL363" s="17" t="s">
        <v>767</v>
      </c>
      <c r="BM363" s="229" t="s">
        <v>2964</v>
      </c>
    </row>
    <row r="364" s="2" customFormat="1" ht="24.15" customHeight="1">
      <c r="A364" s="38"/>
      <c r="B364" s="39"/>
      <c r="C364" s="273" t="s">
        <v>1384</v>
      </c>
      <c r="D364" s="273" t="s">
        <v>616</v>
      </c>
      <c r="E364" s="274" t="s">
        <v>2965</v>
      </c>
      <c r="F364" s="275" t="s">
        <v>2963</v>
      </c>
      <c r="G364" s="276" t="s">
        <v>1677</v>
      </c>
      <c r="H364" s="277">
        <v>97</v>
      </c>
      <c r="I364" s="278"/>
      <c r="J364" s="279">
        <f>ROUND(I364*H364,2)</f>
        <v>0</v>
      </c>
      <c r="K364" s="275" t="s">
        <v>1</v>
      </c>
      <c r="L364" s="280"/>
      <c r="M364" s="281" t="s">
        <v>1</v>
      </c>
      <c r="N364" s="282" t="s">
        <v>43</v>
      </c>
      <c r="O364" s="91"/>
      <c r="P364" s="227">
        <f>O364*H364</f>
        <v>0</v>
      </c>
      <c r="Q364" s="227">
        <v>0</v>
      </c>
      <c r="R364" s="227">
        <f>Q364*H364</f>
        <v>0</v>
      </c>
      <c r="S364" s="227">
        <v>0</v>
      </c>
      <c r="T364" s="228">
        <f>S364*H364</f>
        <v>0</v>
      </c>
      <c r="U364" s="38"/>
      <c r="V364" s="38"/>
      <c r="W364" s="38"/>
      <c r="X364" s="38"/>
      <c r="Y364" s="38"/>
      <c r="Z364" s="38"/>
      <c r="AA364" s="38"/>
      <c r="AB364" s="38"/>
      <c r="AC364" s="38"/>
      <c r="AD364" s="38"/>
      <c r="AE364" s="38"/>
      <c r="AR364" s="229" t="s">
        <v>1735</v>
      </c>
      <c r="AT364" s="229" t="s">
        <v>616</v>
      </c>
      <c r="AU364" s="229" t="s">
        <v>86</v>
      </c>
      <c r="AY364" s="17" t="s">
        <v>162</v>
      </c>
      <c r="BE364" s="230">
        <f>IF(N364="základní",J364,0)</f>
        <v>0</v>
      </c>
      <c r="BF364" s="230">
        <f>IF(N364="snížená",J364,0)</f>
        <v>0</v>
      </c>
      <c r="BG364" s="230">
        <f>IF(N364="zákl. přenesená",J364,0)</f>
        <v>0</v>
      </c>
      <c r="BH364" s="230">
        <f>IF(N364="sníž. přenesená",J364,0)</f>
        <v>0</v>
      </c>
      <c r="BI364" s="230">
        <f>IF(N364="nulová",J364,0)</f>
        <v>0</v>
      </c>
      <c r="BJ364" s="17" t="s">
        <v>86</v>
      </c>
      <c r="BK364" s="230">
        <f>ROUND(I364*H364,2)</f>
        <v>0</v>
      </c>
      <c r="BL364" s="17" t="s">
        <v>767</v>
      </c>
      <c r="BM364" s="229" t="s">
        <v>2966</v>
      </c>
    </row>
    <row r="365" s="2" customFormat="1" ht="24.15" customHeight="1">
      <c r="A365" s="38"/>
      <c r="B365" s="39"/>
      <c r="C365" s="218" t="s">
        <v>1390</v>
      </c>
      <c r="D365" s="218" t="s">
        <v>165</v>
      </c>
      <c r="E365" s="219" t="s">
        <v>2967</v>
      </c>
      <c r="F365" s="220" t="s">
        <v>2968</v>
      </c>
      <c r="G365" s="221" t="s">
        <v>1677</v>
      </c>
      <c r="H365" s="222">
        <v>14</v>
      </c>
      <c r="I365" s="223"/>
      <c r="J365" s="224">
        <f>ROUND(I365*H365,2)</f>
        <v>0</v>
      </c>
      <c r="K365" s="220" t="s">
        <v>1</v>
      </c>
      <c r="L365" s="44"/>
      <c r="M365" s="225" t="s">
        <v>1</v>
      </c>
      <c r="N365" s="226" t="s">
        <v>43</v>
      </c>
      <c r="O365" s="91"/>
      <c r="P365" s="227">
        <f>O365*H365</f>
        <v>0</v>
      </c>
      <c r="Q365" s="227">
        <v>0</v>
      </c>
      <c r="R365" s="227">
        <f>Q365*H365</f>
        <v>0</v>
      </c>
      <c r="S365" s="227">
        <v>0</v>
      </c>
      <c r="T365" s="228">
        <f>S365*H365</f>
        <v>0</v>
      </c>
      <c r="U365" s="38"/>
      <c r="V365" s="38"/>
      <c r="W365" s="38"/>
      <c r="X365" s="38"/>
      <c r="Y365" s="38"/>
      <c r="Z365" s="38"/>
      <c r="AA365" s="38"/>
      <c r="AB365" s="38"/>
      <c r="AC365" s="38"/>
      <c r="AD365" s="38"/>
      <c r="AE365" s="38"/>
      <c r="AR365" s="229" t="s">
        <v>767</v>
      </c>
      <c r="AT365" s="229" t="s">
        <v>165</v>
      </c>
      <c r="AU365" s="229" t="s">
        <v>86</v>
      </c>
      <c r="AY365" s="17" t="s">
        <v>162</v>
      </c>
      <c r="BE365" s="230">
        <f>IF(N365="základní",J365,0)</f>
        <v>0</v>
      </c>
      <c r="BF365" s="230">
        <f>IF(N365="snížená",J365,0)</f>
        <v>0</v>
      </c>
      <c r="BG365" s="230">
        <f>IF(N365="zákl. přenesená",J365,0)</f>
        <v>0</v>
      </c>
      <c r="BH365" s="230">
        <f>IF(N365="sníž. přenesená",J365,0)</f>
        <v>0</v>
      </c>
      <c r="BI365" s="230">
        <f>IF(N365="nulová",J365,0)</f>
        <v>0</v>
      </c>
      <c r="BJ365" s="17" t="s">
        <v>86</v>
      </c>
      <c r="BK365" s="230">
        <f>ROUND(I365*H365,2)</f>
        <v>0</v>
      </c>
      <c r="BL365" s="17" t="s">
        <v>767</v>
      </c>
      <c r="BM365" s="229" t="s">
        <v>2969</v>
      </c>
    </row>
    <row r="366" s="2" customFormat="1" ht="24.15" customHeight="1">
      <c r="A366" s="38"/>
      <c r="B366" s="39"/>
      <c r="C366" s="273" t="s">
        <v>1393</v>
      </c>
      <c r="D366" s="273" t="s">
        <v>616</v>
      </c>
      <c r="E366" s="274" t="s">
        <v>2970</v>
      </c>
      <c r="F366" s="275" t="s">
        <v>2968</v>
      </c>
      <c r="G366" s="276" t="s">
        <v>1677</v>
      </c>
      <c r="H366" s="277">
        <v>14</v>
      </c>
      <c r="I366" s="278"/>
      <c r="J366" s="279">
        <f>ROUND(I366*H366,2)</f>
        <v>0</v>
      </c>
      <c r="K366" s="275" t="s">
        <v>1</v>
      </c>
      <c r="L366" s="280"/>
      <c r="M366" s="281" t="s">
        <v>1</v>
      </c>
      <c r="N366" s="282" t="s">
        <v>43</v>
      </c>
      <c r="O366" s="91"/>
      <c r="P366" s="227">
        <f>O366*H366</f>
        <v>0</v>
      </c>
      <c r="Q366" s="227">
        <v>0</v>
      </c>
      <c r="R366" s="227">
        <f>Q366*H366</f>
        <v>0</v>
      </c>
      <c r="S366" s="227">
        <v>0</v>
      </c>
      <c r="T366" s="228">
        <f>S366*H366</f>
        <v>0</v>
      </c>
      <c r="U366" s="38"/>
      <c r="V366" s="38"/>
      <c r="W366" s="38"/>
      <c r="X366" s="38"/>
      <c r="Y366" s="38"/>
      <c r="Z366" s="38"/>
      <c r="AA366" s="38"/>
      <c r="AB366" s="38"/>
      <c r="AC366" s="38"/>
      <c r="AD366" s="38"/>
      <c r="AE366" s="38"/>
      <c r="AR366" s="229" t="s">
        <v>1735</v>
      </c>
      <c r="AT366" s="229" t="s">
        <v>616</v>
      </c>
      <c r="AU366" s="229" t="s">
        <v>86</v>
      </c>
      <c r="AY366" s="17" t="s">
        <v>162</v>
      </c>
      <c r="BE366" s="230">
        <f>IF(N366="základní",J366,0)</f>
        <v>0</v>
      </c>
      <c r="BF366" s="230">
        <f>IF(N366="snížená",J366,0)</f>
        <v>0</v>
      </c>
      <c r="BG366" s="230">
        <f>IF(N366="zákl. přenesená",J366,0)</f>
        <v>0</v>
      </c>
      <c r="BH366" s="230">
        <f>IF(N366="sníž. přenesená",J366,0)</f>
        <v>0</v>
      </c>
      <c r="BI366" s="230">
        <f>IF(N366="nulová",J366,0)</f>
        <v>0</v>
      </c>
      <c r="BJ366" s="17" t="s">
        <v>86</v>
      </c>
      <c r="BK366" s="230">
        <f>ROUND(I366*H366,2)</f>
        <v>0</v>
      </c>
      <c r="BL366" s="17" t="s">
        <v>767</v>
      </c>
      <c r="BM366" s="229" t="s">
        <v>2971</v>
      </c>
    </row>
    <row r="367" s="2" customFormat="1" ht="24.15" customHeight="1">
      <c r="A367" s="38"/>
      <c r="B367" s="39"/>
      <c r="C367" s="218" t="s">
        <v>1399</v>
      </c>
      <c r="D367" s="218" t="s">
        <v>165</v>
      </c>
      <c r="E367" s="219" t="s">
        <v>2972</v>
      </c>
      <c r="F367" s="220" t="s">
        <v>2973</v>
      </c>
      <c r="G367" s="221" t="s">
        <v>1677</v>
      </c>
      <c r="H367" s="222">
        <v>5</v>
      </c>
      <c r="I367" s="223"/>
      <c r="J367" s="224">
        <f>ROUND(I367*H367,2)</f>
        <v>0</v>
      </c>
      <c r="K367" s="220" t="s">
        <v>1</v>
      </c>
      <c r="L367" s="44"/>
      <c r="M367" s="225" t="s">
        <v>1</v>
      </c>
      <c r="N367" s="226" t="s">
        <v>43</v>
      </c>
      <c r="O367" s="91"/>
      <c r="P367" s="227">
        <f>O367*H367</f>
        <v>0</v>
      </c>
      <c r="Q367" s="227">
        <v>0</v>
      </c>
      <c r="R367" s="227">
        <f>Q367*H367</f>
        <v>0</v>
      </c>
      <c r="S367" s="227">
        <v>0</v>
      </c>
      <c r="T367" s="228">
        <f>S367*H367</f>
        <v>0</v>
      </c>
      <c r="U367" s="38"/>
      <c r="V367" s="38"/>
      <c r="W367" s="38"/>
      <c r="X367" s="38"/>
      <c r="Y367" s="38"/>
      <c r="Z367" s="38"/>
      <c r="AA367" s="38"/>
      <c r="AB367" s="38"/>
      <c r="AC367" s="38"/>
      <c r="AD367" s="38"/>
      <c r="AE367" s="38"/>
      <c r="AR367" s="229" t="s">
        <v>767</v>
      </c>
      <c r="AT367" s="229" t="s">
        <v>165</v>
      </c>
      <c r="AU367" s="229" t="s">
        <v>86</v>
      </c>
      <c r="AY367" s="17" t="s">
        <v>162</v>
      </c>
      <c r="BE367" s="230">
        <f>IF(N367="základní",J367,0)</f>
        <v>0</v>
      </c>
      <c r="BF367" s="230">
        <f>IF(N367="snížená",J367,0)</f>
        <v>0</v>
      </c>
      <c r="BG367" s="230">
        <f>IF(N367="zákl. přenesená",J367,0)</f>
        <v>0</v>
      </c>
      <c r="BH367" s="230">
        <f>IF(N367="sníž. přenesená",J367,0)</f>
        <v>0</v>
      </c>
      <c r="BI367" s="230">
        <f>IF(N367="nulová",J367,0)</f>
        <v>0</v>
      </c>
      <c r="BJ367" s="17" t="s">
        <v>86</v>
      </c>
      <c r="BK367" s="230">
        <f>ROUND(I367*H367,2)</f>
        <v>0</v>
      </c>
      <c r="BL367" s="17" t="s">
        <v>767</v>
      </c>
      <c r="BM367" s="229" t="s">
        <v>2974</v>
      </c>
    </row>
    <row r="368" s="2" customFormat="1" ht="24.15" customHeight="1">
      <c r="A368" s="38"/>
      <c r="B368" s="39"/>
      <c r="C368" s="273" t="s">
        <v>1404</v>
      </c>
      <c r="D368" s="273" t="s">
        <v>616</v>
      </c>
      <c r="E368" s="274" t="s">
        <v>2975</v>
      </c>
      <c r="F368" s="275" t="s">
        <v>2973</v>
      </c>
      <c r="G368" s="276" t="s">
        <v>1677</v>
      </c>
      <c r="H368" s="277">
        <v>5</v>
      </c>
      <c r="I368" s="278"/>
      <c r="J368" s="279">
        <f>ROUND(I368*H368,2)</f>
        <v>0</v>
      </c>
      <c r="K368" s="275" t="s">
        <v>1</v>
      </c>
      <c r="L368" s="280"/>
      <c r="M368" s="281" t="s">
        <v>1</v>
      </c>
      <c r="N368" s="282" t="s">
        <v>43</v>
      </c>
      <c r="O368" s="91"/>
      <c r="P368" s="227">
        <f>O368*H368</f>
        <v>0</v>
      </c>
      <c r="Q368" s="227">
        <v>0</v>
      </c>
      <c r="R368" s="227">
        <f>Q368*H368</f>
        <v>0</v>
      </c>
      <c r="S368" s="227">
        <v>0</v>
      </c>
      <c r="T368" s="228">
        <f>S368*H368</f>
        <v>0</v>
      </c>
      <c r="U368" s="38"/>
      <c r="V368" s="38"/>
      <c r="W368" s="38"/>
      <c r="X368" s="38"/>
      <c r="Y368" s="38"/>
      <c r="Z368" s="38"/>
      <c r="AA368" s="38"/>
      <c r="AB368" s="38"/>
      <c r="AC368" s="38"/>
      <c r="AD368" s="38"/>
      <c r="AE368" s="38"/>
      <c r="AR368" s="229" t="s">
        <v>1735</v>
      </c>
      <c r="AT368" s="229" t="s">
        <v>616</v>
      </c>
      <c r="AU368" s="229" t="s">
        <v>86</v>
      </c>
      <c r="AY368" s="17" t="s">
        <v>162</v>
      </c>
      <c r="BE368" s="230">
        <f>IF(N368="základní",J368,0)</f>
        <v>0</v>
      </c>
      <c r="BF368" s="230">
        <f>IF(N368="snížená",J368,0)</f>
        <v>0</v>
      </c>
      <c r="BG368" s="230">
        <f>IF(N368="zákl. přenesená",J368,0)</f>
        <v>0</v>
      </c>
      <c r="BH368" s="230">
        <f>IF(N368="sníž. přenesená",J368,0)</f>
        <v>0</v>
      </c>
      <c r="BI368" s="230">
        <f>IF(N368="nulová",J368,0)</f>
        <v>0</v>
      </c>
      <c r="BJ368" s="17" t="s">
        <v>86</v>
      </c>
      <c r="BK368" s="230">
        <f>ROUND(I368*H368,2)</f>
        <v>0</v>
      </c>
      <c r="BL368" s="17" t="s">
        <v>767</v>
      </c>
      <c r="BM368" s="229" t="s">
        <v>2976</v>
      </c>
    </row>
    <row r="369" s="2" customFormat="1" ht="37.8" customHeight="1">
      <c r="A369" s="38"/>
      <c r="B369" s="39"/>
      <c r="C369" s="218" t="s">
        <v>1410</v>
      </c>
      <c r="D369" s="218" t="s">
        <v>165</v>
      </c>
      <c r="E369" s="219" t="s">
        <v>2977</v>
      </c>
      <c r="F369" s="220" t="s">
        <v>2978</v>
      </c>
      <c r="G369" s="221" t="s">
        <v>1677</v>
      </c>
      <c r="H369" s="222">
        <v>6</v>
      </c>
      <c r="I369" s="223"/>
      <c r="J369" s="224">
        <f>ROUND(I369*H369,2)</f>
        <v>0</v>
      </c>
      <c r="K369" s="220" t="s">
        <v>1</v>
      </c>
      <c r="L369" s="44"/>
      <c r="M369" s="225" t="s">
        <v>1</v>
      </c>
      <c r="N369" s="226" t="s">
        <v>43</v>
      </c>
      <c r="O369" s="91"/>
      <c r="P369" s="227">
        <f>O369*H369</f>
        <v>0</v>
      </c>
      <c r="Q369" s="227">
        <v>0</v>
      </c>
      <c r="R369" s="227">
        <f>Q369*H369</f>
        <v>0</v>
      </c>
      <c r="S369" s="227">
        <v>0</v>
      </c>
      <c r="T369" s="228">
        <f>S369*H369</f>
        <v>0</v>
      </c>
      <c r="U369" s="38"/>
      <c r="V369" s="38"/>
      <c r="W369" s="38"/>
      <c r="X369" s="38"/>
      <c r="Y369" s="38"/>
      <c r="Z369" s="38"/>
      <c r="AA369" s="38"/>
      <c r="AB369" s="38"/>
      <c r="AC369" s="38"/>
      <c r="AD369" s="38"/>
      <c r="AE369" s="38"/>
      <c r="AR369" s="229" t="s">
        <v>767</v>
      </c>
      <c r="AT369" s="229" t="s">
        <v>165</v>
      </c>
      <c r="AU369" s="229" t="s">
        <v>86</v>
      </c>
      <c r="AY369" s="17" t="s">
        <v>162</v>
      </c>
      <c r="BE369" s="230">
        <f>IF(N369="základní",J369,0)</f>
        <v>0</v>
      </c>
      <c r="BF369" s="230">
        <f>IF(N369="snížená",J369,0)</f>
        <v>0</v>
      </c>
      <c r="BG369" s="230">
        <f>IF(N369="zákl. přenesená",J369,0)</f>
        <v>0</v>
      </c>
      <c r="BH369" s="230">
        <f>IF(N369="sníž. přenesená",J369,0)</f>
        <v>0</v>
      </c>
      <c r="BI369" s="230">
        <f>IF(N369="nulová",J369,0)</f>
        <v>0</v>
      </c>
      <c r="BJ369" s="17" t="s">
        <v>86</v>
      </c>
      <c r="BK369" s="230">
        <f>ROUND(I369*H369,2)</f>
        <v>0</v>
      </c>
      <c r="BL369" s="17" t="s">
        <v>767</v>
      </c>
      <c r="BM369" s="229" t="s">
        <v>2979</v>
      </c>
    </row>
    <row r="370" s="2" customFormat="1" ht="37.8" customHeight="1">
      <c r="A370" s="38"/>
      <c r="B370" s="39"/>
      <c r="C370" s="273" t="s">
        <v>1415</v>
      </c>
      <c r="D370" s="273" t="s">
        <v>616</v>
      </c>
      <c r="E370" s="274" t="s">
        <v>2980</v>
      </c>
      <c r="F370" s="275" t="s">
        <v>2978</v>
      </c>
      <c r="G370" s="276" t="s">
        <v>1677</v>
      </c>
      <c r="H370" s="277">
        <v>6</v>
      </c>
      <c r="I370" s="278"/>
      <c r="J370" s="279">
        <f>ROUND(I370*H370,2)</f>
        <v>0</v>
      </c>
      <c r="K370" s="275" t="s">
        <v>1</v>
      </c>
      <c r="L370" s="280"/>
      <c r="M370" s="281" t="s">
        <v>1</v>
      </c>
      <c r="N370" s="282" t="s">
        <v>43</v>
      </c>
      <c r="O370" s="91"/>
      <c r="P370" s="227">
        <f>O370*H370</f>
        <v>0</v>
      </c>
      <c r="Q370" s="227">
        <v>0</v>
      </c>
      <c r="R370" s="227">
        <f>Q370*H370</f>
        <v>0</v>
      </c>
      <c r="S370" s="227">
        <v>0</v>
      </c>
      <c r="T370" s="228">
        <f>S370*H370</f>
        <v>0</v>
      </c>
      <c r="U370" s="38"/>
      <c r="V370" s="38"/>
      <c r="W370" s="38"/>
      <c r="X370" s="38"/>
      <c r="Y370" s="38"/>
      <c r="Z370" s="38"/>
      <c r="AA370" s="38"/>
      <c r="AB370" s="38"/>
      <c r="AC370" s="38"/>
      <c r="AD370" s="38"/>
      <c r="AE370" s="38"/>
      <c r="AR370" s="229" t="s">
        <v>1735</v>
      </c>
      <c r="AT370" s="229" t="s">
        <v>616</v>
      </c>
      <c r="AU370" s="229" t="s">
        <v>86</v>
      </c>
      <c r="AY370" s="17" t="s">
        <v>162</v>
      </c>
      <c r="BE370" s="230">
        <f>IF(N370="základní",J370,0)</f>
        <v>0</v>
      </c>
      <c r="BF370" s="230">
        <f>IF(N370="snížená",J370,0)</f>
        <v>0</v>
      </c>
      <c r="BG370" s="230">
        <f>IF(N370="zákl. přenesená",J370,0)</f>
        <v>0</v>
      </c>
      <c r="BH370" s="230">
        <f>IF(N370="sníž. přenesená",J370,0)</f>
        <v>0</v>
      </c>
      <c r="BI370" s="230">
        <f>IF(N370="nulová",J370,0)</f>
        <v>0</v>
      </c>
      <c r="BJ370" s="17" t="s">
        <v>86</v>
      </c>
      <c r="BK370" s="230">
        <f>ROUND(I370*H370,2)</f>
        <v>0</v>
      </c>
      <c r="BL370" s="17" t="s">
        <v>767</v>
      </c>
      <c r="BM370" s="229" t="s">
        <v>2981</v>
      </c>
    </row>
    <row r="371" s="2" customFormat="1" ht="49.05" customHeight="1">
      <c r="A371" s="38"/>
      <c r="B371" s="39"/>
      <c r="C371" s="218" t="s">
        <v>1419</v>
      </c>
      <c r="D371" s="218" t="s">
        <v>165</v>
      </c>
      <c r="E371" s="219" t="s">
        <v>2982</v>
      </c>
      <c r="F371" s="220" t="s">
        <v>2983</v>
      </c>
      <c r="G371" s="221" t="s">
        <v>1677</v>
      </c>
      <c r="H371" s="222">
        <v>9</v>
      </c>
      <c r="I371" s="223"/>
      <c r="J371" s="224">
        <f>ROUND(I371*H371,2)</f>
        <v>0</v>
      </c>
      <c r="K371" s="220" t="s">
        <v>1</v>
      </c>
      <c r="L371" s="44"/>
      <c r="M371" s="225" t="s">
        <v>1</v>
      </c>
      <c r="N371" s="226" t="s">
        <v>43</v>
      </c>
      <c r="O371" s="91"/>
      <c r="P371" s="227">
        <f>O371*H371</f>
        <v>0</v>
      </c>
      <c r="Q371" s="227">
        <v>0</v>
      </c>
      <c r="R371" s="227">
        <f>Q371*H371</f>
        <v>0</v>
      </c>
      <c r="S371" s="227">
        <v>0</v>
      </c>
      <c r="T371" s="228">
        <f>S371*H371</f>
        <v>0</v>
      </c>
      <c r="U371" s="38"/>
      <c r="V371" s="38"/>
      <c r="W371" s="38"/>
      <c r="X371" s="38"/>
      <c r="Y371" s="38"/>
      <c r="Z371" s="38"/>
      <c r="AA371" s="38"/>
      <c r="AB371" s="38"/>
      <c r="AC371" s="38"/>
      <c r="AD371" s="38"/>
      <c r="AE371" s="38"/>
      <c r="AR371" s="229" t="s">
        <v>767</v>
      </c>
      <c r="AT371" s="229" t="s">
        <v>165</v>
      </c>
      <c r="AU371" s="229" t="s">
        <v>86</v>
      </c>
      <c r="AY371" s="17" t="s">
        <v>162</v>
      </c>
      <c r="BE371" s="230">
        <f>IF(N371="základní",J371,0)</f>
        <v>0</v>
      </c>
      <c r="BF371" s="230">
        <f>IF(N371="snížená",J371,0)</f>
        <v>0</v>
      </c>
      <c r="BG371" s="230">
        <f>IF(N371="zákl. přenesená",J371,0)</f>
        <v>0</v>
      </c>
      <c r="BH371" s="230">
        <f>IF(N371="sníž. přenesená",J371,0)</f>
        <v>0</v>
      </c>
      <c r="BI371" s="230">
        <f>IF(N371="nulová",J371,0)</f>
        <v>0</v>
      </c>
      <c r="BJ371" s="17" t="s">
        <v>86</v>
      </c>
      <c r="BK371" s="230">
        <f>ROUND(I371*H371,2)</f>
        <v>0</v>
      </c>
      <c r="BL371" s="17" t="s">
        <v>767</v>
      </c>
      <c r="BM371" s="229" t="s">
        <v>2984</v>
      </c>
    </row>
    <row r="372" s="2" customFormat="1" ht="49.05" customHeight="1">
      <c r="A372" s="38"/>
      <c r="B372" s="39"/>
      <c r="C372" s="273" t="s">
        <v>1423</v>
      </c>
      <c r="D372" s="273" t="s">
        <v>616</v>
      </c>
      <c r="E372" s="274" t="s">
        <v>2985</v>
      </c>
      <c r="F372" s="275" t="s">
        <v>2983</v>
      </c>
      <c r="G372" s="276" t="s">
        <v>1677</v>
      </c>
      <c r="H372" s="277">
        <v>9</v>
      </c>
      <c r="I372" s="278"/>
      <c r="J372" s="279">
        <f>ROUND(I372*H372,2)</f>
        <v>0</v>
      </c>
      <c r="K372" s="275" t="s">
        <v>1</v>
      </c>
      <c r="L372" s="280"/>
      <c r="M372" s="281" t="s">
        <v>1</v>
      </c>
      <c r="N372" s="282" t="s">
        <v>43</v>
      </c>
      <c r="O372" s="91"/>
      <c r="P372" s="227">
        <f>O372*H372</f>
        <v>0</v>
      </c>
      <c r="Q372" s="227">
        <v>0</v>
      </c>
      <c r="R372" s="227">
        <f>Q372*H372</f>
        <v>0</v>
      </c>
      <c r="S372" s="227">
        <v>0</v>
      </c>
      <c r="T372" s="228">
        <f>S372*H372</f>
        <v>0</v>
      </c>
      <c r="U372" s="38"/>
      <c r="V372" s="38"/>
      <c r="W372" s="38"/>
      <c r="X372" s="38"/>
      <c r="Y372" s="38"/>
      <c r="Z372" s="38"/>
      <c r="AA372" s="38"/>
      <c r="AB372" s="38"/>
      <c r="AC372" s="38"/>
      <c r="AD372" s="38"/>
      <c r="AE372" s="38"/>
      <c r="AR372" s="229" t="s">
        <v>1735</v>
      </c>
      <c r="AT372" s="229" t="s">
        <v>616</v>
      </c>
      <c r="AU372" s="229" t="s">
        <v>86</v>
      </c>
      <c r="AY372" s="17" t="s">
        <v>162</v>
      </c>
      <c r="BE372" s="230">
        <f>IF(N372="základní",J372,0)</f>
        <v>0</v>
      </c>
      <c r="BF372" s="230">
        <f>IF(N372="snížená",J372,0)</f>
        <v>0</v>
      </c>
      <c r="BG372" s="230">
        <f>IF(N372="zákl. přenesená",J372,0)</f>
        <v>0</v>
      </c>
      <c r="BH372" s="230">
        <f>IF(N372="sníž. přenesená",J372,0)</f>
        <v>0</v>
      </c>
      <c r="BI372" s="230">
        <f>IF(N372="nulová",J372,0)</f>
        <v>0</v>
      </c>
      <c r="BJ372" s="17" t="s">
        <v>86</v>
      </c>
      <c r="BK372" s="230">
        <f>ROUND(I372*H372,2)</f>
        <v>0</v>
      </c>
      <c r="BL372" s="17" t="s">
        <v>767</v>
      </c>
      <c r="BM372" s="229" t="s">
        <v>2986</v>
      </c>
    </row>
    <row r="373" s="2" customFormat="1" ht="24.15" customHeight="1">
      <c r="A373" s="38"/>
      <c r="B373" s="39"/>
      <c r="C373" s="218" t="s">
        <v>1427</v>
      </c>
      <c r="D373" s="218" t="s">
        <v>165</v>
      </c>
      <c r="E373" s="219" t="s">
        <v>2987</v>
      </c>
      <c r="F373" s="220" t="s">
        <v>2988</v>
      </c>
      <c r="G373" s="221" t="s">
        <v>1677</v>
      </c>
      <c r="H373" s="222">
        <v>1</v>
      </c>
      <c r="I373" s="223"/>
      <c r="J373" s="224">
        <f>ROUND(I373*H373,2)</f>
        <v>0</v>
      </c>
      <c r="K373" s="220" t="s">
        <v>1</v>
      </c>
      <c r="L373" s="44"/>
      <c r="M373" s="225" t="s">
        <v>1</v>
      </c>
      <c r="N373" s="226" t="s">
        <v>43</v>
      </c>
      <c r="O373" s="91"/>
      <c r="P373" s="227">
        <f>O373*H373</f>
        <v>0</v>
      </c>
      <c r="Q373" s="227">
        <v>0</v>
      </c>
      <c r="R373" s="227">
        <f>Q373*H373</f>
        <v>0</v>
      </c>
      <c r="S373" s="227">
        <v>0</v>
      </c>
      <c r="T373" s="228">
        <f>S373*H373</f>
        <v>0</v>
      </c>
      <c r="U373" s="38"/>
      <c r="V373" s="38"/>
      <c r="W373" s="38"/>
      <c r="X373" s="38"/>
      <c r="Y373" s="38"/>
      <c r="Z373" s="38"/>
      <c r="AA373" s="38"/>
      <c r="AB373" s="38"/>
      <c r="AC373" s="38"/>
      <c r="AD373" s="38"/>
      <c r="AE373" s="38"/>
      <c r="AR373" s="229" t="s">
        <v>767</v>
      </c>
      <c r="AT373" s="229" t="s">
        <v>165</v>
      </c>
      <c r="AU373" s="229" t="s">
        <v>86</v>
      </c>
      <c r="AY373" s="17" t="s">
        <v>162</v>
      </c>
      <c r="BE373" s="230">
        <f>IF(N373="základní",J373,0)</f>
        <v>0</v>
      </c>
      <c r="BF373" s="230">
        <f>IF(N373="snížená",J373,0)</f>
        <v>0</v>
      </c>
      <c r="BG373" s="230">
        <f>IF(N373="zákl. přenesená",J373,0)</f>
        <v>0</v>
      </c>
      <c r="BH373" s="230">
        <f>IF(N373="sníž. přenesená",J373,0)</f>
        <v>0</v>
      </c>
      <c r="BI373" s="230">
        <f>IF(N373="nulová",J373,0)</f>
        <v>0</v>
      </c>
      <c r="BJ373" s="17" t="s">
        <v>86</v>
      </c>
      <c r="BK373" s="230">
        <f>ROUND(I373*H373,2)</f>
        <v>0</v>
      </c>
      <c r="BL373" s="17" t="s">
        <v>767</v>
      </c>
      <c r="BM373" s="229" t="s">
        <v>2989</v>
      </c>
    </row>
    <row r="374" s="2" customFormat="1" ht="24.15" customHeight="1">
      <c r="A374" s="38"/>
      <c r="B374" s="39"/>
      <c r="C374" s="273" t="s">
        <v>1431</v>
      </c>
      <c r="D374" s="273" t="s">
        <v>616</v>
      </c>
      <c r="E374" s="274" t="s">
        <v>2990</v>
      </c>
      <c r="F374" s="275" t="s">
        <v>2988</v>
      </c>
      <c r="G374" s="276" t="s">
        <v>1677</v>
      </c>
      <c r="H374" s="277">
        <v>1</v>
      </c>
      <c r="I374" s="278"/>
      <c r="J374" s="279">
        <f>ROUND(I374*H374,2)</f>
        <v>0</v>
      </c>
      <c r="K374" s="275" t="s">
        <v>1</v>
      </c>
      <c r="L374" s="280"/>
      <c r="M374" s="281" t="s">
        <v>1</v>
      </c>
      <c r="N374" s="282" t="s">
        <v>43</v>
      </c>
      <c r="O374" s="91"/>
      <c r="P374" s="227">
        <f>O374*H374</f>
        <v>0</v>
      </c>
      <c r="Q374" s="227">
        <v>0</v>
      </c>
      <c r="R374" s="227">
        <f>Q374*H374</f>
        <v>0</v>
      </c>
      <c r="S374" s="227">
        <v>0</v>
      </c>
      <c r="T374" s="228">
        <f>S374*H374</f>
        <v>0</v>
      </c>
      <c r="U374" s="38"/>
      <c r="V374" s="38"/>
      <c r="W374" s="38"/>
      <c r="X374" s="38"/>
      <c r="Y374" s="38"/>
      <c r="Z374" s="38"/>
      <c r="AA374" s="38"/>
      <c r="AB374" s="38"/>
      <c r="AC374" s="38"/>
      <c r="AD374" s="38"/>
      <c r="AE374" s="38"/>
      <c r="AR374" s="229" t="s">
        <v>1735</v>
      </c>
      <c r="AT374" s="229" t="s">
        <v>616</v>
      </c>
      <c r="AU374" s="229" t="s">
        <v>86</v>
      </c>
      <c r="AY374" s="17" t="s">
        <v>162</v>
      </c>
      <c r="BE374" s="230">
        <f>IF(N374="základní",J374,0)</f>
        <v>0</v>
      </c>
      <c r="BF374" s="230">
        <f>IF(N374="snížená",J374,0)</f>
        <v>0</v>
      </c>
      <c r="BG374" s="230">
        <f>IF(N374="zákl. přenesená",J374,0)</f>
        <v>0</v>
      </c>
      <c r="BH374" s="230">
        <f>IF(N374="sníž. přenesená",J374,0)</f>
        <v>0</v>
      </c>
      <c r="BI374" s="230">
        <f>IF(N374="nulová",J374,0)</f>
        <v>0</v>
      </c>
      <c r="BJ374" s="17" t="s">
        <v>86</v>
      </c>
      <c r="BK374" s="230">
        <f>ROUND(I374*H374,2)</f>
        <v>0</v>
      </c>
      <c r="BL374" s="17" t="s">
        <v>767</v>
      </c>
      <c r="BM374" s="229" t="s">
        <v>2991</v>
      </c>
    </row>
    <row r="375" s="2" customFormat="1" ht="16.5" customHeight="1">
      <c r="A375" s="38"/>
      <c r="B375" s="39"/>
      <c r="C375" s="218" t="s">
        <v>1435</v>
      </c>
      <c r="D375" s="218" t="s">
        <v>165</v>
      </c>
      <c r="E375" s="219" t="s">
        <v>2992</v>
      </c>
      <c r="F375" s="220" t="s">
        <v>2993</v>
      </c>
      <c r="G375" s="221" t="s">
        <v>2994</v>
      </c>
      <c r="H375" s="222">
        <v>1</v>
      </c>
      <c r="I375" s="223"/>
      <c r="J375" s="224">
        <f>ROUND(I375*H375,2)</f>
        <v>0</v>
      </c>
      <c r="K375" s="220" t="s">
        <v>1</v>
      </c>
      <c r="L375" s="44"/>
      <c r="M375" s="225" t="s">
        <v>1</v>
      </c>
      <c r="N375" s="226" t="s">
        <v>43</v>
      </c>
      <c r="O375" s="91"/>
      <c r="P375" s="227">
        <f>O375*H375</f>
        <v>0</v>
      </c>
      <c r="Q375" s="227">
        <v>0</v>
      </c>
      <c r="R375" s="227">
        <f>Q375*H375</f>
        <v>0</v>
      </c>
      <c r="S375" s="227">
        <v>0</v>
      </c>
      <c r="T375" s="228">
        <f>S375*H375</f>
        <v>0</v>
      </c>
      <c r="U375" s="38"/>
      <c r="V375" s="38"/>
      <c r="W375" s="38"/>
      <c r="X375" s="38"/>
      <c r="Y375" s="38"/>
      <c r="Z375" s="38"/>
      <c r="AA375" s="38"/>
      <c r="AB375" s="38"/>
      <c r="AC375" s="38"/>
      <c r="AD375" s="38"/>
      <c r="AE375" s="38"/>
      <c r="AR375" s="229" t="s">
        <v>767</v>
      </c>
      <c r="AT375" s="229" t="s">
        <v>165</v>
      </c>
      <c r="AU375" s="229" t="s">
        <v>86</v>
      </c>
      <c r="AY375" s="17" t="s">
        <v>162</v>
      </c>
      <c r="BE375" s="230">
        <f>IF(N375="základní",J375,0)</f>
        <v>0</v>
      </c>
      <c r="BF375" s="230">
        <f>IF(N375="snížená",J375,0)</f>
        <v>0</v>
      </c>
      <c r="BG375" s="230">
        <f>IF(N375="zákl. přenesená",J375,0)</f>
        <v>0</v>
      </c>
      <c r="BH375" s="230">
        <f>IF(N375="sníž. přenesená",J375,0)</f>
        <v>0</v>
      </c>
      <c r="BI375" s="230">
        <f>IF(N375="nulová",J375,0)</f>
        <v>0</v>
      </c>
      <c r="BJ375" s="17" t="s">
        <v>86</v>
      </c>
      <c r="BK375" s="230">
        <f>ROUND(I375*H375,2)</f>
        <v>0</v>
      </c>
      <c r="BL375" s="17" t="s">
        <v>767</v>
      </c>
      <c r="BM375" s="229" t="s">
        <v>2995</v>
      </c>
    </row>
    <row r="376" s="2" customFormat="1" ht="16.5" customHeight="1">
      <c r="A376" s="38"/>
      <c r="B376" s="39"/>
      <c r="C376" s="273" t="s">
        <v>1440</v>
      </c>
      <c r="D376" s="273" t="s">
        <v>616</v>
      </c>
      <c r="E376" s="274" t="s">
        <v>2996</v>
      </c>
      <c r="F376" s="275" t="s">
        <v>2993</v>
      </c>
      <c r="G376" s="276" t="s">
        <v>2994</v>
      </c>
      <c r="H376" s="277">
        <v>1</v>
      </c>
      <c r="I376" s="278"/>
      <c r="J376" s="279">
        <f>ROUND(I376*H376,2)</f>
        <v>0</v>
      </c>
      <c r="K376" s="275" t="s">
        <v>1</v>
      </c>
      <c r="L376" s="280"/>
      <c r="M376" s="281" t="s">
        <v>1</v>
      </c>
      <c r="N376" s="282" t="s">
        <v>43</v>
      </c>
      <c r="O376" s="91"/>
      <c r="P376" s="227">
        <f>O376*H376</f>
        <v>0</v>
      </c>
      <c r="Q376" s="227">
        <v>0</v>
      </c>
      <c r="R376" s="227">
        <f>Q376*H376</f>
        <v>0</v>
      </c>
      <c r="S376" s="227">
        <v>0</v>
      </c>
      <c r="T376" s="228">
        <f>S376*H376</f>
        <v>0</v>
      </c>
      <c r="U376" s="38"/>
      <c r="V376" s="38"/>
      <c r="W376" s="38"/>
      <c r="X376" s="38"/>
      <c r="Y376" s="38"/>
      <c r="Z376" s="38"/>
      <c r="AA376" s="38"/>
      <c r="AB376" s="38"/>
      <c r="AC376" s="38"/>
      <c r="AD376" s="38"/>
      <c r="AE376" s="38"/>
      <c r="AR376" s="229" t="s">
        <v>1735</v>
      </c>
      <c r="AT376" s="229" t="s">
        <v>616</v>
      </c>
      <c r="AU376" s="229" t="s">
        <v>86</v>
      </c>
      <c r="AY376" s="17" t="s">
        <v>162</v>
      </c>
      <c r="BE376" s="230">
        <f>IF(N376="základní",J376,0)</f>
        <v>0</v>
      </c>
      <c r="BF376" s="230">
        <f>IF(N376="snížená",J376,0)</f>
        <v>0</v>
      </c>
      <c r="BG376" s="230">
        <f>IF(N376="zákl. přenesená",J376,0)</f>
        <v>0</v>
      </c>
      <c r="BH376" s="230">
        <f>IF(N376="sníž. přenesená",J376,0)</f>
        <v>0</v>
      </c>
      <c r="BI376" s="230">
        <f>IF(N376="nulová",J376,0)</f>
        <v>0</v>
      </c>
      <c r="BJ376" s="17" t="s">
        <v>86</v>
      </c>
      <c r="BK376" s="230">
        <f>ROUND(I376*H376,2)</f>
        <v>0</v>
      </c>
      <c r="BL376" s="17" t="s">
        <v>767</v>
      </c>
      <c r="BM376" s="229" t="s">
        <v>2997</v>
      </c>
    </row>
    <row r="377" s="12" customFormat="1" ht="22.8" customHeight="1">
      <c r="A377" s="12"/>
      <c r="B377" s="202"/>
      <c r="C377" s="203"/>
      <c r="D377" s="204" t="s">
        <v>77</v>
      </c>
      <c r="E377" s="216" t="s">
        <v>2998</v>
      </c>
      <c r="F377" s="216" t="s">
        <v>2999</v>
      </c>
      <c r="G377" s="203"/>
      <c r="H377" s="203"/>
      <c r="I377" s="206"/>
      <c r="J377" s="217">
        <f>BK377</f>
        <v>0</v>
      </c>
      <c r="K377" s="203"/>
      <c r="L377" s="208"/>
      <c r="M377" s="209"/>
      <c r="N377" s="210"/>
      <c r="O377" s="210"/>
      <c r="P377" s="211">
        <v>0</v>
      </c>
      <c r="Q377" s="210"/>
      <c r="R377" s="211">
        <v>0</v>
      </c>
      <c r="S377" s="210"/>
      <c r="T377" s="212">
        <v>0</v>
      </c>
      <c r="U377" s="12"/>
      <c r="V377" s="12"/>
      <c r="W377" s="12"/>
      <c r="X377" s="12"/>
      <c r="Y377" s="12"/>
      <c r="Z377" s="12"/>
      <c r="AA377" s="12"/>
      <c r="AB377" s="12"/>
      <c r="AC377" s="12"/>
      <c r="AD377" s="12"/>
      <c r="AE377" s="12"/>
      <c r="AR377" s="213" t="s">
        <v>182</v>
      </c>
      <c r="AT377" s="214" t="s">
        <v>77</v>
      </c>
      <c r="AU377" s="214" t="s">
        <v>86</v>
      </c>
      <c r="AY377" s="213" t="s">
        <v>162</v>
      </c>
      <c r="BK377" s="215">
        <v>0</v>
      </c>
    </row>
    <row r="378" s="12" customFormat="1" ht="25.92" customHeight="1">
      <c r="A378" s="12"/>
      <c r="B378" s="202"/>
      <c r="C378" s="203"/>
      <c r="D378" s="204" t="s">
        <v>77</v>
      </c>
      <c r="E378" s="205" t="s">
        <v>3000</v>
      </c>
      <c r="F378" s="205" t="s">
        <v>3001</v>
      </c>
      <c r="G378" s="203"/>
      <c r="H378" s="203"/>
      <c r="I378" s="206"/>
      <c r="J378" s="207">
        <f>BK378</f>
        <v>0</v>
      </c>
      <c r="K378" s="203"/>
      <c r="L378" s="208"/>
      <c r="M378" s="209"/>
      <c r="N378" s="210"/>
      <c r="O378" s="210"/>
      <c r="P378" s="211">
        <f>SUM(P379:P387)</f>
        <v>0</v>
      </c>
      <c r="Q378" s="210"/>
      <c r="R378" s="211">
        <f>SUM(R379:R387)</f>
        <v>0</v>
      </c>
      <c r="S378" s="210"/>
      <c r="T378" s="212">
        <f>SUM(T379:T387)</f>
        <v>0</v>
      </c>
      <c r="U378" s="12"/>
      <c r="V378" s="12"/>
      <c r="W378" s="12"/>
      <c r="X378" s="12"/>
      <c r="Y378" s="12"/>
      <c r="Z378" s="12"/>
      <c r="AA378" s="12"/>
      <c r="AB378" s="12"/>
      <c r="AC378" s="12"/>
      <c r="AD378" s="12"/>
      <c r="AE378" s="12"/>
      <c r="AR378" s="213" t="s">
        <v>182</v>
      </c>
      <c r="AT378" s="214" t="s">
        <v>77</v>
      </c>
      <c r="AU378" s="214" t="s">
        <v>78</v>
      </c>
      <c r="AY378" s="213" t="s">
        <v>162</v>
      </c>
      <c r="BK378" s="215">
        <f>SUM(BK379:BK387)</f>
        <v>0</v>
      </c>
    </row>
    <row r="379" s="2" customFormat="1" ht="16.5" customHeight="1">
      <c r="A379" s="38"/>
      <c r="B379" s="39"/>
      <c r="C379" s="218" t="s">
        <v>1444</v>
      </c>
      <c r="D379" s="218" t="s">
        <v>165</v>
      </c>
      <c r="E379" s="219" t="s">
        <v>3002</v>
      </c>
      <c r="F379" s="220" t="s">
        <v>3003</v>
      </c>
      <c r="G379" s="221" t="s">
        <v>616</v>
      </c>
      <c r="H379" s="222">
        <v>135</v>
      </c>
      <c r="I379" s="223"/>
      <c r="J379" s="224">
        <f>ROUND(I379*H379,2)</f>
        <v>0</v>
      </c>
      <c r="K379" s="220" t="s">
        <v>1</v>
      </c>
      <c r="L379" s="44"/>
      <c r="M379" s="225" t="s">
        <v>1</v>
      </c>
      <c r="N379" s="226" t="s">
        <v>43</v>
      </c>
      <c r="O379" s="91"/>
      <c r="P379" s="227">
        <f>O379*H379</f>
        <v>0</v>
      </c>
      <c r="Q379" s="227">
        <v>0</v>
      </c>
      <c r="R379" s="227">
        <f>Q379*H379</f>
        <v>0</v>
      </c>
      <c r="S379" s="227">
        <v>0</v>
      </c>
      <c r="T379" s="228">
        <f>S379*H379</f>
        <v>0</v>
      </c>
      <c r="U379" s="38"/>
      <c r="V379" s="38"/>
      <c r="W379" s="38"/>
      <c r="X379" s="38"/>
      <c r="Y379" s="38"/>
      <c r="Z379" s="38"/>
      <c r="AA379" s="38"/>
      <c r="AB379" s="38"/>
      <c r="AC379" s="38"/>
      <c r="AD379" s="38"/>
      <c r="AE379" s="38"/>
      <c r="AR379" s="229" t="s">
        <v>767</v>
      </c>
      <c r="AT379" s="229" t="s">
        <v>165</v>
      </c>
      <c r="AU379" s="229" t="s">
        <v>86</v>
      </c>
      <c r="AY379" s="17" t="s">
        <v>162</v>
      </c>
      <c r="BE379" s="230">
        <f>IF(N379="základní",J379,0)</f>
        <v>0</v>
      </c>
      <c r="BF379" s="230">
        <f>IF(N379="snížená",J379,0)</f>
        <v>0</v>
      </c>
      <c r="BG379" s="230">
        <f>IF(N379="zákl. přenesená",J379,0)</f>
        <v>0</v>
      </c>
      <c r="BH379" s="230">
        <f>IF(N379="sníž. přenesená",J379,0)</f>
        <v>0</v>
      </c>
      <c r="BI379" s="230">
        <f>IF(N379="nulová",J379,0)</f>
        <v>0</v>
      </c>
      <c r="BJ379" s="17" t="s">
        <v>86</v>
      </c>
      <c r="BK379" s="230">
        <f>ROUND(I379*H379,2)</f>
        <v>0</v>
      </c>
      <c r="BL379" s="17" t="s">
        <v>767</v>
      </c>
      <c r="BM379" s="229" t="s">
        <v>3004</v>
      </c>
    </row>
    <row r="380" s="2" customFormat="1" ht="16.5" customHeight="1">
      <c r="A380" s="38"/>
      <c r="B380" s="39"/>
      <c r="C380" s="273" t="s">
        <v>1450</v>
      </c>
      <c r="D380" s="273" t="s">
        <v>616</v>
      </c>
      <c r="E380" s="274" t="s">
        <v>3005</v>
      </c>
      <c r="F380" s="275" t="s">
        <v>3003</v>
      </c>
      <c r="G380" s="276" t="s">
        <v>616</v>
      </c>
      <c r="H380" s="277">
        <v>135</v>
      </c>
      <c r="I380" s="278"/>
      <c r="J380" s="279">
        <f>ROUND(I380*H380,2)</f>
        <v>0</v>
      </c>
      <c r="K380" s="275" t="s">
        <v>1</v>
      </c>
      <c r="L380" s="280"/>
      <c r="M380" s="281" t="s">
        <v>1</v>
      </c>
      <c r="N380" s="282" t="s">
        <v>43</v>
      </c>
      <c r="O380" s="91"/>
      <c r="P380" s="227">
        <f>O380*H380</f>
        <v>0</v>
      </c>
      <c r="Q380" s="227">
        <v>0</v>
      </c>
      <c r="R380" s="227">
        <f>Q380*H380</f>
        <v>0</v>
      </c>
      <c r="S380" s="227">
        <v>0</v>
      </c>
      <c r="T380" s="228">
        <f>S380*H380</f>
        <v>0</v>
      </c>
      <c r="U380" s="38"/>
      <c r="V380" s="38"/>
      <c r="W380" s="38"/>
      <c r="X380" s="38"/>
      <c r="Y380" s="38"/>
      <c r="Z380" s="38"/>
      <c r="AA380" s="38"/>
      <c r="AB380" s="38"/>
      <c r="AC380" s="38"/>
      <c r="AD380" s="38"/>
      <c r="AE380" s="38"/>
      <c r="AR380" s="229" t="s">
        <v>1735</v>
      </c>
      <c r="AT380" s="229" t="s">
        <v>616</v>
      </c>
      <c r="AU380" s="229" t="s">
        <v>86</v>
      </c>
      <c r="AY380" s="17" t="s">
        <v>162</v>
      </c>
      <c r="BE380" s="230">
        <f>IF(N380="základní",J380,0)</f>
        <v>0</v>
      </c>
      <c r="BF380" s="230">
        <f>IF(N380="snížená",J380,0)</f>
        <v>0</v>
      </c>
      <c r="BG380" s="230">
        <f>IF(N380="zákl. přenesená",J380,0)</f>
        <v>0</v>
      </c>
      <c r="BH380" s="230">
        <f>IF(N380="sníž. přenesená",J380,0)</f>
        <v>0</v>
      </c>
      <c r="BI380" s="230">
        <f>IF(N380="nulová",J380,0)</f>
        <v>0</v>
      </c>
      <c r="BJ380" s="17" t="s">
        <v>86</v>
      </c>
      <c r="BK380" s="230">
        <f>ROUND(I380*H380,2)</f>
        <v>0</v>
      </c>
      <c r="BL380" s="17" t="s">
        <v>767</v>
      </c>
      <c r="BM380" s="229" t="s">
        <v>3006</v>
      </c>
    </row>
    <row r="381" s="2" customFormat="1">
      <c r="A381" s="38"/>
      <c r="B381" s="39"/>
      <c r="C381" s="40"/>
      <c r="D381" s="231" t="s">
        <v>172</v>
      </c>
      <c r="E381" s="40"/>
      <c r="F381" s="232" t="s">
        <v>3007</v>
      </c>
      <c r="G381" s="40"/>
      <c r="H381" s="40"/>
      <c r="I381" s="233"/>
      <c r="J381" s="40"/>
      <c r="K381" s="40"/>
      <c r="L381" s="44"/>
      <c r="M381" s="234"/>
      <c r="N381" s="235"/>
      <c r="O381" s="91"/>
      <c r="P381" s="91"/>
      <c r="Q381" s="91"/>
      <c r="R381" s="91"/>
      <c r="S381" s="91"/>
      <c r="T381" s="92"/>
      <c r="U381" s="38"/>
      <c r="V381" s="38"/>
      <c r="W381" s="38"/>
      <c r="X381" s="38"/>
      <c r="Y381" s="38"/>
      <c r="Z381" s="38"/>
      <c r="AA381" s="38"/>
      <c r="AB381" s="38"/>
      <c r="AC381" s="38"/>
      <c r="AD381" s="38"/>
      <c r="AE381" s="38"/>
      <c r="AT381" s="17" t="s">
        <v>172</v>
      </c>
      <c r="AU381" s="17" t="s">
        <v>86</v>
      </c>
    </row>
    <row r="382" s="2" customFormat="1" ht="21.75" customHeight="1">
      <c r="A382" s="38"/>
      <c r="B382" s="39"/>
      <c r="C382" s="218" t="s">
        <v>1454</v>
      </c>
      <c r="D382" s="218" t="s">
        <v>165</v>
      </c>
      <c r="E382" s="219" t="s">
        <v>3008</v>
      </c>
      <c r="F382" s="220" t="s">
        <v>3009</v>
      </c>
      <c r="G382" s="221" t="s">
        <v>616</v>
      </c>
      <c r="H382" s="222">
        <v>51</v>
      </c>
      <c r="I382" s="223"/>
      <c r="J382" s="224">
        <f>ROUND(I382*H382,2)</f>
        <v>0</v>
      </c>
      <c r="K382" s="220" t="s">
        <v>1</v>
      </c>
      <c r="L382" s="44"/>
      <c r="M382" s="225" t="s">
        <v>1</v>
      </c>
      <c r="N382" s="226" t="s">
        <v>43</v>
      </c>
      <c r="O382" s="91"/>
      <c r="P382" s="227">
        <f>O382*H382</f>
        <v>0</v>
      </c>
      <c r="Q382" s="227">
        <v>0</v>
      </c>
      <c r="R382" s="227">
        <f>Q382*H382</f>
        <v>0</v>
      </c>
      <c r="S382" s="227">
        <v>0</v>
      </c>
      <c r="T382" s="228">
        <f>S382*H382</f>
        <v>0</v>
      </c>
      <c r="U382" s="38"/>
      <c r="V382" s="38"/>
      <c r="W382" s="38"/>
      <c r="X382" s="38"/>
      <c r="Y382" s="38"/>
      <c r="Z382" s="38"/>
      <c r="AA382" s="38"/>
      <c r="AB382" s="38"/>
      <c r="AC382" s="38"/>
      <c r="AD382" s="38"/>
      <c r="AE382" s="38"/>
      <c r="AR382" s="229" t="s">
        <v>767</v>
      </c>
      <c r="AT382" s="229" t="s">
        <v>165</v>
      </c>
      <c r="AU382" s="229" t="s">
        <v>86</v>
      </c>
      <c r="AY382" s="17" t="s">
        <v>162</v>
      </c>
      <c r="BE382" s="230">
        <f>IF(N382="základní",J382,0)</f>
        <v>0</v>
      </c>
      <c r="BF382" s="230">
        <f>IF(N382="snížená",J382,0)</f>
        <v>0</v>
      </c>
      <c r="BG382" s="230">
        <f>IF(N382="zákl. přenesená",J382,0)</f>
        <v>0</v>
      </c>
      <c r="BH382" s="230">
        <f>IF(N382="sníž. přenesená",J382,0)</f>
        <v>0</v>
      </c>
      <c r="BI382" s="230">
        <f>IF(N382="nulová",J382,0)</f>
        <v>0</v>
      </c>
      <c r="BJ382" s="17" t="s">
        <v>86</v>
      </c>
      <c r="BK382" s="230">
        <f>ROUND(I382*H382,2)</f>
        <v>0</v>
      </c>
      <c r="BL382" s="17" t="s">
        <v>767</v>
      </c>
      <c r="BM382" s="229" t="s">
        <v>3010</v>
      </c>
    </row>
    <row r="383" s="2" customFormat="1" ht="21.75" customHeight="1">
      <c r="A383" s="38"/>
      <c r="B383" s="39"/>
      <c r="C383" s="273" t="s">
        <v>1458</v>
      </c>
      <c r="D383" s="273" t="s">
        <v>616</v>
      </c>
      <c r="E383" s="274" t="s">
        <v>3011</v>
      </c>
      <c r="F383" s="275" t="s">
        <v>3009</v>
      </c>
      <c r="G383" s="276" t="s">
        <v>616</v>
      </c>
      <c r="H383" s="277">
        <v>51</v>
      </c>
      <c r="I383" s="278"/>
      <c r="J383" s="279">
        <f>ROUND(I383*H383,2)</f>
        <v>0</v>
      </c>
      <c r="K383" s="275" t="s">
        <v>1</v>
      </c>
      <c r="L383" s="280"/>
      <c r="M383" s="281" t="s">
        <v>1</v>
      </c>
      <c r="N383" s="282" t="s">
        <v>43</v>
      </c>
      <c r="O383" s="91"/>
      <c r="P383" s="227">
        <f>O383*H383</f>
        <v>0</v>
      </c>
      <c r="Q383" s="227">
        <v>0</v>
      </c>
      <c r="R383" s="227">
        <f>Q383*H383</f>
        <v>0</v>
      </c>
      <c r="S383" s="227">
        <v>0</v>
      </c>
      <c r="T383" s="228">
        <f>S383*H383</f>
        <v>0</v>
      </c>
      <c r="U383" s="38"/>
      <c r="V383" s="38"/>
      <c r="W383" s="38"/>
      <c r="X383" s="38"/>
      <c r="Y383" s="38"/>
      <c r="Z383" s="38"/>
      <c r="AA383" s="38"/>
      <c r="AB383" s="38"/>
      <c r="AC383" s="38"/>
      <c r="AD383" s="38"/>
      <c r="AE383" s="38"/>
      <c r="AR383" s="229" t="s">
        <v>1735</v>
      </c>
      <c r="AT383" s="229" t="s">
        <v>616</v>
      </c>
      <c r="AU383" s="229" t="s">
        <v>86</v>
      </c>
      <c r="AY383" s="17" t="s">
        <v>162</v>
      </c>
      <c r="BE383" s="230">
        <f>IF(N383="základní",J383,0)</f>
        <v>0</v>
      </c>
      <c r="BF383" s="230">
        <f>IF(N383="snížená",J383,0)</f>
        <v>0</v>
      </c>
      <c r="BG383" s="230">
        <f>IF(N383="zákl. přenesená",J383,0)</f>
        <v>0</v>
      </c>
      <c r="BH383" s="230">
        <f>IF(N383="sníž. přenesená",J383,0)</f>
        <v>0</v>
      </c>
      <c r="BI383" s="230">
        <f>IF(N383="nulová",J383,0)</f>
        <v>0</v>
      </c>
      <c r="BJ383" s="17" t="s">
        <v>86</v>
      </c>
      <c r="BK383" s="230">
        <f>ROUND(I383*H383,2)</f>
        <v>0</v>
      </c>
      <c r="BL383" s="17" t="s">
        <v>767</v>
      </c>
      <c r="BM383" s="229" t="s">
        <v>3012</v>
      </c>
    </row>
    <row r="384" s="2" customFormat="1">
      <c r="A384" s="38"/>
      <c r="B384" s="39"/>
      <c r="C384" s="40"/>
      <c r="D384" s="231" t="s">
        <v>172</v>
      </c>
      <c r="E384" s="40"/>
      <c r="F384" s="232" t="s">
        <v>3013</v>
      </c>
      <c r="G384" s="40"/>
      <c r="H384" s="40"/>
      <c r="I384" s="233"/>
      <c r="J384" s="40"/>
      <c r="K384" s="40"/>
      <c r="L384" s="44"/>
      <c r="M384" s="234"/>
      <c r="N384" s="235"/>
      <c r="O384" s="91"/>
      <c r="P384" s="91"/>
      <c r="Q384" s="91"/>
      <c r="R384" s="91"/>
      <c r="S384" s="91"/>
      <c r="T384" s="92"/>
      <c r="U384" s="38"/>
      <c r="V384" s="38"/>
      <c r="W384" s="38"/>
      <c r="X384" s="38"/>
      <c r="Y384" s="38"/>
      <c r="Z384" s="38"/>
      <c r="AA384" s="38"/>
      <c r="AB384" s="38"/>
      <c r="AC384" s="38"/>
      <c r="AD384" s="38"/>
      <c r="AE384" s="38"/>
      <c r="AT384" s="17" t="s">
        <v>172</v>
      </c>
      <c r="AU384" s="17" t="s">
        <v>86</v>
      </c>
    </row>
    <row r="385" s="2" customFormat="1" ht="37.8" customHeight="1">
      <c r="A385" s="38"/>
      <c r="B385" s="39"/>
      <c r="C385" s="218" t="s">
        <v>1462</v>
      </c>
      <c r="D385" s="218" t="s">
        <v>165</v>
      </c>
      <c r="E385" s="219" t="s">
        <v>3014</v>
      </c>
      <c r="F385" s="220" t="s">
        <v>3015</v>
      </c>
      <c r="G385" s="221" t="s">
        <v>1677</v>
      </c>
      <c r="H385" s="222">
        <v>25</v>
      </c>
      <c r="I385" s="223"/>
      <c r="J385" s="224">
        <f>ROUND(I385*H385,2)</f>
        <v>0</v>
      </c>
      <c r="K385" s="220" t="s">
        <v>1</v>
      </c>
      <c r="L385" s="44"/>
      <c r="M385" s="225" t="s">
        <v>1</v>
      </c>
      <c r="N385" s="226" t="s">
        <v>43</v>
      </c>
      <c r="O385" s="91"/>
      <c r="P385" s="227">
        <f>O385*H385</f>
        <v>0</v>
      </c>
      <c r="Q385" s="227">
        <v>0</v>
      </c>
      <c r="R385" s="227">
        <f>Q385*H385</f>
        <v>0</v>
      </c>
      <c r="S385" s="227">
        <v>0</v>
      </c>
      <c r="T385" s="228">
        <f>S385*H385</f>
        <v>0</v>
      </c>
      <c r="U385" s="38"/>
      <c r="V385" s="38"/>
      <c r="W385" s="38"/>
      <c r="X385" s="38"/>
      <c r="Y385" s="38"/>
      <c r="Z385" s="38"/>
      <c r="AA385" s="38"/>
      <c r="AB385" s="38"/>
      <c r="AC385" s="38"/>
      <c r="AD385" s="38"/>
      <c r="AE385" s="38"/>
      <c r="AR385" s="229" t="s">
        <v>767</v>
      </c>
      <c r="AT385" s="229" t="s">
        <v>165</v>
      </c>
      <c r="AU385" s="229" t="s">
        <v>86</v>
      </c>
      <c r="AY385" s="17" t="s">
        <v>162</v>
      </c>
      <c r="BE385" s="230">
        <f>IF(N385="základní",J385,0)</f>
        <v>0</v>
      </c>
      <c r="BF385" s="230">
        <f>IF(N385="snížená",J385,0)</f>
        <v>0</v>
      </c>
      <c r="BG385" s="230">
        <f>IF(N385="zákl. přenesená",J385,0)</f>
        <v>0</v>
      </c>
      <c r="BH385" s="230">
        <f>IF(N385="sníž. přenesená",J385,0)</f>
        <v>0</v>
      </c>
      <c r="BI385" s="230">
        <f>IF(N385="nulová",J385,0)</f>
        <v>0</v>
      </c>
      <c r="BJ385" s="17" t="s">
        <v>86</v>
      </c>
      <c r="BK385" s="230">
        <f>ROUND(I385*H385,2)</f>
        <v>0</v>
      </c>
      <c r="BL385" s="17" t="s">
        <v>767</v>
      </c>
      <c r="BM385" s="229" t="s">
        <v>3016</v>
      </c>
    </row>
    <row r="386" s="2" customFormat="1" ht="37.8" customHeight="1">
      <c r="A386" s="38"/>
      <c r="B386" s="39"/>
      <c r="C386" s="273" t="s">
        <v>1466</v>
      </c>
      <c r="D386" s="273" t="s">
        <v>616</v>
      </c>
      <c r="E386" s="274" t="s">
        <v>3017</v>
      </c>
      <c r="F386" s="275" t="s">
        <v>3015</v>
      </c>
      <c r="G386" s="276" t="s">
        <v>1677</v>
      </c>
      <c r="H386" s="277">
        <v>25</v>
      </c>
      <c r="I386" s="278"/>
      <c r="J386" s="279">
        <f>ROUND(I386*H386,2)</f>
        <v>0</v>
      </c>
      <c r="K386" s="275" t="s">
        <v>1</v>
      </c>
      <c r="L386" s="280"/>
      <c r="M386" s="281" t="s">
        <v>1</v>
      </c>
      <c r="N386" s="282" t="s">
        <v>43</v>
      </c>
      <c r="O386" s="91"/>
      <c r="P386" s="227">
        <f>O386*H386</f>
        <v>0</v>
      </c>
      <c r="Q386" s="227">
        <v>0</v>
      </c>
      <c r="R386" s="227">
        <f>Q386*H386</f>
        <v>0</v>
      </c>
      <c r="S386" s="227">
        <v>0</v>
      </c>
      <c r="T386" s="228">
        <f>S386*H386</f>
        <v>0</v>
      </c>
      <c r="U386" s="38"/>
      <c r="V386" s="38"/>
      <c r="W386" s="38"/>
      <c r="X386" s="38"/>
      <c r="Y386" s="38"/>
      <c r="Z386" s="38"/>
      <c r="AA386" s="38"/>
      <c r="AB386" s="38"/>
      <c r="AC386" s="38"/>
      <c r="AD386" s="38"/>
      <c r="AE386" s="38"/>
      <c r="AR386" s="229" t="s">
        <v>1735</v>
      </c>
      <c r="AT386" s="229" t="s">
        <v>616</v>
      </c>
      <c r="AU386" s="229" t="s">
        <v>86</v>
      </c>
      <c r="AY386" s="17" t="s">
        <v>162</v>
      </c>
      <c r="BE386" s="230">
        <f>IF(N386="základní",J386,0)</f>
        <v>0</v>
      </c>
      <c r="BF386" s="230">
        <f>IF(N386="snížená",J386,0)</f>
        <v>0</v>
      </c>
      <c r="BG386" s="230">
        <f>IF(N386="zákl. přenesená",J386,0)</f>
        <v>0</v>
      </c>
      <c r="BH386" s="230">
        <f>IF(N386="sníž. přenesená",J386,0)</f>
        <v>0</v>
      </c>
      <c r="BI386" s="230">
        <f>IF(N386="nulová",J386,0)</f>
        <v>0</v>
      </c>
      <c r="BJ386" s="17" t="s">
        <v>86</v>
      </c>
      <c r="BK386" s="230">
        <f>ROUND(I386*H386,2)</f>
        <v>0</v>
      </c>
      <c r="BL386" s="17" t="s">
        <v>767</v>
      </c>
      <c r="BM386" s="229" t="s">
        <v>3018</v>
      </c>
    </row>
    <row r="387" s="12" customFormat="1" ht="22.8" customHeight="1">
      <c r="A387" s="12"/>
      <c r="B387" s="202"/>
      <c r="C387" s="203"/>
      <c r="D387" s="204" t="s">
        <v>77</v>
      </c>
      <c r="E387" s="216" t="s">
        <v>3019</v>
      </c>
      <c r="F387" s="216" t="s">
        <v>3020</v>
      </c>
      <c r="G387" s="203"/>
      <c r="H387" s="203"/>
      <c r="I387" s="206"/>
      <c r="J387" s="217">
        <f>BK387</f>
        <v>0</v>
      </c>
      <c r="K387" s="203"/>
      <c r="L387" s="208"/>
      <c r="M387" s="209"/>
      <c r="N387" s="210"/>
      <c r="O387" s="210"/>
      <c r="P387" s="211">
        <v>0</v>
      </c>
      <c r="Q387" s="210"/>
      <c r="R387" s="211">
        <v>0</v>
      </c>
      <c r="S387" s="210"/>
      <c r="T387" s="212">
        <v>0</v>
      </c>
      <c r="U387" s="12"/>
      <c r="V387" s="12"/>
      <c r="W387" s="12"/>
      <c r="X387" s="12"/>
      <c r="Y387" s="12"/>
      <c r="Z387" s="12"/>
      <c r="AA387" s="12"/>
      <c r="AB387" s="12"/>
      <c r="AC387" s="12"/>
      <c r="AD387" s="12"/>
      <c r="AE387" s="12"/>
      <c r="AR387" s="213" t="s">
        <v>182</v>
      </c>
      <c r="AT387" s="214" t="s">
        <v>77</v>
      </c>
      <c r="AU387" s="214" t="s">
        <v>86</v>
      </c>
      <c r="AY387" s="213" t="s">
        <v>162</v>
      </c>
      <c r="BK387" s="215">
        <v>0</v>
      </c>
    </row>
    <row r="388" s="12" customFormat="1" ht="25.92" customHeight="1">
      <c r="A388" s="12"/>
      <c r="B388" s="202"/>
      <c r="C388" s="203"/>
      <c r="D388" s="204" t="s">
        <v>77</v>
      </c>
      <c r="E388" s="205" t="s">
        <v>3021</v>
      </c>
      <c r="F388" s="205" t="s">
        <v>3022</v>
      </c>
      <c r="G388" s="203"/>
      <c r="H388" s="203"/>
      <c r="I388" s="206"/>
      <c r="J388" s="207">
        <f>BK388</f>
        <v>0</v>
      </c>
      <c r="K388" s="203"/>
      <c r="L388" s="208"/>
      <c r="M388" s="209"/>
      <c r="N388" s="210"/>
      <c r="O388" s="210"/>
      <c r="P388" s="211">
        <v>0</v>
      </c>
      <c r="Q388" s="210"/>
      <c r="R388" s="211">
        <v>0</v>
      </c>
      <c r="S388" s="210"/>
      <c r="T388" s="212">
        <v>0</v>
      </c>
      <c r="U388" s="12"/>
      <c r="V388" s="12"/>
      <c r="W388" s="12"/>
      <c r="X388" s="12"/>
      <c r="Y388" s="12"/>
      <c r="Z388" s="12"/>
      <c r="AA388" s="12"/>
      <c r="AB388" s="12"/>
      <c r="AC388" s="12"/>
      <c r="AD388" s="12"/>
      <c r="AE388" s="12"/>
      <c r="AR388" s="213" t="s">
        <v>182</v>
      </c>
      <c r="AT388" s="214" t="s">
        <v>77</v>
      </c>
      <c r="AU388" s="214" t="s">
        <v>78</v>
      </c>
      <c r="AY388" s="213" t="s">
        <v>162</v>
      </c>
      <c r="BK388" s="215">
        <v>0</v>
      </c>
    </row>
    <row r="389" s="12" customFormat="1" ht="25.92" customHeight="1">
      <c r="A389" s="12"/>
      <c r="B389" s="202"/>
      <c r="C389" s="203"/>
      <c r="D389" s="204" t="s">
        <v>77</v>
      </c>
      <c r="E389" s="205" t="s">
        <v>3023</v>
      </c>
      <c r="F389" s="205" t="s">
        <v>3024</v>
      </c>
      <c r="G389" s="203"/>
      <c r="H389" s="203"/>
      <c r="I389" s="206"/>
      <c r="J389" s="207">
        <f>BK389</f>
        <v>0</v>
      </c>
      <c r="K389" s="203"/>
      <c r="L389" s="208"/>
      <c r="M389" s="209"/>
      <c r="N389" s="210"/>
      <c r="O389" s="210"/>
      <c r="P389" s="211">
        <f>SUM(P390:P432)</f>
        <v>0</v>
      </c>
      <c r="Q389" s="210"/>
      <c r="R389" s="211">
        <f>SUM(R390:R432)</f>
        <v>0</v>
      </c>
      <c r="S389" s="210"/>
      <c r="T389" s="212">
        <f>SUM(T390:T432)</f>
        <v>0</v>
      </c>
      <c r="U389" s="12"/>
      <c r="V389" s="12"/>
      <c r="W389" s="12"/>
      <c r="X389" s="12"/>
      <c r="Y389" s="12"/>
      <c r="Z389" s="12"/>
      <c r="AA389" s="12"/>
      <c r="AB389" s="12"/>
      <c r="AC389" s="12"/>
      <c r="AD389" s="12"/>
      <c r="AE389" s="12"/>
      <c r="AR389" s="213" t="s">
        <v>182</v>
      </c>
      <c r="AT389" s="214" t="s">
        <v>77</v>
      </c>
      <c r="AU389" s="214" t="s">
        <v>78</v>
      </c>
      <c r="AY389" s="213" t="s">
        <v>162</v>
      </c>
      <c r="BK389" s="215">
        <f>SUM(BK390:BK432)</f>
        <v>0</v>
      </c>
    </row>
    <row r="390" s="2" customFormat="1" ht="24.15" customHeight="1">
      <c r="A390" s="38"/>
      <c r="B390" s="39"/>
      <c r="C390" s="218" t="s">
        <v>1471</v>
      </c>
      <c r="D390" s="218" t="s">
        <v>165</v>
      </c>
      <c r="E390" s="219" t="s">
        <v>3025</v>
      </c>
      <c r="F390" s="220" t="s">
        <v>3026</v>
      </c>
      <c r="G390" s="221" t="s">
        <v>1677</v>
      </c>
      <c r="H390" s="222">
        <v>3</v>
      </c>
      <c r="I390" s="223"/>
      <c r="J390" s="224">
        <f>ROUND(I390*H390,2)</f>
        <v>0</v>
      </c>
      <c r="K390" s="220" t="s">
        <v>1</v>
      </c>
      <c r="L390" s="44"/>
      <c r="M390" s="225" t="s">
        <v>1</v>
      </c>
      <c r="N390" s="226" t="s">
        <v>43</v>
      </c>
      <c r="O390" s="91"/>
      <c r="P390" s="227">
        <f>O390*H390</f>
        <v>0</v>
      </c>
      <c r="Q390" s="227">
        <v>0</v>
      </c>
      <c r="R390" s="227">
        <f>Q390*H390</f>
        <v>0</v>
      </c>
      <c r="S390" s="227">
        <v>0</v>
      </c>
      <c r="T390" s="228">
        <f>S390*H390</f>
        <v>0</v>
      </c>
      <c r="U390" s="38"/>
      <c r="V390" s="38"/>
      <c r="W390" s="38"/>
      <c r="X390" s="38"/>
      <c r="Y390" s="38"/>
      <c r="Z390" s="38"/>
      <c r="AA390" s="38"/>
      <c r="AB390" s="38"/>
      <c r="AC390" s="38"/>
      <c r="AD390" s="38"/>
      <c r="AE390" s="38"/>
      <c r="AR390" s="229" t="s">
        <v>767</v>
      </c>
      <c r="AT390" s="229" t="s">
        <v>165</v>
      </c>
      <c r="AU390" s="229" t="s">
        <v>86</v>
      </c>
      <c r="AY390" s="17" t="s">
        <v>162</v>
      </c>
      <c r="BE390" s="230">
        <f>IF(N390="základní",J390,0)</f>
        <v>0</v>
      </c>
      <c r="BF390" s="230">
        <f>IF(N390="snížená",J390,0)</f>
        <v>0</v>
      </c>
      <c r="BG390" s="230">
        <f>IF(N390="zákl. přenesená",J390,0)</f>
        <v>0</v>
      </c>
      <c r="BH390" s="230">
        <f>IF(N390="sníž. přenesená",J390,0)</f>
        <v>0</v>
      </c>
      <c r="BI390" s="230">
        <f>IF(N390="nulová",J390,0)</f>
        <v>0</v>
      </c>
      <c r="BJ390" s="17" t="s">
        <v>86</v>
      </c>
      <c r="BK390" s="230">
        <f>ROUND(I390*H390,2)</f>
        <v>0</v>
      </c>
      <c r="BL390" s="17" t="s">
        <v>767</v>
      </c>
      <c r="BM390" s="229" t="s">
        <v>3027</v>
      </c>
    </row>
    <row r="391" s="2" customFormat="1" ht="24.15" customHeight="1">
      <c r="A391" s="38"/>
      <c r="B391" s="39"/>
      <c r="C391" s="273" t="s">
        <v>1476</v>
      </c>
      <c r="D391" s="273" t="s">
        <v>616</v>
      </c>
      <c r="E391" s="274" t="s">
        <v>3028</v>
      </c>
      <c r="F391" s="275" t="s">
        <v>3026</v>
      </c>
      <c r="G391" s="276" t="s">
        <v>1677</v>
      </c>
      <c r="H391" s="277">
        <v>3</v>
      </c>
      <c r="I391" s="278"/>
      <c r="J391" s="279">
        <f>ROUND(I391*H391,2)</f>
        <v>0</v>
      </c>
      <c r="K391" s="275" t="s">
        <v>1</v>
      </c>
      <c r="L391" s="280"/>
      <c r="M391" s="281" t="s">
        <v>1</v>
      </c>
      <c r="N391" s="282" t="s">
        <v>43</v>
      </c>
      <c r="O391" s="91"/>
      <c r="P391" s="227">
        <f>O391*H391</f>
        <v>0</v>
      </c>
      <c r="Q391" s="227">
        <v>0</v>
      </c>
      <c r="R391" s="227">
        <f>Q391*H391</f>
        <v>0</v>
      </c>
      <c r="S391" s="227">
        <v>0</v>
      </c>
      <c r="T391" s="228">
        <f>S391*H391</f>
        <v>0</v>
      </c>
      <c r="U391" s="38"/>
      <c r="V391" s="38"/>
      <c r="W391" s="38"/>
      <c r="X391" s="38"/>
      <c r="Y391" s="38"/>
      <c r="Z391" s="38"/>
      <c r="AA391" s="38"/>
      <c r="AB391" s="38"/>
      <c r="AC391" s="38"/>
      <c r="AD391" s="38"/>
      <c r="AE391" s="38"/>
      <c r="AR391" s="229" t="s">
        <v>1735</v>
      </c>
      <c r="AT391" s="229" t="s">
        <v>616</v>
      </c>
      <c r="AU391" s="229" t="s">
        <v>86</v>
      </c>
      <c r="AY391" s="17" t="s">
        <v>162</v>
      </c>
      <c r="BE391" s="230">
        <f>IF(N391="základní",J391,0)</f>
        <v>0</v>
      </c>
      <c r="BF391" s="230">
        <f>IF(N391="snížená",J391,0)</f>
        <v>0</v>
      </c>
      <c r="BG391" s="230">
        <f>IF(N391="zákl. přenesená",J391,0)</f>
        <v>0</v>
      </c>
      <c r="BH391" s="230">
        <f>IF(N391="sníž. přenesená",J391,0)</f>
        <v>0</v>
      </c>
      <c r="BI391" s="230">
        <f>IF(N391="nulová",J391,0)</f>
        <v>0</v>
      </c>
      <c r="BJ391" s="17" t="s">
        <v>86</v>
      </c>
      <c r="BK391" s="230">
        <f>ROUND(I391*H391,2)</f>
        <v>0</v>
      </c>
      <c r="BL391" s="17" t="s">
        <v>767</v>
      </c>
      <c r="BM391" s="229" t="s">
        <v>3029</v>
      </c>
    </row>
    <row r="392" s="2" customFormat="1" ht="24.15" customHeight="1">
      <c r="A392" s="38"/>
      <c r="B392" s="39"/>
      <c r="C392" s="218" t="s">
        <v>1481</v>
      </c>
      <c r="D392" s="218" t="s">
        <v>165</v>
      </c>
      <c r="E392" s="219" t="s">
        <v>3030</v>
      </c>
      <c r="F392" s="220" t="s">
        <v>3031</v>
      </c>
      <c r="G392" s="221" t="s">
        <v>1677</v>
      </c>
      <c r="H392" s="222">
        <v>5</v>
      </c>
      <c r="I392" s="223"/>
      <c r="J392" s="224">
        <f>ROUND(I392*H392,2)</f>
        <v>0</v>
      </c>
      <c r="K392" s="220" t="s">
        <v>1</v>
      </c>
      <c r="L392" s="44"/>
      <c r="M392" s="225" t="s">
        <v>1</v>
      </c>
      <c r="N392" s="226" t="s">
        <v>43</v>
      </c>
      <c r="O392" s="91"/>
      <c r="P392" s="227">
        <f>O392*H392</f>
        <v>0</v>
      </c>
      <c r="Q392" s="227">
        <v>0</v>
      </c>
      <c r="R392" s="227">
        <f>Q392*H392</f>
        <v>0</v>
      </c>
      <c r="S392" s="227">
        <v>0</v>
      </c>
      <c r="T392" s="228">
        <f>S392*H392</f>
        <v>0</v>
      </c>
      <c r="U392" s="38"/>
      <c r="V392" s="38"/>
      <c r="W392" s="38"/>
      <c r="X392" s="38"/>
      <c r="Y392" s="38"/>
      <c r="Z392" s="38"/>
      <c r="AA392" s="38"/>
      <c r="AB392" s="38"/>
      <c r="AC392" s="38"/>
      <c r="AD392" s="38"/>
      <c r="AE392" s="38"/>
      <c r="AR392" s="229" t="s">
        <v>767</v>
      </c>
      <c r="AT392" s="229" t="s">
        <v>165</v>
      </c>
      <c r="AU392" s="229" t="s">
        <v>86</v>
      </c>
      <c r="AY392" s="17" t="s">
        <v>162</v>
      </c>
      <c r="BE392" s="230">
        <f>IF(N392="základní",J392,0)</f>
        <v>0</v>
      </c>
      <c r="BF392" s="230">
        <f>IF(N392="snížená",J392,0)</f>
        <v>0</v>
      </c>
      <c r="BG392" s="230">
        <f>IF(N392="zákl. přenesená",J392,0)</f>
        <v>0</v>
      </c>
      <c r="BH392" s="230">
        <f>IF(N392="sníž. přenesená",J392,0)</f>
        <v>0</v>
      </c>
      <c r="BI392" s="230">
        <f>IF(N392="nulová",J392,0)</f>
        <v>0</v>
      </c>
      <c r="BJ392" s="17" t="s">
        <v>86</v>
      </c>
      <c r="BK392" s="230">
        <f>ROUND(I392*H392,2)</f>
        <v>0</v>
      </c>
      <c r="BL392" s="17" t="s">
        <v>767</v>
      </c>
      <c r="BM392" s="229" t="s">
        <v>3032</v>
      </c>
    </row>
    <row r="393" s="2" customFormat="1" ht="24.15" customHeight="1">
      <c r="A393" s="38"/>
      <c r="B393" s="39"/>
      <c r="C393" s="273" t="s">
        <v>1487</v>
      </c>
      <c r="D393" s="273" t="s">
        <v>616</v>
      </c>
      <c r="E393" s="274" t="s">
        <v>3033</v>
      </c>
      <c r="F393" s="275" t="s">
        <v>3031</v>
      </c>
      <c r="G393" s="276" t="s">
        <v>1677</v>
      </c>
      <c r="H393" s="277">
        <v>5</v>
      </c>
      <c r="I393" s="278"/>
      <c r="J393" s="279">
        <f>ROUND(I393*H393,2)</f>
        <v>0</v>
      </c>
      <c r="K393" s="275" t="s">
        <v>1</v>
      </c>
      <c r="L393" s="280"/>
      <c r="M393" s="281" t="s">
        <v>1</v>
      </c>
      <c r="N393" s="282" t="s">
        <v>43</v>
      </c>
      <c r="O393" s="91"/>
      <c r="P393" s="227">
        <f>O393*H393</f>
        <v>0</v>
      </c>
      <c r="Q393" s="227">
        <v>0</v>
      </c>
      <c r="R393" s="227">
        <f>Q393*H393</f>
        <v>0</v>
      </c>
      <c r="S393" s="227">
        <v>0</v>
      </c>
      <c r="T393" s="228">
        <f>S393*H393</f>
        <v>0</v>
      </c>
      <c r="U393" s="38"/>
      <c r="V393" s="38"/>
      <c r="W393" s="38"/>
      <c r="X393" s="38"/>
      <c r="Y393" s="38"/>
      <c r="Z393" s="38"/>
      <c r="AA393" s="38"/>
      <c r="AB393" s="38"/>
      <c r="AC393" s="38"/>
      <c r="AD393" s="38"/>
      <c r="AE393" s="38"/>
      <c r="AR393" s="229" t="s">
        <v>1735</v>
      </c>
      <c r="AT393" s="229" t="s">
        <v>616</v>
      </c>
      <c r="AU393" s="229" t="s">
        <v>86</v>
      </c>
      <c r="AY393" s="17" t="s">
        <v>162</v>
      </c>
      <c r="BE393" s="230">
        <f>IF(N393="základní",J393,0)</f>
        <v>0</v>
      </c>
      <c r="BF393" s="230">
        <f>IF(N393="snížená",J393,0)</f>
        <v>0</v>
      </c>
      <c r="BG393" s="230">
        <f>IF(N393="zákl. přenesená",J393,0)</f>
        <v>0</v>
      </c>
      <c r="BH393" s="230">
        <f>IF(N393="sníž. přenesená",J393,0)</f>
        <v>0</v>
      </c>
      <c r="BI393" s="230">
        <f>IF(N393="nulová",J393,0)</f>
        <v>0</v>
      </c>
      <c r="BJ393" s="17" t="s">
        <v>86</v>
      </c>
      <c r="BK393" s="230">
        <f>ROUND(I393*H393,2)</f>
        <v>0</v>
      </c>
      <c r="BL393" s="17" t="s">
        <v>767</v>
      </c>
      <c r="BM393" s="229" t="s">
        <v>3034</v>
      </c>
    </row>
    <row r="394" s="2" customFormat="1" ht="24.15" customHeight="1">
      <c r="A394" s="38"/>
      <c r="B394" s="39"/>
      <c r="C394" s="218" t="s">
        <v>1494</v>
      </c>
      <c r="D394" s="218" t="s">
        <v>165</v>
      </c>
      <c r="E394" s="219" t="s">
        <v>3035</v>
      </c>
      <c r="F394" s="220" t="s">
        <v>3036</v>
      </c>
      <c r="G394" s="221" t="s">
        <v>1677</v>
      </c>
      <c r="H394" s="222">
        <v>1</v>
      </c>
      <c r="I394" s="223"/>
      <c r="J394" s="224">
        <f>ROUND(I394*H394,2)</f>
        <v>0</v>
      </c>
      <c r="K394" s="220" t="s">
        <v>1</v>
      </c>
      <c r="L394" s="44"/>
      <c r="M394" s="225" t="s">
        <v>1</v>
      </c>
      <c r="N394" s="226" t="s">
        <v>43</v>
      </c>
      <c r="O394" s="91"/>
      <c r="P394" s="227">
        <f>O394*H394</f>
        <v>0</v>
      </c>
      <c r="Q394" s="227">
        <v>0</v>
      </c>
      <c r="R394" s="227">
        <f>Q394*H394</f>
        <v>0</v>
      </c>
      <c r="S394" s="227">
        <v>0</v>
      </c>
      <c r="T394" s="228">
        <f>S394*H394</f>
        <v>0</v>
      </c>
      <c r="U394" s="38"/>
      <c r="V394" s="38"/>
      <c r="W394" s="38"/>
      <c r="X394" s="38"/>
      <c r="Y394" s="38"/>
      <c r="Z394" s="38"/>
      <c r="AA394" s="38"/>
      <c r="AB394" s="38"/>
      <c r="AC394" s="38"/>
      <c r="AD394" s="38"/>
      <c r="AE394" s="38"/>
      <c r="AR394" s="229" t="s">
        <v>767</v>
      </c>
      <c r="AT394" s="229" t="s">
        <v>165</v>
      </c>
      <c r="AU394" s="229" t="s">
        <v>86</v>
      </c>
      <c r="AY394" s="17" t="s">
        <v>162</v>
      </c>
      <c r="BE394" s="230">
        <f>IF(N394="základní",J394,0)</f>
        <v>0</v>
      </c>
      <c r="BF394" s="230">
        <f>IF(N394="snížená",J394,0)</f>
        <v>0</v>
      </c>
      <c r="BG394" s="230">
        <f>IF(N394="zákl. přenesená",J394,0)</f>
        <v>0</v>
      </c>
      <c r="BH394" s="230">
        <f>IF(N394="sníž. přenesená",J394,0)</f>
        <v>0</v>
      </c>
      <c r="BI394" s="230">
        <f>IF(N394="nulová",J394,0)</f>
        <v>0</v>
      </c>
      <c r="BJ394" s="17" t="s">
        <v>86</v>
      </c>
      <c r="BK394" s="230">
        <f>ROUND(I394*H394,2)</f>
        <v>0</v>
      </c>
      <c r="BL394" s="17" t="s">
        <v>767</v>
      </c>
      <c r="BM394" s="229" t="s">
        <v>3037</v>
      </c>
    </row>
    <row r="395" s="2" customFormat="1" ht="24.15" customHeight="1">
      <c r="A395" s="38"/>
      <c r="B395" s="39"/>
      <c r="C395" s="273" t="s">
        <v>1499</v>
      </c>
      <c r="D395" s="273" t="s">
        <v>616</v>
      </c>
      <c r="E395" s="274" t="s">
        <v>3038</v>
      </c>
      <c r="F395" s="275" t="s">
        <v>3036</v>
      </c>
      <c r="G395" s="276" t="s">
        <v>1677</v>
      </c>
      <c r="H395" s="277">
        <v>1</v>
      </c>
      <c r="I395" s="278"/>
      <c r="J395" s="279">
        <f>ROUND(I395*H395,2)</f>
        <v>0</v>
      </c>
      <c r="K395" s="275" t="s">
        <v>1</v>
      </c>
      <c r="L395" s="280"/>
      <c r="M395" s="281" t="s">
        <v>1</v>
      </c>
      <c r="N395" s="282" t="s">
        <v>43</v>
      </c>
      <c r="O395" s="91"/>
      <c r="P395" s="227">
        <f>O395*H395</f>
        <v>0</v>
      </c>
      <c r="Q395" s="227">
        <v>0</v>
      </c>
      <c r="R395" s="227">
        <f>Q395*H395</f>
        <v>0</v>
      </c>
      <c r="S395" s="227">
        <v>0</v>
      </c>
      <c r="T395" s="228">
        <f>S395*H395</f>
        <v>0</v>
      </c>
      <c r="U395" s="38"/>
      <c r="V395" s="38"/>
      <c r="W395" s="38"/>
      <c r="X395" s="38"/>
      <c r="Y395" s="38"/>
      <c r="Z395" s="38"/>
      <c r="AA395" s="38"/>
      <c r="AB395" s="38"/>
      <c r="AC395" s="38"/>
      <c r="AD395" s="38"/>
      <c r="AE395" s="38"/>
      <c r="AR395" s="229" t="s">
        <v>1735</v>
      </c>
      <c r="AT395" s="229" t="s">
        <v>616</v>
      </c>
      <c r="AU395" s="229" t="s">
        <v>86</v>
      </c>
      <c r="AY395" s="17" t="s">
        <v>162</v>
      </c>
      <c r="BE395" s="230">
        <f>IF(N395="základní",J395,0)</f>
        <v>0</v>
      </c>
      <c r="BF395" s="230">
        <f>IF(N395="snížená",J395,0)</f>
        <v>0</v>
      </c>
      <c r="BG395" s="230">
        <f>IF(N395="zákl. přenesená",J395,0)</f>
        <v>0</v>
      </c>
      <c r="BH395" s="230">
        <f>IF(N395="sníž. přenesená",J395,0)</f>
        <v>0</v>
      </c>
      <c r="BI395" s="230">
        <f>IF(N395="nulová",J395,0)</f>
        <v>0</v>
      </c>
      <c r="BJ395" s="17" t="s">
        <v>86</v>
      </c>
      <c r="BK395" s="230">
        <f>ROUND(I395*H395,2)</f>
        <v>0</v>
      </c>
      <c r="BL395" s="17" t="s">
        <v>767</v>
      </c>
      <c r="BM395" s="229" t="s">
        <v>3039</v>
      </c>
    </row>
    <row r="396" s="2" customFormat="1" ht="16.5" customHeight="1">
      <c r="A396" s="38"/>
      <c r="B396" s="39"/>
      <c r="C396" s="218" t="s">
        <v>1508</v>
      </c>
      <c r="D396" s="218" t="s">
        <v>165</v>
      </c>
      <c r="E396" s="219" t="s">
        <v>3040</v>
      </c>
      <c r="F396" s="220" t="s">
        <v>3041</v>
      </c>
      <c r="G396" s="221" t="s">
        <v>1677</v>
      </c>
      <c r="H396" s="222">
        <v>1</v>
      </c>
      <c r="I396" s="223"/>
      <c r="J396" s="224">
        <f>ROUND(I396*H396,2)</f>
        <v>0</v>
      </c>
      <c r="K396" s="220" t="s">
        <v>1</v>
      </c>
      <c r="L396" s="44"/>
      <c r="M396" s="225" t="s">
        <v>1</v>
      </c>
      <c r="N396" s="226" t="s">
        <v>43</v>
      </c>
      <c r="O396" s="91"/>
      <c r="P396" s="227">
        <f>O396*H396</f>
        <v>0</v>
      </c>
      <c r="Q396" s="227">
        <v>0</v>
      </c>
      <c r="R396" s="227">
        <f>Q396*H396</f>
        <v>0</v>
      </c>
      <c r="S396" s="227">
        <v>0</v>
      </c>
      <c r="T396" s="228">
        <f>S396*H396</f>
        <v>0</v>
      </c>
      <c r="U396" s="38"/>
      <c r="V396" s="38"/>
      <c r="W396" s="38"/>
      <c r="X396" s="38"/>
      <c r="Y396" s="38"/>
      <c r="Z396" s="38"/>
      <c r="AA396" s="38"/>
      <c r="AB396" s="38"/>
      <c r="AC396" s="38"/>
      <c r="AD396" s="38"/>
      <c r="AE396" s="38"/>
      <c r="AR396" s="229" t="s">
        <v>767</v>
      </c>
      <c r="AT396" s="229" t="s">
        <v>165</v>
      </c>
      <c r="AU396" s="229" t="s">
        <v>86</v>
      </c>
      <c r="AY396" s="17" t="s">
        <v>162</v>
      </c>
      <c r="BE396" s="230">
        <f>IF(N396="základní",J396,0)</f>
        <v>0</v>
      </c>
      <c r="BF396" s="230">
        <f>IF(N396="snížená",J396,0)</f>
        <v>0</v>
      </c>
      <c r="BG396" s="230">
        <f>IF(N396="zákl. přenesená",J396,0)</f>
        <v>0</v>
      </c>
      <c r="BH396" s="230">
        <f>IF(N396="sníž. přenesená",J396,0)</f>
        <v>0</v>
      </c>
      <c r="BI396" s="230">
        <f>IF(N396="nulová",J396,0)</f>
        <v>0</v>
      </c>
      <c r="BJ396" s="17" t="s">
        <v>86</v>
      </c>
      <c r="BK396" s="230">
        <f>ROUND(I396*H396,2)</f>
        <v>0</v>
      </c>
      <c r="BL396" s="17" t="s">
        <v>767</v>
      </c>
      <c r="BM396" s="229" t="s">
        <v>3042</v>
      </c>
    </row>
    <row r="397" s="2" customFormat="1" ht="16.5" customHeight="1">
      <c r="A397" s="38"/>
      <c r="B397" s="39"/>
      <c r="C397" s="273" t="s">
        <v>1513</v>
      </c>
      <c r="D397" s="273" t="s">
        <v>616</v>
      </c>
      <c r="E397" s="274" t="s">
        <v>3043</v>
      </c>
      <c r="F397" s="275" t="s">
        <v>3041</v>
      </c>
      <c r="G397" s="276" t="s">
        <v>1677</v>
      </c>
      <c r="H397" s="277">
        <v>1</v>
      </c>
      <c r="I397" s="278"/>
      <c r="J397" s="279">
        <f>ROUND(I397*H397,2)</f>
        <v>0</v>
      </c>
      <c r="K397" s="275" t="s">
        <v>1</v>
      </c>
      <c r="L397" s="280"/>
      <c r="M397" s="281" t="s">
        <v>1</v>
      </c>
      <c r="N397" s="282" t="s">
        <v>43</v>
      </c>
      <c r="O397" s="91"/>
      <c r="P397" s="227">
        <f>O397*H397</f>
        <v>0</v>
      </c>
      <c r="Q397" s="227">
        <v>0</v>
      </c>
      <c r="R397" s="227">
        <f>Q397*H397</f>
        <v>0</v>
      </c>
      <c r="S397" s="227">
        <v>0</v>
      </c>
      <c r="T397" s="228">
        <f>S397*H397</f>
        <v>0</v>
      </c>
      <c r="U397" s="38"/>
      <c r="V397" s="38"/>
      <c r="W397" s="38"/>
      <c r="X397" s="38"/>
      <c r="Y397" s="38"/>
      <c r="Z397" s="38"/>
      <c r="AA397" s="38"/>
      <c r="AB397" s="38"/>
      <c r="AC397" s="38"/>
      <c r="AD397" s="38"/>
      <c r="AE397" s="38"/>
      <c r="AR397" s="229" t="s">
        <v>1735</v>
      </c>
      <c r="AT397" s="229" t="s">
        <v>616</v>
      </c>
      <c r="AU397" s="229" t="s">
        <v>86</v>
      </c>
      <c r="AY397" s="17" t="s">
        <v>162</v>
      </c>
      <c r="BE397" s="230">
        <f>IF(N397="základní",J397,0)</f>
        <v>0</v>
      </c>
      <c r="BF397" s="230">
        <f>IF(N397="snížená",J397,0)</f>
        <v>0</v>
      </c>
      <c r="BG397" s="230">
        <f>IF(N397="zákl. přenesená",J397,0)</f>
        <v>0</v>
      </c>
      <c r="BH397" s="230">
        <f>IF(N397="sníž. přenesená",J397,0)</f>
        <v>0</v>
      </c>
      <c r="BI397" s="230">
        <f>IF(N397="nulová",J397,0)</f>
        <v>0</v>
      </c>
      <c r="BJ397" s="17" t="s">
        <v>86</v>
      </c>
      <c r="BK397" s="230">
        <f>ROUND(I397*H397,2)</f>
        <v>0</v>
      </c>
      <c r="BL397" s="17" t="s">
        <v>767</v>
      </c>
      <c r="BM397" s="229" t="s">
        <v>3044</v>
      </c>
    </row>
    <row r="398" s="2" customFormat="1" ht="16.5" customHeight="1">
      <c r="A398" s="38"/>
      <c r="B398" s="39"/>
      <c r="C398" s="218" t="s">
        <v>1518</v>
      </c>
      <c r="D398" s="218" t="s">
        <v>165</v>
      </c>
      <c r="E398" s="219" t="s">
        <v>3045</v>
      </c>
      <c r="F398" s="220" t="s">
        <v>3046</v>
      </c>
      <c r="G398" s="221" t="s">
        <v>1677</v>
      </c>
      <c r="H398" s="222">
        <v>1</v>
      </c>
      <c r="I398" s="223"/>
      <c r="J398" s="224">
        <f>ROUND(I398*H398,2)</f>
        <v>0</v>
      </c>
      <c r="K398" s="220" t="s">
        <v>1</v>
      </c>
      <c r="L398" s="44"/>
      <c r="M398" s="225" t="s">
        <v>1</v>
      </c>
      <c r="N398" s="226" t="s">
        <v>43</v>
      </c>
      <c r="O398" s="91"/>
      <c r="P398" s="227">
        <f>O398*H398</f>
        <v>0</v>
      </c>
      <c r="Q398" s="227">
        <v>0</v>
      </c>
      <c r="R398" s="227">
        <f>Q398*H398</f>
        <v>0</v>
      </c>
      <c r="S398" s="227">
        <v>0</v>
      </c>
      <c r="T398" s="228">
        <f>S398*H398</f>
        <v>0</v>
      </c>
      <c r="U398" s="38"/>
      <c r="V398" s="38"/>
      <c r="W398" s="38"/>
      <c r="X398" s="38"/>
      <c r="Y398" s="38"/>
      <c r="Z398" s="38"/>
      <c r="AA398" s="38"/>
      <c r="AB398" s="38"/>
      <c r="AC398" s="38"/>
      <c r="AD398" s="38"/>
      <c r="AE398" s="38"/>
      <c r="AR398" s="229" t="s">
        <v>767</v>
      </c>
      <c r="AT398" s="229" t="s">
        <v>165</v>
      </c>
      <c r="AU398" s="229" t="s">
        <v>86</v>
      </c>
      <c r="AY398" s="17" t="s">
        <v>162</v>
      </c>
      <c r="BE398" s="230">
        <f>IF(N398="základní",J398,0)</f>
        <v>0</v>
      </c>
      <c r="BF398" s="230">
        <f>IF(N398="snížená",J398,0)</f>
        <v>0</v>
      </c>
      <c r="BG398" s="230">
        <f>IF(N398="zákl. přenesená",J398,0)</f>
        <v>0</v>
      </c>
      <c r="BH398" s="230">
        <f>IF(N398="sníž. přenesená",J398,0)</f>
        <v>0</v>
      </c>
      <c r="BI398" s="230">
        <f>IF(N398="nulová",J398,0)</f>
        <v>0</v>
      </c>
      <c r="BJ398" s="17" t="s">
        <v>86</v>
      </c>
      <c r="BK398" s="230">
        <f>ROUND(I398*H398,2)</f>
        <v>0</v>
      </c>
      <c r="BL398" s="17" t="s">
        <v>767</v>
      </c>
      <c r="BM398" s="229" t="s">
        <v>3047</v>
      </c>
    </row>
    <row r="399" s="2" customFormat="1" ht="16.5" customHeight="1">
      <c r="A399" s="38"/>
      <c r="B399" s="39"/>
      <c r="C399" s="273" t="s">
        <v>1525</v>
      </c>
      <c r="D399" s="273" t="s">
        <v>616</v>
      </c>
      <c r="E399" s="274" t="s">
        <v>3048</v>
      </c>
      <c r="F399" s="275" t="s">
        <v>3046</v>
      </c>
      <c r="G399" s="276" t="s">
        <v>1677</v>
      </c>
      <c r="H399" s="277">
        <v>1</v>
      </c>
      <c r="I399" s="278"/>
      <c r="J399" s="279">
        <f>ROUND(I399*H399,2)</f>
        <v>0</v>
      </c>
      <c r="K399" s="275" t="s">
        <v>1</v>
      </c>
      <c r="L399" s="280"/>
      <c r="M399" s="281" t="s">
        <v>1</v>
      </c>
      <c r="N399" s="282" t="s">
        <v>43</v>
      </c>
      <c r="O399" s="91"/>
      <c r="P399" s="227">
        <f>O399*H399</f>
        <v>0</v>
      </c>
      <c r="Q399" s="227">
        <v>0</v>
      </c>
      <c r="R399" s="227">
        <f>Q399*H399</f>
        <v>0</v>
      </c>
      <c r="S399" s="227">
        <v>0</v>
      </c>
      <c r="T399" s="228">
        <f>S399*H399</f>
        <v>0</v>
      </c>
      <c r="U399" s="38"/>
      <c r="V399" s="38"/>
      <c r="W399" s="38"/>
      <c r="X399" s="38"/>
      <c r="Y399" s="38"/>
      <c r="Z399" s="38"/>
      <c r="AA399" s="38"/>
      <c r="AB399" s="38"/>
      <c r="AC399" s="38"/>
      <c r="AD399" s="38"/>
      <c r="AE399" s="38"/>
      <c r="AR399" s="229" t="s">
        <v>1735</v>
      </c>
      <c r="AT399" s="229" t="s">
        <v>616</v>
      </c>
      <c r="AU399" s="229" t="s">
        <v>86</v>
      </c>
      <c r="AY399" s="17" t="s">
        <v>162</v>
      </c>
      <c r="BE399" s="230">
        <f>IF(N399="základní",J399,0)</f>
        <v>0</v>
      </c>
      <c r="BF399" s="230">
        <f>IF(N399="snížená",J399,0)</f>
        <v>0</v>
      </c>
      <c r="BG399" s="230">
        <f>IF(N399="zákl. přenesená",J399,0)</f>
        <v>0</v>
      </c>
      <c r="BH399" s="230">
        <f>IF(N399="sníž. přenesená",J399,0)</f>
        <v>0</v>
      </c>
      <c r="BI399" s="230">
        <f>IF(N399="nulová",J399,0)</f>
        <v>0</v>
      </c>
      <c r="BJ399" s="17" t="s">
        <v>86</v>
      </c>
      <c r="BK399" s="230">
        <f>ROUND(I399*H399,2)</f>
        <v>0</v>
      </c>
      <c r="BL399" s="17" t="s">
        <v>767</v>
      </c>
      <c r="BM399" s="229" t="s">
        <v>3049</v>
      </c>
    </row>
    <row r="400" s="2" customFormat="1" ht="16.5" customHeight="1">
      <c r="A400" s="38"/>
      <c r="B400" s="39"/>
      <c r="C400" s="218" t="s">
        <v>1530</v>
      </c>
      <c r="D400" s="218" t="s">
        <v>165</v>
      </c>
      <c r="E400" s="219" t="s">
        <v>3050</v>
      </c>
      <c r="F400" s="220" t="s">
        <v>3051</v>
      </c>
      <c r="G400" s="221" t="s">
        <v>1677</v>
      </c>
      <c r="H400" s="222">
        <v>1</v>
      </c>
      <c r="I400" s="223"/>
      <c r="J400" s="224">
        <f>ROUND(I400*H400,2)</f>
        <v>0</v>
      </c>
      <c r="K400" s="220" t="s">
        <v>1</v>
      </c>
      <c r="L400" s="44"/>
      <c r="M400" s="225" t="s">
        <v>1</v>
      </c>
      <c r="N400" s="226" t="s">
        <v>43</v>
      </c>
      <c r="O400" s="91"/>
      <c r="P400" s="227">
        <f>O400*H400</f>
        <v>0</v>
      </c>
      <c r="Q400" s="227">
        <v>0</v>
      </c>
      <c r="R400" s="227">
        <f>Q400*H400</f>
        <v>0</v>
      </c>
      <c r="S400" s="227">
        <v>0</v>
      </c>
      <c r="T400" s="228">
        <f>S400*H400</f>
        <v>0</v>
      </c>
      <c r="U400" s="38"/>
      <c r="V400" s="38"/>
      <c r="W400" s="38"/>
      <c r="X400" s="38"/>
      <c r="Y400" s="38"/>
      <c r="Z400" s="38"/>
      <c r="AA400" s="38"/>
      <c r="AB400" s="38"/>
      <c r="AC400" s="38"/>
      <c r="AD400" s="38"/>
      <c r="AE400" s="38"/>
      <c r="AR400" s="229" t="s">
        <v>767</v>
      </c>
      <c r="AT400" s="229" t="s">
        <v>165</v>
      </c>
      <c r="AU400" s="229" t="s">
        <v>86</v>
      </c>
      <c r="AY400" s="17" t="s">
        <v>162</v>
      </c>
      <c r="BE400" s="230">
        <f>IF(N400="základní",J400,0)</f>
        <v>0</v>
      </c>
      <c r="BF400" s="230">
        <f>IF(N400="snížená",J400,0)</f>
        <v>0</v>
      </c>
      <c r="BG400" s="230">
        <f>IF(N400="zákl. přenesená",J400,0)</f>
        <v>0</v>
      </c>
      <c r="BH400" s="230">
        <f>IF(N400="sníž. přenesená",J400,0)</f>
        <v>0</v>
      </c>
      <c r="BI400" s="230">
        <f>IF(N400="nulová",J400,0)</f>
        <v>0</v>
      </c>
      <c r="BJ400" s="17" t="s">
        <v>86</v>
      </c>
      <c r="BK400" s="230">
        <f>ROUND(I400*H400,2)</f>
        <v>0</v>
      </c>
      <c r="BL400" s="17" t="s">
        <v>767</v>
      </c>
      <c r="BM400" s="229" t="s">
        <v>3052</v>
      </c>
    </row>
    <row r="401" s="2" customFormat="1" ht="16.5" customHeight="1">
      <c r="A401" s="38"/>
      <c r="B401" s="39"/>
      <c r="C401" s="273" t="s">
        <v>1554</v>
      </c>
      <c r="D401" s="273" t="s">
        <v>616</v>
      </c>
      <c r="E401" s="274" t="s">
        <v>3053</v>
      </c>
      <c r="F401" s="275" t="s">
        <v>3051</v>
      </c>
      <c r="G401" s="276" t="s">
        <v>1677</v>
      </c>
      <c r="H401" s="277">
        <v>1</v>
      </c>
      <c r="I401" s="278"/>
      <c r="J401" s="279">
        <f>ROUND(I401*H401,2)</f>
        <v>0</v>
      </c>
      <c r="K401" s="275" t="s">
        <v>1</v>
      </c>
      <c r="L401" s="280"/>
      <c r="M401" s="281" t="s">
        <v>1</v>
      </c>
      <c r="N401" s="282" t="s">
        <v>43</v>
      </c>
      <c r="O401" s="91"/>
      <c r="P401" s="227">
        <f>O401*H401</f>
        <v>0</v>
      </c>
      <c r="Q401" s="227">
        <v>0</v>
      </c>
      <c r="R401" s="227">
        <f>Q401*H401</f>
        <v>0</v>
      </c>
      <c r="S401" s="227">
        <v>0</v>
      </c>
      <c r="T401" s="228">
        <f>S401*H401</f>
        <v>0</v>
      </c>
      <c r="U401" s="38"/>
      <c r="V401" s="38"/>
      <c r="W401" s="38"/>
      <c r="X401" s="38"/>
      <c r="Y401" s="38"/>
      <c r="Z401" s="38"/>
      <c r="AA401" s="38"/>
      <c r="AB401" s="38"/>
      <c r="AC401" s="38"/>
      <c r="AD401" s="38"/>
      <c r="AE401" s="38"/>
      <c r="AR401" s="229" t="s">
        <v>1735</v>
      </c>
      <c r="AT401" s="229" t="s">
        <v>616</v>
      </c>
      <c r="AU401" s="229" t="s">
        <v>86</v>
      </c>
      <c r="AY401" s="17" t="s">
        <v>162</v>
      </c>
      <c r="BE401" s="230">
        <f>IF(N401="základní",J401,0)</f>
        <v>0</v>
      </c>
      <c r="BF401" s="230">
        <f>IF(N401="snížená",J401,0)</f>
        <v>0</v>
      </c>
      <c r="BG401" s="230">
        <f>IF(N401="zákl. přenesená",J401,0)</f>
        <v>0</v>
      </c>
      <c r="BH401" s="230">
        <f>IF(N401="sníž. přenesená",J401,0)</f>
        <v>0</v>
      </c>
      <c r="BI401" s="230">
        <f>IF(N401="nulová",J401,0)</f>
        <v>0</v>
      </c>
      <c r="BJ401" s="17" t="s">
        <v>86</v>
      </c>
      <c r="BK401" s="230">
        <f>ROUND(I401*H401,2)</f>
        <v>0</v>
      </c>
      <c r="BL401" s="17" t="s">
        <v>767</v>
      </c>
      <c r="BM401" s="229" t="s">
        <v>3054</v>
      </c>
    </row>
    <row r="402" s="2" customFormat="1" ht="16.5" customHeight="1">
      <c r="A402" s="38"/>
      <c r="B402" s="39"/>
      <c r="C402" s="218" t="s">
        <v>1558</v>
      </c>
      <c r="D402" s="218" t="s">
        <v>165</v>
      </c>
      <c r="E402" s="219" t="s">
        <v>3055</v>
      </c>
      <c r="F402" s="220" t="s">
        <v>3056</v>
      </c>
      <c r="G402" s="221" t="s">
        <v>1677</v>
      </c>
      <c r="H402" s="222">
        <v>1</v>
      </c>
      <c r="I402" s="223"/>
      <c r="J402" s="224">
        <f>ROUND(I402*H402,2)</f>
        <v>0</v>
      </c>
      <c r="K402" s="220" t="s">
        <v>1</v>
      </c>
      <c r="L402" s="44"/>
      <c r="M402" s="225" t="s">
        <v>1</v>
      </c>
      <c r="N402" s="226" t="s">
        <v>43</v>
      </c>
      <c r="O402" s="91"/>
      <c r="P402" s="227">
        <f>O402*H402</f>
        <v>0</v>
      </c>
      <c r="Q402" s="227">
        <v>0</v>
      </c>
      <c r="R402" s="227">
        <f>Q402*H402</f>
        <v>0</v>
      </c>
      <c r="S402" s="227">
        <v>0</v>
      </c>
      <c r="T402" s="228">
        <f>S402*H402</f>
        <v>0</v>
      </c>
      <c r="U402" s="38"/>
      <c r="V402" s="38"/>
      <c r="W402" s="38"/>
      <c r="X402" s="38"/>
      <c r="Y402" s="38"/>
      <c r="Z402" s="38"/>
      <c r="AA402" s="38"/>
      <c r="AB402" s="38"/>
      <c r="AC402" s="38"/>
      <c r="AD402" s="38"/>
      <c r="AE402" s="38"/>
      <c r="AR402" s="229" t="s">
        <v>767</v>
      </c>
      <c r="AT402" s="229" t="s">
        <v>165</v>
      </c>
      <c r="AU402" s="229" t="s">
        <v>86</v>
      </c>
      <c r="AY402" s="17" t="s">
        <v>162</v>
      </c>
      <c r="BE402" s="230">
        <f>IF(N402="základní",J402,0)</f>
        <v>0</v>
      </c>
      <c r="BF402" s="230">
        <f>IF(N402="snížená",J402,0)</f>
        <v>0</v>
      </c>
      <c r="BG402" s="230">
        <f>IF(N402="zákl. přenesená",J402,0)</f>
        <v>0</v>
      </c>
      <c r="BH402" s="230">
        <f>IF(N402="sníž. přenesená",J402,0)</f>
        <v>0</v>
      </c>
      <c r="BI402" s="230">
        <f>IF(N402="nulová",J402,0)</f>
        <v>0</v>
      </c>
      <c r="BJ402" s="17" t="s">
        <v>86</v>
      </c>
      <c r="BK402" s="230">
        <f>ROUND(I402*H402,2)</f>
        <v>0</v>
      </c>
      <c r="BL402" s="17" t="s">
        <v>767</v>
      </c>
      <c r="BM402" s="229" t="s">
        <v>3057</v>
      </c>
    </row>
    <row r="403" s="2" customFormat="1" ht="16.5" customHeight="1">
      <c r="A403" s="38"/>
      <c r="B403" s="39"/>
      <c r="C403" s="273" t="s">
        <v>1562</v>
      </c>
      <c r="D403" s="273" t="s">
        <v>616</v>
      </c>
      <c r="E403" s="274" t="s">
        <v>3058</v>
      </c>
      <c r="F403" s="275" t="s">
        <v>3056</v>
      </c>
      <c r="G403" s="276" t="s">
        <v>1677</v>
      </c>
      <c r="H403" s="277">
        <v>1</v>
      </c>
      <c r="I403" s="278"/>
      <c r="J403" s="279">
        <f>ROUND(I403*H403,2)</f>
        <v>0</v>
      </c>
      <c r="K403" s="275" t="s">
        <v>1</v>
      </c>
      <c r="L403" s="280"/>
      <c r="M403" s="281" t="s">
        <v>1</v>
      </c>
      <c r="N403" s="282" t="s">
        <v>43</v>
      </c>
      <c r="O403" s="91"/>
      <c r="P403" s="227">
        <f>O403*H403</f>
        <v>0</v>
      </c>
      <c r="Q403" s="227">
        <v>0</v>
      </c>
      <c r="R403" s="227">
        <f>Q403*H403</f>
        <v>0</v>
      </c>
      <c r="S403" s="227">
        <v>0</v>
      </c>
      <c r="T403" s="228">
        <f>S403*H403</f>
        <v>0</v>
      </c>
      <c r="U403" s="38"/>
      <c r="V403" s="38"/>
      <c r="W403" s="38"/>
      <c r="X403" s="38"/>
      <c r="Y403" s="38"/>
      <c r="Z403" s="38"/>
      <c r="AA403" s="38"/>
      <c r="AB403" s="38"/>
      <c r="AC403" s="38"/>
      <c r="AD403" s="38"/>
      <c r="AE403" s="38"/>
      <c r="AR403" s="229" t="s">
        <v>1735</v>
      </c>
      <c r="AT403" s="229" t="s">
        <v>616</v>
      </c>
      <c r="AU403" s="229" t="s">
        <v>86</v>
      </c>
      <c r="AY403" s="17" t="s">
        <v>162</v>
      </c>
      <c r="BE403" s="230">
        <f>IF(N403="základní",J403,0)</f>
        <v>0</v>
      </c>
      <c r="BF403" s="230">
        <f>IF(N403="snížená",J403,0)</f>
        <v>0</v>
      </c>
      <c r="BG403" s="230">
        <f>IF(N403="zákl. přenesená",J403,0)</f>
        <v>0</v>
      </c>
      <c r="BH403" s="230">
        <f>IF(N403="sníž. přenesená",J403,0)</f>
        <v>0</v>
      </c>
      <c r="BI403" s="230">
        <f>IF(N403="nulová",J403,0)</f>
        <v>0</v>
      </c>
      <c r="BJ403" s="17" t="s">
        <v>86</v>
      </c>
      <c r="BK403" s="230">
        <f>ROUND(I403*H403,2)</f>
        <v>0</v>
      </c>
      <c r="BL403" s="17" t="s">
        <v>767</v>
      </c>
      <c r="BM403" s="229" t="s">
        <v>3059</v>
      </c>
    </row>
    <row r="404" s="2" customFormat="1" ht="21.75" customHeight="1">
      <c r="A404" s="38"/>
      <c r="B404" s="39"/>
      <c r="C404" s="218" t="s">
        <v>1567</v>
      </c>
      <c r="D404" s="218" t="s">
        <v>165</v>
      </c>
      <c r="E404" s="219" t="s">
        <v>3060</v>
      </c>
      <c r="F404" s="220" t="s">
        <v>3061</v>
      </c>
      <c r="G404" s="221" t="s">
        <v>1677</v>
      </c>
      <c r="H404" s="222">
        <v>1</v>
      </c>
      <c r="I404" s="223"/>
      <c r="J404" s="224">
        <f>ROUND(I404*H404,2)</f>
        <v>0</v>
      </c>
      <c r="K404" s="220" t="s">
        <v>1</v>
      </c>
      <c r="L404" s="44"/>
      <c r="M404" s="225" t="s">
        <v>1</v>
      </c>
      <c r="N404" s="226" t="s">
        <v>43</v>
      </c>
      <c r="O404" s="91"/>
      <c r="P404" s="227">
        <f>O404*H404</f>
        <v>0</v>
      </c>
      <c r="Q404" s="227">
        <v>0</v>
      </c>
      <c r="R404" s="227">
        <f>Q404*H404</f>
        <v>0</v>
      </c>
      <c r="S404" s="227">
        <v>0</v>
      </c>
      <c r="T404" s="228">
        <f>S404*H404</f>
        <v>0</v>
      </c>
      <c r="U404" s="38"/>
      <c r="V404" s="38"/>
      <c r="W404" s="38"/>
      <c r="X404" s="38"/>
      <c r="Y404" s="38"/>
      <c r="Z404" s="38"/>
      <c r="AA404" s="38"/>
      <c r="AB404" s="38"/>
      <c r="AC404" s="38"/>
      <c r="AD404" s="38"/>
      <c r="AE404" s="38"/>
      <c r="AR404" s="229" t="s">
        <v>767</v>
      </c>
      <c r="AT404" s="229" t="s">
        <v>165</v>
      </c>
      <c r="AU404" s="229" t="s">
        <v>86</v>
      </c>
      <c r="AY404" s="17" t="s">
        <v>162</v>
      </c>
      <c r="BE404" s="230">
        <f>IF(N404="základní",J404,0)</f>
        <v>0</v>
      </c>
      <c r="BF404" s="230">
        <f>IF(N404="snížená",J404,0)</f>
        <v>0</v>
      </c>
      <c r="BG404" s="230">
        <f>IF(N404="zákl. přenesená",J404,0)</f>
        <v>0</v>
      </c>
      <c r="BH404" s="230">
        <f>IF(N404="sníž. přenesená",J404,0)</f>
        <v>0</v>
      </c>
      <c r="BI404" s="230">
        <f>IF(N404="nulová",J404,0)</f>
        <v>0</v>
      </c>
      <c r="BJ404" s="17" t="s">
        <v>86</v>
      </c>
      <c r="BK404" s="230">
        <f>ROUND(I404*H404,2)</f>
        <v>0</v>
      </c>
      <c r="BL404" s="17" t="s">
        <v>767</v>
      </c>
      <c r="BM404" s="229" t="s">
        <v>3062</v>
      </c>
    </row>
    <row r="405" s="2" customFormat="1" ht="21.75" customHeight="1">
      <c r="A405" s="38"/>
      <c r="B405" s="39"/>
      <c r="C405" s="273" t="s">
        <v>1572</v>
      </c>
      <c r="D405" s="273" t="s">
        <v>616</v>
      </c>
      <c r="E405" s="274" t="s">
        <v>3063</v>
      </c>
      <c r="F405" s="275" t="s">
        <v>3061</v>
      </c>
      <c r="G405" s="276" t="s">
        <v>1677</v>
      </c>
      <c r="H405" s="277">
        <v>1</v>
      </c>
      <c r="I405" s="278"/>
      <c r="J405" s="279">
        <f>ROUND(I405*H405,2)</f>
        <v>0</v>
      </c>
      <c r="K405" s="275" t="s">
        <v>1</v>
      </c>
      <c r="L405" s="280"/>
      <c r="M405" s="281" t="s">
        <v>1</v>
      </c>
      <c r="N405" s="282" t="s">
        <v>43</v>
      </c>
      <c r="O405" s="91"/>
      <c r="P405" s="227">
        <f>O405*H405</f>
        <v>0</v>
      </c>
      <c r="Q405" s="227">
        <v>0</v>
      </c>
      <c r="R405" s="227">
        <f>Q405*H405</f>
        <v>0</v>
      </c>
      <c r="S405" s="227">
        <v>0</v>
      </c>
      <c r="T405" s="228">
        <f>S405*H405</f>
        <v>0</v>
      </c>
      <c r="U405" s="38"/>
      <c r="V405" s="38"/>
      <c r="W405" s="38"/>
      <c r="X405" s="38"/>
      <c r="Y405" s="38"/>
      <c r="Z405" s="38"/>
      <c r="AA405" s="38"/>
      <c r="AB405" s="38"/>
      <c r="AC405" s="38"/>
      <c r="AD405" s="38"/>
      <c r="AE405" s="38"/>
      <c r="AR405" s="229" t="s">
        <v>1735</v>
      </c>
      <c r="AT405" s="229" t="s">
        <v>616</v>
      </c>
      <c r="AU405" s="229" t="s">
        <v>86</v>
      </c>
      <c r="AY405" s="17" t="s">
        <v>162</v>
      </c>
      <c r="BE405" s="230">
        <f>IF(N405="základní",J405,0)</f>
        <v>0</v>
      </c>
      <c r="BF405" s="230">
        <f>IF(N405="snížená",J405,0)</f>
        <v>0</v>
      </c>
      <c r="BG405" s="230">
        <f>IF(N405="zákl. přenesená",J405,0)</f>
        <v>0</v>
      </c>
      <c r="BH405" s="230">
        <f>IF(N405="sníž. přenesená",J405,0)</f>
        <v>0</v>
      </c>
      <c r="BI405" s="230">
        <f>IF(N405="nulová",J405,0)</f>
        <v>0</v>
      </c>
      <c r="BJ405" s="17" t="s">
        <v>86</v>
      </c>
      <c r="BK405" s="230">
        <f>ROUND(I405*H405,2)</f>
        <v>0</v>
      </c>
      <c r="BL405" s="17" t="s">
        <v>767</v>
      </c>
      <c r="BM405" s="229" t="s">
        <v>3064</v>
      </c>
    </row>
    <row r="406" s="2" customFormat="1" ht="16.5" customHeight="1">
      <c r="A406" s="38"/>
      <c r="B406" s="39"/>
      <c r="C406" s="218" t="s">
        <v>1579</v>
      </c>
      <c r="D406" s="218" t="s">
        <v>165</v>
      </c>
      <c r="E406" s="219" t="s">
        <v>3065</v>
      </c>
      <c r="F406" s="220" t="s">
        <v>3066</v>
      </c>
      <c r="G406" s="221" t="s">
        <v>1677</v>
      </c>
      <c r="H406" s="222">
        <v>1</v>
      </c>
      <c r="I406" s="223"/>
      <c r="J406" s="224">
        <f>ROUND(I406*H406,2)</f>
        <v>0</v>
      </c>
      <c r="K406" s="220" t="s">
        <v>1</v>
      </c>
      <c r="L406" s="44"/>
      <c r="M406" s="225" t="s">
        <v>1</v>
      </c>
      <c r="N406" s="226" t="s">
        <v>43</v>
      </c>
      <c r="O406" s="91"/>
      <c r="P406" s="227">
        <f>O406*H406</f>
        <v>0</v>
      </c>
      <c r="Q406" s="227">
        <v>0</v>
      </c>
      <c r="R406" s="227">
        <f>Q406*H406</f>
        <v>0</v>
      </c>
      <c r="S406" s="227">
        <v>0</v>
      </c>
      <c r="T406" s="228">
        <f>S406*H406</f>
        <v>0</v>
      </c>
      <c r="U406" s="38"/>
      <c r="V406" s="38"/>
      <c r="W406" s="38"/>
      <c r="X406" s="38"/>
      <c r="Y406" s="38"/>
      <c r="Z406" s="38"/>
      <c r="AA406" s="38"/>
      <c r="AB406" s="38"/>
      <c r="AC406" s="38"/>
      <c r="AD406" s="38"/>
      <c r="AE406" s="38"/>
      <c r="AR406" s="229" t="s">
        <v>767</v>
      </c>
      <c r="AT406" s="229" t="s">
        <v>165</v>
      </c>
      <c r="AU406" s="229" t="s">
        <v>86</v>
      </c>
      <c r="AY406" s="17" t="s">
        <v>162</v>
      </c>
      <c r="BE406" s="230">
        <f>IF(N406="základní",J406,0)</f>
        <v>0</v>
      </c>
      <c r="BF406" s="230">
        <f>IF(N406="snížená",J406,0)</f>
        <v>0</v>
      </c>
      <c r="BG406" s="230">
        <f>IF(N406="zákl. přenesená",J406,0)</f>
        <v>0</v>
      </c>
      <c r="BH406" s="230">
        <f>IF(N406="sníž. přenesená",J406,0)</f>
        <v>0</v>
      </c>
      <c r="BI406" s="230">
        <f>IF(N406="nulová",J406,0)</f>
        <v>0</v>
      </c>
      <c r="BJ406" s="17" t="s">
        <v>86</v>
      </c>
      <c r="BK406" s="230">
        <f>ROUND(I406*H406,2)</f>
        <v>0</v>
      </c>
      <c r="BL406" s="17" t="s">
        <v>767</v>
      </c>
      <c r="BM406" s="229" t="s">
        <v>3067</v>
      </c>
    </row>
    <row r="407" s="2" customFormat="1" ht="16.5" customHeight="1">
      <c r="A407" s="38"/>
      <c r="B407" s="39"/>
      <c r="C407" s="273" t="s">
        <v>1584</v>
      </c>
      <c r="D407" s="273" t="s">
        <v>616</v>
      </c>
      <c r="E407" s="274" t="s">
        <v>3068</v>
      </c>
      <c r="F407" s="275" t="s">
        <v>3066</v>
      </c>
      <c r="G407" s="276" t="s">
        <v>1677</v>
      </c>
      <c r="H407" s="277">
        <v>1</v>
      </c>
      <c r="I407" s="278"/>
      <c r="J407" s="279">
        <f>ROUND(I407*H407,2)</f>
        <v>0</v>
      </c>
      <c r="K407" s="275" t="s">
        <v>1</v>
      </c>
      <c r="L407" s="280"/>
      <c r="M407" s="281" t="s">
        <v>1</v>
      </c>
      <c r="N407" s="282" t="s">
        <v>43</v>
      </c>
      <c r="O407" s="91"/>
      <c r="P407" s="227">
        <f>O407*H407</f>
        <v>0</v>
      </c>
      <c r="Q407" s="227">
        <v>0</v>
      </c>
      <c r="R407" s="227">
        <f>Q407*H407</f>
        <v>0</v>
      </c>
      <c r="S407" s="227">
        <v>0</v>
      </c>
      <c r="T407" s="228">
        <f>S407*H407</f>
        <v>0</v>
      </c>
      <c r="U407" s="38"/>
      <c r="V407" s="38"/>
      <c r="W407" s="38"/>
      <c r="X407" s="38"/>
      <c r="Y407" s="38"/>
      <c r="Z407" s="38"/>
      <c r="AA407" s="38"/>
      <c r="AB407" s="38"/>
      <c r="AC407" s="38"/>
      <c r="AD407" s="38"/>
      <c r="AE407" s="38"/>
      <c r="AR407" s="229" t="s">
        <v>1735</v>
      </c>
      <c r="AT407" s="229" t="s">
        <v>616</v>
      </c>
      <c r="AU407" s="229" t="s">
        <v>86</v>
      </c>
      <c r="AY407" s="17" t="s">
        <v>162</v>
      </c>
      <c r="BE407" s="230">
        <f>IF(N407="základní",J407,0)</f>
        <v>0</v>
      </c>
      <c r="BF407" s="230">
        <f>IF(N407="snížená",J407,0)</f>
        <v>0</v>
      </c>
      <c r="BG407" s="230">
        <f>IF(N407="zákl. přenesená",J407,0)</f>
        <v>0</v>
      </c>
      <c r="BH407" s="230">
        <f>IF(N407="sníž. přenesená",J407,0)</f>
        <v>0</v>
      </c>
      <c r="BI407" s="230">
        <f>IF(N407="nulová",J407,0)</f>
        <v>0</v>
      </c>
      <c r="BJ407" s="17" t="s">
        <v>86</v>
      </c>
      <c r="BK407" s="230">
        <f>ROUND(I407*H407,2)</f>
        <v>0</v>
      </c>
      <c r="BL407" s="17" t="s">
        <v>767</v>
      </c>
      <c r="BM407" s="229" t="s">
        <v>3069</v>
      </c>
    </row>
    <row r="408" s="2" customFormat="1" ht="21.75" customHeight="1">
      <c r="A408" s="38"/>
      <c r="B408" s="39"/>
      <c r="C408" s="218" t="s">
        <v>1589</v>
      </c>
      <c r="D408" s="218" t="s">
        <v>165</v>
      </c>
      <c r="E408" s="219" t="s">
        <v>3070</v>
      </c>
      <c r="F408" s="220" t="s">
        <v>3071</v>
      </c>
      <c r="G408" s="221" t="s">
        <v>1677</v>
      </c>
      <c r="H408" s="222">
        <v>8</v>
      </c>
      <c r="I408" s="223"/>
      <c r="J408" s="224">
        <f>ROUND(I408*H408,2)</f>
        <v>0</v>
      </c>
      <c r="K408" s="220" t="s">
        <v>1</v>
      </c>
      <c r="L408" s="44"/>
      <c r="M408" s="225" t="s">
        <v>1</v>
      </c>
      <c r="N408" s="226" t="s">
        <v>43</v>
      </c>
      <c r="O408" s="91"/>
      <c r="P408" s="227">
        <f>O408*H408</f>
        <v>0</v>
      </c>
      <c r="Q408" s="227">
        <v>0</v>
      </c>
      <c r="R408" s="227">
        <f>Q408*H408</f>
        <v>0</v>
      </c>
      <c r="S408" s="227">
        <v>0</v>
      </c>
      <c r="T408" s="228">
        <f>S408*H408</f>
        <v>0</v>
      </c>
      <c r="U408" s="38"/>
      <c r="V408" s="38"/>
      <c r="W408" s="38"/>
      <c r="X408" s="38"/>
      <c r="Y408" s="38"/>
      <c r="Z408" s="38"/>
      <c r="AA408" s="38"/>
      <c r="AB408" s="38"/>
      <c r="AC408" s="38"/>
      <c r="AD408" s="38"/>
      <c r="AE408" s="38"/>
      <c r="AR408" s="229" t="s">
        <v>767</v>
      </c>
      <c r="AT408" s="229" t="s">
        <v>165</v>
      </c>
      <c r="AU408" s="229" t="s">
        <v>86</v>
      </c>
      <c r="AY408" s="17" t="s">
        <v>162</v>
      </c>
      <c r="BE408" s="230">
        <f>IF(N408="základní",J408,0)</f>
        <v>0</v>
      </c>
      <c r="BF408" s="230">
        <f>IF(N408="snížená",J408,0)</f>
        <v>0</v>
      </c>
      <c r="BG408" s="230">
        <f>IF(N408="zákl. přenesená",J408,0)</f>
        <v>0</v>
      </c>
      <c r="BH408" s="230">
        <f>IF(N408="sníž. přenesená",J408,0)</f>
        <v>0</v>
      </c>
      <c r="BI408" s="230">
        <f>IF(N408="nulová",J408,0)</f>
        <v>0</v>
      </c>
      <c r="BJ408" s="17" t="s">
        <v>86</v>
      </c>
      <c r="BK408" s="230">
        <f>ROUND(I408*H408,2)</f>
        <v>0</v>
      </c>
      <c r="BL408" s="17" t="s">
        <v>767</v>
      </c>
      <c r="BM408" s="229" t="s">
        <v>3072</v>
      </c>
    </row>
    <row r="409" s="2" customFormat="1" ht="21.75" customHeight="1">
      <c r="A409" s="38"/>
      <c r="B409" s="39"/>
      <c r="C409" s="273" t="s">
        <v>1593</v>
      </c>
      <c r="D409" s="273" t="s">
        <v>616</v>
      </c>
      <c r="E409" s="274" t="s">
        <v>3073</v>
      </c>
      <c r="F409" s="275" t="s">
        <v>3071</v>
      </c>
      <c r="G409" s="276" t="s">
        <v>1677</v>
      </c>
      <c r="H409" s="277">
        <v>8</v>
      </c>
      <c r="I409" s="278"/>
      <c r="J409" s="279">
        <f>ROUND(I409*H409,2)</f>
        <v>0</v>
      </c>
      <c r="K409" s="275" t="s">
        <v>1</v>
      </c>
      <c r="L409" s="280"/>
      <c r="M409" s="281" t="s">
        <v>1</v>
      </c>
      <c r="N409" s="282" t="s">
        <v>43</v>
      </c>
      <c r="O409" s="91"/>
      <c r="P409" s="227">
        <f>O409*H409</f>
        <v>0</v>
      </c>
      <c r="Q409" s="227">
        <v>0</v>
      </c>
      <c r="R409" s="227">
        <f>Q409*H409</f>
        <v>0</v>
      </c>
      <c r="S409" s="227">
        <v>0</v>
      </c>
      <c r="T409" s="228">
        <f>S409*H409</f>
        <v>0</v>
      </c>
      <c r="U409" s="38"/>
      <c r="V409" s="38"/>
      <c r="W409" s="38"/>
      <c r="X409" s="38"/>
      <c r="Y409" s="38"/>
      <c r="Z409" s="38"/>
      <c r="AA409" s="38"/>
      <c r="AB409" s="38"/>
      <c r="AC409" s="38"/>
      <c r="AD409" s="38"/>
      <c r="AE409" s="38"/>
      <c r="AR409" s="229" t="s">
        <v>1735</v>
      </c>
      <c r="AT409" s="229" t="s">
        <v>616</v>
      </c>
      <c r="AU409" s="229" t="s">
        <v>86</v>
      </c>
      <c r="AY409" s="17" t="s">
        <v>162</v>
      </c>
      <c r="BE409" s="230">
        <f>IF(N409="základní",J409,0)</f>
        <v>0</v>
      </c>
      <c r="BF409" s="230">
        <f>IF(N409="snížená",J409,0)</f>
        <v>0</v>
      </c>
      <c r="BG409" s="230">
        <f>IF(N409="zákl. přenesená",J409,0)</f>
        <v>0</v>
      </c>
      <c r="BH409" s="230">
        <f>IF(N409="sníž. přenesená",J409,0)</f>
        <v>0</v>
      </c>
      <c r="BI409" s="230">
        <f>IF(N409="nulová",J409,0)</f>
        <v>0</v>
      </c>
      <c r="BJ409" s="17" t="s">
        <v>86</v>
      </c>
      <c r="BK409" s="230">
        <f>ROUND(I409*H409,2)</f>
        <v>0</v>
      </c>
      <c r="BL409" s="17" t="s">
        <v>767</v>
      </c>
      <c r="BM409" s="229" t="s">
        <v>3074</v>
      </c>
    </row>
    <row r="410" s="2" customFormat="1" ht="16.5" customHeight="1">
      <c r="A410" s="38"/>
      <c r="B410" s="39"/>
      <c r="C410" s="218" t="s">
        <v>1598</v>
      </c>
      <c r="D410" s="218" t="s">
        <v>165</v>
      </c>
      <c r="E410" s="219" t="s">
        <v>3075</v>
      </c>
      <c r="F410" s="220" t="s">
        <v>3076</v>
      </c>
      <c r="G410" s="221" t="s">
        <v>1677</v>
      </c>
      <c r="H410" s="222">
        <v>1</v>
      </c>
      <c r="I410" s="223"/>
      <c r="J410" s="224">
        <f>ROUND(I410*H410,2)</f>
        <v>0</v>
      </c>
      <c r="K410" s="220" t="s">
        <v>1</v>
      </c>
      <c r="L410" s="44"/>
      <c r="M410" s="225" t="s">
        <v>1</v>
      </c>
      <c r="N410" s="226" t="s">
        <v>43</v>
      </c>
      <c r="O410" s="91"/>
      <c r="P410" s="227">
        <f>O410*H410</f>
        <v>0</v>
      </c>
      <c r="Q410" s="227">
        <v>0</v>
      </c>
      <c r="R410" s="227">
        <f>Q410*H410</f>
        <v>0</v>
      </c>
      <c r="S410" s="227">
        <v>0</v>
      </c>
      <c r="T410" s="228">
        <f>S410*H410</f>
        <v>0</v>
      </c>
      <c r="U410" s="38"/>
      <c r="V410" s="38"/>
      <c r="W410" s="38"/>
      <c r="X410" s="38"/>
      <c r="Y410" s="38"/>
      <c r="Z410" s="38"/>
      <c r="AA410" s="38"/>
      <c r="AB410" s="38"/>
      <c r="AC410" s="38"/>
      <c r="AD410" s="38"/>
      <c r="AE410" s="38"/>
      <c r="AR410" s="229" t="s">
        <v>767</v>
      </c>
      <c r="AT410" s="229" t="s">
        <v>165</v>
      </c>
      <c r="AU410" s="229" t="s">
        <v>86</v>
      </c>
      <c r="AY410" s="17" t="s">
        <v>162</v>
      </c>
      <c r="BE410" s="230">
        <f>IF(N410="základní",J410,0)</f>
        <v>0</v>
      </c>
      <c r="BF410" s="230">
        <f>IF(N410="snížená",J410,0)</f>
        <v>0</v>
      </c>
      <c r="BG410" s="230">
        <f>IF(N410="zákl. přenesená",J410,0)</f>
        <v>0</v>
      </c>
      <c r="BH410" s="230">
        <f>IF(N410="sníž. přenesená",J410,0)</f>
        <v>0</v>
      </c>
      <c r="BI410" s="230">
        <f>IF(N410="nulová",J410,0)</f>
        <v>0</v>
      </c>
      <c r="BJ410" s="17" t="s">
        <v>86</v>
      </c>
      <c r="BK410" s="230">
        <f>ROUND(I410*H410,2)</f>
        <v>0</v>
      </c>
      <c r="BL410" s="17" t="s">
        <v>767</v>
      </c>
      <c r="BM410" s="229" t="s">
        <v>3077</v>
      </c>
    </row>
    <row r="411" s="2" customFormat="1" ht="16.5" customHeight="1">
      <c r="A411" s="38"/>
      <c r="B411" s="39"/>
      <c r="C411" s="273" t="s">
        <v>1605</v>
      </c>
      <c r="D411" s="273" t="s">
        <v>616</v>
      </c>
      <c r="E411" s="274" t="s">
        <v>3078</v>
      </c>
      <c r="F411" s="275" t="s">
        <v>3076</v>
      </c>
      <c r="G411" s="276" t="s">
        <v>1677</v>
      </c>
      <c r="H411" s="277">
        <v>1</v>
      </c>
      <c r="I411" s="278"/>
      <c r="J411" s="279">
        <f>ROUND(I411*H411,2)</f>
        <v>0</v>
      </c>
      <c r="K411" s="275" t="s">
        <v>1</v>
      </c>
      <c r="L411" s="280"/>
      <c r="M411" s="281" t="s">
        <v>1</v>
      </c>
      <c r="N411" s="282" t="s">
        <v>43</v>
      </c>
      <c r="O411" s="91"/>
      <c r="P411" s="227">
        <f>O411*H411</f>
        <v>0</v>
      </c>
      <c r="Q411" s="227">
        <v>0</v>
      </c>
      <c r="R411" s="227">
        <f>Q411*H411</f>
        <v>0</v>
      </c>
      <c r="S411" s="227">
        <v>0</v>
      </c>
      <c r="T411" s="228">
        <f>S411*H411</f>
        <v>0</v>
      </c>
      <c r="U411" s="38"/>
      <c r="V411" s="38"/>
      <c r="W411" s="38"/>
      <c r="X411" s="38"/>
      <c r="Y411" s="38"/>
      <c r="Z411" s="38"/>
      <c r="AA411" s="38"/>
      <c r="AB411" s="38"/>
      <c r="AC411" s="38"/>
      <c r="AD411" s="38"/>
      <c r="AE411" s="38"/>
      <c r="AR411" s="229" t="s">
        <v>1735</v>
      </c>
      <c r="AT411" s="229" t="s">
        <v>616</v>
      </c>
      <c r="AU411" s="229" t="s">
        <v>86</v>
      </c>
      <c r="AY411" s="17" t="s">
        <v>162</v>
      </c>
      <c r="BE411" s="230">
        <f>IF(N411="základní",J411,0)</f>
        <v>0</v>
      </c>
      <c r="BF411" s="230">
        <f>IF(N411="snížená",J411,0)</f>
        <v>0</v>
      </c>
      <c r="BG411" s="230">
        <f>IF(N411="zákl. přenesená",J411,0)</f>
        <v>0</v>
      </c>
      <c r="BH411" s="230">
        <f>IF(N411="sníž. přenesená",J411,0)</f>
        <v>0</v>
      </c>
      <c r="BI411" s="230">
        <f>IF(N411="nulová",J411,0)</f>
        <v>0</v>
      </c>
      <c r="BJ411" s="17" t="s">
        <v>86</v>
      </c>
      <c r="BK411" s="230">
        <f>ROUND(I411*H411,2)</f>
        <v>0</v>
      </c>
      <c r="BL411" s="17" t="s">
        <v>767</v>
      </c>
      <c r="BM411" s="229" t="s">
        <v>3079</v>
      </c>
    </row>
    <row r="412" s="2" customFormat="1" ht="16.5" customHeight="1">
      <c r="A412" s="38"/>
      <c r="B412" s="39"/>
      <c r="C412" s="218" t="s">
        <v>1609</v>
      </c>
      <c r="D412" s="218" t="s">
        <v>165</v>
      </c>
      <c r="E412" s="219" t="s">
        <v>3080</v>
      </c>
      <c r="F412" s="220" t="s">
        <v>3081</v>
      </c>
      <c r="G412" s="221" t="s">
        <v>616</v>
      </c>
      <c r="H412" s="222">
        <v>900</v>
      </c>
      <c r="I412" s="223"/>
      <c r="J412" s="224">
        <f>ROUND(I412*H412,2)</f>
        <v>0</v>
      </c>
      <c r="K412" s="220" t="s">
        <v>1</v>
      </c>
      <c r="L412" s="44"/>
      <c r="M412" s="225" t="s">
        <v>1</v>
      </c>
      <c r="N412" s="226" t="s">
        <v>43</v>
      </c>
      <c r="O412" s="91"/>
      <c r="P412" s="227">
        <f>O412*H412</f>
        <v>0</v>
      </c>
      <c r="Q412" s="227">
        <v>0</v>
      </c>
      <c r="R412" s="227">
        <f>Q412*H412</f>
        <v>0</v>
      </c>
      <c r="S412" s="227">
        <v>0</v>
      </c>
      <c r="T412" s="228">
        <f>S412*H412</f>
        <v>0</v>
      </c>
      <c r="U412" s="38"/>
      <c r="V412" s="38"/>
      <c r="W412" s="38"/>
      <c r="X412" s="38"/>
      <c r="Y412" s="38"/>
      <c r="Z412" s="38"/>
      <c r="AA412" s="38"/>
      <c r="AB412" s="38"/>
      <c r="AC412" s="38"/>
      <c r="AD412" s="38"/>
      <c r="AE412" s="38"/>
      <c r="AR412" s="229" t="s">
        <v>767</v>
      </c>
      <c r="AT412" s="229" t="s">
        <v>165</v>
      </c>
      <c r="AU412" s="229" t="s">
        <v>86</v>
      </c>
      <c r="AY412" s="17" t="s">
        <v>162</v>
      </c>
      <c r="BE412" s="230">
        <f>IF(N412="základní",J412,0)</f>
        <v>0</v>
      </c>
      <c r="BF412" s="230">
        <f>IF(N412="snížená",J412,0)</f>
        <v>0</v>
      </c>
      <c r="BG412" s="230">
        <f>IF(N412="zákl. přenesená",J412,0)</f>
        <v>0</v>
      </c>
      <c r="BH412" s="230">
        <f>IF(N412="sníž. přenesená",J412,0)</f>
        <v>0</v>
      </c>
      <c r="BI412" s="230">
        <f>IF(N412="nulová",J412,0)</f>
        <v>0</v>
      </c>
      <c r="BJ412" s="17" t="s">
        <v>86</v>
      </c>
      <c r="BK412" s="230">
        <f>ROUND(I412*H412,2)</f>
        <v>0</v>
      </c>
      <c r="BL412" s="17" t="s">
        <v>767</v>
      </c>
      <c r="BM412" s="229" t="s">
        <v>3082</v>
      </c>
    </row>
    <row r="413" s="2" customFormat="1" ht="16.5" customHeight="1">
      <c r="A413" s="38"/>
      <c r="B413" s="39"/>
      <c r="C413" s="273" t="s">
        <v>1614</v>
      </c>
      <c r="D413" s="273" t="s">
        <v>616</v>
      </c>
      <c r="E413" s="274" t="s">
        <v>3083</v>
      </c>
      <c r="F413" s="275" t="s">
        <v>3081</v>
      </c>
      <c r="G413" s="276" t="s">
        <v>616</v>
      </c>
      <c r="H413" s="277">
        <v>900</v>
      </c>
      <c r="I413" s="278"/>
      <c r="J413" s="279">
        <f>ROUND(I413*H413,2)</f>
        <v>0</v>
      </c>
      <c r="K413" s="275" t="s">
        <v>1</v>
      </c>
      <c r="L413" s="280"/>
      <c r="M413" s="281" t="s">
        <v>1</v>
      </c>
      <c r="N413" s="282" t="s">
        <v>43</v>
      </c>
      <c r="O413" s="91"/>
      <c r="P413" s="227">
        <f>O413*H413</f>
        <v>0</v>
      </c>
      <c r="Q413" s="227">
        <v>0</v>
      </c>
      <c r="R413" s="227">
        <f>Q413*H413</f>
        <v>0</v>
      </c>
      <c r="S413" s="227">
        <v>0</v>
      </c>
      <c r="T413" s="228">
        <f>S413*H413</f>
        <v>0</v>
      </c>
      <c r="U413" s="38"/>
      <c r="V413" s="38"/>
      <c r="W413" s="38"/>
      <c r="X413" s="38"/>
      <c r="Y413" s="38"/>
      <c r="Z413" s="38"/>
      <c r="AA413" s="38"/>
      <c r="AB413" s="38"/>
      <c r="AC413" s="38"/>
      <c r="AD413" s="38"/>
      <c r="AE413" s="38"/>
      <c r="AR413" s="229" t="s">
        <v>1735</v>
      </c>
      <c r="AT413" s="229" t="s">
        <v>616</v>
      </c>
      <c r="AU413" s="229" t="s">
        <v>86</v>
      </c>
      <c r="AY413" s="17" t="s">
        <v>162</v>
      </c>
      <c r="BE413" s="230">
        <f>IF(N413="základní",J413,0)</f>
        <v>0</v>
      </c>
      <c r="BF413" s="230">
        <f>IF(N413="snížená",J413,0)</f>
        <v>0</v>
      </c>
      <c r="BG413" s="230">
        <f>IF(N413="zákl. přenesená",J413,0)</f>
        <v>0</v>
      </c>
      <c r="BH413" s="230">
        <f>IF(N413="sníž. přenesená",J413,0)</f>
        <v>0</v>
      </c>
      <c r="BI413" s="230">
        <f>IF(N413="nulová",J413,0)</f>
        <v>0</v>
      </c>
      <c r="BJ413" s="17" t="s">
        <v>86</v>
      </c>
      <c r="BK413" s="230">
        <f>ROUND(I413*H413,2)</f>
        <v>0</v>
      </c>
      <c r="BL413" s="17" t="s">
        <v>767</v>
      </c>
      <c r="BM413" s="229" t="s">
        <v>3084</v>
      </c>
    </row>
    <row r="414" s="2" customFormat="1" ht="16.5" customHeight="1">
      <c r="A414" s="38"/>
      <c r="B414" s="39"/>
      <c r="C414" s="218" t="s">
        <v>1625</v>
      </c>
      <c r="D414" s="218" t="s">
        <v>165</v>
      </c>
      <c r="E414" s="219" t="s">
        <v>3085</v>
      </c>
      <c r="F414" s="220" t="s">
        <v>3086</v>
      </c>
      <c r="G414" s="221" t="s">
        <v>616</v>
      </c>
      <c r="H414" s="222">
        <v>80</v>
      </c>
      <c r="I414" s="223"/>
      <c r="J414" s="224">
        <f>ROUND(I414*H414,2)</f>
        <v>0</v>
      </c>
      <c r="K414" s="220" t="s">
        <v>1</v>
      </c>
      <c r="L414" s="44"/>
      <c r="M414" s="225" t="s">
        <v>1</v>
      </c>
      <c r="N414" s="226" t="s">
        <v>43</v>
      </c>
      <c r="O414" s="91"/>
      <c r="P414" s="227">
        <f>O414*H414</f>
        <v>0</v>
      </c>
      <c r="Q414" s="227">
        <v>0</v>
      </c>
      <c r="R414" s="227">
        <f>Q414*H414</f>
        <v>0</v>
      </c>
      <c r="S414" s="227">
        <v>0</v>
      </c>
      <c r="T414" s="228">
        <f>S414*H414</f>
        <v>0</v>
      </c>
      <c r="U414" s="38"/>
      <c r="V414" s="38"/>
      <c r="W414" s="38"/>
      <c r="X414" s="38"/>
      <c r="Y414" s="38"/>
      <c r="Z414" s="38"/>
      <c r="AA414" s="38"/>
      <c r="AB414" s="38"/>
      <c r="AC414" s="38"/>
      <c r="AD414" s="38"/>
      <c r="AE414" s="38"/>
      <c r="AR414" s="229" t="s">
        <v>767</v>
      </c>
      <c r="AT414" s="229" t="s">
        <v>165</v>
      </c>
      <c r="AU414" s="229" t="s">
        <v>86</v>
      </c>
      <c r="AY414" s="17" t="s">
        <v>162</v>
      </c>
      <c r="BE414" s="230">
        <f>IF(N414="základní",J414,0)</f>
        <v>0</v>
      </c>
      <c r="BF414" s="230">
        <f>IF(N414="snížená",J414,0)</f>
        <v>0</v>
      </c>
      <c r="BG414" s="230">
        <f>IF(N414="zákl. přenesená",J414,0)</f>
        <v>0</v>
      </c>
      <c r="BH414" s="230">
        <f>IF(N414="sníž. přenesená",J414,0)</f>
        <v>0</v>
      </c>
      <c r="BI414" s="230">
        <f>IF(N414="nulová",J414,0)</f>
        <v>0</v>
      </c>
      <c r="BJ414" s="17" t="s">
        <v>86</v>
      </c>
      <c r="BK414" s="230">
        <f>ROUND(I414*H414,2)</f>
        <v>0</v>
      </c>
      <c r="BL414" s="17" t="s">
        <v>767</v>
      </c>
      <c r="BM414" s="229" t="s">
        <v>3087</v>
      </c>
    </row>
    <row r="415" s="2" customFormat="1" ht="16.5" customHeight="1">
      <c r="A415" s="38"/>
      <c r="B415" s="39"/>
      <c r="C415" s="273" t="s">
        <v>1638</v>
      </c>
      <c r="D415" s="273" t="s">
        <v>616</v>
      </c>
      <c r="E415" s="274" t="s">
        <v>3088</v>
      </c>
      <c r="F415" s="275" t="s">
        <v>3086</v>
      </c>
      <c r="G415" s="276" t="s">
        <v>616</v>
      </c>
      <c r="H415" s="277">
        <v>80</v>
      </c>
      <c r="I415" s="278"/>
      <c r="J415" s="279">
        <f>ROUND(I415*H415,2)</f>
        <v>0</v>
      </c>
      <c r="K415" s="275" t="s">
        <v>1</v>
      </c>
      <c r="L415" s="280"/>
      <c r="M415" s="281" t="s">
        <v>1</v>
      </c>
      <c r="N415" s="282" t="s">
        <v>43</v>
      </c>
      <c r="O415" s="91"/>
      <c r="P415" s="227">
        <f>O415*H415</f>
        <v>0</v>
      </c>
      <c r="Q415" s="227">
        <v>0</v>
      </c>
      <c r="R415" s="227">
        <f>Q415*H415</f>
        <v>0</v>
      </c>
      <c r="S415" s="227">
        <v>0</v>
      </c>
      <c r="T415" s="228">
        <f>S415*H415</f>
        <v>0</v>
      </c>
      <c r="U415" s="38"/>
      <c r="V415" s="38"/>
      <c r="W415" s="38"/>
      <c r="X415" s="38"/>
      <c r="Y415" s="38"/>
      <c r="Z415" s="38"/>
      <c r="AA415" s="38"/>
      <c r="AB415" s="38"/>
      <c r="AC415" s="38"/>
      <c r="AD415" s="38"/>
      <c r="AE415" s="38"/>
      <c r="AR415" s="229" t="s">
        <v>1735</v>
      </c>
      <c r="AT415" s="229" t="s">
        <v>616</v>
      </c>
      <c r="AU415" s="229" t="s">
        <v>86</v>
      </c>
      <c r="AY415" s="17" t="s">
        <v>162</v>
      </c>
      <c r="BE415" s="230">
        <f>IF(N415="základní",J415,0)</f>
        <v>0</v>
      </c>
      <c r="BF415" s="230">
        <f>IF(N415="snížená",J415,0)</f>
        <v>0</v>
      </c>
      <c r="BG415" s="230">
        <f>IF(N415="zákl. přenesená",J415,0)</f>
        <v>0</v>
      </c>
      <c r="BH415" s="230">
        <f>IF(N415="sníž. přenesená",J415,0)</f>
        <v>0</v>
      </c>
      <c r="BI415" s="230">
        <f>IF(N415="nulová",J415,0)</f>
        <v>0</v>
      </c>
      <c r="BJ415" s="17" t="s">
        <v>86</v>
      </c>
      <c r="BK415" s="230">
        <f>ROUND(I415*H415,2)</f>
        <v>0</v>
      </c>
      <c r="BL415" s="17" t="s">
        <v>767</v>
      </c>
      <c r="BM415" s="229" t="s">
        <v>3089</v>
      </c>
    </row>
    <row r="416" s="2" customFormat="1" ht="16.5" customHeight="1">
      <c r="A416" s="38"/>
      <c r="B416" s="39"/>
      <c r="C416" s="218" t="s">
        <v>1643</v>
      </c>
      <c r="D416" s="218" t="s">
        <v>165</v>
      </c>
      <c r="E416" s="219" t="s">
        <v>3090</v>
      </c>
      <c r="F416" s="220" t="s">
        <v>2827</v>
      </c>
      <c r="G416" s="221" t="s">
        <v>616</v>
      </c>
      <c r="H416" s="222">
        <v>200</v>
      </c>
      <c r="I416" s="223"/>
      <c r="J416" s="224">
        <f>ROUND(I416*H416,2)</f>
        <v>0</v>
      </c>
      <c r="K416" s="220" t="s">
        <v>1</v>
      </c>
      <c r="L416" s="44"/>
      <c r="M416" s="225" t="s">
        <v>1</v>
      </c>
      <c r="N416" s="226" t="s">
        <v>43</v>
      </c>
      <c r="O416" s="91"/>
      <c r="P416" s="227">
        <f>O416*H416</f>
        <v>0</v>
      </c>
      <c r="Q416" s="227">
        <v>0</v>
      </c>
      <c r="R416" s="227">
        <f>Q416*H416</f>
        <v>0</v>
      </c>
      <c r="S416" s="227">
        <v>0</v>
      </c>
      <c r="T416" s="228">
        <f>S416*H416</f>
        <v>0</v>
      </c>
      <c r="U416" s="38"/>
      <c r="V416" s="38"/>
      <c r="W416" s="38"/>
      <c r="X416" s="38"/>
      <c r="Y416" s="38"/>
      <c r="Z416" s="38"/>
      <c r="AA416" s="38"/>
      <c r="AB416" s="38"/>
      <c r="AC416" s="38"/>
      <c r="AD416" s="38"/>
      <c r="AE416" s="38"/>
      <c r="AR416" s="229" t="s">
        <v>767</v>
      </c>
      <c r="AT416" s="229" t="s">
        <v>165</v>
      </c>
      <c r="AU416" s="229" t="s">
        <v>86</v>
      </c>
      <c r="AY416" s="17" t="s">
        <v>162</v>
      </c>
      <c r="BE416" s="230">
        <f>IF(N416="základní",J416,0)</f>
        <v>0</v>
      </c>
      <c r="BF416" s="230">
        <f>IF(N416="snížená",J416,0)</f>
        <v>0</v>
      </c>
      <c r="BG416" s="230">
        <f>IF(N416="zákl. přenesená",J416,0)</f>
        <v>0</v>
      </c>
      <c r="BH416" s="230">
        <f>IF(N416="sníž. přenesená",J416,0)</f>
        <v>0</v>
      </c>
      <c r="BI416" s="230">
        <f>IF(N416="nulová",J416,0)</f>
        <v>0</v>
      </c>
      <c r="BJ416" s="17" t="s">
        <v>86</v>
      </c>
      <c r="BK416" s="230">
        <f>ROUND(I416*H416,2)</f>
        <v>0</v>
      </c>
      <c r="BL416" s="17" t="s">
        <v>767</v>
      </c>
      <c r="BM416" s="229" t="s">
        <v>3091</v>
      </c>
    </row>
    <row r="417" s="2" customFormat="1" ht="16.5" customHeight="1">
      <c r="A417" s="38"/>
      <c r="B417" s="39"/>
      <c r="C417" s="273" t="s">
        <v>1647</v>
      </c>
      <c r="D417" s="273" t="s">
        <v>616</v>
      </c>
      <c r="E417" s="274" t="s">
        <v>3092</v>
      </c>
      <c r="F417" s="275" t="s">
        <v>2827</v>
      </c>
      <c r="G417" s="276" t="s">
        <v>616</v>
      </c>
      <c r="H417" s="277">
        <v>200</v>
      </c>
      <c r="I417" s="278"/>
      <c r="J417" s="279">
        <f>ROUND(I417*H417,2)</f>
        <v>0</v>
      </c>
      <c r="K417" s="275" t="s">
        <v>1</v>
      </c>
      <c r="L417" s="280"/>
      <c r="M417" s="281" t="s">
        <v>1</v>
      </c>
      <c r="N417" s="282" t="s">
        <v>43</v>
      </c>
      <c r="O417" s="91"/>
      <c r="P417" s="227">
        <f>O417*H417</f>
        <v>0</v>
      </c>
      <c r="Q417" s="227">
        <v>0</v>
      </c>
      <c r="R417" s="227">
        <f>Q417*H417</f>
        <v>0</v>
      </c>
      <c r="S417" s="227">
        <v>0</v>
      </c>
      <c r="T417" s="228">
        <f>S417*H417</f>
        <v>0</v>
      </c>
      <c r="U417" s="38"/>
      <c r="V417" s="38"/>
      <c r="W417" s="38"/>
      <c r="X417" s="38"/>
      <c r="Y417" s="38"/>
      <c r="Z417" s="38"/>
      <c r="AA417" s="38"/>
      <c r="AB417" s="38"/>
      <c r="AC417" s="38"/>
      <c r="AD417" s="38"/>
      <c r="AE417" s="38"/>
      <c r="AR417" s="229" t="s">
        <v>1735</v>
      </c>
      <c r="AT417" s="229" t="s">
        <v>616</v>
      </c>
      <c r="AU417" s="229" t="s">
        <v>86</v>
      </c>
      <c r="AY417" s="17" t="s">
        <v>162</v>
      </c>
      <c r="BE417" s="230">
        <f>IF(N417="základní",J417,0)</f>
        <v>0</v>
      </c>
      <c r="BF417" s="230">
        <f>IF(N417="snížená",J417,0)</f>
        <v>0</v>
      </c>
      <c r="BG417" s="230">
        <f>IF(N417="zákl. přenesená",J417,0)</f>
        <v>0</v>
      </c>
      <c r="BH417" s="230">
        <f>IF(N417="sníž. přenesená",J417,0)</f>
        <v>0</v>
      </c>
      <c r="BI417" s="230">
        <f>IF(N417="nulová",J417,0)</f>
        <v>0</v>
      </c>
      <c r="BJ417" s="17" t="s">
        <v>86</v>
      </c>
      <c r="BK417" s="230">
        <f>ROUND(I417*H417,2)</f>
        <v>0</v>
      </c>
      <c r="BL417" s="17" t="s">
        <v>767</v>
      </c>
      <c r="BM417" s="229" t="s">
        <v>3093</v>
      </c>
    </row>
    <row r="418" s="2" customFormat="1" ht="16.5" customHeight="1">
      <c r="A418" s="38"/>
      <c r="B418" s="39"/>
      <c r="C418" s="218" t="s">
        <v>1652</v>
      </c>
      <c r="D418" s="218" t="s">
        <v>165</v>
      </c>
      <c r="E418" s="219" t="s">
        <v>3094</v>
      </c>
      <c r="F418" s="220" t="s">
        <v>3095</v>
      </c>
      <c r="G418" s="221" t="s">
        <v>616</v>
      </c>
      <c r="H418" s="222">
        <v>60</v>
      </c>
      <c r="I418" s="223"/>
      <c r="J418" s="224">
        <f>ROUND(I418*H418,2)</f>
        <v>0</v>
      </c>
      <c r="K418" s="220" t="s">
        <v>1</v>
      </c>
      <c r="L418" s="44"/>
      <c r="M418" s="225" t="s">
        <v>1</v>
      </c>
      <c r="N418" s="226" t="s">
        <v>43</v>
      </c>
      <c r="O418" s="91"/>
      <c r="P418" s="227">
        <f>O418*H418</f>
        <v>0</v>
      </c>
      <c r="Q418" s="227">
        <v>0</v>
      </c>
      <c r="R418" s="227">
        <f>Q418*H418</f>
        <v>0</v>
      </c>
      <c r="S418" s="227">
        <v>0</v>
      </c>
      <c r="T418" s="228">
        <f>S418*H418</f>
        <v>0</v>
      </c>
      <c r="U418" s="38"/>
      <c r="V418" s="38"/>
      <c r="W418" s="38"/>
      <c r="X418" s="38"/>
      <c r="Y418" s="38"/>
      <c r="Z418" s="38"/>
      <c r="AA418" s="38"/>
      <c r="AB418" s="38"/>
      <c r="AC418" s="38"/>
      <c r="AD418" s="38"/>
      <c r="AE418" s="38"/>
      <c r="AR418" s="229" t="s">
        <v>767</v>
      </c>
      <c r="AT418" s="229" t="s">
        <v>165</v>
      </c>
      <c r="AU418" s="229" t="s">
        <v>86</v>
      </c>
      <c r="AY418" s="17" t="s">
        <v>162</v>
      </c>
      <c r="BE418" s="230">
        <f>IF(N418="základní",J418,0)</f>
        <v>0</v>
      </c>
      <c r="BF418" s="230">
        <f>IF(N418="snížená",J418,0)</f>
        <v>0</v>
      </c>
      <c r="BG418" s="230">
        <f>IF(N418="zákl. přenesená",J418,0)</f>
        <v>0</v>
      </c>
      <c r="BH418" s="230">
        <f>IF(N418="sníž. přenesená",J418,0)</f>
        <v>0</v>
      </c>
      <c r="BI418" s="230">
        <f>IF(N418="nulová",J418,0)</f>
        <v>0</v>
      </c>
      <c r="BJ418" s="17" t="s">
        <v>86</v>
      </c>
      <c r="BK418" s="230">
        <f>ROUND(I418*H418,2)</f>
        <v>0</v>
      </c>
      <c r="BL418" s="17" t="s">
        <v>767</v>
      </c>
      <c r="BM418" s="229" t="s">
        <v>3096</v>
      </c>
    </row>
    <row r="419" s="2" customFormat="1" ht="16.5" customHeight="1">
      <c r="A419" s="38"/>
      <c r="B419" s="39"/>
      <c r="C419" s="273" t="s">
        <v>1656</v>
      </c>
      <c r="D419" s="273" t="s">
        <v>616</v>
      </c>
      <c r="E419" s="274" t="s">
        <v>3097</v>
      </c>
      <c r="F419" s="275" t="s">
        <v>3095</v>
      </c>
      <c r="G419" s="276" t="s">
        <v>616</v>
      </c>
      <c r="H419" s="277">
        <v>60</v>
      </c>
      <c r="I419" s="278"/>
      <c r="J419" s="279">
        <f>ROUND(I419*H419,2)</f>
        <v>0</v>
      </c>
      <c r="K419" s="275" t="s">
        <v>1</v>
      </c>
      <c r="L419" s="280"/>
      <c r="M419" s="281" t="s">
        <v>1</v>
      </c>
      <c r="N419" s="282" t="s">
        <v>43</v>
      </c>
      <c r="O419" s="91"/>
      <c r="P419" s="227">
        <f>O419*H419</f>
        <v>0</v>
      </c>
      <c r="Q419" s="227">
        <v>0</v>
      </c>
      <c r="R419" s="227">
        <f>Q419*H419</f>
        <v>0</v>
      </c>
      <c r="S419" s="227">
        <v>0</v>
      </c>
      <c r="T419" s="228">
        <f>S419*H419</f>
        <v>0</v>
      </c>
      <c r="U419" s="38"/>
      <c r="V419" s="38"/>
      <c r="W419" s="38"/>
      <c r="X419" s="38"/>
      <c r="Y419" s="38"/>
      <c r="Z419" s="38"/>
      <c r="AA419" s="38"/>
      <c r="AB419" s="38"/>
      <c r="AC419" s="38"/>
      <c r="AD419" s="38"/>
      <c r="AE419" s="38"/>
      <c r="AR419" s="229" t="s">
        <v>1735</v>
      </c>
      <c r="AT419" s="229" t="s">
        <v>616</v>
      </c>
      <c r="AU419" s="229" t="s">
        <v>86</v>
      </c>
      <c r="AY419" s="17" t="s">
        <v>162</v>
      </c>
      <c r="BE419" s="230">
        <f>IF(N419="základní",J419,0)</f>
        <v>0</v>
      </c>
      <c r="BF419" s="230">
        <f>IF(N419="snížená",J419,0)</f>
        <v>0</v>
      </c>
      <c r="BG419" s="230">
        <f>IF(N419="zákl. přenesená",J419,0)</f>
        <v>0</v>
      </c>
      <c r="BH419" s="230">
        <f>IF(N419="sníž. přenesená",J419,0)</f>
        <v>0</v>
      </c>
      <c r="BI419" s="230">
        <f>IF(N419="nulová",J419,0)</f>
        <v>0</v>
      </c>
      <c r="BJ419" s="17" t="s">
        <v>86</v>
      </c>
      <c r="BK419" s="230">
        <f>ROUND(I419*H419,2)</f>
        <v>0</v>
      </c>
      <c r="BL419" s="17" t="s">
        <v>767</v>
      </c>
      <c r="BM419" s="229" t="s">
        <v>3098</v>
      </c>
    </row>
    <row r="420" s="2" customFormat="1" ht="24.15" customHeight="1">
      <c r="A420" s="38"/>
      <c r="B420" s="39"/>
      <c r="C420" s="218" t="s">
        <v>1660</v>
      </c>
      <c r="D420" s="218" t="s">
        <v>165</v>
      </c>
      <c r="E420" s="219" t="s">
        <v>3099</v>
      </c>
      <c r="F420" s="220" t="s">
        <v>2818</v>
      </c>
      <c r="G420" s="221" t="s">
        <v>1677</v>
      </c>
      <c r="H420" s="222">
        <v>15</v>
      </c>
      <c r="I420" s="223"/>
      <c r="J420" s="224">
        <f>ROUND(I420*H420,2)</f>
        <v>0</v>
      </c>
      <c r="K420" s="220" t="s">
        <v>1</v>
      </c>
      <c r="L420" s="44"/>
      <c r="M420" s="225" t="s">
        <v>1</v>
      </c>
      <c r="N420" s="226" t="s">
        <v>43</v>
      </c>
      <c r="O420" s="91"/>
      <c r="P420" s="227">
        <f>O420*H420</f>
        <v>0</v>
      </c>
      <c r="Q420" s="227">
        <v>0</v>
      </c>
      <c r="R420" s="227">
        <f>Q420*H420</f>
        <v>0</v>
      </c>
      <c r="S420" s="227">
        <v>0</v>
      </c>
      <c r="T420" s="228">
        <f>S420*H420</f>
        <v>0</v>
      </c>
      <c r="U420" s="38"/>
      <c r="V420" s="38"/>
      <c r="W420" s="38"/>
      <c r="X420" s="38"/>
      <c r="Y420" s="38"/>
      <c r="Z420" s="38"/>
      <c r="AA420" s="38"/>
      <c r="AB420" s="38"/>
      <c r="AC420" s="38"/>
      <c r="AD420" s="38"/>
      <c r="AE420" s="38"/>
      <c r="AR420" s="229" t="s">
        <v>767</v>
      </c>
      <c r="AT420" s="229" t="s">
        <v>165</v>
      </c>
      <c r="AU420" s="229" t="s">
        <v>86</v>
      </c>
      <c r="AY420" s="17" t="s">
        <v>162</v>
      </c>
      <c r="BE420" s="230">
        <f>IF(N420="základní",J420,0)</f>
        <v>0</v>
      </c>
      <c r="BF420" s="230">
        <f>IF(N420="snížená",J420,0)</f>
        <v>0</v>
      </c>
      <c r="BG420" s="230">
        <f>IF(N420="zákl. přenesená",J420,0)</f>
        <v>0</v>
      </c>
      <c r="BH420" s="230">
        <f>IF(N420="sníž. přenesená",J420,0)</f>
        <v>0</v>
      </c>
      <c r="BI420" s="230">
        <f>IF(N420="nulová",J420,0)</f>
        <v>0</v>
      </c>
      <c r="BJ420" s="17" t="s">
        <v>86</v>
      </c>
      <c r="BK420" s="230">
        <f>ROUND(I420*H420,2)</f>
        <v>0</v>
      </c>
      <c r="BL420" s="17" t="s">
        <v>767</v>
      </c>
      <c r="BM420" s="229" t="s">
        <v>3100</v>
      </c>
    </row>
    <row r="421" s="2" customFormat="1" ht="24.15" customHeight="1">
      <c r="A421" s="38"/>
      <c r="B421" s="39"/>
      <c r="C421" s="273" t="s">
        <v>1664</v>
      </c>
      <c r="D421" s="273" t="s">
        <v>616</v>
      </c>
      <c r="E421" s="274" t="s">
        <v>3101</v>
      </c>
      <c r="F421" s="275" t="s">
        <v>2818</v>
      </c>
      <c r="G421" s="276" t="s">
        <v>1677</v>
      </c>
      <c r="H421" s="277">
        <v>15</v>
      </c>
      <c r="I421" s="278"/>
      <c r="J421" s="279">
        <f>ROUND(I421*H421,2)</f>
        <v>0</v>
      </c>
      <c r="K421" s="275" t="s">
        <v>1</v>
      </c>
      <c r="L421" s="280"/>
      <c r="M421" s="281" t="s">
        <v>1</v>
      </c>
      <c r="N421" s="282" t="s">
        <v>43</v>
      </c>
      <c r="O421" s="91"/>
      <c r="P421" s="227">
        <f>O421*H421</f>
        <v>0</v>
      </c>
      <c r="Q421" s="227">
        <v>0</v>
      </c>
      <c r="R421" s="227">
        <f>Q421*H421</f>
        <v>0</v>
      </c>
      <c r="S421" s="227">
        <v>0</v>
      </c>
      <c r="T421" s="228">
        <f>S421*H421</f>
        <v>0</v>
      </c>
      <c r="U421" s="38"/>
      <c r="V421" s="38"/>
      <c r="W421" s="38"/>
      <c r="X421" s="38"/>
      <c r="Y421" s="38"/>
      <c r="Z421" s="38"/>
      <c r="AA421" s="38"/>
      <c r="AB421" s="38"/>
      <c r="AC421" s="38"/>
      <c r="AD421" s="38"/>
      <c r="AE421" s="38"/>
      <c r="AR421" s="229" t="s">
        <v>1735</v>
      </c>
      <c r="AT421" s="229" t="s">
        <v>616</v>
      </c>
      <c r="AU421" s="229" t="s">
        <v>86</v>
      </c>
      <c r="AY421" s="17" t="s">
        <v>162</v>
      </c>
      <c r="BE421" s="230">
        <f>IF(N421="základní",J421,0)</f>
        <v>0</v>
      </c>
      <c r="BF421" s="230">
        <f>IF(N421="snížená",J421,0)</f>
        <v>0</v>
      </c>
      <c r="BG421" s="230">
        <f>IF(N421="zákl. přenesená",J421,0)</f>
        <v>0</v>
      </c>
      <c r="BH421" s="230">
        <f>IF(N421="sníž. přenesená",J421,0)</f>
        <v>0</v>
      </c>
      <c r="BI421" s="230">
        <f>IF(N421="nulová",J421,0)</f>
        <v>0</v>
      </c>
      <c r="BJ421" s="17" t="s">
        <v>86</v>
      </c>
      <c r="BK421" s="230">
        <f>ROUND(I421*H421,2)</f>
        <v>0</v>
      </c>
      <c r="BL421" s="17" t="s">
        <v>767</v>
      </c>
      <c r="BM421" s="229" t="s">
        <v>3102</v>
      </c>
    </row>
    <row r="422" s="2" customFormat="1" ht="16.5" customHeight="1">
      <c r="A422" s="38"/>
      <c r="B422" s="39"/>
      <c r="C422" s="218" t="s">
        <v>1670</v>
      </c>
      <c r="D422" s="218" t="s">
        <v>165</v>
      </c>
      <c r="E422" s="219" t="s">
        <v>3103</v>
      </c>
      <c r="F422" s="220" t="s">
        <v>3104</v>
      </c>
      <c r="G422" s="221" t="s">
        <v>1677</v>
      </c>
      <c r="H422" s="222">
        <v>5</v>
      </c>
      <c r="I422" s="223"/>
      <c r="J422" s="224">
        <f>ROUND(I422*H422,2)</f>
        <v>0</v>
      </c>
      <c r="K422" s="220" t="s">
        <v>1</v>
      </c>
      <c r="L422" s="44"/>
      <c r="M422" s="225" t="s">
        <v>1</v>
      </c>
      <c r="N422" s="226" t="s">
        <v>43</v>
      </c>
      <c r="O422" s="91"/>
      <c r="P422" s="227">
        <f>O422*H422</f>
        <v>0</v>
      </c>
      <c r="Q422" s="227">
        <v>0</v>
      </c>
      <c r="R422" s="227">
        <f>Q422*H422</f>
        <v>0</v>
      </c>
      <c r="S422" s="227">
        <v>0</v>
      </c>
      <c r="T422" s="228">
        <f>S422*H422</f>
        <v>0</v>
      </c>
      <c r="U422" s="38"/>
      <c r="V422" s="38"/>
      <c r="W422" s="38"/>
      <c r="X422" s="38"/>
      <c r="Y422" s="38"/>
      <c r="Z422" s="38"/>
      <c r="AA422" s="38"/>
      <c r="AB422" s="38"/>
      <c r="AC422" s="38"/>
      <c r="AD422" s="38"/>
      <c r="AE422" s="38"/>
      <c r="AR422" s="229" t="s">
        <v>767</v>
      </c>
      <c r="AT422" s="229" t="s">
        <v>165</v>
      </c>
      <c r="AU422" s="229" t="s">
        <v>86</v>
      </c>
      <c r="AY422" s="17" t="s">
        <v>162</v>
      </c>
      <c r="BE422" s="230">
        <f>IF(N422="základní",J422,0)</f>
        <v>0</v>
      </c>
      <c r="BF422" s="230">
        <f>IF(N422="snížená",J422,0)</f>
        <v>0</v>
      </c>
      <c r="BG422" s="230">
        <f>IF(N422="zákl. přenesená",J422,0)</f>
        <v>0</v>
      </c>
      <c r="BH422" s="230">
        <f>IF(N422="sníž. přenesená",J422,0)</f>
        <v>0</v>
      </c>
      <c r="BI422" s="230">
        <f>IF(N422="nulová",J422,0)</f>
        <v>0</v>
      </c>
      <c r="BJ422" s="17" t="s">
        <v>86</v>
      </c>
      <c r="BK422" s="230">
        <f>ROUND(I422*H422,2)</f>
        <v>0</v>
      </c>
      <c r="BL422" s="17" t="s">
        <v>767</v>
      </c>
      <c r="BM422" s="229" t="s">
        <v>3105</v>
      </c>
    </row>
    <row r="423" s="2" customFormat="1" ht="16.5" customHeight="1">
      <c r="A423" s="38"/>
      <c r="B423" s="39"/>
      <c r="C423" s="273" t="s">
        <v>1674</v>
      </c>
      <c r="D423" s="273" t="s">
        <v>616</v>
      </c>
      <c r="E423" s="274" t="s">
        <v>3106</v>
      </c>
      <c r="F423" s="275" t="s">
        <v>3104</v>
      </c>
      <c r="G423" s="276" t="s">
        <v>1677</v>
      </c>
      <c r="H423" s="277">
        <v>5</v>
      </c>
      <c r="I423" s="278"/>
      <c r="J423" s="279">
        <f>ROUND(I423*H423,2)</f>
        <v>0</v>
      </c>
      <c r="K423" s="275" t="s">
        <v>1</v>
      </c>
      <c r="L423" s="280"/>
      <c r="M423" s="281" t="s">
        <v>1</v>
      </c>
      <c r="N423" s="282" t="s">
        <v>43</v>
      </c>
      <c r="O423" s="91"/>
      <c r="P423" s="227">
        <f>O423*H423</f>
        <v>0</v>
      </c>
      <c r="Q423" s="227">
        <v>0</v>
      </c>
      <c r="R423" s="227">
        <f>Q423*H423</f>
        <v>0</v>
      </c>
      <c r="S423" s="227">
        <v>0</v>
      </c>
      <c r="T423" s="228">
        <f>S423*H423</f>
        <v>0</v>
      </c>
      <c r="U423" s="38"/>
      <c r="V423" s="38"/>
      <c r="W423" s="38"/>
      <c r="X423" s="38"/>
      <c r="Y423" s="38"/>
      <c r="Z423" s="38"/>
      <c r="AA423" s="38"/>
      <c r="AB423" s="38"/>
      <c r="AC423" s="38"/>
      <c r="AD423" s="38"/>
      <c r="AE423" s="38"/>
      <c r="AR423" s="229" t="s">
        <v>1735</v>
      </c>
      <c r="AT423" s="229" t="s">
        <v>616</v>
      </c>
      <c r="AU423" s="229" t="s">
        <v>86</v>
      </c>
      <c r="AY423" s="17" t="s">
        <v>162</v>
      </c>
      <c r="BE423" s="230">
        <f>IF(N423="základní",J423,0)</f>
        <v>0</v>
      </c>
      <c r="BF423" s="230">
        <f>IF(N423="snížená",J423,0)</f>
        <v>0</v>
      </c>
      <c r="BG423" s="230">
        <f>IF(N423="zákl. přenesená",J423,0)</f>
        <v>0</v>
      </c>
      <c r="BH423" s="230">
        <f>IF(N423="sníž. přenesená",J423,0)</f>
        <v>0</v>
      </c>
      <c r="BI423" s="230">
        <f>IF(N423="nulová",J423,0)</f>
        <v>0</v>
      </c>
      <c r="BJ423" s="17" t="s">
        <v>86</v>
      </c>
      <c r="BK423" s="230">
        <f>ROUND(I423*H423,2)</f>
        <v>0</v>
      </c>
      <c r="BL423" s="17" t="s">
        <v>767</v>
      </c>
      <c r="BM423" s="229" t="s">
        <v>3107</v>
      </c>
    </row>
    <row r="424" s="2" customFormat="1" ht="37.8" customHeight="1">
      <c r="A424" s="38"/>
      <c r="B424" s="39"/>
      <c r="C424" s="218" t="s">
        <v>1680</v>
      </c>
      <c r="D424" s="218" t="s">
        <v>165</v>
      </c>
      <c r="E424" s="219" t="s">
        <v>3108</v>
      </c>
      <c r="F424" s="220" t="s">
        <v>3109</v>
      </c>
      <c r="G424" s="221" t="s">
        <v>616</v>
      </c>
      <c r="H424" s="222">
        <v>30</v>
      </c>
      <c r="I424" s="223"/>
      <c r="J424" s="224">
        <f>ROUND(I424*H424,2)</f>
        <v>0</v>
      </c>
      <c r="K424" s="220" t="s">
        <v>1</v>
      </c>
      <c r="L424" s="44"/>
      <c r="M424" s="225" t="s">
        <v>1</v>
      </c>
      <c r="N424" s="226" t="s">
        <v>43</v>
      </c>
      <c r="O424" s="91"/>
      <c r="P424" s="227">
        <f>O424*H424</f>
        <v>0</v>
      </c>
      <c r="Q424" s="227">
        <v>0</v>
      </c>
      <c r="R424" s="227">
        <f>Q424*H424</f>
        <v>0</v>
      </c>
      <c r="S424" s="227">
        <v>0</v>
      </c>
      <c r="T424" s="228">
        <f>S424*H424</f>
        <v>0</v>
      </c>
      <c r="U424" s="38"/>
      <c r="V424" s="38"/>
      <c r="W424" s="38"/>
      <c r="X424" s="38"/>
      <c r="Y424" s="38"/>
      <c r="Z424" s="38"/>
      <c r="AA424" s="38"/>
      <c r="AB424" s="38"/>
      <c r="AC424" s="38"/>
      <c r="AD424" s="38"/>
      <c r="AE424" s="38"/>
      <c r="AR424" s="229" t="s">
        <v>767</v>
      </c>
      <c r="AT424" s="229" t="s">
        <v>165</v>
      </c>
      <c r="AU424" s="229" t="s">
        <v>86</v>
      </c>
      <c r="AY424" s="17" t="s">
        <v>162</v>
      </c>
      <c r="BE424" s="230">
        <f>IF(N424="základní",J424,0)</f>
        <v>0</v>
      </c>
      <c r="BF424" s="230">
        <f>IF(N424="snížená",J424,0)</f>
        <v>0</v>
      </c>
      <c r="BG424" s="230">
        <f>IF(N424="zákl. přenesená",J424,0)</f>
        <v>0</v>
      </c>
      <c r="BH424" s="230">
        <f>IF(N424="sníž. přenesená",J424,0)</f>
        <v>0</v>
      </c>
      <c r="BI424" s="230">
        <f>IF(N424="nulová",J424,0)</f>
        <v>0</v>
      </c>
      <c r="BJ424" s="17" t="s">
        <v>86</v>
      </c>
      <c r="BK424" s="230">
        <f>ROUND(I424*H424,2)</f>
        <v>0</v>
      </c>
      <c r="BL424" s="17" t="s">
        <v>767</v>
      </c>
      <c r="BM424" s="229" t="s">
        <v>3110</v>
      </c>
    </row>
    <row r="425" s="2" customFormat="1" ht="37.8" customHeight="1">
      <c r="A425" s="38"/>
      <c r="B425" s="39"/>
      <c r="C425" s="273" t="s">
        <v>1684</v>
      </c>
      <c r="D425" s="273" t="s">
        <v>616</v>
      </c>
      <c r="E425" s="274" t="s">
        <v>3111</v>
      </c>
      <c r="F425" s="275" t="s">
        <v>3109</v>
      </c>
      <c r="G425" s="276" t="s">
        <v>616</v>
      </c>
      <c r="H425" s="277">
        <v>30</v>
      </c>
      <c r="I425" s="278"/>
      <c r="J425" s="279">
        <f>ROUND(I425*H425,2)</f>
        <v>0</v>
      </c>
      <c r="K425" s="275" t="s">
        <v>1</v>
      </c>
      <c r="L425" s="280"/>
      <c r="M425" s="281" t="s">
        <v>1</v>
      </c>
      <c r="N425" s="282" t="s">
        <v>43</v>
      </c>
      <c r="O425" s="91"/>
      <c r="P425" s="227">
        <f>O425*H425</f>
        <v>0</v>
      </c>
      <c r="Q425" s="227">
        <v>0</v>
      </c>
      <c r="R425" s="227">
        <f>Q425*H425</f>
        <v>0</v>
      </c>
      <c r="S425" s="227">
        <v>0</v>
      </c>
      <c r="T425" s="228">
        <f>S425*H425</f>
        <v>0</v>
      </c>
      <c r="U425" s="38"/>
      <c r="V425" s="38"/>
      <c r="W425" s="38"/>
      <c r="X425" s="38"/>
      <c r="Y425" s="38"/>
      <c r="Z425" s="38"/>
      <c r="AA425" s="38"/>
      <c r="AB425" s="38"/>
      <c r="AC425" s="38"/>
      <c r="AD425" s="38"/>
      <c r="AE425" s="38"/>
      <c r="AR425" s="229" t="s">
        <v>1735</v>
      </c>
      <c r="AT425" s="229" t="s">
        <v>616</v>
      </c>
      <c r="AU425" s="229" t="s">
        <v>86</v>
      </c>
      <c r="AY425" s="17" t="s">
        <v>162</v>
      </c>
      <c r="BE425" s="230">
        <f>IF(N425="základní",J425,0)</f>
        <v>0</v>
      </c>
      <c r="BF425" s="230">
        <f>IF(N425="snížená",J425,0)</f>
        <v>0</v>
      </c>
      <c r="BG425" s="230">
        <f>IF(N425="zákl. přenesená",J425,0)</f>
        <v>0</v>
      </c>
      <c r="BH425" s="230">
        <f>IF(N425="sníž. přenesená",J425,0)</f>
        <v>0</v>
      </c>
      <c r="BI425" s="230">
        <f>IF(N425="nulová",J425,0)</f>
        <v>0</v>
      </c>
      <c r="BJ425" s="17" t="s">
        <v>86</v>
      </c>
      <c r="BK425" s="230">
        <f>ROUND(I425*H425,2)</f>
        <v>0</v>
      </c>
      <c r="BL425" s="17" t="s">
        <v>767</v>
      </c>
      <c r="BM425" s="229" t="s">
        <v>3112</v>
      </c>
    </row>
    <row r="426" s="2" customFormat="1" ht="21.75" customHeight="1">
      <c r="A426" s="38"/>
      <c r="B426" s="39"/>
      <c r="C426" s="218" t="s">
        <v>1689</v>
      </c>
      <c r="D426" s="218" t="s">
        <v>165</v>
      </c>
      <c r="E426" s="219" t="s">
        <v>3113</v>
      </c>
      <c r="F426" s="220" t="s">
        <v>2878</v>
      </c>
      <c r="G426" s="221" t="s">
        <v>1677</v>
      </c>
      <c r="H426" s="222">
        <v>8</v>
      </c>
      <c r="I426" s="223"/>
      <c r="J426" s="224">
        <f>ROUND(I426*H426,2)</f>
        <v>0</v>
      </c>
      <c r="K426" s="220" t="s">
        <v>1</v>
      </c>
      <c r="L426" s="44"/>
      <c r="M426" s="225" t="s">
        <v>1</v>
      </c>
      <c r="N426" s="226" t="s">
        <v>43</v>
      </c>
      <c r="O426" s="91"/>
      <c r="P426" s="227">
        <f>O426*H426</f>
        <v>0</v>
      </c>
      <c r="Q426" s="227">
        <v>0</v>
      </c>
      <c r="R426" s="227">
        <f>Q426*H426</f>
        <v>0</v>
      </c>
      <c r="S426" s="227">
        <v>0</v>
      </c>
      <c r="T426" s="228">
        <f>S426*H426</f>
        <v>0</v>
      </c>
      <c r="U426" s="38"/>
      <c r="V426" s="38"/>
      <c r="W426" s="38"/>
      <c r="X426" s="38"/>
      <c r="Y426" s="38"/>
      <c r="Z426" s="38"/>
      <c r="AA426" s="38"/>
      <c r="AB426" s="38"/>
      <c r="AC426" s="38"/>
      <c r="AD426" s="38"/>
      <c r="AE426" s="38"/>
      <c r="AR426" s="229" t="s">
        <v>767</v>
      </c>
      <c r="AT426" s="229" t="s">
        <v>165</v>
      </c>
      <c r="AU426" s="229" t="s">
        <v>86</v>
      </c>
      <c r="AY426" s="17" t="s">
        <v>162</v>
      </c>
      <c r="BE426" s="230">
        <f>IF(N426="základní",J426,0)</f>
        <v>0</v>
      </c>
      <c r="BF426" s="230">
        <f>IF(N426="snížená",J426,0)</f>
        <v>0</v>
      </c>
      <c r="BG426" s="230">
        <f>IF(N426="zákl. přenesená",J426,0)</f>
        <v>0</v>
      </c>
      <c r="BH426" s="230">
        <f>IF(N426="sníž. přenesená",J426,0)</f>
        <v>0</v>
      </c>
      <c r="BI426" s="230">
        <f>IF(N426="nulová",J426,0)</f>
        <v>0</v>
      </c>
      <c r="BJ426" s="17" t="s">
        <v>86</v>
      </c>
      <c r="BK426" s="230">
        <f>ROUND(I426*H426,2)</f>
        <v>0</v>
      </c>
      <c r="BL426" s="17" t="s">
        <v>767</v>
      </c>
      <c r="BM426" s="229" t="s">
        <v>3114</v>
      </c>
    </row>
    <row r="427" s="2" customFormat="1" ht="21.75" customHeight="1">
      <c r="A427" s="38"/>
      <c r="B427" s="39"/>
      <c r="C427" s="218" t="s">
        <v>1693</v>
      </c>
      <c r="D427" s="218" t="s">
        <v>165</v>
      </c>
      <c r="E427" s="219" t="s">
        <v>3115</v>
      </c>
      <c r="F427" s="220" t="s">
        <v>2874</v>
      </c>
      <c r="G427" s="221" t="s">
        <v>616</v>
      </c>
      <c r="H427" s="222">
        <v>290</v>
      </c>
      <c r="I427" s="223"/>
      <c r="J427" s="224">
        <f>ROUND(I427*H427,2)</f>
        <v>0</v>
      </c>
      <c r="K427" s="220" t="s">
        <v>1</v>
      </c>
      <c r="L427" s="44"/>
      <c r="M427" s="225" t="s">
        <v>1</v>
      </c>
      <c r="N427" s="226" t="s">
        <v>43</v>
      </c>
      <c r="O427" s="91"/>
      <c r="P427" s="227">
        <f>O427*H427</f>
        <v>0</v>
      </c>
      <c r="Q427" s="227">
        <v>0</v>
      </c>
      <c r="R427" s="227">
        <f>Q427*H427</f>
        <v>0</v>
      </c>
      <c r="S427" s="227">
        <v>0</v>
      </c>
      <c r="T427" s="228">
        <f>S427*H427</f>
        <v>0</v>
      </c>
      <c r="U427" s="38"/>
      <c r="V427" s="38"/>
      <c r="W427" s="38"/>
      <c r="X427" s="38"/>
      <c r="Y427" s="38"/>
      <c r="Z427" s="38"/>
      <c r="AA427" s="38"/>
      <c r="AB427" s="38"/>
      <c r="AC427" s="38"/>
      <c r="AD427" s="38"/>
      <c r="AE427" s="38"/>
      <c r="AR427" s="229" t="s">
        <v>767</v>
      </c>
      <c r="AT427" s="229" t="s">
        <v>165</v>
      </c>
      <c r="AU427" s="229" t="s">
        <v>86</v>
      </c>
      <c r="AY427" s="17" t="s">
        <v>162</v>
      </c>
      <c r="BE427" s="230">
        <f>IF(N427="základní",J427,0)</f>
        <v>0</v>
      </c>
      <c r="BF427" s="230">
        <f>IF(N427="snížená",J427,0)</f>
        <v>0</v>
      </c>
      <c r="BG427" s="230">
        <f>IF(N427="zákl. přenesená",J427,0)</f>
        <v>0</v>
      </c>
      <c r="BH427" s="230">
        <f>IF(N427="sníž. přenesená",J427,0)</f>
        <v>0</v>
      </c>
      <c r="BI427" s="230">
        <f>IF(N427="nulová",J427,0)</f>
        <v>0</v>
      </c>
      <c r="BJ427" s="17" t="s">
        <v>86</v>
      </c>
      <c r="BK427" s="230">
        <f>ROUND(I427*H427,2)</f>
        <v>0</v>
      </c>
      <c r="BL427" s="17" t="s">
        <v>767</v>
      </c>
      <c r="BM427" s="229" t="s">
        <v>3116</v>
      </c>
    </row>
    <row r="428" s="2" customFormat="1" ht="21.75" customHeight="1">
      <c r="A428" s="38"/>
      <c r="B428" s="39"/>
      <c r="C428" s="218" t="s">
        <v>1698</v>
      </c>
      <c r="D428" s="218" t="s">
        <v>165</v>
      </c>
      <c r="E428" s="219" t="s">
        <v>3117</v>
      </c>
      <c r="F428" s="220" t="s">
        <v>2880</v>
      </c>
      <c r="G428" s="221" t="s">
        <v>616</v>
      </c>
      <c r="H428" s="222">
        <v>290</v>
      </c>
      <c r="I428" s="223"/>
      <c r="J428" s="224">
        <f>ROUND(I428*H428,2)</f>
        <v>0</v>
      </c>
      <c r="K428" s="220" t="s">
        <v>1</v>
      </c>
      <c r="L428" s="44"/>
      <c r="M428" s="225" t="s">
        <v>1</v>
      </c>
      <c r="N428" s="226" t="s">
        <v>43</v>
      </c>
      <c r="O428" s="91"/>
      <c r="P428" s="227">
        <f>O428*H428</f>
        <v>0</v>
      </c>
      <c r="Q428" s="227">
        <v>0</v>
      </c>
      <c r="R428" s="227">
        <f>Q428*H428</f>
        <v>0</v>
      </c>
      <c r="S428" s="227">
        <v>0</v>
      </c>
      <c r="T428" s="228">
        <f>S428*H428</f>
        <v>0</v>
      </c>
      <c r="U428" s="38"/>
      <c r="V428" s="38"/>
      <c r="W428" s="38"/>
      <c r="X428" s="38"/>
      <c r="Y428" s="38"/>
      <c r="Z428" s="38"/>
      <c r="AA428" s="38"/>
      <c r="AB428" s="38"/>
      <c r="AC428" s="38"/>
      <c r="AD428" s="38"/>
      <c r="AE428" s="38"/>
      <c r="AR428" s="229" t="s">
        <v>767</v>
      </c>
      <c r="AT428" s="229" t="s">
        <v>165</v>
      </c>
      <c r="AU428" s="229" t="s">
        <v>86</v>
      </c>
      <c r="AY428" s="17" t="s">
        <v>162</v>
      </c>
      <c r="BE428" s="230">
        <f>IF(N428="základní",J428,0)</f>
        <v>0</v>
      </c>
      <c r="BF428" s="230">
        <f>IF(N428="snížená",J428,0)</f>
        <v>0</v>
      </c>
      <c r="BG428" s="230">
        <f>IF(N428="zákl. přenesená",J428,0)</f>
        <v>0</v>
      </c>
      <c r="BH428" s="230">
        <f>IF(N428="sníž. přenesená",J428,0)</f>
        <v>0</v>
      </c>
      <c r="BI428" s="230">
        <f>IF(N428="nulová",J428,0)</f>
        <v>0</v>
      </c>
      <c r="BJ428" s="17" t="s">
        <v>86</v>
      </c>
      <c r="BK428" s="230">
        <f>ROUND(I428*H428,2)</f>
        <v>0</v>
      </c>
      <c r="BL428" s="17" t="s">
        <v>767</v>
      </c>
      <c r="BM428" s="229" t="s">
        <v>3118</v>
      </c>
    </row>
    <row r="429" s="2" customFormat="1" ht="16.5" customHeight="1">
      <c r="A429" s="38"/>
      <c r="B429" s="39"/>
      <c r="C429" s="218" t="s">
        <v>1703</v>
      </c>
      <c r="D429" s="218" t="s">
        <v>165</v>
      </c>
      <c r="E429" s="219" t="s">
        <v>3119</v>
      </c>
      <c r="F429" s="220" t="s">
        <v>3120</v>
      </c>
      <c r="G429" s="221" t="s">
        <v>1677</v>
      </c>
      <c r="H429" s="222">
        <v>1</v>
      </c>
      <c r="I429" s="223"/>
      <c r="J429" s="224">
        <f>ROUND(I429*H429,2)</f>
        <v>0</v>
      </c>
      <c r="K429" s="220" t="s">
        <v>1</v>
      </c>
      <c r="L429" s="44"/>
      <c r="M429" s="225" t="s">
        <v>1</v>
      </c>
      <c r="N429" s="226" t="s">
        <v>43</v>
      </c>
      <c r="O429" s="91"/>
      <c r="P429" s="227">
        <f>O429*H429</f>
        <v>0</v>
      </c>
      <c r="Q429" s="227">
        <v>0</v>
      </c>
      <c r="R429" s="227">
        <f>Q429*H429</f>
        <v>0</v>
      </c>
      <c r="S429" s="227">
        <v>0</v>
      </c>
      <c r="T429" s="228">
        <f>S429*H429</f>
        <v>0</v>
      </c>
      <c r="U429" s="38"/>
      <c r="V429" s="38"/>
      <c r="W429" s="38"/>
      <c r="X429" s="38"/>
      <c r="Y429" s="38"/>
      <c r="Z429" s="38"/>
      <c r="AA429" s="38"/>
      <c r="AB429" s="38"/>
      <c r="AC429" s="38"/>
      <c r="AD429" s="38"/>
      <c r="AE429" s="38"/>
      <c r="AR429" s="229" t="s">
        <v>767</v>
      </c>
      <c r="AT429" s="229" t="s">
        <v>165</v>
      </c>
      <c r="AU429" s="229" t="s">
        <v>86</v>
      </c>
      <c r="AY429" s="17" t="s">
        <v>162</v>
      </c>
      <c r="BE429" s="230">
        <f>IF(N429="základní",J429,0)</f>
        <v>0</v>
      </c>
      <c r="BF429" s="230">
        <f>IF(N429="snížená",J429,0)</f>
        <v>0</v>
      </c>
      <c r="BG429" s="230">
        <f>IF(N429="zákl. přenesená",J429,0)</f>
        <v>0</v>
      </c>
      <c r="BH429" s="230">
        <f>IF(N429="sníž. přenesená",J429,0)</f>
        <v>0</v>
      </c>
      <c r="BI429" s="230">
        <f>IF(N429="nulová",J429,0)</f>
        <v>0</v>
      </c>
      <c r="BJ429" s="17" t="s">
        <v>86</v>
      </c>
      <c r="BK429" s="230">
        <f>ROUND(I429*H429,2)</f>
        <v>0</v>
      </c>
      <c r="BL429" s="17" t="s">
        <v>767</v>
      </c>
      <c r="BM429" s="229" t="s">
        <v>3121</v>
      </c>
    </row>
    <row r="430" s="2" customFormat="1" ht="16.5" customHeight="1">
      <c r="A430" s="38"/>
      <c r="B430" s="39"/>
      <c r="C430" s="273" t="s">
        <v>1707</v>
      </c>
      <c r="D430" s="273" t="s">
        <v>616</v>
      </c>
      <c r="E430" s="274" t="s">
        <v>3122</v>
      </c>
      <c r="F430" s="275" t="s">
        <v>3120</v>
      </c>
      <c r="G430" s="276" t="s">
        <v>1677</v>
      </c>
      <c r="H430" s="277">
        <v>1</v>
      </c>
      <c r="I430" s="278"/>
      <c r="J430" s="279">
        <f>ROUND(I430*H430,2)</f>
        <v>0</v>
      </c>
      <c r="K430" s="275" t="s">
        <v>1</v>
      </c>
      <c r="L430" s="280"/>
      <c r="M430" s="281" t="s">
        <v>1</v>
      </c>
      <c r="N430" s="282" t="s">
        <v>43</v>
      </c>
      <c r="O430" s="91"/>
      <c r="P430" s="227">
        <f>O430*H430</f>
        <v>0</v>
      </c>
      <c r="Q430" s="227">
        <v>0</v>
      </c>
      <c r="R430" s="227">
        <f>Q430*H430</f>
        <v>0</v>
      </c>
      <c r="S430" s="227">
        <v>0</v>
      </c>
      <c r="T430" s="228">
        <f>S430*H430</f>
        <v>0</v>
      </c>
      <c r="U430" s="38"/>
      <c r="V430" s="38"/>
      <c r="W430" s="38"/>
      <c r="X430" s="38"/>
      <c r="Y430" s="38"/>
      <c r="Z430" s="38"/>
      <c r="AA430" s="38"/>
      <c r="AB430" s="38"/>
      <c r="AC430" s="38"/>
      <c r="AD430" s="38"/>
      <c r="AE430" s="38"/>
      <c r="AR430" s="229" t="s">
        <v>1735</v>
      </c>
      <c r="AT430" s="229" t="s">
        <v>616</v>
      </c>
      <c r="AU430" s="229" t="s">
        <v>86</v>
      </c>
      <c r="AY430" s="17" t="s">
        <v>162</v>
      </c>
      <c r="BE430" s="230">
        <f>IF(N430="základní",J430,0)</f>
        <v>0</v>
      </c>
      <c r="BF430" s="230">
        <f>IF(N430="snížená",J430,0)</f>
        <v>0</v>
      </c>
      <c r="BG430" s="230">
        <f>IF(N430="zákl. přenesená",J430,0)</f>
        <v>0</v>
      </c>
      <c r="BH430" s="230">
        <f>IF(N430="sníž. přenesená",J430,0)</f>
        <v>0</v>
      </c>
      <c r="BI430" s="230">
        <f>IF(N430="nulová",J430,0)</f>
        <v>0</v>
      </c>
      <c r="BJ430" s="17" t="s">
        <v>86</v>
      </c>
      <c r="BK430" s="230">
        <f>ROUND(I430*H430,2)</f>
        <v>0</v>
      </c>
      <c r="BL430" s="17" t="s">
        <v>767</v>
      </c>
      <c r="BM430" s="229" t="s">
        <v>3123</v>
      </c>
    </row>
    <row r="431" s="2" customFormat="1" ht="16.5" customHeight="1">
      <c r="A431" s="38"/>
      <c r="B431" s="39"/>
      <c r="C431" s="218" t="s">
        <v>1711</v>
      </c>
      <c r="D431" s="218" t="s">
        <v>165</v>
      </c>
      <c r="E431" s="219" t="s">
        <v>3124</v>
      </c>
      <c r="F431" s="220" t="s">
        <v>2888</v>
      </c>
      <c r="G431" s="221" t="s">
        <v>616</v>
      </c>
      <c r="H431" s="222">
        <v>290</v>
      </c>
      <c r="I431" s="223"/>
      <c r="J431" s="224">
        <f>ROUND(I431*H431,2)</f>
        <v>0</v>
      </c>
      <c r="K431" s="220" t="s">
        <v>1</v>
      </c>
      <c r="L431" s="44"/>
      <c r="M431" s="225" t="s">
        <v>1</v>
      </c>
      <c r="N431" s="226" t="s">
        <v>43</v>
      </c>
      <c r="O431" s="91"/>
      <c r="P431" s="227">
        <f>O431*H431</f>
        <v>0</v>
      </c>
      <c r="Q431" s="227">
        <v>0</v>
      </c>
      <c r="R431" s="227">
        <f>Q431*H431</f>
        <v>0</v>
      </c>
      <c r="S431" s="227">
        <v>0</v>
      </c>
      <c r="T431" s="228">
        <f>S431*H431</f>
        <v>0</v>
      </c>
      <c r="U431" s="38"/>
      <c r="V431" s="38"/>
      <c r="W431" s="38"/>
      <c r="X431" s="38"/>
      <c r="Y431" s="38"/>
      <c r="Z431" s="38"/>
      <c r="AA431" s="38"/>
      <c r="AB431" s="38"/>
      <c r="AC431" s="38"/>
      <c r="AD431" s="38"/>
      <c r="AE431" s="38"/>
      <c r="AR431" s="229" t="s">
        <v>767</v>
      </c>
      <c r="AT431" s="229" t="s">
        <v>165</v>
      </c>
      <c r="AU431" s="229" t="s">
        <v>86</v>
      </c>
      <c r="AY431" s="17" t="s">
        <v>162</v>
      </c>
      <c r="BE431" s="230">
        <f>IF(N431="základní",J431,0)</f>
        <v>0</v>
      </c>
      <c r="BF431" s="230">
        <f>IF(N431="snížená",J431,0)</f>
        <v>0</v>
      </c>
      <c r="BG431" s="230">
        <f>IF(N431="zákl. přenesená",J431,0)</f>
        <v>0</v>
      </c>
      <c r="BH431" s="230">
        <f>IF(N431="sníž. přenesená",J431,0)</f>
        <v>0</v>
      </c>
      <c r="BI431" s="230">
        <f>IF(N431="nulová",J431,0)</f>
        <v>0</v>
      </c>
      <c r="BJ431" s="17" t="s">
        <v>86</v>
      </c>
      <c r="BK431" s="230">
        <f>ROUND(I431*H431,2)</f>
        <v>0</v>
      </c>
      <c r="BL431" s="17" t="s">
        <v>767</v>
      </c>
      <c r="BM431" s="229" t="s">
        <v>3125</v>
      </c>
    </row>
    <row r="432" s="12" customFormat="1" ht="22.8" customHeight="1">
      <c r="A432" s="12"/>
      <c r="B432" s="202"/>
      <c r="C432" s="203"/>
      <c r="D432" s="204" t="s">
        <v>77</v>
      </c>
      <c r="E432" s="216" t="s">
        <v>3126</v>
      </c>
      <c r="F432" s="216" t="s">
        <v>3127</v>
      </c>
      <c r="G432" s="203"/>
      <c r="H432" s="203"/>
      <c r="I432" s="206"/>
      <c r="J432" s="217">
        <f>BK432</f>
        <v>0</v>
      </c>
      <c r="K432" s="203"/>
      <c r="L432" s="208"/>
      <c r="M432" s="209"/>
      <c r="N432" s="210"/>
      <c r="O432" s="210"/>
      <c r="P432" s="211">
        <v>0</v>
      </c>
      <c r="Q432" s="210"/>
      <c r="R432" s="211">
        <v>0</v>
      </c>
      <c r="S432" s="210"/>
      <c r="T432" s="212">
        <v>0</v>
      </c>
      <c r="U432" s="12"/>
      <c r="V432" s="12"/>
      <c r="W432" s="12"/>
      <c r="X432" s="12"/>
      <c r="Y432" s="12"/>
      <c r="Z432" s="12"/>
      <c r="AA432" s="12"/>
      <c r="AB432" s="12"/>
      <c r="AC432" s="12"/>
      <c r="AD432" s="12"/>
      <c r="AE432" s="12"/>
      <c r="AR432" s="213" t="s">
        <v>182</v>
      </c>
      <c r="AT432" s="214" t="s">
        <v>77</v>
      </c>
      <c r="AU432" s="214" t="s">
        <v>86</v>
      </c>
      <c r="AY432" s="213" t="s">
        <v>162</v>
      </c>
      <c r="BK432" s="215">
        <v>0</v>
      </c>
    </row>
    <row r="433" s="12" customFormat="1" ht="25.92" customHeight="1">
      <c r="A433" s="12"/>
      <c r="B433" s="202"/>
      <c r="C433" s="203"/>
      <c r="D433" s="204" t="s">
        <v>77</v>
      </c>
      <c r="E433" s="205" t="s">
        <v>3128</v>
      </c>
      <c r="F433" s="205" t="s">
        <v>3129</v>
      </c>
      <c r="G433" s="203"/>
      <c r="H433" s="203"/>
      <c r="I433" s="206"/>
      <c r="J433" s="207">
        <f>BK433</f>
        <v>0</v>
      </c>
      <c r="K433" s="203"/>
      <c r="L433" s="208"/>
      <c r="M433" s="209"/>
      <c r="N433" s="210"/>
      <c r="O433" s="210"/>
      <c r="P433" s="211">
        <f>SUM(P434:P460)</f>
        <v>0</v>
      </c>
      <c r="Q433" s="210"/>
      <c r="R433" s="211">
        <f>SUM(R434:R460)</f>
        <v>0</v>
      </c>
      <c r="S433" s="210"/>
      <c r="T433" s="212">
        <f>SUM(T434:T460)</f>
        <v>0</v>
      </c>
      <c r="U433" s="12"/>
      <c r="V433" s="12"/>
      <c r="W433" s="12"/>
      <c r="X433" s="12"/>
      <c r="Y433" s="12"/>
      <c r="Z433" s="12"/>
      <c r="AA433" s="12"/>
      <c r="AB433" s="12"/>
      <c r="AC433" s="12"/>
      <c r="AD433" s="12"/>
      <c r="AE433" s="12"/>
      <c r="AR433" s="213" t="s">
        <v>182</v>
      </c>
      <c r="AT433" s="214" t="s">
        <v>77</v>
      </c>
      <c r="AU433" s="214" t="s">
        <v>78</v>
      </c>
      <c r="AY433" s="213" t="s">
        <v>162</v>
      </c>
      <c r="BK433" s="215">
        <f>SUM(BK434:BK460)</f>
        <v>0</v>
      </c>
    </row>
    <row r="434" s="2" customFormat="1" ht="24.15" customHeight="1">
      <c r="A434" s="38"/>
      <c r="B434" s="39"/>
      <c r="C434" s="218" t="s">
        <v>1715</v>
      </c>
      <c r="D434" s="218" t="s">
        <v>165</v>
      </c>
      <c r="E434" s="219" t="s">
        <v>3130</v>
      </c>
      <c r="F434" s="220" t="s">
        <v>3131</v>
      </c>
      <c r="G434" s="221" t="s">
        <v>1677</v>
      </c>
      <c r="H434" s="222">
        <v>2</v>
      </c>
      <c r="I434" s="223"/>
      <c r="J434" s="224">
        <f>ROUND(I434*H434,2)</f>
        <v>0</v>
      </c>
      <c r="K434" s="220" t="s">
        <v>1</v>
      </c>
      <c r="L434" s="44"/>
      <c r="M434" s="225" t="s">
        <v>1</v>
      </c>
      <c r="N434" s="226" t="s">
        <v>43</v>
      </c>
      <c r="O434" s="91"/>
      <c r="P434" s="227">
        <f>O434*H434</f>
        <v>0</v>
      </c>
      <c r="Q434" s="227">
        <v>0</v>
      </c>
      <c r="R434" s="227">
        <f>Q434*H434</f>
        <v>0</v>
      </c>
      <c r="S434" s="227">
        <v>0</v>
      </c>
      <c r="T434" s="228">
        <f>S434*H434</f>
        <v>0</v>
      </c>
      <c r="U434" s="38"/>
      <c r="V434" s="38"/>
      <c r="W434" s="38"/>
      <c r="X434" s="38"/>
      <c r="Y434" s="38"/>
      <c r="Z434" s="38"/>
      <c r="AA434" s="38"/>
      <c r="AB434" s="38"/>
      <c r="AC434" s="38"/>
      <c r="AD434" s="38"/>
      <c r="AE434" s="38"/>
      <c r="AR434" s="229" t="s">
        <v>767</v>
      </c>
      <c r="AT434" s="229" t="s">
        <v>165</v>
      </c>
      <c r="AU434" s="229" t="s">
        <v>86</v>
      </c>
      <c r="AY434" s="17" t="s">
        <v>162</v>
      </c>
      <c r="BE434" s="230">
        <f>IF(N434="základní",J434,0)</f>
        <v>0</v>
      </c>
      <c r="BF434" s="230">
        <f>IF(N434="snížená",J434,0)</f>
        <v>0</v>
      </c>
      <c r="BG434" s="230">
        <f>IF(N434="zákl. přenesená",J434,0)</f>
        <v>0</v>
      </c>
      <c r="BH434" s="230">
        <f>IF(N434="sníž. přenesená",J434,0)</f>
        <v>0</v>
      </c>
      <c r="BI434" s="230">
        <f>IF(N434="nulová",J434,0)</f>
        <v>0</v>
      </c>
      <c r="BJ434" s="17" t="s">
        <v>86</v>
      </c>
      <c r="BK434" s="230">
        <f>ROUND(I434*H434,2)</f>
        <v>0</v>
      </c>
      <c r="BL434" s="17" t="s">
        <v>767</v>
      </c>
      <c r="BM434" s="229" t="s">
        <v>3132</v>
      </c>
    </row>
    <row r="435" s="2" customFormat="1" ht="24.15" customHeight="1">
      <c r="A435" s="38"/>
      <c r="B435" s="39"/>
      <c r="C435" s="273" t="s">
        <v>1719</v>
      </c>
      <c r="D435" s="273" t="s">
        <v>616</v>
      </c>
      <c r="E435" s="274" t="s">
        <v>3133</v>
      </c>
      <c r="F435" s="275" t="s">
        <v>3131</v>
      </c>
      <c r="G435" s="276" t="s">
        <v>1677</v>
      </c>
      <c r="H435" s="277">
        <v>2</v>
      </c>
      <c r="I435" s="278"/>
      <c r="J435" s="279">
        <f>ROUND(I435*H435,2)</f>
        <v>0</v>
      </c>
      <c r="K435" s="275" t="s">
        <v>1</v>
      </c>
      <c r="L435" s="280"/>
      <c r="M435" s="281" t="s">
        <v>1</v>
      </c>
      <c r="N435" s="282" t="s">
        <v>43</v>
      </c>
      <c r="O435" s="91"/>
      <c r="P435" s="227">
        <f>O435*H435</f>
        <v>0</v>
      </c>
      <c r="Q435" s="227">
        <v>0</v>
      </c>
      <c r="R435" s="227">
        <f>Q435*H435</f>
        <v>0</v>
      </c>
      <c r="S435" s="227">
        <v>0</v>
      </c>
      <c r="T435" s="228">
        <f>S435*H435</f>
        <v>0</v>
      </c>
      <c r="U435" s="38"/>
      <c r="V435" s="38"/>
      <c r="W435" s="38"/>
      <c r="X435" s="38"/>
      <c r="Y435" s="38"/>
      <c r="Z435" s="38"/>
      <c r="AA435" s="38"/>
      <c r="AB435" s="38"/>
      <c r="AC435" s="38"/>
      <c r="AD435" s="38"/>
      <c r="AE435" s="38"/>
      <c r="AR435" s="229" t="s">
        <v>1735</v>
      </c>
      <c r="AT435" s="229" t="s">
        <v>616</v>
      </c>
      <c r="AU435" s="229" t="s">
        <v>86</v>
      </c>
      <c r="AY435" s="17" t="s">
        <v>162</v>
      </c>
      <c r="BE435" s="230">
        <f>IF(N435="základní",J435,0)</f>
        <v>0</v>
      </c>
      <c r="BF435" s="230">
        <f>IF(N435="snížená",J435,0)</f>
        <v>0</v>
      </c>
      <c r="BG435" s="230">
        <f>IF(N435="zákl. přenesená",J435,0)</f>
        <v>0</v>
      </c>
      <c r="BH435" s="230">
        <f>IF(N435="sníž. přenesená",J435,0)</f>
        <v>0</v>
      </c>
      <c r="BI435" s="230">
        <f>IF(N435="nulová",J435,0)</f>
        <v>0</v>
      </c>
      <c r="BJ435" s="17" t="s">
        <v>86</v>
      </c>
      <c r="BK435" s="230">
        <f>ROUND(I435*H435,2)</f>
        <v>0</v>
      </c>
      <c r="BL435" s="17" t="s">
        <v>767</v>
      </c>
      <c r="BM435" s="229" t="s">
        <v>3134</v>
      </c>
    </row>
    <row r="436" s="2" customFormat="1" ht="16.5" customHeight="1">
      <c r="A436" s="38"/>
      <c r="B436" s="39"/>
      <c r="C436" s="218" t="s">
        <v>1723</v>
      </c>
      <c r="D436" s="218" t="s">
        <v>165</v>
      </c>
      <c r="E436" s="219" t="s">
        <v>3135</v>
      </c>
      <c r="F436" s="220" t="s">
        <v>3136</v>
      </c>
      <c r="G436" s="221" t="s">
        <v>1677</v>
      </c>
      <c r="H436" s="222">
        <v>20</v>
      </c>
      <c r="I436" s="223"/>
      <c r="J436" s="224">
        <f>ROUND(I436*H436,2)</f>
        <v>0</v>
      </c>
      <c r="K436" s="220" t="s">
        <v>1</v>
      </c>
      <c r="L436" s="44"/>
      <c r="M436" s="225" t="s">
        <v>1</v>
      </c>
      <c r="N436" s="226" t="s">
        <v>43</v>
      </c>
      <c r="O436" s="91"/>
      <c r="P436" s="227">
        <f>O436*H436</f>
        <v>0</v>
      </c>
      <c r="Q436" s="227">
        <v>0</v>
      </c>
      <c r="R436" s="227">
        <f>Q436*H436</f>
        <v>0</v>
      </c>
      <c r="S436" s="227">
        <v>0</v>
      </c>
      <c r="T436" s="228">
        <f>S436*H436</f>
        <v>0</v>
      </c>
      <c r="U436" s="38"/>
      <c r="V436" s="38"/>
      <c r="W436" s="38"/>
      <c r="X436" s="38"/>
      <c r="Y436" s="38"/>
      <c r="Z436" s="38"/>
      <c r="AA436" s="38"/>
      <c r="AB436" s="38"/>
      <c r="AC436" s="38"/>
      <c r="AD436" s="38"/>
      <c r="AE436" s="38"/>
      <c r="AR436" s="229" t="s">
        <v>767</v>
      </c>
      <c r="AT436" s="229" t="s">
        <v>165</v>
      </c>
      <c r="AU436" s="229" t="s">
        <v>86</v>
      </c>
      <c r="AY436" s="17" t="s">
        <v>162</v>
      </c>
      <c r="BE436" s="230">
        <f>IF(N436="základní",J436,0)</f>
        <v>0</v>
      </c>
      <c r="BF436" s="230">
        <f>IF(N436="snížená",J436,0)</f>
        <v>0</v>
      </c>
      <c r="BG436" s="230">
        <f>IF(N436="zákl. přenesená",J436,0)</f>
        <v>0</v>
      </c>
      <c r="BH436" s="230">
        <f>IF(N436="sníž. přenesená",J436,0)</f>
        <v>0</v>
      </c>
      <c r="BI436" s="230">
        <f>IF(N436="nulová",J436,0)</f>
        <v>0</v>
      </c>
      <c r="BJ436" s="17" t="s">
        <v>86</v>
      </c>
      <c r="BK436" s="230">
        <f>ROUND(I436*H436,2)</f>
        <v>0</v>
      </c>
      <c r="BL436" s="17" t="s">
        <v>767</v>
      </c>
      <c r="BM436" s="229" t="s">
        <v>3137</v>
      </c>
    </row>
    <row r="437" s="2" customFormat="1" ht="16.5" customHeight="1">
      <c r="A437" s="38"/>
      <c r="B437" s="39"/>
      <c r="C437" s="273" t="s">
        <v>1727</v>
      </c>
      <c r="D437" s="273" t="s">
        <v>616</v>
      </c>
      <c r="E437" s="274" t="s">
        <v>3138</v>
      </c>
      <c r="F437" s="275" t="s">
        <v>3136</v>
      </c>
      <c r="G437" s="276" t="s">
        <v>1677</v>
      </c>
      <c r="H437" s="277">
        <v>20</v>
      </c>
      <c r="I437" s="278"/>
      <c r="J437" s="279">
        <f>ROUND(I437*H437,2)</f>
        <v>0</v>
      </c>
      <c r="K437" s="275" t="s">
        <v>1</v>
      </c>
      <c r="L437" s="280"/>
      <c r="M437" s="281" t="s">
        <v>1</v>
      </c>
      <c r="N437" s="282" t="s">
        <v>43</v>
      </c>
      <c r="O437" s="91"/>
      <c r="P437" s="227">
        <f>O437*H437</f>
        <v>0</v>
      </c>
      <c r="Q437" s="227">
        <v>0</v>
      </c>
      <c r="R437" s="227">
        <f>Q437*H437</f>
        <v>0</v>
      </c>
      <c r="S437" s="227">
        <v>0</v>
      </c>
      <c r="T437" s="228">
        <f>S437*H437</f>
        <v>0</v>
      </c>
      <c r="U437" s="38"/>
      <c r="V437" s="38"/>
      <c r="W437" s="38"/>
      <c r="X437" s="38"/>
      <c r="Y437" s="38"/>
      <c r="Z437" s="38"/>
      <c r="AA437" s="38"/>
      <c r="AB437" s="38"/>
      <c r="AC437" s="38"/>
      <c r="AD437" s="38"/>
      <c r="AE437" s="38"/>
      <c r="AR437" s="229" t="s">
        <v>1735</v>
      </c>
      <c r="AT437" s="229" t="s">
        <v>616</v>
      </c>
      <c r="AU437" s="229" t="s">
        <v>86</v>
      </c>
      <c r="AY437" s="17" t="s">
        <v>162</v>
      </c>
      <c r="BE437" s="230">
        <f>IF(N437="základní",J437,0)</f>
        <v>0</v>
      </c>
      <c r="BF437" s="230">
        <f>IF(N437="snížená",J437,0)</f>
        <v>0</v>
      </c>
      <c r="BG437" s="230">
        <f>IF(N437="zákl. přenesená",J437,0)</f>
        <v>0</v>
      </c>
      <c r="BH437" s="230">
        <f>IF(N437="sníž. přenesená",J437,0)</f>
        <v>0</v>
      </c>
      <c r="BI437" s="230">
        <f>IF(N437="nulová",J437,0)</f>
        <v>0</v>
      </c>
      <c r="BJ437" s="17" t="s">
        <v>86</v>
      </c>
      <c r="BK437" s="230">
        <f>ROUND(I437*H437,2)</f>
        <v>0</v>
      </c>
      <c r="BL437" s="17" t="s">
        <v>767</v>
      </c>
      <c r="BM437" s="229" t="s">
        <v>3139</v>
      </c>
    </row>
    <row r="438" s="2" customFormat="1" ht="21.75" customHeight="1">
      <c r="A438" s="38"/>
      <c r="B438" s="39"/>
      <c r="C438" s="218" t="s">
        <v>1731</v>
      </c>
      <c r="D438" s="218" t="s">
        <v>165</v>
      </c>
      <c r="E438" s="219" t="s">
        <v>3140</v>
      </c>
      <c r="F438" s="220" t="s">
        <v>3141</v>
      </c>
      <c r="G438" s="221" t="s">
        <v>1677</v>
      </c>
      <c r="H438" s="222">
        <v>7</v>
      </c>
      <c r="I438" s="223"/>
      <c r="J438" s="224">
        <f>ROUND(I438*H438,2)</f>
        <v>0</v>
      </c>
      <c r="K438" s="220" t="s">
        <v>1</v>
      </c>
      <c r="L438" s="44"/>
      <c r="M438" s="225" t="s">
        <v>1</v>
      </c>
      <c r="N438" s="226" t="s">
        <v>43</v>
      </c>
      <c r="O438" s="91"/>
      <c r="P438" s="227">
        <f>O438*H438</f>
        <v>0</v>
      </c>
      <c r="Q438" s="227">
        <v>0</v>
      </c>
      <c r="R438" s="227">
        <f>Q438*H438</f>
        <v>0</v>
      </c>
      <c r="S438" s="227">
        <v>0</v>
      </c>
      <c r="T438" s="228">
        <f>S438*H438</f>
        <v>0</v>
      </c>
      <c r="U438" s="38"/>
      <c r="V438" s="38"/>
      <c r="W438" s="38"/>
      <c r="X438" s="38"/>
      <c r="Y438" s="38"/>
      <c r="Z438" s="38"/>
      <c r="AA438" s="38"/>
      <c r="AB438" s="38"/>
      <c r="AC438" s="38"/>
      <c r="AD438" s="38"/>
      <c r="AE438" s="38"/>
      <c r="AR438" s="229" t="s">
        <v>767</v>
      </c>
      <c r="AT438" s="229" t="s">
        <v>165</v>
      </c>
      <c r="AU438" s="229" t="s">
        <v>86</v>
      </c>
      <c r="AY438" s="17" t="s">
        <v>162</v>
      </c>
      <c r="BE438" s="230">
        <f>IF(N438="základní",J438,0)</f>
        <v>0</v>
      </c>
      <c r="BF438" s="230">
        <f>IF(N438="snížená",J438,0)</f>
        <v>0</v>
      </c>
      <c r="BG438" s="230">
        <f>IF(N438="zákl. přenesená",J438,0)</f>
        <v>0</v>
      </c>
      <c r="BH438" s="230">
        <f>IF(N438="sníž. přenesená",J438,0)</f>
        <v>0</v>
      </c>
      <c r="BI438" s="230">
        <f>IF(N438="nulová",J438,0)</f>
        <v>0</v>
      </c>
      <c r="BJ438" s="17" t="s">
        <v>86</v>
      </c>
      <c r="BK438" s="230">
        <f>ROUND(I438*H438,2)</f>
        <v>0</v>
      </c>
      <c r="BL438" s="17" t="s">
        <v>767</v>
      </c>
      <c r="BM438" s="229" t="s">
        <v>3142</v>
      </c>
    </row>
    <row r="439" s="2" customFormat="1" ht="21.75" customHeight="1">
      <c r="A439" s="38"/>
      <c r="B439" s="39"/>
      <c r="C439" s="273" t="s">
        <v>1735</v>
      </c>
      <c r="D439" s="273" t="s">
        <v>616</v>
      </c>
      <c r="E439" s="274" t="s">
        <v>3143</v>
      </c>
      <c r="F439" s="275" t="s">
        <v>3141</v>
      </c>
      <c r="G439" s="276" t="s">
        <v>1677</v>
      </c>
      <c r="H439" s="277">
        <v>7</v>
      </c>
      <c r="I439" s="278"/>
      <c r="J439" s="279">
        <f>ROUND(I439*H439,2)</f>
        <v>0</v>
      </c>
      <c r="K439" s="275" t="s">
        <v>1</v>
      </c>
      <c r="L439" s="280"/>
      <c r="M439" s="281" t="s">
        <v>1</v>
      </c>
      <c r="N439" s="282" t="s">
        <v>43</v>
      </c>
      <c r="O439" s="91"/>
      <c r="P439" s="227">
        <f>O439*H439</f>
        <v>0</v>
      </c>
      <c r="Q439" s="227">
        <v>0</v>
      </c>
      <c r="R439" s="227">
        <f>Q439*H439</f>
        <v>0</v>
      </c>
      <c r="S439" s="227">
        <v>0</v>
      </c>
      <c r="T439" s="228">
        <f>S439*H439</f>
        <v>0</v>
      </c>
      <c r="U439" s="38"/>
      <c r="V439" s="38"/>
      <c r="W439" s="38"/>
      <c r="X439" s="38"/>
      <c r="Y439" s="38"/>
      <c r="Z439" s="38"/>
      <c r="AA439" s="38"/>
      <c r="AB439" s="38"/>
      <c r="AC439" s="38"/>
      <c r="AD439" s="38"/>
      <c r="AE439" s="38"/>
      <c r="AR439" s="229" t="s">
        <v>1735</v>
      </c>
      <c r="AT439" s="229" t="s">
        <v>616</v>
      </c>
      <c r="AU439" s="229" t="s">
        <v>86</v>
      </c>
      <c r="AY439" s="17" t="s">
        <v>162</v>
      </c>
      <c r="BE439" s="230">
        <f>IF(N439="základní",J439,0)</f>
        <v>0</v>
      </c>
      <c r="BF439" s="230">
        <f>IF(N439="snížená",J439,0)</f>
        <v>0</v>
      </c>
      <c r="BG439" s="230">
        <f>IF(N439="zákl. přenesená",J439,0)</f>
        <v>0</v>
      </c>
      <c r="BH439" s="230">
        <f>IF(N439="sníž. přenesená",J439,0)</f>
        <v>0</v>
      </c>
      <c r="BI439" s="230">
        <f>IF(N439="nulová",J439,0)</f>
        <v>0</v>
      </c>
      <c r="BJ439" s="17" t="s">
        <v>86</v>
      </c>
      <c r="BK439" s="230">
        <f>ROUND(I439*H439,2)</f>
        <v>0</v>
      </c>
      <c r="BL439" s="17" t="s">
        <v>767</v>
      </c>
      <c r="BM439" s="229" t="s">
        <v>3144</v>
      </c>
    </row>
    <row r="440" s="2" customFormat="1" ht="24.15" customHeight="1">
      <c r="A440" s="38"/>
      <c r="B440" s="39"/>
      <c r="C440" s="218" t="s">
        <v>1739</v>
      </c>
      <c r="D440" s="218" t="s">
        <v>165</v>
      </c>
      <c r="E440" s="219" t="s">
        <v>3145</v>
      </c>
      <c r="F440" s="220" t="s">
        <v>3146</v>
      </c>
      <c r="G440" s="221" t="s">
        <v>1677</v>
      </c>
      <c r="H440" s="222">
        <v>31</v>
      </c>
      <c r="I440" s="223"/>
      <c r="J440" s="224">
        <f>ROUND(I440*H440,2)</f>
        <v>0</v>
      </c>
      <c r="K440" s="220" t="s">
        <v>1</v>
      </c>
      <c r="L440" s="44"/>
      <c r="M440" s="225" t="s">
        <v>1</v>
      </c>
      <c r="N440" s="226" t="s">
        <v>43</v>
      </c>
      <c r="O440" s="91"/>
      <c r="P440" s="227">
        <f>O440*H440</f>
        <v>0</v>
      </c>
      <c r="Q440" s="227">
        <v>0</v>
      </c>
      <c r="R440" s="227">
        <f>Q440*H440</f>
        <v>0</v>
      </c>
      <c r="S440" s="227">
        <v>0</v>
      </c>
      <c r="T440" s="228">
        <f>S440*H440</f>
        <v>0</v>
      </c>
      <c r="U440" s="38"/>
      <c r="V440" s="38"/>
      <c r="W440" s="38"/>
      <c r="X440" s="38"/>
      <c r="Y440" s="38"/>
      <c r="Z440" s="38"/>
      <c r="AA440" s="38"/>
      <c r="AB440" s="38"/>
      <c r="AC440" s="38"/>
      <c r="AD440" s="38"/>
      <c r="AE440" s="38"/>
      <c r="AR440" s="229" t="s">
        <v>767</v>
      </c>
      <c r="AT440" s="229" t="s">
        <v>165</v>
      </c>
      <c r="AU440" s="229" t="s">
        <v>86</v>
      </c>
      <c r="AY440" s="17" t="s">
        <v>162</v>
      </c>
      <c r="BE440" s="230">
        <f>IF(N440="základní",J440,0)</f>
        <v>0</v>
      </c>
      <c r="BF440" s="230">
        <f>IF(N440="snížená",J440,0)</f>
        <v>0</v>
      </c>
      <c r="BG440" s="230">
        <f>IF(N440="zákl. přenesená",J440,0)</f>
        <v>0</v>
      </c>
      <c r="BH440" s="230">
        <f>IF(N440="sníž. přenesená",J440,0)</f>
        <v>0</v>
      </c>
      <c r="BI440" s="230">
        <f>IF(N440="nulová",J440,0)</f>
        <v>0</v>
      </c>
      <c r="BJ440" s="17" t="s">
        <v>86</v>
      </c>
      <c r="BK440" s="230">
        <f>ROUND(I440*H440,2)</f>
        <v>0</v>
      </c>
      <c r="BL440" s="17" t="s">
        <v>767</v>
      </c>
      <c r="BM440" s="229" t="s">
        <v>3147</v>
      </c>
    </row>
    <row r="441" s="2" customFormat="1" ht="24.15" customHeight="1">
      <c r="A441" s="38"/>
      <c r="B441" s="39"/>
      <c r="C441" s="273" t="s">
        <v>1743</v>
      </c>
      <c r="D441" s="273" t="s">
        <v>616</v>
      </c>
      <c r="E441" s="274" t="s">
        <v>3148</v>
      </c>
      <c r="F441" s="275" t="s">
        <v>3146</v>
      </c>
      <c r="G441" s="276" t="s">
        <v>1677</v>
      </c>
      <c r="H441" s="277">
        <v>31</v>
      </c>
      <c r="I441" s="278"/>
      <c r="J441" s="279">
        <f>ROUND(I441*H441,2)</f>
        <v>0</v>
      </c>
      <c r="K441" s="275" t="s">
        <v>1</v>
      </c>
      <c r="L441" s="280"/>
      <c r="M441" s="281" t="s">
        <v>1</v>
      </c>
      <c r="N441" s="282" t="s">
        <v>43</v>
      </c>
      <c r="O441" s="91"/>
      <c r="P441" s="227">
        <f>O441*H441</f>
        <v>0</v>
      </c>
      <c r="Q441" s="227">
        <v>0</v>
      </c>
      <c r="R441" s="227">
        <f>Q441*H441</f>
        <v>0</v>
      </c>
      <c r="S441" s="227">
        <v>0</v>
      </c>
      <c r="T441" s="228">
        <f>S441*H441</f>
        <v>0</v>
      </c>
      <c r="U441" s="38"/>
      <c r="V441" s="38"/>
      <c r="W441" s="38"/>
      <c r="X441" s="38"/>
      <c r="Y441" s="38"/>
      <c r="Z441" s="38"/>
      <c r="AA441" s="38"/>
      <c r="AB441" s="38"/>
      <c r="AC441" s="38"/>
      <c r="AD441" s="38"/>
      <c r="AE441" s="38"/>
      <c r="AR441" s="229" t="s">
        <v>1735</v>
      </c>
      <c r="AT441" s="229" t="s">
        <v>616</v>
      </c>
      <c r="AU441" s="229" t="s">
        <v>86</v>
      </c>
      <c r="AY441" s="17" t="s">
        <v>162</v>
      </c>
      <c r="BE441" s="230">
        <f>IF(N441="základní",J441,0)</f>
        <v>0</v>
      </c>
      <c r="BF441" s="230">
        <f>IF(N441="snížená",J441,0)</f>
        <v>0</v>
      </c>
      <c r="BG441" s="230">
        <f>IF(N441="zákl. přenesená",J441,0)</f>
        <v>0</v>
      </c>
      <c r="BH441" s="230">
        <f>IF(N441="sníž. přenesená",J441,0)</f>
        <v>0</v>
      </c>
      <c r="BI441" s="230">
        <f>IF(N441="nulová",J441,0)</f>
        <v>0</v>
      </c>
      <c r="BJ441" s="17" t="s">
        <v>86</v>
      </c>
      <c r="BK441" s="230">
        <f>ROUND(I441*H441,2)</f>
        <v>0</v>
      </c>
      <c r="BL441" s="17" t="s">
        <v>767</v>
      </c>
      <c r="BM441" s="229" t="s">
        <v>3149</v>
      </c>
    </row>
    <row r="442" s="2" customFormat="1" ht="16.5" customHeight="1">
      <c r="A442" s="38"/>
      <c r="B442" s="39"/>
      <c r="C442" s="218" t="s">
        <v>1747</v>
      </c>
      <c r="D442" s="218" t="s">
        <v>165</v>
      </c>
      <c r="E442" s="219" t="s">
        <v>3150</v>
      </c>
      <c r="F442" s="220" t="s">
        <v>3151</v>
      </c>
      <c r="G442" s="221" t="s">
        <v>616</v>
      </c>
      <c r="H442" s="222">
        <v>8</v>
      </c>
      <c r="I442" s="223"/>
      <c r="J442" s="224">
        <f>ROUND(I442*H442,2)</f>
        <v>0</v>
      </c>
      <c r="K442" s="220" t="s">
        <v>1</v>
      </c>
      <c r="L442" s="44"/>
      <c r="M442" s="225" t="s">
        <v>1</v>
      </c>
      <c r="N442" s="226" t="s">
        <v>43</v>
      </c>
      <c r="O442" s="91"/>
      <c r="P442" s="227">
        <f>O442*H442</f>
        <v>0</v>
      </c>
      <c r="Q442" s="227">
        <v>0</v>
      </c>
      <c r="R442" s="227">
        <f>Q442*H442</f>
        <v>0</v>
      </c>
      <c r="S442" s="227">
        <v>0</v>
      </c>
      <c r="T442" s="228">
        <f>S442*H442</f>
        <v>0</v>
      </c>
      <c r="U442" s="38"/>
      <c r="V442" s="38"/>
      <c r="W442" s="38"/>
      <c r="X442" s="38"/>
      <c r="Y442" s="38"/>
      <c r="Z442" s="38"/>
      <c r="AA442" s="38"/>
      <c r="AB442" s="38"/>
      <c r="AC442" s="38"/>
      <c r="AD442" s="38"/>
      <c r="AE442" s="38"/>
      <c r="AR442" s="229" t="s">
        <v>767</v>
      </c>
      <c r="AT442" s="229" t="s">
        <v>165</v>
      </c>
      <c r="AU442" s="229" t="s">
        <v>86</v>
      </c>
      <c r="AY442" s="17" t="s">
        <v>162</v>
      </c>
      <c r="BE442" s="230">
        <f>IF(N442="základní",J442,0)</f>
        <v>0</v>
      </c>
      <c r="BF442" s="230">
        <f>IF(N442="snížená",J442,0)</f>
        <v>0</v>
      </c>
      <c r="BG442" s="230">
        <f>IF(N442="zákl. přenesená",J442,0)</f>
        <v>0</v>
      </c>
      <c r="BH442" s="230">
        <f>IF(N442="sníž. přenesená",J442,0)</f>
        <v>0</v>
      </c>
      <c r="BI442" s="230">
        <f>IF(N442="nulová",J442,0)</f>
        <v>0</v>
      </c>
      <c r="BJ442" s="17" t="s">
        <v>86</v>
      </c>
      <c r="BK442" s="230">
        <f>ROUND(I442*H442,2)</f>
        <v>0</v>
      </c>
      <c r="BL442" s="17" t="s">
        <v>767</v>
      </c>
      <c r="BM442" s="229" t="s">
        <v>3152</v>
      </c>
    </row>
    <row r="443" s="2" customFormat="1" ht="16.5" customHeight="1">
      <c r="A443" s="38"/>
      <c r="B443" s="39"/>
      <c r="C443" s="273" t="s">
        <v>1751</v>
      </c>
      <c r="D443" s="273" t="s">
        <v>616</v>
      </c>
      <c r="E443" s="274" t="s">
        <v>3153</v>
      </c>
      <c r="F443" s="275" t="s">
        <v>3151</v>
      </c>
      <c r="G443" s="276" t="s">
        <v>616</v>
      </c>
      <c r="H443" s="277">
        <v>8</v>
      </c>
      <c r="I443" s="278"/>
      <c r="J443" s="279">
        <f>ROUND(I443*H443,2)</f>
        <v>0</v>
      </c>
      <c r="K443" s="275" t="s">
        <v>1</v>
      </c>
      <c r="L443" s="280"/>
      <c r="M443" s="281" t="s">
        <v>1</v>
      </c>
      <c r="N443" s="282" t="s">
        <v>43</v>
      </c>
      <c r="O443" s="91"/>
      <c r="P443" s="227">
        <f>O443*H443</f>
        <v>0</v>
      </c>
      <c r="Q443" s="227">
        <v>0</v>
      </c>
      <c r="R443" s="227">
        <f>Q443*H443</f>
        <v>0</v>
      </c>
      <c r="S443" s="227">
        <v>0</v>
      </c>
      <c r="T443" s="228">
        <f>S443*H443</f>
        <v>0</v>
      </c>
      <c r="U443" s="38"/>
      <c r="V443" s="38"/>
      <c r="W443" s="38"/>
      <c r="X443" s="38"/>
      <c r="Y443" s="38"/>
      <c r="Z443" s="38"/>
      <c r="AA443" s="38"/>
      <c r="AB443" s="38"/>
      <c r="AC443" s="38"/>
      <c r="AD443" s="38"/>
      <c r="AE443" s="38"/>
      <c r="AR443" s="229" t="s">
        <v>1735</v>
      </c>
      <c r="AT443" s="229" t="s">
        <v>616</v>
      </c>
      <c r="AU443" s="229" t="s">
        <v>86</v>
      </c>
      <c r="AY443" s="17" t="s">
        <v>162</v>
      </c>
      <c r="BE443" s="230">
        <f>IF(N443="základní",J443,0)</f>
        <v>0</v>
      </c>
      <c r="BF443" s="230">
        <f>IF(N443="snížená",J443,0)</f>
        <v>0</v>
      </c>
      <c r="BG443" s="230">
        <f>IF(N443="zákl. přenesená",J443,0)</f>
        <v>0</v>
      </c>
      <c r="BH443" s="230">
        <f>IF(N443="sníž. přenesená",J443,0)</f>
        <v>0</v>
      </c>
      <c r="BI443" s="230">
        <f>IF(N443="nulová",J443,0)</f>
        <v>0</v>
      </c>
      <c r="BJ443" s="17" t="s">
        <v>86</v>
      </c>
      <c r="BK443" s="230">
        <f>ROUND(I443*H443,2)</f>
        <v>0</v>
      </c>
      <c r="BL443" s="17" t="s">
        <v>767</v>
      </c>
      <c r="BM443" s="229" t="s">
        <v>3154</v>
      </c>
    </row>
    <row r="444" s="2" customFormat="1" ht="21.75" customHeight="1">
      <c r="A444" s="38"/>
      <c r="B444" s="39"/>
      <c r="C444" s="218" t="s">
        <v>1755</v>
      </c>
      <c r="D444" s="218" t="s">
        <v>165</v>
      </c>
      <c r="E444" s="219" t="s">
        <v>3155</v>
      </c>
      <c r="F444" s="220" t="s">
        <v>3156</v>
      </c>
      <c r="G444" s="221" t="s">
        <v>1677</v>
      </c>
      <c r="H444" s="222">
        <v>5</v>
      </c>
      <c r="I444" s="223"/>
      <c r="J444" s="224">
        <f>ROUND(I444*H444,2)</f>
        <v>0</v>
      </c>
      <c r="K444" s="220" t="s">
        <v>1</v>
      </c>
      <c r="L444" s="44"/>
      <c r="M444" s="225" t="s">
        <v>1</v>
      </c>
      <c r="N444" s="226" t="s">
        <v>43</v>
      </c>
      <c r="O444" s="91"/>
      <c r="P444" s="227">
        <f>O444*H444</f>
        <v>0</v>
      </c>
      <c r="Q444" s="227">
        <v>0</v>
      </c>
      <c r="R444" s="227">
        <f>Q444*H444</f>
        <v>0</v>
      </c>
      <c r="S444" s="227">
        <v>0</v>
      </c>
      <c r="T444" s="228">
        <f>S444*H444</f>
        <v>0</v>
      </c>
      <c r="U444" s="38"/>
      <c r="V444" s="38"/>
      <c r="W444" s="38"/>
      <c r="X444" s="38"/>
      <c r="Y444" s="38"/>
      <c r="Z444" s="38"/>
      <c r="AA444" s="38"/>
      <c r="AB444" s="38"/>
      <c r="AC444" s="38"/>
      <c r="AD444" s="38"/>
      <c r="AE444" s="38"/>
      <c r="AR444" s="229" t="s">
        <v>767</v>
      </c>
      <c r="AT444" s="229" t="s">
        <v>165</v>
      </c>
      <c r="AU444" s="229" t="s">
        <v>86</v>
      </c>
      <c r="AY444" s="17" t="s">
        <v>162</v>
      </c>
      <c r="BE444" s="230">
        <f>IF(N444="základní",J444,0)</f>
        <v>0</v>
      </c>
      <c r="BF444" s="230">
        <f>IF(N444="snížená",J444,0)</f>
        <v>0</v>
      </c>
      <c r="BG444" s="230">
        <f>IF(N444="zákl. přenesená",J444,0)</f>
        <v>0</v>
      </c>
      <c r="BH444" s="230">
        <f>IF(N444="sníž. přenesená",J444,0)</f>
        <v>0</v>
      </c>
      <c r="BI444" s="230">
        <f>IF(N444="nulová",J444,0)</f>
        <v>0</v>
      </c>
      <c r="BJ444" s="17" t="s">
        <v>86</v>
      </c>
      <c r="BK444" s="230">
        <f>ROUND(I444*H444,2)</f>
        <v>0</v>
      </c>
      <c r="BL444" s="17" t="s">
        <v>767</v>
      </c>
      <c r="BM444" s="229" t="s">
        <v>3157</v>
      </c>
    </row>
    <row r="445" s="2" customFormat="1" ht="21.75" customHeight="1">
      <c r="A445" s="38"/>
      <c r="B445" s="39"/>
      <c r="C445" s="273" t="s">
        <v>1759</v>
      </c>
      <c r="D445" s="273" t="s">
        <v>616</v>
      </c>
      <c r="E445" s="274" t="s">
        <v>3158</v>
      </c>
      <c r="F445" s="275" t="s">
        <v>3156</v>
      </c>
      <c r="G445" s="276" t="s">
        <v>1677</v>
      </c>
      <c r="H445" s="277">
        <v>5</v>
      </c>
      <c r="I445" s="278"/>
      <c r="J445" s="279">
        <f>ROUND(I445*H445,2)</f>
        <v>0</v>
      </c>
      <c r="K445" s="275" t="s">
        <v>1</v>
      </c>
      <c r="L445" s="280"/>
      <c r="M445" s="281" t="s">
        <v>1</v>
      </c>
      <c r="N445" s="282" t="s">
        <v>43</v>
      </c>
      <c r="O445" s="91"/>
      <c r="P445" s="227">
        <f>O445*H445</f>
        <v>0</v>
      </c>
      <c r="Q445" s="227">
        <v>0</v>
      </c>
      <c r="R445" s="227">
        <f>Q445*H445</f>
        <v>0</v>
      </c>
      <c r="S445" s="227">
        <v>0</v>
      </c>
      <c r="T445" s="228">
        <f>S445*H445</f>
        <v>0</v>
      </c>
      <c r="U445" s="38"/>
      <c r="V445" s="38"/>
      <c r="W445" s="38"/>
      <c r="X445" s="38"/>
      <c r="Y445" s="38"/>
      <c r="Z445" s="38"/>
      <c r="AA445" s="38"/>
      <c r="AB445" s="38"/>
      <c r="AC445" s="38"/>
      <c r="AD445" s="38"/>
      <c r="AE445" s="38"/>
      <c r="AR445" s="229" t="s">
        <v>1735</v>
      </c>
      <c r="AT445" s="229" t="s">
        <v>616</v>
      </c>
      <c r="AU445" s="229" t="s">
        <v>86</v>
      </c>
      <c r="AY445" s="17" t="s">
        <v>162</v>
      </c>
      <c r="BE445" s="230">
        <f>IF(N445="základní",J445,0)</f>
        <v>0</v>
      </c>
      <c r="BF445" s="230">
        <f>IF(N445="snížená",J445,0)</f>
        <v>0</v>
      </c>
      <c r="BG445" s="230">
        <f>IF(N445="zákl. přenesená",J445,0)</f>
        <v>0</v>
      </c>
      <c r="BH445" s="230">
        <f>IF(N445="sníž. přenesená",J445,0)</f>
        <v>0</v>
      </c>
      <c r="BI445" s="230">
        <f>IF(N445="nulová",J445,0)</f>
        <v>0</v>
      </c>
      <c r="BJ445" s="17" t="s">
        <v>86</v>
      </c>
      <c r="BK445" s="230">
        <f>ROUND(I445*H445,2)</f>
        <v>0</v>
      </c>
      <c r="BL445" s="17" t="s">
        <v>767</v>
      </c>
      <c r="BM445" s="229" t="s">
        <v>3159</v>
      </c>
    </row>
    <row r="446" s="2" customFormat="1" ht="37.8" customHeight="1">
      <c r="A446" s="38"/>
      <c r="B446" s="39"/>
      <c r="C446" s="218" t="s">
        <v>1763</v>
      </c>
      <c r="D446" s="218" t="s">
        <v>165</v>
      </c>
      <c r="E446" s="219" t="s">
        <v>3160</v>
      </c>
      <c r="F446" s="220" t="s">
        <v>3161</v>
      </c>
      <c r="G446" s="221" t="s">
        <v>1677</v>
      </c>
      <c r="H446" s="222">
        <v>1</v>
      </c>
      <c r="I446" s="223"/>
      <c r="J446" s="224">
        <f>ROUND(I446*H446,2)</f>
        <v>0</v>
      </c>
      <c r="K446" s="220" t="s">
        <v>1</v>
      </c>
      <c r="L446" s="44"/>
      <c r="M446" s="225" t="s">
        <v>1</v>
      </c>
      <c r="N446" s="226" t="s">
        <v>43</v>
      </c>
      <c r="O446" s="91"/>
      <c r="P446" s="227">
        <f>O446*H446</f>
        <v>0</v>
      </c>
      <c r="Q446" s="227">
        <v>0</v>
      </c>
      <c r="R446" s="227">
        <f>Q446*H446</f>
        <v>0</v>
      </c>
      <c r="S446" s="227">
        <v>0</v>
      </c>
      <c r="T446" s="228">
        <f>S446*H446</f>
        <v>0</v>
      </c>
      <c r="U446" s="38"/>
      <c r="V446" s="38"/>
      <c r="W446" s="38"/>
      <c r="X446" s="38"/>
      <c r="Y446" s="38"/>
      <c r="Z446" s="38"/>
      <c r="AA446" s="38"/>
      <c r="AB446" s="38"/>
      <c r="AC446" s="38"/>
      <c r="AD446" s="38"/>
      <c r="AE446" s="38"/>
      <c r="AR446" s="229" t="s">
        <v>767</v>
      </c>
      <c r="AT446" s="229" t="s">
        <v>165</v>
      </c>
      <c r="AU446" s="229" t="s">
        <v>86</v>
      </c>
      <c r="AY446" s="17" t="s">
        <v>162</v>
      </c>
      <c r="BE446" s="230">
        <f>IF(N446="základní",J446,0)</f>
        <v>0</v>
      </c>
      <c r="BF446" s="230">
        <f>IF(N446="snížená",J446,0)</f>
        <v>0</v>
      </c>
      <c r="BG446" s="230">
        <f>IF(N446="zákl. přenesená",J446,0)</f>
        <v>0</v>
      </c>
      <c r="BH446" s="230">
        <f>IF(N446="sníž. přenesená",J446,0)</f>
        <v>0</v>
      </c>
      <c r="BI446" s="230">
        <f>IF(N446="nulová",J446,0)</f>
        <v>0</v>
      </c>
      <c r="BJ446" s="17" t="s">
        <v>86</v>
      </c>
      <c r="BK446" s="230">
        <f>ROUND(I446*H446,2)</f>
        <v>0</v>
      </c>
      <c r="BL446" s="17" t="s">
        <v>767</v>
      </c>
      <c r="BM446" s="229" t="s">
        <v>3162</v>
      </c>
    </row>
    <row r="447" s="2" customFormat="1" ht="37.8" customHeight="1">
      <c r="A447" s="38"/>
      <c r="B447" s="39"/>
      <c r="C447" s="273" t="s">
        <v>1767</v>
      </c>
      <c r="D447" s="273" t="s">
        <v>616</v>
      </c>
      <c r="E447" s="274" t="s">
        <v>3163</v>
      </c>
      <c r="F447" s="275" t="s">
        <v>3161</v>
      </c>
      <c r="G447" s="276" t="s">
        <v>1677</v>
      </c>
      <c r="H447" s="277">
        <v>1</v>
      </c>
      <c r="I447" s="278"/>
      <c r="J447" s="279">
        <f>ROUND(I447*H447,2)</f>
        <v>0</v>
      </c>
      <c r="K447" s="275" t="s">
        <v>1</v>
      </c>
      <c r="L447" s="280"/>
      <c r="M447" s="281" t="s">
        <v>1</v>
      </c>
      <c r="N447" s="282" t="s">
        <v>43</v>
      </c>
      <c r="O447" s="91"/>
      <c r="P447" s="227">
        <f>O447*H447</f>
        <v>0</v>
      </c>
      <c r="Q447" s="227">
        <v>0</v>
      </c>
      <c r="R447" s="227">
        <f>Q447*H447</f>
        <v>0</v>
      </c>
      <c r="S447" s="227">
        <v>0</v>
      </c>
      <c r="T447" s="228">
        <f>S447*H447</f>
        <v>0</v>
      </c>
      <c r="U447" s="38"/>
      <c r="V447" s="38"/>
      <c r="W447" s="38"/>
      <c r="X447" s="38"/>
      <c r="Y447" s="38"/>
      <c r="Z447" s="38"/>
      <c r="AA447" s="38"/>
      <c r="AB447" s="38"/>
      <c r="AC447" s="38"/>
      <c r="AD447" s="38"/>
      <c r="AE447" s="38"/>
      <c r="AR447" s="229" t="s">
        <v>1735</v>
      </c>
      <c r="AT447" s="229" t="s">
        <v>616</v>
      </c>
      <c r="AU447" s="229" t="s">
        <v>86</v>
      </c>
      <c r="AY447" s="17" t="s">
        <v>162</v>
      </c>
      <c r="BE447" s="230">
        <f>IF(N447="základní",J447,0)</f>
        <v>0</v>
      </c>
      <c r="BF447" s="230">
        <f>IF(N447="snížená",J447,0)</f>
        <v>0</v>
      </c>
      <c r="BG447" s="230">
        <f>IF(N447="zákl. přenesená",J447,0)</f>
        <v>0</v>
      </c>
      <c r="BH447" s="230">
        <f>IF(N447="sníž. přenesená",J447,0)</f>
        <v>0</v>
      </c>
      <c r="BI447" s="230">
        <f>IF(N447="nulová",J447,0)</f>
        <v>0</v>
      </c>
      <c r="BJ447" s="17" t="s">
        <v>86</v>
      </c>
      <c r="BK447" s="230">
        <f>ROUND(I447*H447,2)</f>
        <v>0</v>
      </c>
      <c r="BL447" s="17" t="s">
        <v>767</v>
      </c>
      <c r="BM447" s="229" t="s">
        <v>3164</v>
      </c>
    </row>
    <row r="448" s="2" customFormat="1" ht="24.15" customHeight="1">
      <c r="A448" s="38"/>
      <c r="B448" s="39"/>
      <c r="C448" s="218" t="s">
        <v>1771</v>
      </c>
      <c r="D448" s="218" t="s">
        <v>165</v>
      </c>
      <c r="E448" s="219" t="s">
        <v>3165</v>
      </c>
      <c r="F448" s="220" t="s">
        <v>3166</v>
      </c>
      <c r="G448" s="221" t="s">
        <v>1677</v>
      </c>
      <c r="H448" s="222">
        <v>1</v>
      </c>
      <c r="I448" s="223"/>
      <c r="J448" s="224">
        <f>ROUND(I448*H448,2)</f>
        <v>0</v>
      </c>
      <c r="K448" s="220" t="s">
        <v>1</v>
      </c>
      <c r="L448" s="44"/>
      <c r="M448" s="225" t="s">
        <v>1</v>
      </c>
      <c r="N448" s="226" t="s">
        <v>43</v>
      </c>
      <c r="O448" s="91"/>
      <c r="P448" s="227">
        <f>O448*H448</f>
        <v>0</v>
      </c>
      <c r="Q448" s="227">
        <v>0</v>
      </c>
      <c r="R448" s="227">
        <f>Q448*H448</f>
        <v>0</v>
      </c>
      <c r="S448" s="227">
        <v>0</v>
      </c>
      <c r="T448" s="228">
        <f>S448*H448</f>
        <v>0</v>
      </c>
      <c r="U448" s="38"/>
      <c r="V448" s="38"/>
      <c r="W448" s="38"/>
      <c r="X448" s="38"/>
      <c r="Y448" s="38"/>
      <c r="Z448" s="38"/>
      <c r="AA448" s="38"/>
      <c r="AB448" s="38"/>
      <c r="AC448" s="38"/>
      <c r="AD448" s="38"/>
      <c r="AE448" s="38"/>
      <c r="AR448" s="229" t="s">
        <v>767</v>
      </c>
      <c r="AT448" s="229" t="s">
        <v>165</v>
      </c>
      <c r="AU448" s="229" t="s">
        <v>86</v>
      </c>
      <c r="AY448" s="17" t="s">
        <v>162</v>
      </c>
      <c r="BE448" s="230">
        <f>IF(N448="základní",J448,0)</f>
        <v>0</v>
      </c>
      <c r="BF448" s="230">
        <f>IF(N448="snížená",J448,0)</f>
        <v>0</v>
      </c>
      <c r="BG448" s="230">
        <f>IF(N448="zákl. přenesená",J448,0)</f>
        <v>0</v>
      </c>
      <c r="BH448" s="230">
        <f>IF(N448="sníž. přenesená",J448,0)</f>
        <v>0</v>
      </c>
      <c r="BI448" s="230">
        <f>IF(N448="nulová",J448,0)</f>
        <v>0</v>
      </c>
      <c r="BJ448" s="17" t="s">
        <v>86</v>
      </c>
      <c r="BK448" s="230">
        <f>ROUND(I448*H448,2)</f>
        <v>0</v>
      </c>
      <c r="BL448" s="17" t="s">
        <v>767</v>
      </c>
      <c r="BM448" s="229" t="s">
        <v>3167</v>
      </c>
    </row>
    <row r="449" s="2" customFormat="1" ht="24.15" customHeight="1">
      <c r="A449" s="38"/>
      <c r="B449" s="39"/>
      <c r="C449" s="273" t="s">
        <v>1775</v>
      </c>
      <c r="D449" s="273" t="s">
        <v>616</v>
      </c>
      <c r="E449" s="274" t="s">
        <v>3168</v>
      </c>
      <c r="F449" s="275" t="s">
        <v>3166</v>
      </c>
      <c r="G449" s="276" t="s">
        <v>1677</v>
      </c>
      <c r="H449" s="277">
        <v>1</v>
      </c>
      <c r="I449" s="278"/>
      <c r="J449" s="279">
        <f>ROUND(I449*H449,2)</f>
        <v>0</v>
      </c>
      <c r="K449" s="275" t="s">
        <v>1</v>
      </c>
      <c r="L449" s="280"/>
      <c r="M449" s="281" t="s">
        <v>1</v>
      </c>
      <c r="N449" s="282" t="s">
        <v>43</v>
      </c>
      <c r="O449" s="91"/>
      <c r="P449" s="227">
        <f>O449*H449</f>
        <v>0</v>
      </c>
      <c r="Q449" s="227">
        <v>0</v>
      </c>
      <c r="R449" s="227">
        <f>Q449*H449</f>
        <v>0</v>
      </c>
      <c r="S449" s="227">
        <v>0</v>
      </c>
      <c r="T449" s="228">
        <f>S449*H449</f>
        <v>0</v>
      </c>
      <c r="U449" s="38"/>
      <c r="V449" s="38"/>
      <c r="W449" s="38"/>
      <c r="X449" s="38"/>
      <c r="Y449" s="38"/>
      <c r="Z449" s="38"/>
      <c r="AA449" s="38"/>
      <c r="AB449" s="38"/>
      <c r="AC449" s="38"/>
      <c r="AD449" s="38"/>
      <c r="AE449" s="38"/>
      <c r="AR449" s="229" t="s">
        <v>1735</v>
      </c>
      <c r="AT449" s="229" t="s">
        <v>616</v>
      </c>
      <c r="AU449" s="229" t="s">
        <v>86</v>
      </c>
      <c r="AY449" s="17" t="s">
        <v>162</v>
      </c>
      <c r="BE449" s="230">
        <f>IF(N449="základní",J449,0)</f>
        <v>0</v>
      </c>
      <c r="BF449" s="230">
        <f>IF(N449="snížená",J449,0)</f>
        <v>0</v>
      </c>
      <c r="BG449" s="230">
        <f>IF(N449="zákl. přenesená",J449,0)</f>
        <v>0</v>
      </c>
      <c r="BH449" s="230">
        <f>IF(N449="sníž. přenesená",J449,0)</f>
        <v>0</v>
      </c>
      <c r="BI449" s="230">
        <f>IF(N449="nulová",J449,0)</f>
        <v>0</v>
      </c>
      <c r="BJ449" s="17" t="s">
        <v>86</v>
      </c>
      <c r="BK449" s="230">
        <f>ROUND(I449*H449,2)</f>
        <v>0</v>
      </c>
      <c r="BL449" s="17" t="s">
        <v>767</v>
      </c>
      <c r="BM449" s="229" t="s">
        <v>3169</v>
      </c>
    </row>
    <row r="450" s="2" customFormat="1" ht="16.5" customHeight="1">
      <c r="A450" s="38"/>
      <c r="B450" s="39"/>
      <c r="C450" s="218" t="s">
        <v>1779</v>
      </c>
      <c r="D450" s="218" t="s">
        <v>165</v>
      </c>
      <c r="E450" s="219" t="s">
        <v>3170</v>
      </c>
      <c r="F450" s="220" t="s">
        <v>3171</v>
      </c>
      <c r="G450" s="221" t="s">
        <v>1677</v>
      </c>
      <c r="H450" s="222">
        <v>1</v>
      </c>
      <c r="I450" s="223"/>
      <c r="J450" s="224">
        <f>ROUND(I450*H450,2)</f>
        <v>0</v>
      </c>
      <c r="K450" s="220" t="s">
        <v>1</v>
      </c>
      <c r="L450" s="44"/>
      <c r="M450" s="225" t="s">
        <v>1</v>
      </c>
      <c r="N450" s="226" t="s">
        <v>43</v>
      </c>
      <c r="O450" s="91"/>
      <c r="P450" s="227">
        <f>O450*H450</f>
        <v>0</v>
      </c>
      <c r="Q450" s="227">
        <v>0</v>
      </c>
      <c r="R450" s="227">
        <f>Q450*H450</f>
        <v>0</v>
      </c>
      <c r="S450" s="227">
        <v>0</v>
      </c>
      <c r="T450" s="228">
        <f>S450*H450</f>
        <v>0</v>
      </c>
      <c r="U450" s="38"/>
      <c r="V450" s="38"/>
      <c r="W450" s="38"/>
      <c r="X450" s="38"/>
      <c r="Y450" s="38"/>
      <c r="Z450" s="38"/>
      <c r="AA450" s="38"/>
      <c r="AB450" s="38"/>
      <c r="AC450" s="38"/>
      <c r="AD450" s="38"/>
      <c r="AE450" s="38"/>
      <c r="AR450" s="229" t="s">
        <v>767</v>
      </c>
      <c r="AT450" s="229" t="s">
        <v>165</v>
      </c>
      <c r="AU450" s="229" t="s">
        <v>86</v>
      </c>
      <c r="AY450" s="17" t="s">
        <v>162</v>
      </c>
      <c r="BE450" s="230">
        <f>IF(N450="základní",J450,0)</f>
        <v>0</v>
      </c>
      <c r="BF450" s="230">
        <f>IF(N450="snížená",J450,0)</f>
        <v>0</v>
      </c>
      <c r="BG450" s="230">
        <f>IF(N450="zákl. přenesená",J450,0)</f>
        <v>0</v>
      </c>
      <c r="BH450" s="230">
        <f>IF(N450="sníž. přenesená",J450,0)</f>
        <v>0</v>
      </c>
      <c r="BI450" s="230">
        <f>IF(N450="nulová",J450,0)</f>
        <v>0</v>
      </c>
      <c r="BJ450" s="17" t="s">
        <v>86</v>
      </c>
      <c r="BK450" s="230">
        <f>ROUND(I450*H450,2)</f>
        <v>0</v>
      </c>
      <c r="BL450" s="17" t="s">
        <v>767</v>
      </c>
      <c r="BM450" s="229" t="s">
        <v>3172</v>
      </c>
    </row>
    <row r="451" s="2" customFormat="1" ht="16.5" customHeight="1">
      <c r="A451" s="38"/>
      <c r="B451" s="39"/>
      <c r="C451" s="273" t="s">
        <v>1783</v>
      </c>
      <c r="D451" s="273" t="s">
        <v>616</v>
      </c>
      <c r="E451" s="274" t="s">
        <v>3173</v>
      </c>
      <c r="F451" s="275" t="s">
        <v>3171</v>
      </c>
      <c r="G451" s="276" t="s">
        <v>1677</v>
      </c>
      <c r="H451" s="277">
        <v>1</v>
      </c>
      <c r="I451" s="278"/>
      <c r="J451" s="279">
        <f>ROUND(I451*H451,2)</f>
        <v>0</v>
      </c>
      <c r="K451" s="275" t="s">
        <v>1</v>
      </c>
      <c r="L451" s="280"/>
      <c r="M451" s="281" t="s">
        <v>1</v>
      </c>
      <c r="N451" s="282" t="s">
        <v>43</v>
      </c>
      <c r="O451" s="91"/>
      <c r="P451" s="227">
        <f>O451*H451</f>
        <v>0</v>
      </c>
      <c r="Q451" s="227">
        <v>0</v>
      </c>
      <c r="R451" s="227">
        <f>Q451*H451</f>
        <v>0</v>
      </c>
      <c r="S451" s="227">
        <v>0</v>
      </c>
      <c r="T451" s="228">
        <f>S451*H451</f>
        <v>0</v>
      </c>
      <c r="U451" s="38"/>
      <c r="V451" s="38"/>
      <c r="W451" s="38"/>
      <c r="X451" s="38"/>
      <c r="Y451" s="38"/>
      <c r="Z451" s="38"/>
      <c r="AA451" s="38"/>
      <c r="AB451" s="38"/>
      <c r="AC451" s="38"/>
      <c r="AD451" s="38"/>
      <c r="AE451" s="38"/>
      <c r="AR451" s="229" t="s">
        <v>1735</v>
      </c>
      <c r="AT451" s="229" t="s">
        <v>616</v>
      </c>
      <c r="AU451" s="229" t="s">
        <v>86</v>
      </c>
      <c r="AY451" s="17" t="s">
        <v>162</v>
      </c>
      <c r="BE451" s="230">
        <f>IF(N451="základní",J451,0)</f>
        <v>0</v>
      </c>
      <c r="BF451" s="230">
        <f>IF(N451="snížená",J451,0)</f>
        <v>0</v>
      </c>
      <c r="BG451" s="230">
        <f>IF(N451="zákl. přenesená",J451,0)</f>
        <v>0</v>
      </c>
      <c r="BH451" s="230">
        <f>IF(N451="sníž. přenesená",J451,0)</f>
        <v>0</v>
      </c>
      <c r="BI451" s="230">
        <f>IF(N451="nulová",J451,0)</f>
        <v>0</v>
      </c>
      <c r="BJ451" s="17" t="s">
        <v>86</v>
      </c>
      <c r="BK451" s="230">
        <f>ROUND(I451*H451,2)</f>
        <v>0</v>
      </c>
      <c r="BL451" s="17" t="s">
        <v>767</v>
      </c>
      <c r="BM451" s="229" t="s">
        <v>3174</v>
      </c>
    </row>
    <row r="452" s="2" customFormat="1" ht="16.5" customHeight="1">
      <c r="A452" s="38"/>
      <c r="B452" s="39"/>
      <c r="C452" s="218" t="s">
        <v>1787</v>
      </c>
      <c r="D452" s="218" t="s">
        <v>165</v>
      </c>
      <c r="E452" s="219" t="s">
        <v>3175</v>
      </c>
      <c r="F452" s="220" t="s">
        <v>3176</v>
      </c>
      <c r="G452" s="221" t="s">
        <v>616</v>
      </c>
      <c r="H452" s="222">
        <v>850</v>
      </c>
      <c r="I452" s="223"/>
      <c r="J452" s="224">
        <f>ROUND(I452*H452,2)</f>
        <v>0</v>
      </c>
      <c r="K452" s="220" t="s">
        <v>1</v>
      </c>
      <c r="L452" s="44"/>
      <c r="M452" s="225" t="s">
        <v>1</v>
      </c>
      <c r="N452" s="226" t="s">
        <v>43</v>
      </c>
      <c r="O452" s="91"/>
      <c r="P452" s="227">
        <f>O452*H452</f>
        <v>0</v>
      </c>
      <c r="Q452" s="227">
        <v>0</v>
      </c>
      <c r="R452" s="227">
        <f>Q452*H452</f>
        <v>0</v>
      </c>
      <c r="S452" s="227">
        <v>0</v>
      </c>
      <c r="T452" s="228">
        <f>S452*H452</f>
        <v>0</v>
      </c>
      <c r="U452" s="38"/>
      <c r="V452" s="38"/>
      <c r="W452" s="38"/>
      <c r="X452" s="38"/>
      <c r="Y452" s="38"/>
      <c r="Z452" s="38"/>
      <c r="AA452" s="38"/>
      <c r="AB452" s="38"/>
      <c r="AC452" s="38"/>
      <c r="AD452" s="38"/>
      <c r="AE452" s="38"/>
      <c r="AR452" s="229" t="s">
        <v>767</v>
      </c>
      <c r="AT452" s="229" t="s">
        <v>165</v>
      </c>
      <c r="AU452" s="229" t="s">
        <v>86</v>
      </c>
      <c r="AY452" s="17" t="s">
        <v>162</v>
      </c>
      <c r="BE452" s="230">
        <f>IF(N452="základní",J452,0)</f>
        <v>0</v>
      </c>
      <c r="BF452" s="230">
        <f>IF(N452="snížená",J452,0)</f>
        <v>0</v>
      </c>
      <c r="BG452" s="230">
        <f>IF(N452="zákl. přenesená",J452,0)</f>
        <v>0</v>
      </c>
      <c r="BH452" s="230">
        <f>IF(N452="sníž. přenesená",J452,0)</f>
        <v>0</v>
      </c>
      <c r="BI452" s="230">
        <f>IF(N452="nulová",J452,0)</f>
        <v>0</v>
      </c>
      <c r="BJ452" s="17" t="s">
        <v>86</v>
      </c>
      <c r="BK452" s="230">
        <f>ROUND(I452*H452,2)</f>
        <v>0</v>
      </c>
      <c r="BL452" s="17" t="s">
        <v>767</v>
      </c>
      <c r="BM452" s="229" t="s">
        <v>3177</v>
      </c>
    </row>
    <row r="453" s="2" customFormat="1" ht="16.5" customHeight="1">
      <c r="A453" s="38"/>
      <c r="B453" s="39"/>
      <c r="C453" s="273" t="s">
        <v>1791</v>
      </c>
      <c r="D453" s="273" t="s">
        <v>616</v>
      </c>
      <c r="E453" s="274" t="s">
        <v>3178</v>
      </c>
      <c r="F453" s="275" t="s">
        <v>3176</v>
      </c>
      <c r="G453" s="276" t="s">
        <v>616</v>
      </c>
      <c r="H453" s="277">
        <v>850</v>
      </c>
      <c r="I453" s="278"/>
      <c r="J453" s="279">
        <f>ROUND(I453*H453,2)</f>
        <v>0</v>
      </c>
      <c r="K453" s="275" t="s">
        <v>1</v>
      </c>
      <c r="L453" s="280"/>
      <c r="M453" s="281" t="s">
        <v>1</v>
      </c>
      <c r="N453" s="282" t="s">
        <v>43</v>
      </c>
      <c r="O453" s="91"/>
      <c r="P453" s="227">
        <f>O453*H453</f>
        <v>0</v>
      </c>
      <c r="Q453" s="227">
        <v>0</v>
      </c>
      <c r="R453" s="227">
        <f>Q453*H453</f>
        <v>0</v>
      </c>
      <c r="S453" s="227">
        <v>0</v>
      </c>
      <c r="T453" s="228">
        <f>S453*H453</f>
        <v>0</v>
      </c>
      <c r="U453" s="38"/>
      <c r="V453" s="38"/>
      <c r="W453" s="38"/>
      <c r="X453" s="38"/>
      <c r="Y453" s="38"/>
      <c r="Z453" s="38"/>
      <c r="AA453" s="38"/>
      <c r="AB453" s="38"/>
      <c r="AC453" s="38"/>
      <c r="AD453" s="38"/>
      <c r="AE453" s="38"/>
      <c r="AR453" s="229" t="s">
        <v>1735</v>
      </c>
      <c r="AT453" s="229" t="s">
        <v>616</v>
      </c>
      <c r="AU453" s="229" t="s">
        <v>86</v>
      </c>
      <c r="AY453" s="17" t="s">
        <v>162</v>
      </c>
      <c r="BE453" s="230">
        <f>IF(N453="základní",J453,0)</f>
        <v>0</v>
      </c>
      <c r="BF453" s="230">
        <f>IF(N453="snížená",J453,0)</f>
        <v>0</v>
      </c>
      <c r="BG453" s="230">
        <f>IF(N453="zákl. přenesená",J453,0)</f>
        <v>0</v>
      </c>
      <c r="BH453" s="230">
        <f>IF(N453="sníž. přenesená",J453,0)</f>
        <v>0</v>
      </c>
      <c r="BI453" s="230">
        <f>IF(N453="nulová",J453,0)</f>
        <v>0</v>
      </c>
      <c r="BJ453" s="17" t="s">
        <v>86</v>
      </c>
      <c r="BK453" s="230">
        <f>ROUND(I453*H453,2)</f>
        <v>0</v>
      </c>
      <c r="BL453" s="17" t="s">
        <v>767</v>
      </c>
      <c r="BM453" s="229" t="s">
        <v>3179</v>
      </c>
    </row>
    <row r="454" s="2" customFormat="1" ht="16.5" customHeight="1">
      <c r="A454" s="38"/>
      <c r="B454" s="39"/>
      <c r="C454" s="218" t="s">
        <v>1795</v>
      </c>
      <c r="D454" s="218" t="s">
        <v>165</v>
      </c>
      <c r="E454" s="219" t="s">
        <v>3180</v>
      </c>
      <c r="F454" s="220" t="s">
        <v>3181</v>
      </c>
      <c r="G454" s="221" t="s">
        <v>616</v>
      </c>
      <c r="H454" s="222">
        <v>140</v>
      </c>
      <c r="I454" s="223"/>
      <c r="J454" s="224">
        <f>ROUND(I454*H454,2)</f>
        <v>0</v>
      </c>
      <c r="K454" s="220" t="s">
        <v>1</v>
      </c>
      <c r="L454" s="44"/>
      <c r="M454" s="225" t="s">
        <v>1</v>
      </c>
      <c r="N454" s="226" t="s">
        <v>43</v>
      </c>
      <c r="O454" s="91"/>
      <c r="P454" s="227">
        <f>O454*H454</f>
        <v>0</v>
      </c>
      <c r="Q454" s="227">
        <v>0</v>
      </c>
      <c r="R454" s="227">
        <f>Q454*H454</f>
        <v>0</v>
      </c>
      <c r="S454" s="227">
        <v>0</v>
      </c>
      <c r="T454" s="228">
        <f>S454*H454</f>
        <v>0</v>
      </c>
      <c r="U454" s="38"/>
      <c r="V454" s="38"/>
      <c r="W454" s="38"/>
      <c r="X454" s="38"/>
      <c r="Y454" s="38"/>
      <c r="Z454" s="38"/>
      <c r="AA454" s="38"/>
      <c r="AB454" s="38"/>
      <c r="AC454" s="38"/>
      <c r="AD454" s="38"/>
      <c r="AE454" s="38"/>
      <c r="AR454" s="229" t="s">
        <v>767</v>
      </c>
      <c r="AT454" s="229" t="s">
        <v>165</v>
      </c>
      <c r="AU454" s="229" t="s">
        <v>86</v>
      </c>
      <c r="AY454" s="17" t="s">
        <v>162</v>
      </c>
      <c r="BE454" s="230">
        <f>IF(N454="základní",J454,0)</f>
        <v>0</v>
      </c>
      <c r="BF454" s="230">
        <f>IF(N454="snížená",J454,0)</f>
        <v>0</v>
      </c>
      <c r="BG454" s="230">
        <f>IF(N454="zákl. přenesená",J454,0)</f>
        <v>0</v>
      </c>
      <c r="BH454" s="230">
        <f>IF(N454="sníž. přenesená",J454,0)</f>
        <v>0</v>
      </c>
      <c r="BI454" s="230">
        <f>IF(N454="nulová",J454,0)</f>
        <v>0</v>
      </c>
      <c r="BJ454" s="17" t="s">
        <v>86</v>
      </c>
      <c r="BK454" s="230">
        <f>ROUND(I454*H454,2)</f>
        <v>0</v>
      </c>
      <c r="BL454" s="17" t="s">
        <v>767</v>
      </c>
      <c r="BM454" s="229" t="s">
        <v>3182</v>
      </c>
    </row>
    <row r="455" s="2" customFormat="1" ht="16.5" customHeight="1">
      <c r="A455" s="38"/>
      <c r="B455" s="39"/>
      <c r="C455" s="273" t="s">
        <v>1799</v>
      </c>
      <c r="D455" s="273" t="s">
        <v>616</v>
      </c>
      <c r="E455" s="274" t="s">
        <v>3183</v>
      </c>
      <c r="F455" s="275" t="s">
        <v>3181</v>
      </c>
      <c r="G455" s="276" t="s">
        <v>616</v>
      </c>
      <c r="H455" s="277">
        <v>140</v>
      </c>
      <c r="I455" s="278"/>
      <c r="J455" s="279">
        <f>ROUND(I455*H455,2)</f>
        <v>0</v>
      </c>
      <c r="K455" s="275" t="s">
        <v>1</v>
      </c>
      <c r="L455" s="280"/>
      <c r="M455" s="281" t="s">
        <v>1</v>
      </c>
      <c r="N455" s="282" t="s">
        <v>43</v>
      </c>
      <c r="O455" s="91"/>
      <c r="P455" s="227">
        <f>O455*H455</f>
        <v>0</v>
      </c>
      <c r="Q455" s="227">
        <v>0</v>
      </c>
      <c r="R455" s="227">
        <f>Q455*H455</f>
        <v>0</v>
      </c>
      <c r="S455" s="227">
        <v>0</v>
      </c>
      <c r="T455" s="228">
        <f>S455*H455</f>
        <v>0</v>
      </c>
      <c r="U455" s="38"/>
      <c r="V455" s="38"/>
      <c r="W455" s="38"/>
      <c r="X455" s="38"/>
      <c r="Y455" s="38"/>
      <c r="Z455" s="38"/>
      <c r="AA455" s="38"/>
      <c r="AB455" s="38"/>
      <c r="AC455" s="38"/>
      <c r="AD455" s="38"/>
      <c r="AE455" s="38"/>
      <c r="AR455" s="229" t="s">
        <v>1735</v>
      </c>
      <c r="AT455" s="229" t="s">
        <v>616</v>
      </c>
      <c r="AU455" s="229" t="s">
        <v>86</v>
      </c>
      <c r="AY455" s="17" t="s">
        <v>162</v>
      </c>
      <c r="BE455" s="230">
        <f>IF(N455="základní",J455,0)</f>
        <v>0</v>
      </c>
      <c r="BF455" s="230">
        <f>IF(N455="snížená",J455,0)</f>
        <v>0</v>
      </c>
      <c r="BG455" s="230">
        <f>IF(N455="zákl. přenesená",J455,0)</f>
        <v>0</v>
      </c>
      <c r="BH455" s="230">
        <f>IF(N455="sníž. přenesená",J455,0)</f>
        <v>0</v>
      </c>
      <c r="BI455" s="230">
        <f>IF(N455="nulová",J455,0)</f>
        <v>0</v>
      </c>
      <c r="BJ455" s="17" t="s">
        <v>86</v>
      </c>
      <c r="BK455" s="230">
        <f>ROUND(I455*H455,2)</f>
        <v>0</v>
      </c>
      <c r="BL455" s="17" t="s">
        <v>767</v>
      </c>
      <c r="BM455" s="229" t="s">
        <v>3184</v>
      </c>
    </row>
    <row r="456" s="2" customFormat="1" ht="16.5" customHeight="1">
      <c r="A456" s="38"/>
      <c r="B456" s="39"/>
      <c r="C456" s="218" t="s">
        <v>1803</v>
      </c>
      <c r="D456" s="218" t="s">
        <v>165</v>
      </c>
      <c r="E456" s="219" t="s">
        <v>3185</v>
      </c>
      <c r="F456" s="220" t="s">
        <v>3186</v>
      </c>
      <c r="G456" s="221" t="s">
        <v>616</v>
      </c>
      <c r="H456" s="222">
        <v>450</v>
      </c>
      <c r="I456" s="223"/>
      <c r="J456" s="224">
        <f>ROUND(I456*H456,2)</f>
        <v>0</v>
      </c>
      <c r="K456" s="220" t="s">
        <v>1</v>
      </c>
      <c r="L456" s="44"/>
      <c r="M456" s="225" t="s">
        <v>1</v>
      </c>
      <c r="N456" s="226" t="s">
        <v>43</v>
      </c>
      <c r="O456" s="91"/>
      <c r="P456" s="227">
        <f>O456*H456</f>
        <v>0</v>
      </c>
      <c r="Q456" s="227">
        <v>0</v>
      </c>
      <c r="R456" s="227">
        <f>Q456*H456</f>
        <v>0</v>
      </c>
      <c r="S456" s="227">
        <v>0</v>
      </c>
      <c r="T456" s="228">
        <f>S456*H456</f>
        <v>0</v>
      </c>
      <c r="U456" s="38"/>
      <c r="V456" s="38"/>
      <c r="W456" s="38"/>
      <c r="X456" s="38"/>
      <c r="Y456" s="38"/>
      <c r="Z456" s="38"/>
      <c r="AA456" s="38"/>
      <c r="AB456" s="38"/>
      <c r="AC456" s="38"/>
      <c r="AD456" s="38"/>
      <c r="AE456" s="38"/>
      <c r="AR456" s="229" t="s">
        <v>767</v>
      </c>
      <c r="AT456" s="229" t="s">
        <v>165</v>
      </c>
      <c r="AU456" s="229" t="s">
        <v>86</v>
      </c>
      <c r="AY456" s="17" t="s">
        <v>162</v>
      </c>
      <c r="BE456" s="230">
        <f>IF(N456="základní",J456,0)</f>
        <v>0</v>
      </c>
      <c r="BF456" s="230">
        <f>IF(N456="snížená",J456,0)</f>
        <v>0</v>
      </c>
      <c r="BG456" s="230">
        <f>IF(N456="zákl. přenesená",J456,0)</f>
        <v>0</v>
      </c>
      <c r="BH456" s="230">
        <f>IF(N456="sníž. přenesená",J456,0)</f>
        <v>0</v>
      </c>
      <c r="BI456" s="230">
        <f>IF(N456="nulová",J456,0)</f>
        <v>0</v>
      </c>
      <c r="BJ456" s="17" t="s">
        <v>86</v>
      </c>
      <c r="BK456" s="230">
        <f>ROUND(I456*H456,2)</f>
        <v>0</v>
      </c>
      <c r="BL456" s="17" t="s">
        <v>767</v>
      </c>
      <c r="BM456" s="229" t="s">
        <v>3187</v>
      </c>
    </row>
    <row r="457" s="2" customFormat="1" ht="16.5" customHeight="1">
      <c r="A457" s="38"/>
      <c r="B457" s="39"/>
      <c r="C457" s="273" t="s">
        <v>1807</v>
      </c>
      <c r="D457" s="273" t="s">
        <v>616</v>
      </c>
      <c r="E457" s="274" t="s">
        <v>3188</v>
      </c>
      <c r="F457" s="275" t="s">
        <v>3186</v>
      </c>
      <c r="G457" s="276" t="s">
        <v>616</v>
      </c>
      <c r="H457" s="277">
        <v>450</v>
      </c>
      <c r="I457" s="278"/>
      <c r="J457" s="279">
        <f>ROUND(I457*H457,2)</f>
        <v>0</v>
      </c>
      <c r="K457" s="275" t="s">
        <v>1</v>
      </c>
      <c r="L457" s="280"/>
      <c r="M457" s="281" t="s">
        <v>1</v>
      </c>
      <c r="N457" s="282" t="s">
        <v>43</v>
      </c>
      <c r="O457" s="91"/>
      <c r="P457" s="227">
        <f>O457*H457</f>
        <v>0</v>
      </c>
      <c r="Q457" s="227">
        <v>0</v>
      </c>
      <c r="R457" s="227">
        <f>Q457*H457</f>
        <v>0</v>
      </c>
      <c r="S457" s="227">
        <v>0</v>
      </c>
      <c r="T457" s="228">
        <f>S457*H457</f>
        <v>0</v>
      </c>
      <c r="U457" s="38"/>
      <c r="V457" s="38"/>
      <c r="W457" s="38"/>
      <c r="X457" s="38"/>
      <c r="Y457" s="38"/>
      <c r="Z457" s="38"/>
      <c r="AA457" s="38"/>
      <c r="AB457" s="38"/>
      <c r="AC457" s="38"/>
      <c r="AD457" s="38"/>
      <c r="AE457" s="38"/>
      <c r="AR457" s="229" t="s">
        <v>1735</v>
      </c>
      <c r="AT457" s="229" t="s">
        <v>616</v>
      </c>
      <c r="AU457" s="229" t="s">
        <v>86</v>
      </c>
      <c r="AY457" s="17" t="s">
        <v>162</v>
      </c>
      <c r="BE457" s="230">
        <f>IF(N457="základní",J457,0)</f>
        <v>0</v>
      </c>
      <c r="BF457" s="230">
        <f>IF(N457="snížená",J457,0)</f>
        <v>0</v>
      </c>
      <c r="BG457" s="230">
        <f>IF(N457="zákl. přenesená",J457,0)</f>
        <v>0</v>
      </c>
      <c r="BH457" s="230">
        <f>IF(N457="sníž. přenesená",J457,0)</f>
        <v>0</v>
      </c>
      <c r="BI457" s="230">
        <f>IF(N457="nulová",J457,0)</f>
        <v>0</v>
      </c>
      <c r="BJ457" s="17" t="s">
        <v>86</v>
      </c>
      <c r="BK457" s="230">
        <f>ROUND(I457*H457,2)</f>
        <v>0</v>
      </c>
      <c r="BL457" s="17" t="s">
        <v>767</v>
      </c>
      <c r="BM457" s="229" t="s">
        <v>3189</v>
      </c>
    </row>
    <row r="458" s="2" customFormat="1" ht="21.75" customHeight="1">
      <c r="A458" s="38"/>
      <c r="B458" s="39"/>
      <c r="C458" s="218" t="s">
        <v>1811</v>
      </c>
      <c r="D458" s="218" t="s">
        <v>165</v>
      </c>
      <c r="E458" s="219" t="s">
        <v>3190</v>
      </c>
      <c r="F458" s="220" t="s">
        <v>2874</v>
      </c>
      <c r="G458" s="221" t="s">
        <v>616</v>
      </c>
      <c r="H458" s="222">
        <v>400</v>
      </c>
      <c r="I458" s="223"/>
      <c r="J458" s="224">
        <f>ROUND(I458*H458,2)</f>
        <v>0</v>
      </c>
      <c r="K458" s="220" t="s">
        <v>1</v>
      </c>
      <c r="L458" s="44"/>
      <c r="M458" s="225" t="s">
        <v>1</v>
      </c>
      <c r="N458" s="226" t="s">
        <v>43</v>
      </c>
      <c r="O458" s="91"/>
      <c r="P458" s="227">
        <f>O458*H458</f>
        <v>0</v>
      </c>
      <c r="Q458" s="227">
        <v>0</v>
      </c>
      <c r="R458" s="227">
        <f>Q458*H458</f>
        <v>0</v>
      </c>
      <c r="S458" s="227">
        <v>0</v>
      </c>
      <c r="T458" s="228">
        <f>S458*H458</f>
        <v>0</v>
      </c>
      <c r="U458" s="38"/>
      <c r="V458" s="38"/>
      <c r="W458" s="38"/>
      <c r="X458" s="38"/>
      <c r="Y458" s="38"/>
      <c r="Z458" s="38"/>
      <c r="AA458" s="38"/>
      <c r="AB458" s="38"/>
      <c r="AC458" s="38"/>
      <c r="AD458" s="38"/>
      <c r="AE458" s="38"/>
      <c r="AR458" s="229" t="s">
        <v>767</v>
      </c>
      <c r="AT458" s="229" t="s">
        <v>165</v>
      </c>
      <c r="AU458" s="229" t="s">
        <v>86</v>
      </c>
      <c r="AY458" s="17" t="s">
        <v>162</v>
      </c>
      <c r="BE458" s="230">
        <f>IF(N458="základní",J458,0)</f>
        <v>0</v>
      </c>
      <c r="BF458" s="230">
        <f>IF(N458="snížená",J458,0)</f>
        <v>0</v>
      </c>
      <c r="BG458" s="230">
        <f>IF(N458="zákl. přenesená",J458,0)</f>
        <v>0</v>
      </c>
      <c r="BH458" s="230">
        <f>IF(N458="sníž. přenesená",J458,0)</f>
        <v>0</v>
      </c>
      <c r="BI458" s="230">
        <f>IF(N458="nulová",J458,0)</f>
        <v>0</v>
      </c>
      <c r="BJ458" s="17" t="s">
        <v>86</v>
      </c>
      <c r="BK458" s="230">
        <f>ROUND(I458*H458,2)</f>
        <v>0</v>
      </c>
      <c r="BL458" s="17" t="s">
        <v>767</v>
      </c>
      <c r="BM458" s="229" t="s">
        <v>3191</v>
      </c>
    </row>
    <row r="459" s="2" customFormat="1" ht="16.5" customHeight="1">
      <c r="A459" s="38"/>
      <c r="B459" s="39"/>
      <c r="C459" s="218" t="s">
        <v>1815</v>
      </c>
      <c r="D459" s="218" t="s">
        <v>165</v>
      </c>
      <c r="E459" s="219" t="s">
        <v>3192</v>
      </c>
      <c r="F459" s="220" t="s">
        <v>3193</v>
      </c>
      <c r="G459" s="221" t="s">
        <v>2862</v>
      </c>
      <c r="H459" s="222">
        <v>20</v>
      </c>
      <c r="I459" s="223"/>
      <c r="J459" s="224">
        <f>ROUND(I459*H459,2)</f>
        <v>0</v>
      </c>
      <c r="K459" s="220" t="s">
        <v>1</v>
      </c>
      <c r="L459" s="44"/>
      <c r="M459" s="225" t="s">
        <v>1</v>
      </c>
      <c r="N459" s="226" t="s">
        <v>43</v>
      </c>
      <c r="O459" s="91"/>
      <c r="P459" s="227">
        <f>O459*H459</f>
        <v>0</v>
      </c>
      <c r="Q459" s="227">
        <v>0</v>
      </c>
      <c r="R459" s="227">
        <f>Q459*H459</f>
        <v>0</v>
      </c>
      <c r="S459" s="227">
        <v>0</v>
      </c>
      <c r="T459" s="228">
        <f>S459*H459</f>
        <v>0</v>
      </c>
      <c r="U459" s="38"/>
      <c r="V459" s="38"/>
      <c r="W459" s="38"/>
      <c r="X459" s="38"/>
      <c r="Y459" s="38"/>
      <c r="Z459" s="38"/>
      <c r="AA459" s="38"/>
      <c r="AB459" s="38"/>
      <c r="AC459" s="38"/>
      <c r="AD459" s="38"/>
      <c r="AE459" s="38"/>
      <c r="AR459" s="229" t="s">
        <v>767</v>
      </c>
      <c r="AT459" s="229" t="s">
        <v>165</v>
      </c>
      <c r="AU459" s="229" t="s">
        <v>86</v>
      </c>
      <c r="AY459" s="17" t="s">
        <v>162</v>
      </c>
      <c r="BE459" s="230">
        <f>IF(N459="základní",J459,0)</f>
        <v>0</v>
      </c>
      <c r="BF459" s="230">
        <f>IF(N459="snížená",J459,0)</f>
        <v>0</v>
      </c>
      <c r="BG459" s="230">
        <f>IF(N459="zákl. přenesená",J459,0)</f>
        <v>0</v>
      </c>
      <c r="BH459" s="230">
        <f>IF(N459="sníž. přenesená",J459,0)</f>
        <v>0</v>
      </c>
      <c r="BI459" s="230">
        <f>IF(N459="nulová",J459,0)</f>
        <v>0</v>
      </c>
      <c r="BJ459" s="17" t="s">
        <v>86</v>
      </c>
      <c r="BK459" s="230">
        <f>ROUND(I459*H459,2)</f>
        <v>0</v>
      </c>
      <c r="BL459" s="17" t="s">
        <v>767</v>
      </c>
      <c r="BM459" s="229" t="s">
        <v>3194</v>
      </c>
    </row>
    <row r="460" s="12" customFormat="1" ht="22.8" customHeight="1">
      <c r="A460" s="12"/>
      <c r="B460" s="202"/>
      <c r="C460" s="203"/>
      <c r="D460" s="204" t="s">
        <v>77</v>
      </c>
      <c r="E460" s="216" t="s">
        <v>3195</v>
      </c>
      <c r="F460" s="216" t="s">
        <v>3196</v>
      </c>
      <c r="G460" s="203"/>
      <c r="H460" s="203"/>
      <c r="I460" s="206"/>
      <c r="J460" s="217">
        <f>BK460</f>
        <v>0</v>
      </c>
      <c r="K460" s="203"/>
      <c r="L460" s="208"/>
      <c r="M460" s="209"/>
      <c r="N460" s="210"/>
      <c r="O460" s="210"/>
      <c r="P460" s="211">
        <v>0</v>
      </c>
      <c r="Q460" s="210"/>
      <c r="R460" s="211">
        <v>0</v>
      </c>
      <c r="S460" s="210"/>
      <c r="T460" s="212">
        <v>0</v>
      </c>
      <c r="U460" s="12"/>
      <c r="V460" s="12"/>
      <c r="W460" s="12"/>
      <c r="X460" s="12"/>
      <c r="Y460" s="12"/>
      <c r="Z460" s="12"/>
      <c r="AA460" s="12"/>
      <c r="AB460" s="12"/>
      <c r="AC460" s="12"/>
      <c r="AD460" s="12"/>
      <c r="AE460" s="12"/>
      <c r="AR460" s="213" t="s">
        <v>182</v>
      </c>
      <c r="AT460" s="214" t="s">
        <v>77</v>
      </c>
      <c r="AU460" s="214" t="s">
        <v>86</v>
      </c>
      <c r="AY460" s="213" t="s">
        <v>162</v>
      </c>
      <c r="BK460" s="215">
        <v>0</v>
      </c>
    </row>
    <row r="461" s="12" customFormat="1" ht="25.92" customHeight="1">
      <c r="A461" s="12"/>
      <c r="B461" s="202"/>
      <c r="C461" s="203"/>
      <c r="D461" s="204" t="s">
        <v>77</v>
      </c>
      <c r="E461" s="205" t="s">
        <v>3197</v>
      </c>
      <c r="F461" s="205" t="s">
        <v>85</v>
      </c>
      <c r="G461" s="203"/>
      <c r="H461" s="203"/>
      <c r="I461" s="206"/>
      <c r="J461" s="207">
        <f>BK461</f>
        <v>0</v>
      </c>
      <c r="K461" s="203"/>
      <c r="L461" s="208"/>
      <c r="M461" s="209"/>
      <c r="N461" s="210"/>
      <c r="O461" s="210"/>
      <c r="P461" s="211">
        <f>SUM(P462:P480)</f>
        <v>0</v>
      </c>
      <c r="Q461" s="210"/>
      <c r="R461" s="211">
        <f>SUM(R462:R480)</f>
        <v>125.05</v>
      </c>
      <c r="S461" s="210"/>
      <c r="T461" s="212">
        <f>SUM(T462:T480)</f>
        <v>0</v>
      </c>
      <c r="U461" s="12"/>
      <c r="V461" s="12"/>
      <c r="W461" s="12"/>
      <c r="X461" s="12"/>
      <c r="Y461" s="12"/>
      <c r="Z461" s="12"/>
      <c r="AA461" s="12"/>
      <c r="AB461" s="12"/>
      <c r="AC461" s="12"/>
      <c r="AD461" s="12"/>
      <c r="AE461" s="12"/>
      <c r="AR461" s="213" t="s">
        <v>182</v>
      </c>
      <c r="AT461" s="214" t="s">
        <v>77</v>
      </c>
      <c r="AU461" s="214" t="s">
        <v>78</v>
      </c>
      <c r="AY461" s="213" t="s">
        <v>162</v>
      </c>
      <c r="BK461" s="215">
        <f>SUM(BK462:BK480)</f>
        <v>0</v>
      </c>
    </row>
    <row r="462" s="2" customFormat="1" ht="24.15" customHeight="1">
      <c r="A462" s="38"/>
      <c r="B462" s="39"/>
      <c r="C462" s="218" t="s">
        <v>1819</v>
      </c>
      <c r="D462" s="218" t="s">
        <v>165</v>
      </c>
      <c r="E462" s="219" t="s">
        <v>3198</v>
      </c>
      <c r="F462" s="220" t="s">
        <v>3199</v>
      </c>
      <c r="G462" s="221" t="s">
        <v>1677</v>
      </c>
      <c r="H462" s="222">
        <v>3</v>
      </c>
      <c r="I462" s="223"/>
      <c r="J462" s="224">
        <f>ROUND(I462*H462,2)</f>
        <v>0</v>
      </c>
      <c r="K462" s="220" t="s">
        <v>1</v>
      </c>
      <c r="L462" s="44"/>
      <c r="M462" s="225" t="s">
        <v>1</v>
      </c>
      <c r="N462" s="226" t="s">
        <v>43</v>
      </c>
      <c r="O462" s="91"/>
      <c r="P462" s="227">
        <f>O462*H462</f>
        <v>0</v>
      </c>
      <c r="Q462" s="227">
        <v>0</v>
      </c>
      <c r="R462" s="227">
        <f>Q462*H462</f>
        <v>0</v>
      </c>
      <c r="S462" s="227">
        <v>0</v>
      </c>
      <c r="T462" s="228">
        <f>S462*H462</f>
        <v>0</v>
      </c>
      <c r="U462" s="38"/>
      <c r="V462" s="38"/>
      <c r="W462" s="38"/>
      <c r="X462" s="38"/>
      <c r="Y462" s="38"/>
      <c r="Z462" s="38"/>
      <c r="AA462" s="38"/>
      <c r="AB462" s="38"/>
      <c r="AC462" s="38"/>
      <c r="AD462" s="38"/>
      <c r="AE462" s="38"/>
      <c r="AR462" s="229" t="s">
        <v>767</v>
      </c>
      <c r="AT462" s="229" t="s">
        <v>165</v>
      </c>
      <c r="AU462" s="229" t="s">
        <v>86</v>
      </c>
      <c r="AY462" s="17" t="s">
        <v>162</v>
      </c>
      <c r="BE462" s="230">
        <f>IF(N462="základní",J462,0)</f>
        <v>0</v>
      </c>
      <c r="BF462" s="230">
        <f>IF(N462="snížená",J462,0)</f>
        <v>0</v>
      </c>
      <c r="BG462" s="230">
        <f>IF(N462="zákl. přenesená",J462,0)</f>
        <v>0</v>
      </c>
      <c r="BH462" s="230">
        <f>IF(N462="sníž. přenesená",J462,0)</f>
        <v>0</v>
      </c>
      <c r="BI462" s="230">
        <f>IF(N462="nulová",J462,0)</f>
        <v>0</v>
      </c>
      <c r="BJ462" s="17" t="s">
        <v>86</v>
      </c>
      <c r="BK462" s="230">
        <f>ROUND(I462*H462,2)</f>
        <v>0</v>
      </c>
      <c r="BL462" s="17" t="s">
        <v>767</v>
      </c>
      <c r="BM462" s="229" t="s">
        <v>3200</v>
      </c>
    </row>
    <row r="463" s="2" customFormat="1" ht="24.15" customHeight="1">
      <c r="A463" s="38"/>
      <c r="B463" s="39"/>
      <c r="C463" s="273" t="s">
        <v>1823</v>
      </c>
      <c r="D463" s="273" t="s">
        <v>616</v>
      </c>
      <c r="E463" s="274" t="s">
        <v>3201</v>
      </c>
      <c r="F463" s="275" t="s">
        <v>3199</v>
      </c>
      <c r="G463" s="276" t="s">
        <v>1677</v>
      </c>
      <c r="H463" s="277">
        <v>3</v>
      </c>
      <c r="I463" s="278"/>
      <c r="J463" s="279">
        <f>ROUND(I463*H463,2)</f>
        <v>0</v>
      </c>
      <c r="K463" s="275" t="s">
        <v>1</v>
      </c>
      <c r="L463" s="280"/>
      <c r="M463" s="281" t="s">
        <v>1</v>
      </c>
      <c r="N463" s="282" t="s">
        <v>43</v>
      </c>
      <c r="O463" s="91"/>
      <c r="P463" s="227">
        <f>O463*H463</f>
        <v>0</v>
      </c>
      <c r="Q463" s="227">
        <v>0</v>
      </c>
      <c r="R463" s="227">
        <f>Q463*H463</f>
        <v>0</v>
      </c>
      <c r="S463" s="227">
        <v>0</v>
      </c>
      <c r="T463" s="228">
        <f>S463*H463</f>
        <v>0</v>
      </c>
      <c r="U463" s="38"/>
      <c r="V463" s="38"/>
      <c r="W463" s="38"/>
      <c r="X463" s="38"/>
      <c r="Y463" s="38"/>
      <c r="Z463" s="38"/>
      <c r="AA463" s="38"/>
      <c r="AB463" s="38"/>
      <c r="AC463" s="38"/>
      <c r="AD463" s="38"/>
      <c r="AE463" s="38"/>
      <c r="AR463" s="229" t="s">
        <v>1735</v>
      </c>
      <c r="AT463" s="229" t="s">
        <v>616</v>
      </c>
      <c r="AU463" s="229" t="s">
        <v>86</v>
      </c>
      <c r="AY463" s="17" t="s">
        <v>162</v>
      </c>
      <c r="BE463" s="230">
        <f>IF(N463="základní",J463,0)</f>
        <v>0</v>
      </c>
      <c r="BF463" s="230">
        <f>IF(N463="snížená",J463,0)</f>
        <v>0</v>
      </c>
      <c r="BG463" s="230">
        <f>IF(N463="zákl. přenesená",J463,0)</f>
        <v>0</v>
      </c>
      <c r="BH463" s="230">
        <f>IF(N463="sníž. přenesená",J463,0)</f>
        <v>0</v>
      </c>
      <c r="BI463" s="230">
        <f>IF(N463="nulová",J463,0)</f>
        <v>0</v>
      </c>
      <c r="BJ463" s="17" t="s">
        <v>86</v>
      </c>
      <c r="BK463" s="230">
        <f>ROUND(I463*H463,2)</f>
        <v>0</v>
      </c>
      <c r="BL463" s="17" t="s">
        <v>767</v>
      </c>
      <c r="BM463" s="229" t="s">
        <v>3202</v>
      </c>
    </row>
    <row r="464" s="2" customFormat="1" ht="16.5" customHeight="1">
      <c r="A464" s="38"/>
      <c r="B464" s="39"/>
      <c r="C464" s="218" t="s">
        <v>1827</v>
      </c>
      <c r="D464" s="218" t="s">
        <v>165</v>
      </c>
      <c r="E464" s="219" t="s">
        <v>3203</v>
      </c>
      <c r="F464" s="220" t="s">
        <v>3204</v>
      </c>
      <c r="G464" s="221" t="s">
        <v>616</v>
      </c>
      <c r="H464" s="222">
        <v>125</v>
      </c>
      <c r="I464" s="223"/>
      <c r="J464" s="224">
        <f>ROUND(I464*H464,2)</f>
        <v>0</v>
      </c>
      <c r="K464" s="220" t="s">
        <v>1</v>
      </c>
      <c r="L464" s="44"/>
      <c r="M464" s="225" t="s">
        <v>1</v>
      </c>
      <c r="N464" s="226" t="s">
        <v>43</v>
      </c>
      <c r="O464" s="91"/>
      <c r="P464" s="227">
        <f>O464*H464</f>
        <v>0</v>
      </c>
      <c r="Q464" s="227">
        <v>1</v>
      </c>
      <c r="R464" s="227">
        <f>Q464*H464</f>
        <v>125</v>
      </c>
      <c r="S464" s="227">
        <v>0</v>
      </c>
      <c r="T464" s="228">
        <f>S464*H464</f>
        <v>0</v>
      </c>
      <c r="U464" s="38"/>
      <c r="V464" s="38"/>
      <c r="W464" s="38"/>
      <c r="X464" s="38"/>
      <c r="Y464" s="38"/>
      <c r="Z464" s="38"/>
      <c r="AA464" s="38"/>
      <c r="AB464" s="38"/>
      <c r="AC464" s="38"/>
      <c r="AD464" s="38"/>
      <c r="AE464" s="38"/>
      <c r="AR464" s="229" t="s">
        <v>767</v>
      </c>
      <c r="AT464" s="229" t="s">
        <v>165</v>
      </c>
      <c r="AU464" s="229" t="s">
        <v>86</v>
      </c>
      <c r="AY464" s="17" t="s">
        <v>162</v>
      </c>
      <c r="BE464" s="230">
        <f>IF(N464="základní",J464,0)</f>
        <v>0</v>
      </c>
      <c r="BF464" s="230">
        <f>IF(N464="snížená",J464,0)</f>
        <v>0</v>
      </c>
      <c r="BG464" s="230">
        <f>IF(N464="zákl. přenesená",J464,0)</f>
        <v>0</v>
      </c>
      <c r="BH464" s="230">
        <f>IF(N464="sníž. přenesená",J464,0)</f>
        <v>0</v>
      </c>
      <c r="BI464" s="230">
        <f>IF(N464="nulová",J464,0)</f>
        <v>0</v>
      </c>
      <c r="BJ464" s="17" t="s">
        <v>86</v>
      </c>
      <c r="BK464" s="230">
        <f>ROUND(I464*H464,2)</f>
        <v>0</v>
      </c>
      <c r="BL464" s="17" t="s">
        <v>767</v>
      </c>
      <c r="BM464" s="229" t="s">
        <v>3205</v>
      </c>
    </row>
    <row r="465" s="2" customFormat="1" ht="16.5" customHeight="1">
      <c r="A465" s="38"/>
      <c r="B465" s="39"/>
      <c r="C465" s="273" t="s">
        <v>1831</v>
      </c>
      <c r="D465" s="273" t="s">
        <v>616</v>
      </c>
      <c r="E465" s="274" t="s">
        <v>3206</v>
      </c>
      <c r="F465" s="275" t="s">
        <v>3204</v>
      </c>
      <c r="G465" s="276" t="s">
        <v>616</v>
      </c>
      <c r="H465" s="277">
        <v>125</v>
      </c>
      <c r="I465" s="278"/>
      <c r="J465" s="279">
        <f>ROUND(I465*H465,2)</f>
        <v>0</v>
      </c>
      <c r="K465" s="275" t="s">
        <v>1</v>
      </c>
      <c r="L465" s="280"/>
      <c r="M465" s="281" t="s">
        <v>1</v>
      </c>
      <c r="N465" s="282" t="s">
        <v>43</v>
      </c>
      <c r="O465" s="91"/>
      <c r="P465" s="227">
        <f>O465*H465</f>
        <v>0</v>
      </c>
      <c r="Q465" s="227">
        <v>0.00040000000000000002</v>
      </c>
      <c r="R465" s="227">
        <f>Q465*H465</f>
        <v>0.050000000000000003</v>
      </c>
      <c r="S465" s="227">
        <v>0</v>
      </c>
      <c r="T465" s="228">
        <f>S465*H465</f>
        <v>0</v>
      </c>
      <c r="U465" s="38"/>
      <c r="V465" s="38"/>
      <c r="W465" s="38"/>
      <c r="X465" s="38"/>
      <c r="Y465" s="38"/>
      <c r="Z465" s="38"/>
      <c r="AA465" s="38"/>
      <c r="AB465" s="38"/>
      <c r="AC465" s="38"/>
      <c r="AD465" s="38"/>
      <c r="AE465" s="38"/>
      <c r="AR465" s="229" t="s">
        <v>1735</v>
      </c>
      <c r="AT465" s="229" t="s">
        <v>616</v>
      </c>
      <c r="AU465" s="229" t="s">
        <v>86</v>
      </c>
      <c r="AY465" s="17" t="s">
        <v>162</v>
      </c>
      <c r="BE465" s="230">
        <f>IF(N465="základní",J465,0)</f>
        <v>0</v>
      </c>
      <c r="BF465" s="230">
        <f>IF(N465="snížená",J465,0)</f>
        <v>0</v>
      </c>
      <c r="BG465" s="230">
        <f>IF(N465="zákl. přenesená",J465,0)</f>
        <v>0</v>
      </c>
      <c r="BH465" s="230">
        <f>IF(N465="sníž. přenesená",J465,0)</f>
        <v>0</v>
      </c>
      <c r="BI465" s="230">
        <f>IF(N465="nulová",J465,0)</f>
        <v>0</v>
      </c>
      <c r="BJ465" s="17" t="s">
        <v>86</v>
      </c>
      <c r="BK465" s="230">
        <f>ROUND(I465*H465,2)</f>
        <v>0</v>
      </c>
      <c r="BL465" s="17" t="s">
        <v>767</v>
      </c>
      <c r="BM465" s="229" t="s">
        <v>3207</v>
      </c>
    </row>
    <row r="466" s="2" customFormat="1" ht="16.5" customHeight="1">
      <c r="A466" s="38"/>
      <c r="B466" s="39"/>
      <c r="C466" s="218" t="s">
        <v>1835</v>
      </c>
      <c r="D466" s="218" t="s">
        <v>165</v>
      </c>
      <c r="E466" s="219" t="s">
        <v>3208</v>
      </c>
      <c r="F466" s="220" t="s">
        <v>3209</v>
      </c>
      <c r="G466" s="221" t="s">
        <v>616</v>
      </c>
      <c r="H466" s="222">
        <v>30</v>
      </c>
      <c r="I466" s="223"/>
      <c r="J466" s="224">
        <f>ROUND(I466*H466,2)</f>
        <v>0</v>
      </c>
      <c r="K466" s="220" t="s">
        <v>1</v>
      </c>
      <c r="L466" s="44"/>
      <c r="M466" s="225" t="s">
        <v>1</v>
      </c>
      <c r="N466" s="226" t="s">
        <v>43</v>
      </c>
      <c r="O466" s="91"/>
      <c r="P466" s="227">
        <f>O466*H466</f>
        <v>0</v>
      </c>
      <c r="Q466" s="227">
        <v>0</v>
      </c>
      <c r="R466" s="227">
        <f>Q466*H466</f>
        <v>0</v>
      </c>
      <c r="S466" s="227">
        <v>0</v>
      </c>
      <c r="T466" s="228">
        <f>S466*H466</f>
        <v>0</v>
      </c>
      <c r="U466" s="38"/>
      <c r="V466" s="38"/>
      <c r="W466" s="38"/>
      <c r="X466" s="38"/>
      <c r="Y466" s="38"/>
      <c r="Z466" s="38"/>
      <c r="AA466" s="38"/>
      <c r="AB466" s="38"/>
      <c r="AC466" s="38"/>
      <c r="AD466" s="38"/>
      <c r="AE466" s="38"/>
      <c r="AR466" s="229" t="s">
        <v>767</v>
      </c>
      <c r="AT466" s="229" t="s">
        <v>165</v>
      </c>
      <c r="AU466" s="229" t="s">
        <v>86</v>
      </c>
      <c r="AY466" s="17" t="s">
        <v>162</v>
      </c>
      <c r="BE466" s="230">
        <f>IF(N466="základní",J466,0)</f>
        <v>0</v>
      </c>
      <c r="BF466" s="230">
        <f>IF(N466="snížená",J466,0)</f>
        <v>0</v>
      </c>
      <c r="BG466" s="230">
        <f>IF(N466="zákl. přenesená",J466,0)</f>
        <v>0</v>
      </c>
      <c r="BH466" s="230">
        <f>IF(N466="sníž. přenesená",J466,0)</f>
        <v>0</v>
      </c>
      <c r="BI466" s="230">
        <f>IF(N466="nulová",J466,0)</f>
        <v>0</v>
      </c>
      <c r="BJ466" s="17" t="s">
        <v>86</v>
      </c>
      <c r="BK466" s="230">
        <f>ROUND(I466*H466,2)</f>
        <v>0</v>
      </c>
      <c r="BL466" s="17" t="s">
        <v>767</v>
      </c>
      <c r="BM466" s="229" t="s">
        <v>3210</v>
      </c>
    </row>
    <row r="467" s="2" customFormat="1" ht="16.5" customHeight="1">
      <c r="A467" s="38"/>
      <c r="B467" s="39"/>
      <c r="C467" s="273" t="s">
        <v>1839</v>
      </c>
      <c r="D467" s="273" t="s">
        <v>616</v>
      </c>
      <c r="E467" s="274" t="s">
        <v>3211</v>
      </c>
      <c r="F467" s="275" t="s">
        <v>3209</v>
      </c>
      <c r="G467" s="276" t="s">
        <v>616</v>
      </c>
      <c r="H467" s="277">
        <v>30</v>
      </c>
      <c r="I467" s="278"/>
      <c r="J467" s="279">
        <f>ROUND(I467*H467,2)</f>
        <v>0</v>
      </c>
      <c r="K467" s="275" t="s">
        <v>1</v>
      </c>
      <c r="L467" s="280"/>
      <c r="M467" s="281" t="s">
        <v>1</v>
      </c>
      <c r="N467" s="282" t="s">
        <v>43</v>
      </c>
      <c r="O467" s="91"/>
      <c r="P467" s="227">
        <f>O467*H467</f>
        <v>0</v>
      </c>
      <c r="Q467" s="227">
        <v>0</v>
      </c>
      <c r="R467" s="227">
        <f>Q467*H467</f>
        <v>0</v>
      </c>
      <c r="S467" s="227">
        <v>0</v>
      </c>
      <c r="T467" s="228">
        <f>S467*H467</f>
        <v>0</v>
      </c>
      <c r="U467" s="38"/>
      <c r="V467" s="38"/>
      <c r="W467" s="38"/>
      <c r="X467" s="38"/>
      <c r="Y467" s="38"/>
      <c r="Z467" s="38"/>
      <c r="AA467" s="38"/>
      <c r="AB467" s="38"/>
      <c r="AC467" s="38"/>
      <c r="AD467" s="38"/>
      <c r="AE467" s="38"/>
      <c r="AR467" s="229" t="s">
        <v>1735</v>
      </c>
      <c r="AT467" s="229" t="s">
        <v>616</v>
      </c>
      <c r="AU467" s="229" t="s">
        <v>86</v>
      </c>
      <c r="AY467" s="17" t="s">
        <v>162</v>
      </c>
      <c r="BE467" s="230">
        <f>IF(N467="základní",J467,0)</f>
        <v>0</v>
      </c>
      <c r="BF467" s="230">
        <f>IF(N467="snížená",J467,0)</f>
        <v>0</v>
      </c>
      <c r="BG467" s="230">
        <f>IF(N467="zákl. přenesená",J467,0)</f>
        <v>0</v>
      </c>
      <c r="BH467" s="230">
        <f>IF(N467="sníž. přenesená",J467,0)</f>
        <v>0</v>
      </c>
      <c r="BI467" s="230">
        <f>IF(N467="nulová",J467,0)</f>
        <v>0</v>
      </c>
      <c r="BJ467" s="17" t="s">
        <v>86</v>
      </c>
      <c r="BK467" s="230">
        <f>ROUND(I467*H467,2)</f>
        <v>0</v>
      </c>
      <c r="BL467" s="17" t="s">
        <v>767</v>
      </c>
      <c r="BM467" s="229" t="s">
        <v>3212</v>
      </c>
    </row>
    <row r="468" s="2" customFormat="1" ht="16.5" customHeight="1">
      <c r="A468" s="38"/>
      <c r="B468" s="39"/>
      <c r="C468" s="218" t="s">
        <v>1843</v>
      </c>
      <c r="D468" s="218" t="s">
        <v>165</v>
      </c>
      <c r="E468" s="219" t="s">
        <v>3213</v>
      </c>
      <c r="F468" s="220" t="s">
        <v>2827</v>
      </c>
      <c r="G468" s="221" t="s">
        <v>616</v>
      </c>
      <c r="H468" s="222">
        <v>90</v>
      </c>
      <c r="I468" s="223"/>
      <c r="J468" s="224">
        <f>ROUND(I468*H468,2)</f>
        <v>0</v>
      </c>
      <c r="K468" s="220" t="s">
        <v>1</v>
      </c>
      <c r="L468" s="44"/>
      <c r="M468" s="225" t="s">
        <v>1</v>
      </c>
      <c r="N468" s="226" t="s">
        <v>43</v>
      </c>
      <c r="O468" s="91"/>
      <c r="P468" s="227">
        <f>O468*H468</f>
        <v>0</v>
      </c>
      <c r="Q468" s="227">
        <v>0</v>
      </c>
      <c r="R468" s="227">
        <f>Q468*H468</f>
        <v>0</v>
      </c>
      <c r="S468" s="227">
        <v>0</v>
      </c>
      <c r="T468" s="228">
        <f>S468*H468</f>
        <v>0</v>
      </c>
      <c r="U468" s="38"/>
      <c r="V468" s="38"/>
      <c r="W468" s="38"/>
      <c r="X468" s="38"/>
      <c r="Y468" s="38"/>
      <c r="Z468" s="38"/>
      <c r="AA468" s="38"/>
      <c r="AB468" s="38"/>
      <c r="AC468" s="38"/>
      <c r="AD468" s="38"/>
      <c r="AE468" s="38"/>
      <c r="AR468" s="229" t="s">
        <v>767</v>
      </c>
      <c r="AT468" s="229" t="s">
        <v>165</v>
      </c>
      <c r="AU468" s="229" t="s">
        <v>86</v>
      </c>
      <c r="AY468" s="17" t="s">
        <v>162</v>
      </c>
      <c r="BE468" s="230">
        <f>IF(N468="základní",J468,0)</f>
        <v>0</v>
      </c>
      <c r="BF468" s="230">
        <f>IF(N468="snížená",J468,0)</f>
        <v>0</v>
      </c>
      <c r="BG468" s="230">
        <f>IF(N468="zákl. přenesená",J468,0)</f>
        <v>0</v>
      </c>
      <c r="BH468" s="230">
        <f>IF(N468="sníž. přenesená",J468,0)</f>
        <v>0</v>
      </c>
      <c r="BI468" s="230">
        <f>IF(N468="nulová",J468,0)</f>
        <v>0</v>
      </c>
      <c r="BJ468" s="17" t="s">
        <v>86</v>
      </c>
      <c r="BK468" s="230">
        <f>ROUND(I468*H468,2)</f>
        <v>0</v>
      </c>
      <c r="BL468" s="17" t="s">
        <v>767</v>
      </c>
      <c r="BM468" s="229" t="s">
        <v>3214</v>
      </c>
    </row>
    <row r="469" s="2" customFormat="1" ht="16.5" customHeight="1">
      <c r="A469" s="38"/>
      <c r="B469" s="39"/>
      <c r="C469" s="273" t="s">
        <v>1848</v>
      </c>
      <c r="D469" s="273" t="s">
        <v>616</v>
      </c>
      <c r="E469" s="274" t="s">
        <v>3215</v>
      </c>
      <c r="F469" s="275" t="s">
        <v>2827</v>
      </c>
      <c r="G469" s="276" t="s">
        <v>616</v>
      </c>
      <c r="H469" s="277">
        <v>90</v>
      </c>
      <c r="I469" s="278"/>
      <c r="J469" s="279">
        <f>ROUND(I469*H469,2)</f>
        <v>0</v>
      </c>
      <c r="K469" s="275" t="s">
        <v>1</v>
      </c>
      <c r="L469" s="280"/>
      <c r="M469" s="281" t="s">
        <v>1</v>
      </c>
      <c r="N469" s="282" t="s">
        <v>43</v>
      </c>
      <c r="O469" s="91"/>
      <c r="P469" s="227">
        <f>O469*H469</f>
        <v>0</v>
      </c>
      <c r="Q469" s="227">
        <v>0</v>
      </c>
      <c r="R469" s="227">
        <f>Q469*H469</f>
        <v>0</v>
      </c>
      <c r="S469" s="227">
        <v>0</v>
      </c>
      <c r="T469" s="228">
        <f>S469*H469</f>
        <v>0</v>
      </c>
      <c r="U469" s="38"/>
      <c r="V469" s="38"/>
      <c r="W469" s="38"/>
      <c r="X469" s="38"/>
      <c r="Y469" s="38"/>
      <c r="Z469" s="38"/>
      <c r="AA469" s="38"/>
      <c r="AB469" s="38"/>
      <c r="AC469" s="38"/>
      <c r="AD469" s="38"/>
      <c r="AE469" s="38"/>
      <c r="AR469" s="229" t="s">
        <v>1735</v>
      </c>
      <c r="AT469" s="229" t="s">
        <v>616</v>
      </c>
      <c r="AU469" s="229" t="s">
        <v>86</v>
      </c>
      <c r="AY469" s="17" t="s">
        <v>162</v>
      </c>
      <c r="BE469" s="230">
        <f>IF(N469="základní",J469,0)</f>
        <v>0</v>
      </c>
      <c r="BF469" s="230">
        <f>IF(N469="snížená",J469,0)</f>
        <v>0</v>
      </c>
      <c r="BG469" s="230">
        <f>IF(N469="zákl. přenesená",J469,0)</f>
        <v>0</v>
      </c>
      <c r="BH469" s="230">
        <f>IF(N469="sníž. přenesená",J469,0)</f>
        <v>0</v>
      </c>
      <c r="BI469" s="230">
        <f>IF(N469="nulová",J469,0)</f>
        <v>0</v>
      </c>
      <c r="BJ469" s="17" t="s">
        <v>86</v>
      </c>
      <c r="BK469" s="230">
        <f>ROUND(I469*H469,2)</f>
        <v>0</v>
      </c>
      <c r="BL469" s="17" t="s">
        <v>767</v>
      </c>
      <c r="BM469" s="229" t="s">
        <v>3216</v>
      </c>
    </row>
    <row r="470" s="2" customFormat="1" ht="16.5" customHeight="1">
      <c r="A470" s="38"/>
      <c r="B470" s="39"/>
      <c r="C470" s="218" t="s">
        <v>1852</v>
      </c>
      <c r="D470" s="218" t="s">
        <v>165</v>
      </c>
      <c r="E470" s="219" t="s">
        <v>3217</v>
      </c>
      <c r="F470" s="220" t="s">
        <v>3095</v>
      </c>
      <c r="G470" s="221" t="s">
        <v>616</v>
      </c>
      <c r="H470" s="222">
        <v>20</v>
      </c>
      <c r="I470" s="223"/>
      <c r="J470" s="224">
        <f>ROUND(I470*H470,2)</f>
        <v>0</v>
      </c>
      <c r="K470" s="220" t="s">
        <v>1</v>
      </c>
      <c r="L470" s="44"/>
      <c r="M470" s="225" t="s">
        <v>1</v>
      </c>
      <c r="N470" s="226" t="s">
        <v>43</v>
      </c>
      <c r="O470" s="91"/>
      <c r="P470" s="227">
        <f>O470*H470</f>
        <v>0</v>
      </c>
      <c r="Q470" s="227">
        <v>0</v>
      </c>
      <c r="R470" s="227">
        <f>Q470*H470</f>
        <v>0</v>
      </c>
      <c r="S470" s="227">
        <v>0</v>
      </c>
      <c r="T470" s="228">
        <f>S470*H470</f>
        <v>0</v>
      </c>
      <c r="U470" s="38"/>
      <c r="V470" s="38"/>
      <c r="W470" s="38"/>
      <c r="X470" s="38"/>
      <c r="Y470" s="38"/>
      <c r="Z470" s="38"/>
      <c r="AA470" s="38"/>
      <c r="AB470" s="38"/>
      <c r="AC470" s="38"/>
      <c r="AD470" s="38"/>
      <c r="AE470" s="38"/>
      <c r="AR470" s="229" t="s">
        <v>767</v>
      </c>
      <c r="AT470" s="229" t="s">
        <v>165</v>
      </c>
      <c r="AU470" s="229" t="s">
        <v>86</v>
      </c>
      <c r="AY470" s="17" t="s">
        <v>162</v>
      </c>
      <c r="BE470" s="230">
        <f>IF(N470="základní",J470,0)</f>
        <v>0</v>
      </c>
      <c r="BF470" s="230">
        <f>IF(N470="snížená",J470,0)</f>
        <v>0</v>
      </c>
      <c r="BG470" s="230">
        <f>IF(N470="zákl. přenesená",J470,0)</f>
        <v>0</v>
      </c>
      <c r="BH470" s="230">
        <f>IF(N470="sníž. přenesená",J470,0)</f>
        <v>0</v>
      </c>
      <c r="BI470" s="230">
        <f>IF(N470="nulová",J470,0)</f>
        <v>0</v>
      </c>
      <c r="BJ470" s="17" t="s">
        <v>86</v>
      </c>
      <c r="BK470" s="230">
        <f>ROUND(I470*H470,2)</f>
        <v>0</v>
      </c>
      <c r="BL470" s="17" t="s">
        <v>767</v>
      </c>
      <c r="BM470" s="229" t="s">
        <v>3218</v>
      </c>
    </row>
    <row r="471" s="2" customFormat="1" ht="16.5" customHeight="1">
      <c r="A471" s="38"/>
      <c r="B471" s="39"/>
      <c r="C471" s="273" t="s">
        <v>1857</v>
      </c>
      <c r="D471" s="273" t="s">
        <v>616</v>
      </c>
      <c r="E471" s="274" t="s">
        <v>3219</v>
      </c>
      <c r="F471" s="275" t="s">
        <v>3095</v>
      </c>
      <c r="G471" s="276" t="s">
        <v>616</v>
      </c>
      <c r="H471" s="277">
        <v>20</v>
      </c>
      <c r="I471" s="278"/>
      <c r="J471" s="279">
        <f>ROUND(I471*H471,2)</f>
        <v>0</v>
      </c>
      <c r="K471" s="275" t="s">
        <v>1</v>
      </c>
      <c r="L471" s="280"/>
      <c r="M471" s="281" t="s">
        <v>1</v>
      </c>
      <c r="N471" s="282" t="s">
        <v>43</v>
      </c>
      <c r="O471" s="91"/>
      <c r="P471" s="227">
        <f>O471*H471</f>
        <v>0</v>
      </c>
      <c r="Q471" s="227">
        <v>0</v>
      </c>
      <c r="R471" s="227">
        <f>Q471*H471</f>
        <v>0</v>
      </c>
      <c r="S471" s="227">
        <v>0</v>
      </c>
      <c r="T471" s="228">
        <f>S471*H471</f>
        <v>0</v>
      </c>
      <c r="U471" s="38"/>
      <c r="V471" s="38"/>
      <c r="W471" s="38"/>
      <c r="X471" s="38"/>
      <c r="Y471" s="38"/>
      <c r="Z471" s="38"/>
      <c r="AA471" s="38"/>
      <c r="AB471" s="38"/>
      <c r="AC471" s="38"/>
      <c r="AD471" s="38"/>
      <c r="AE471" s="38"/>
      <c r="AR471" s="229" t="s">
        <v>1735</v>
      </c>
      <c r="AT471" s="229" t="s">
        <v>616</v>
      </c>
      <c r="AU471" s="229" t="s">
        <v>86</v>
      </c>
      <c r="AY471" s="17" t="s">
        <v>162</v>
      </c>
      <c r="BE471" s="230">
        <f>IF(N471="základní",J471,0)</f>
        <v>0</v>
      </c>
      <c r="BF471" s="230">
        <f>IF(N471="snížená",J471,0)</f>
        <v>0</v>
      </c>
      <c r="BG471" s="230">
        <f>IF(N471="zákl. přenesená",J471,0)</f>
        <v>0</v>
      </c>
      <c r="BH471" s="230">
        <f>IF(N471="sníž. přenesená",J471,0)</f>
        <v>0</v>
      </c>
      <c r="BI471" s="230">
        <f>IF(N471="nulová",J471,0)</f>
        <v>0</v>
      </c>
      <c r="BJ471" s="17" t="s">
        <v>86</v>
      </c>
      <c r="BK471" s="230">
        <f>ROUND(I471*H471,2)</f>
        <v>0</v>
      </c>
      <c r="BL471" s="17" t="s">
        <v>767</v>
      </c>
      <c r="BM471" s="229" t="s">
        <v>3220</v>
      </c>
    </row>
    <row r="472" s="2" customFormat="1" ht="21.75" customHeight="1">
      <c r="A472" s="38"/>
      <c r="B472" s="39"/>
      <c r="C472" s="218" t="s">
        <v>1861</v>
      </c>
      <c r="D472" s="218" t="s">
        <v>165</v>
      </c>
      <c r="E472" s="219" t="s">
        <v>3221</v>
      </c>
      <c r="F472" s="220" t="s">
        <v>2874</v>
      </c>
      <c r="G472" s="221" t="s">
        <v>616</v>
      </c>
      <c r="H472" s="222">
        <v>110</v>
      </c>
      <c r="I472" s="223"/>
      <c r="J472" s="224">
        <f>ROUND(I472*H472,2)</f>
        <v>0</v>
      </c>
      <c r="K472" s="220" t="s">
        <v>1</v>
      </c>
      <c r="L472" s="44"/>
      <c r="M472" s="225" t="s">
        <v>1</v>
      </c>
      <c r="N472" s="226" t="s">
        <v>43</v>
      </c>
      <c r="O472" s="91"/>
      <c r="P472" s="227">
        <f>O472*H472</f>
        <v>0</v>
      </c>
      <c r="Q472" s="227">
        <v>0</v>
      </c>
      <c r="R472" s="227">
        <f>Q472*H472</f>
        <v>0</v>
      </c>
      <c r="S472" s="227">
        <v>0</v>
      </c>
      <c r="T472" s="228">
        <f>S472*H472</f>
        <v>0</v>
      </c>
      <c r="U472" s="38"/>
      <c r="V472" s="38"/>
      <c r="W472" s="38"/>
      <c r="X472" s="38"/>
      <c r="Y472" s="38"/>
      <c r="Z472" s="38"/>
      <c r="AA472" s="38"/>
      <c r="AB472" s="38"/>
      <c r="AC472" s="38"/>
      <c r="AD472" s="38"/>
      <c r="AE472" s="38"/>
      <c r="AR472" s="229" t="s">
        <v>767</v>
      </c>
      <c r="AT472" s="229" t="s">
        <v>165</v>
      </c>
      <c r="AU472" s="229" t="s">
        <v>86</v>
      </c>
      <c r="AY472" s="17" t="s">
        <v>162</v>
      </c>
      <c r="BE472" s="230">
        <f>IF(N472="základní",J472,0)</f>
        <v>0</v>
      </c>
      <c r="BF472" s="230">
        <f>IF(N472="snížená",J472,0)</f>
        <v>0</v>
      </c>
      <c r="BG472" s="230">
        <f>IF(N472="zákl. přenesená",J472,0)</f>
        <v>0</v>
      </c>
      <c r="BH472" s="230">
        <f>IF(N472="sníž. přenesená",J472,0)</f>
        <v>0</v>
      </c>
      <c r="BI472" s="230">
        <f>IF(N472="nulová",J472,0)</f>
        <v>0</v>
      </c>
      <c r="BJ472" s="17" t="s">
        <v>86</v>
      </c>
      <c r="BK472" s="230">
        <f>ROUND(I472*H472,2)</f>
        <v>0</v>
      </c>
      <c r="BL472" s="17" t="s">
        <v>767</v>
      </c>
      <c r="BM472" s="229" t="s">
        <v>3222</v>
      </c>
    </row>
    <row r="473" s="2" customFormat="1" ht="24.15" customHeight="1">
      <c r="A473" s="38"/>
      <c r="B473" s="39"/>
      <c r="C473" s="218" t="s">
        <v>1867</v>
      </c>
      <c r="D473" s="218" t="s">
        <v>165</v>
      </c>
      <c r="E473" s="219" t="s">
        <v>3223</v>
      </c>
      <c r="F473" s="220" t="s">
        <v>3224</v>
      </c>
      <c r="G473" s="221" t="s">
        <v>1677</v>
      </c>
      <c r="H473" s="222">
        <v>1</v>
      </c>
      <c r="I473" s="223"/>
      <c r="J473" s="224">
        <f>ROUND(I473*H473,2)</f>
        <v>0</v>
      </c>
      <c r="K473" s="220" t="s">
        <v>1</v>
      </c>
      <c r="L473" s="44"/>
      <c r="M473" s="225" t="s">
        <v>1</v>
      </c>
      <c r="N473" s="226" t="s">
        <v>43</v>
      </c>
      <c r="O473" s="91"/>
      <c r="P473" s="227">
        <f>O473*H473</f>
        <v>0</v>
      </c>
      <c r="Q473" s="227">
        <v>0</v>
      </c>
      <c r="R473" s="227">
        <f>Q473*H473</f>
        <v>0</v>
      </c>
      <c r="S473" s="227">
        <v>0</v>
      </c>
      <c r="T473" s="228">
        <f>S473*H473</f>
        <v>0</v>
      </c>
      <c r="U473" s="38"/>
      <c r="V473" s="38"/>
      <c r="W473" s="38"/>
      <c r="X473" s="38"/>
      <c r="Y473" s="38"/>
      <c r="Z473" s="38"/>
      <c r="AA473" s="38"/>
      <c r="AB473" s="38"/>
      <c r="AC473" s="38"/>
      <c r="AD473" s="38"/>
      <c r="AE473" s="38"/>
      <c r="AR473" s="229" t="s">
        <v>767</v>
      </c>
      <c r="AT473" s="229" t="s">
        <v>165</v>
      </c>
      <c r="AU473" s="229" t="s">
        <v>86</v>
      </c>
      <c r="AY473" s="17" t="s">
        <v>162</v>
      </c>
      <c r="BE473" s="230">
        <f>IF(N473="základní",J473,0)</f>
        <v>0</v>
      </c>
      <c r="BF473" s="230">
        <f>IF(N473="snížená",J473,0)</f>
        <v>0</v>
      </c>
      <c r="BG473" s="230">
        <f>IF(N473="zákl. přenesená",J473,0)</f>
        <v>0</v>
      </c>
      <c r="BH473" s="230">
        <f>IF(N473="sníž. přenesená",J473,0)</f>
        <v>0</v>
      </c>
      <c r="BI473" s="230">
        <f>IF(N473="nulová",J473,0)</f>
        <v>0</v>
      </c>
      <c r="BJ473" s="17" t="s">
        <v>86</v>
      </c>
      <c r="BK473" s="230">
        <f>ROUND(I473*H473,2)</f>
        <v>0</v>
      </c>
      <c r="BL473" s="17" t="s">
        <v>767</v>
      </c>
      <c r="BM473" s="229" t="s">
        <v>3225</v>
      </c>
    </row>
    <row r="474" s="2" customFormat="1" ht="24.15" customHeight="1">
      <c r="A474" s="38"/>
      <c r="B474" s="39"/>
      <c r="C474" s="273" t="s">
        <v>1872</v>
      </c>
      <c r="D474" s="273" t="s">
        <v>616</v>
      </c>
      <c r="E474" s="274" t="s">
        <v>3226</v>
      </c>
      <c r="F474" s="275" t="s">
        <v>3224</v>
      </c>
      <c r="G474" s="276" t="s">
        <v>1677</v>
      </c>
      <c r="H474" s="277">
        <v>1</v>
      </c>
      <c r="I474" s="278"/>
      <c r="J474" s="279">
        <f>ROUND(I474*H474,2)</f>
        <v>0</v>
      </c>
      <c r="K474" s="275" t="s">
        <v>1</v>
      </c>
      <c r="L474" s="280"/>
      <c r="M474" s="281" t="s">
        <v>1</v>
      </c>
      <c r="N474" s="282" t="s">
        <v>43</v>
      </c>
      <c r="O474" s="91"/>
      <c r="P474" s="227">
        <f>O474*H474</f>
        <v>0</v>
      </c>
      <c r="Q474" s="227">
        <v>0</v>
      </c>
      <c r="R474" s="227">
        <f>Q474*H474</f>
        <v>0</v>
      </c>
      <c r="S474" s="227">
        <v>0</v>
      </c>
      <c r="T474" s="228">
        <f>S474*H474</f>
        <v>0</v>
      </c>
      <c r="U474" s="38"/>
      <c r="V474" s="38"/>
      <c r="W474" s="38"/>
      <c r="X474" s="38"/>
      <c r="Y474" s="38"/>
      <c r="Z474" s="38"/>
      <c r="AA474" s="38"/>
      <c r="AB474" s="38"/>
      <c r="AC474" s="38"/>
      <c r="AD474" s="38"/>
      <c r="AE474" s="38"/>
      <c r="AR474" s="229" t="s">
        <v>1735</v>
      </c>
      <c r="AT474" s="229" t="s">
        <v>616</v>
      </c>
      <c r="AU474" s="229" t="s">
        <v>86</v>
      </c>
      <c r="AY474" s="17" t="s">
        <v>162</v>
      </c>
      <c r="BE474" s="230">
        <f>IF(N474="základní",J474,0)</f>
        <v>0</v>
      </c>
      <c r="BF474" s="230">
        <f>IF(N474="snížená",J474,0)</f>
        <v>0</v>
      </c>
      <c r="BG474" s="230">
        <f>IF(N474="zákl. přenesená",J474,0)</f>
        <v>0</v>
      </c>
      <c r="BH474" s="230">
        <f>IF(N474="sníž. přenesená",J474,0)</f>
        <v>0</v>
      </c>
      <c r="BI474" s="230">
        <f>IF(N474="nulová",J474,0)</f>
        <v>0</v>
      </c>
      <c r="BJ474" s="17" t="s">
        <v>86</v>
      </c>
      <c r="BK474" s="230">
        <f>ROUND(I474*H474,2)</f>
        <v>0</v>
      </c>
      <c r="BL474" s="17" t="s">
        <v>767</v>
      </c>
      <c r="BM474" s="229" t="s">
        <v>3227</v>
      </c>
    </row>
    <row r="475" s="2" customFormat="1" ht="16.5" customHeight="1">
      <c r="A475" s="38"/>
      <c r="B475" s="39"/>
      <c r="C475" s="218" t="s">
        <v>1877</v>
      </c>
      <c r="D475" s="218" t="s">
        <v>165</v>
      </c>
      <c r="E475" s="219" t="s">
        <v>3228</v>
      </c>
      <c r="F475" s="220" t="s">
        <v>3229</v>
      </c>
      <c r="G475" s="221" t="s">
        <v>1677</v>
      </c>
      <c r="H475" s="222">
        <v>1</v>
      </c>
      <c r="I475" s="223"/>
      <c r="J475" s="224">
        <f>ROUND(I475*H475,2)</f>
        <v>0</v>
      </c>
      <c r="K475" s="220" t="s">
        <v>1</v>
      </c>
      <c r="L475" s="44"/>
      <c r="M475" s="225" t="s">
        <v>1</v>
      </c>
      <c r="N475" s="226" t="s">
        <v>43</v>
      </c>
      <c r="O475" s="91"/>
      <c r="P475" s="227">
        <f>O475*H475</f>
        <v>0</v>
      </c>
      <c r="Q475" s="227">
        <v>0</v>
      </c>
      <c r="R475" s="227">
        <f>Q475*H475</f>
        <v>0</v>
      </c>
      <c r="S475" s="227">
        <v>0</v>
      </c>
      <c r="T475" s="228">
        <f>S475*H475</f>
        <v>0</v>
      </c>
      <c r="U475" s="38"/>
      <c r="V475" s="38"/>
      <c r="W475" s="38"/>
      <c r="X475" s="38"/>
      <c r="Y475" s="38"/>
      <c r="Z475" s="38"/>
      <c r="AA475" s="38"/>
      <c r="AB475" s="38"/>
      <c r="AC475" s="38"/>
      <c r="AD475" s="38"/>
      <c r="AE475" s="38"/>
      <c r="AR475" s="229" t="s">
        <v>767</v>
      </c>
      <c r="AT475" s="229" t="s">
        <v>165</v>
      </c>
      <c r="AU475" s="229" t="s">
        <v>86</v>
      </c>
      <c r="AY475" s="17" t="s">
        <v>162</v>
      </c>
      <c r="BE475" s="230">
        <f>IF(N475="základní",J475,0)</f>
        <v>0</v>
      </c>
      <c r="BF475" s="230">
        <f>IF(N475="snížená",J475,0)</f>
        <v>0</v>
      </c>
      <c r="BG475" s="230">
        <f>IF(N475="zákl. přenesená",J475,0)</f>
        <v>0</v>
      </c>
      <c r="BH475" s="230">
        <f>IF(N475="sníž. přenesená",J475,0)</f>
        <v>0</v>
      </c>
      <c r="BI475" s="230">
        <f>IF(N475="nulová",J475,0)</f>
        <v>0</v>
      </c>
      <c r="BJ475" s="17" t="s">
        <v>86</v>
      </c>
      <c r="BK475" s="230">
        <f>ROUND(I475*H475,2)</f>
        <v>0</v>
      </c>
      <c r="BL475" s="17" t="s">
        <v>767</v>
      </c>
      <c r="BM475" s="229" t="s">
        <v>3230</v>
      </c>
    </row>
    <row r="476" s="2" customFormat="1" ht="16.5" customHeight="1">
      <c r="A476" s="38"/>
      <c r="B476" s="39"/>
      <c r="C476" s="273" t="s">
        <v>1882</v>
      </c>
      <c r="D476" s="273" t="s">
        <v>616</v>
      </c>
      <c r="E476" s="274" t="s">
        <v>3231</v>
      </c>
      <c r="F476" s="275" t="s">
        <v>3229</v>
      </c>
      <c r="G476" s="276" t="s">
        <v>1677</v>
      </c>
      <c r="H476" s="277">
        <v>1</v>
      </c>
      <c r="I476" s="278"/>
      <c r="J476" s="279">
        <f>ROUND(I476*H476,2)</f>
        <v>0</v>
      </c>
      <c r="K476" s="275" t="s">
        <v>1</v>
      </c>
      <c r="L476" s="280"/>
      <c r="M476" s="281" t="s">
        <v>1</v>
      </c>
      <c r="N476" s="282" t="s">
        <v>43</v>
      </c>
      <c r="O476" s="91"/>
      <c r="P476" s="227">
        <f>O476*H476</f>
        <v>0</v>
      </c>
      <c r="Q476" s="227">
        <v>0</v>
      </c>
      <c r="R476" s="227">
        <f>Q476*H476</f>
        <v>0</v>
      </c>
      <c r="S476" s="227">
        <v>0</v>
      </c>
      <c r="T476" s="228">
        <f>S476*H476</f>
        <v>0</v>
      </c>
      <c r="U476" s="38"/>
      <c r="V476" s="38"/>
      <c r="W476" s="38"/>
      <c r="X476" s="38"/>
      <c r="Y476" s="38"/>
      <c r="Z476" s="38"/>
      <c r="AA476" s="38"/>
      <c r="AB476" s="38"/>
      <c r="AC476" s="38"/>
      <c r="AD476" s="38"/>
      <c r="AE476" s="38"/>
      <c r="AR476" s="229" t="s">
        <v>1735</v>
      </c>
      <c r="AT476" s="229" t="s">
        <v>616</v>
      </c>
      <c r="AU476" s="229" t="s">
        <v>86</v>
      </c>
      <c r="AY476" s="17" t="s">
        <v>162</v>
      </c>
      <c r="BE476" s="230">
        <f>IF(N476="základní",J476,0)</f>
        <v>0</v>
      </c>
      <c r="BF476" s="230">
        <f>IF(N476="snížená",J476,0)</f>
        <v>0</v>
      </c>
      <c r="BG476" s="230">
        <f>IF(N476="zákl. přenesená",J476,0)</f>
        <v>0</v>
      </c>
      <c r="BH476" s="230">
        <f>IF(N476="sníž. přenesená",J476,0)</f>
        <v>0</v>
      </c>
      <c r="BI476" s="230">
        <f>IF(N476="nulová",J476,0)</f>
        <v>0</v>
      </c>
      <c r="BJ476" s="17" t="s">
        <v>86</v>
      </c>
      <c r="BK476" s="230">
        <f>ROUND(I476*H476,2)</f>
        <v>0</v>
      </c>
      <c r="BL476" s="17" t="s">
        <v>767</v>
      </c>
      <c r="BM476" s="229" t="s">
        <v>3232</v>
      </c>
    </row>
    <row r="477" s="2" customFormat="1" ht="24.15" customHeight="1">
      <c r="A477" s="38"/>
      <c r="B477" s="39"/>
      <c r="C477" s="218" t="s">
        <v>1889</v>
      </c>
      <c r="D477" s="218" t="s">
        <v>165</v>
      </c>
      <c r="E477" s="219" t="s">
        <v>3233</v>
      </c>
      <c r="F477" s="220" t="s">
        <v>3234</v>
      </c>
      <c r="G477" s="221" t="s">
        <v>1677</v>
      </c>
      <c r="H477" s="222">
        <v>2</v>
      </c>
      <c r="I477" s="223"/>
      <c r="J477" s="224">
        <f>ROUND(I477*H477,2)</f>
        <v>0</v>
      </c>
      <c r="K477" s="220" t="s">
        <v>1</v>
      </c>
      <c r="L477" s="44"/>
      <c r="M477" s="225" t="s">
        <v>1</v>
      </c>
      <c r="N477" s="226" t="s">
        <v>43</v>
      </c>
      <c r="O477" s="91"/>
      <c r="P477" s="227">
        <f>O477*H477</f>
        <v>0</v>
      </c>
      <c r="Q477" s="227">
        <v>0</v>
      </c>
      <c r="R477" s="227">
        <f>Q477*H477</f>
        <v>0</v>
      </c>
      <c r="S477" s="227">
        <v>0</v>
      </c>
      <c r="T477" s="228">
        <f>S477*H477</f>
        <v>0</v>
      </c>
      <c r="U477" s="38"/>
      <c r="V477" s="38"/>
      <c r="W477" s="38"/>
      <c r="X477" s="38"/>
      <c r="Y477" s="38"/>
      <c r="Z477" s="38"/>
      <c r="AA477" s="38"/>
      <c r="AB477" s="38"/>
      <c r="AC477" s="38"/>
      <c r="AD477" s="38"/>
      <c r="AE477" s="38"/>
      <c r="AR477" s="229" t="s">
        <v>767</v>
      </c>
      <c r="AT477" s="229" t="s">
        <v>165</v>
      </c>
      <c r="AU477" s="229" t="s">
        <v>86</v>
      </c>
      <c r="AY477" s="17" t="s">
        <v>162</v>
      </c>
      <c r="BE477" s="230">
        <f>IF(N477="základní",J477,0)</f>
        <v>0</v>
      </c>
      <c r="BF477" s="230">
        <f>IF(N477="snížená",J477,0)</f>
        <v>0</v>
      </c>
      <c r="BG477" s="230">
        <f>IF(N477="zákl. přenesená",J477,0)</f>
        <v>0</v>
      </c>
      <c r="BH477" s="230">
        <f>IF(N477="sníž. přenesená",J477,0)</f>
        <v>0</v>
      </c>
      <c r="BI477" s="230">
        <f>IF(N477="nulová",J477,0)</f>
        <v>0</v>
      </c>
      <c r="BJ477" s="17" t="s">
        <v>86</v>
      </c>
      <c r="BK477" s="230">
        <f>ROUND(I477*H477,2)</f>
        <v>0</v>
      </c>
      <c r="BL477" s="17" t="s">
        <v>767</v>
      </c>
      <c r="BM477" s="229" t="s">
        <v>3235</v>
      </c>
    </row>
    <row r="478" s="2" customFormat="1" ht="24.15" customHeight="1">
      <c r="A478" s="38"/>
      <c r="B478" s="39"/>
      <c r="C478" s="273" t="s">
        <v>1893</v>
      </c>
      <c r="D478" s="273" t="s">
        <v>616</v>
      </c>
      <c r="E478" s="274" t="s">
        <v>3236</v>
      </c>
      <c r="F478" s="275" t="s">
        <v>3234</v>
      </c>
      <c r="G478" s="276" t="s">
        <v>1677</v>
      </c>
      <c r="H478" s="277">
        <v>2</v>
      </c>
      <c r="I478" s="278"/>
      <c r="J478" s="279">
        <f>ROUND(I478*H478,2)</f>
        <v>0</v>
      </c>
      <c r="K478" s="275" t="s">
        <v>1</v>
      </c>
      <c r="L478" s="280"/>
      <c r="M478" s="281" t="s">
        <v>1</v>
      </c>
      <c r="N478" s="282" t="s">
        <v>43</v>
      </c>
      <c r="O478" s="91"/>
      <c r="P478" s="227">
        <f>O478*H478</f>
        <v>0</v>
      </c>
      <c r="Q478" s="227">
        <v>0</v>
      </c>
      <c r="R478" s="227">
        <f>Q478*H478</f>
        <v>0</v>
      </c>
      <c r="S478" s="227">
        <v>0</v>
      </c>
      <c r="T478" s="228">
        <f>S478*H478</f>
        <v>0</v>
      </c>
      <c r="U478" s="38"/>
      <c r="V478" s="38"/>
      <c r="W478" s="38"/>
      <c r="X478" s="38"/>
      <c r="Y478" s="38"/>
      <c r="Z478" s="38"/>
      <c r="AA478" s="38"/>
      <c r="AB478" s="38"/>
      <c r="AC478" s="38"/>
      <c r="AD478" s="38"/>
      <c r="AE478" s="38"/>
      <c r="AR478" s="229" t="s">
        <v>1735</v>
      </c>
      <c r="AT478" s="229" t="s">
        <v>616</v>
      </c>
      <c r="AU478" s="229" t="s">
        <v>86</v>
      </c>
      <c r="AY478" s="17" t="s">
        <v>162</v>
      </c>
      <c r="BE478" s="230">
        <f>IF(N478="základní",J478,0)</f>
        <v>0</v>
      </c>
      <c r="BF478" s="230">
        <f>IF(N478="snížená",J478,0)</f>
        <v>0</v>
      </c>
      <c r="BG478" s="230">
        <f>IF(N478="zákl. přenesená",J478,0)</f>
        <v>0</v>
      </c>
      <c r="BH478" s="230">
        <f>IF(N478="sníž. přenesená",J478,0)</f>
        <v>0</v>
      </c>
      <c r="BI478" s="230">
        <f>IF(N478="nulová",J478,0)</f>
        <v>0</v>
      </c>
      <c r="BJ478" s="17" t="s">
        <v>86</v>
      </c>
      <c r="BK478" s="230">
        <f>ROUND(I478*H478,2)</f>
        <v>0</v>
      </c>
      <c r="BL478" s="17" t="s">
        <v>767</v>
      </c>
      <c r="BM478" s="229" t="s">
        <v>3237</v>
      </c>
    </row>
    <row r="479" s="2" customFormat="1" ht="16.5" customHeight="1">
      <c r="A479" s="38"/>
      <c r="B479" s="39"/>
      <c r="C479" s="218" t="s">
        <v>1898</v>
      </c>
      <c r="D479" s="218" t="s">
        <v>165</v>
      </c>
      <c r="E479" s="219" t="s">
        <v>3238</v>
      </c>
      <c r="F479" s="220" t="s">
        <v>3239</v>
      </c>
      <c r="G479" s="221" t="s">
        <v>1677</v>
      </c>
      <c r="H479" s="222">
        <v>1</v>
      </c>
      <c r="I479" s="223"/>
      <c r="J479" s="224">
        <f>ROUND(I479*H479,2)</f>
        <v>0</v>
      </c>
      <c r="K479" s="220" t="s">
        <v>1</v>
      </c>
      <c r="L479" s="44"/>
      <c r="M479" s="225" t="s">
        <v>1</v>
      </c>
      <c r="N479" s="226" t="s">
        <v>43</v>
      </c>
      <c r="O479" s="91"/>
      <c r="P479" s="227">
        <f>O479*H479</f>
        <v>0</v>
      </c>
      <c r="Q479" s="227">
        <v>0</v>
      </c>
      <c r="R479" s="227">
        <f>Q479*H479</f>
        <v>0</v>
      </c>
      <c r="S479" s="227">
        <v>0</v>
      </c>
      <c r="T479" s="228">
        <f>S479*H479</f>
        <v>0</v>
      </c>
      <c r="U479" s="38"/>
      <c r="V479" s="38"/>
      <c r="W479" s="38"/>
      <c r="X479" s="38"/>
      <c r="Y479" s="38"/>
      <c r="Z479" s="38"/>
      <c r="AA479" s="38"/>
      <c r="AB479" s="38"/>
      <c r="AC479" s="38"/>
      <c r="AD479" s="38"/>
      <c r="AE479" s="38"/>
      <c r="AR479" s="229" t="s">
        <v>767</v>
      </c>
      <c r="AT479" s="229" t="s">
        <v>165</v>
      </c>
      <c r="AU479" s="229" t="s">
        <v>86</v>
      </c>
      <c r="AY479" s="17" t="s">
        <v>162</v>
      </c>
      <c r="BE479" s="230">
        <f>IF(N479="základní",J479,0)</f>
        <v>0</v>
      </c>
      <c r="BF479" s="230">
        <f>IF(N479="snížená",J479,0)</f>
        <v>0</v>
      </c>
      <c r="BG479" s="230">
        <f>IF(N479="zákl. přenesená",J479,0)</f>
        <v>0</v>
      </c>
      <c r="BH479" s="230">
        <f>IF(N479="sníž. přenesená",J479,0)</f>
        <v>0</v>
      </c>
      <c r="BI479" s="230">
        <f>IF(N479="nulová",J479,0)</f>
        <v>0</v>
      </c>
      <c r="BJ479" s="17" t="s">
        <v>86</v>
      </c>
      <c r="BK479" s="230">
        <f>ROUND(I479*H479,2)</f>
        <v>0</v>
      </c>
      <c r="BL479" s="17" t="s">
        <v>767</v>
      </c>
      <c r="BM479" s="229" t="s">
        <v>3240</v>
      </c>
    </row>
    <row r="480" s="12" customFormat="1" ht="22.8" customHeight="1">
      <c r="A480" s="12"/>
      <c r="B480" s="202"/>
      <c r="C480" s="203"/>
      <c r="D480" s="204" t="s">
        <v>77</v>
      </c>
      <c r="E480" s="216" t="s">
        <v>3241</v>
      </c>
      <c r="F480" s="216" t="s">
        <v>3242</v>
      </c>
      <c r="G480" s="203"/>
      <c r="H480" s="203"/>
      <c r="I480" s="206"/>
      <c r="J480" s="217">
        <f>BK480</f>
        <v>0</v>
      </c>
      <c r="K480" s="203"/>
      <c r="L480" s="208"/>
      <c r="M480" s="209"/>
      <c r="N480" s="210"/>
      <c r="O480" s="210"/>
      <c r="P480" s="211">
        <v>0</v>
      </c>
      <c r="Q480" s="210"/>
      <c r="R480" s="211">
        <v>0</v>
      </c>
      <c r="S480" s="210"/>
      <c r="T480" s="212">
        <v>0</v>
      </c>
      <c r="U480" s="12"/>
      <c r="V480" s="12"/>
      <c r="W480" s="12"/>
      <c r="X480" s="12"/>
      <c r="Y480" s="12"/>
      <c r="Z480" s="12"/>
      <c r="AA480" s="12"/>
      <c r="AB480" s="12"/>
      <c r="AC480" s="12"/>
      <c r="AD480" s="12"/>
      <c r="AE480" s="12"/>
      <c r="AR480" s="213" t="s">
        <v>182</v>
      </c>
      <c r="AT480" s="214" t="s">
        <v>77</v>
      </c>
      <c r="AU480" s="214" t="s">
        <v>86</v>
      </c>
      <c r="AY480" s="213" t="s">
        <v>162</v>
      </c>
      <c r="BK480" s="215">
        <v>0</v>
      </c>
    </row>
    <row r="481" s="12" customFormat="1" ht="25.92" customHeight="1">
      <c r="A481" s="12"/>
      <c r="B481" s="202"/>
      <c r="C481" s="203"/>
      <c r="D481" s="204" t="s">
        <v>77</v>
      </c>
      <c r="E481" s="205" t="s">
        <v>3243</v>
      </c>
      <c r="F481" s="205" t="s">
        <v>3244</v>
      </c>
      <c r="G481" s="203"/>
      <c r="H481" s="203"/>
      <c r="I481" s="206"/>
      <c r="J481" s="207">
        <f>BK481</f>
        <v>0</v>
      </c>
      <c r="K481" s="203"/>
      <c r="L481" s="208"/>
      <c r="M481" s="209"/>
      <c r="N481" s="210"/>
      <c r="O481" s="210"/>
      <c r="P481" s="211">
        <f>SUM(P482:P492)</f>
        <v>0</v>
      </c>
      <c r="Q481" s="210"/>
      <c r="R481" s="211">
        <f>SUM(R482:R492)</f>
        <v>0.00014999999999999999</v>
      </c>
      <c r="S481" s="210"/>
      <c r="T481" s="212">
        <f>SUM(T482:T492)</f>
        <v>0</v>
      </c>
      <c r="U481" s="12"/>
      <c r="V481" s="12"/>
      <c r="W481" s="12"/>
      <c r="X481" s="12"/>
      <c r="Y481" s="12"/>
      <c r="Z481" s="12"/>
      <c r="AA481" s="12"/>
      <c r="AB481" s="12"/>
      <c r="AC481" s="12"/>
      <c r="AD481" s="12"/>
      <c r="AE481" s="12"/>
      <c r="AR481" s="213" t="s">
        <v>182</v>
      </c>
      <c r="AT481" s="214" t="s">
        <v>77</v>
      </c>
      <c r="AU481" s="214" t="s">
        <v>78</v>
      </c>
      <c r="AY481" s="213" t="s">
        <v>162</v>
      </c>
      <c r="BK481" s="215">
        <f>SUM(BK482:BK492)</f>
        <v>0</v>
      </c>
    </row>
    <row r="482" s="2" customFormat="1" ht="16.5" customHeight="1">
      <c r="A482" s="38"/>
      <c r="B482" s="39"/>
      <c r="C482" s="218" t="s">
        <v>1904</v>
      </c>
      <c r="D482" s="218" t="s">
        <v>165</v>
      </c>
      <c r="E482" s="219" t="s">
        <v>3245</v>
      </c>
      <c r="F482" s="220" t="s">
        <v>3246</v>
      </c>
      <c r="G482" s="221" t="s">
        <v>1677</v>
      </c>
      <c r="H482" s="222">
        <v>5</v>
      </c>
      <c r="I482" s="223"/>
      <c r="J482" s="224">
        <f>ROUND(I482*H482,2)</f>
        <v>0</v>
      </c>
      <c r="K482" s="220" t="s">
        <v>1</v>
      </c>
      <c r="L482" s="44"/>
      <c r="M482" s="225" t="s">
        <v>1</v>
      </c>
      <c r="N482" s="226" t="s">
        <v>43</v>
      </c>
      <c r="O482" s="91"/>
      <c r="P482" s="227">
        <f>O482*H482</f>
        <v>0</v>
      </c>
      <c r="Q482" s="227">
        <v>0</v>
      </c>
      <c r="R482" s="227">
        <f>Q482*H482</f>
        <v>0</v>
      </c>
      <c r="S482" s="227">
        <v>0</v>
      </c>
      <c r="T482" s="228">
        <f>S482*H482</f>
        <v>0</v>
      </c>
      <c r="U482" s="38"/>
      <c r="V482" s="38"/>
      <c r="W482" s="38"/>
      <c r="X482" s="38"/>
      <c r="Y482" s="38"/>
      <c r="Z482" s="38"/>
      <c r="AA482" s="38"/>
      <c r="AB482" s="38"/>
      <c r="AC482" s="38"/>
      <c r="AD482" s="38"/>
      <c r="AE482" s="38"/>
      <c r="AR482" s="229" t="s">
        <v>767</v>
      </c>
      <c r="AT482" s="229" t="s">
        <v>165</v>
      </c>
      <c r="AU482" s="229" t="s">
        <v>86</v>
      </c>
      <c r="AY482" s="17" t="s">
        <v>162</v>
      </c>
      <c r="BE482" s="230">
        <f>IF(N482="základní",J482,0)</f>
        <v>0</v>
      </c>
      <c r="BF482" s="230">
        <f>IF(N482="snížená",J482,0)</f>
        <v>0</v>
      </c>
      <c r="BG482" s="230">
        <f>IF(N482="zákl. přenesená",J482,0)</f>
        <v>0</v>
      </c>
      <c r="BH482" s="230">
        <f>IF(N482="sníž. přenesená",J482,0)</f>
        <v>0</v>
      </c>
      <c r="BI482" s="230">
        <f>IF(N482="nulová",J482,0)</f>
        <v>0</v>
      </c>
      <c r="BJ482" s="17" t="s">
        <v>86</v>
      </c>
      <c r="BK482" s="230">
        <f>ROUND(I482*H482,2)</f>
        <v>0</v>
      </c>
      <c r="BL482" s="17" t="s">
        <v>767</v>
      </c>
      <c r="BM482" s="229" t="s">
        <v>3247</v>
      </c>
    </row>
    <row r="483" s="2" customFormat="1" ht="16.5" customHeight="1">
      <c r="A483" s="38"/>
      <c r="B483" s="39"/>
      <c r="C483" s="273" t="s">
        <v>1908</v>
      </c>
      <c r="D483" s="273" t="s">
        <v>616</v>
      </c>
      <c r="E483" s="274" t="s">
        <v>3248</v>
      </c>
      <c r="F483" s="275" t="s">
        <v>3246</v>
      </c>
      <c r="G483" s="276" t="s">
        <v>1677</v>
      </c>
      <c r="H483" s="277">
        <v>5</v>
      </c>
      <c r="I483" s="278"/>
      <c r="J483" s="279">
        <f>ROUND(I483*H483,2)</f>
        <v>0</v>
      </c>
      <c r="K483" s="275" t="s">
        <v>1</v>
      </c>
      <c r="L483" s="280"/>
      <c r="M483" s="281" t="s">
        <v>1</v>
      </c>
      <c r="N483" s="282" t="s">
        <v>43</v>
      </c>
      <c r="O483" s="91"/>
      <c r="P483" s="227">
        <f>O483*H483</f>
        <v>0</v>
      </c>
      <c r="Q483" s="227">
        <v>0</v>
      </c>
      <c r="R483" s="227">
        <f>Q483*H483</f>
        <v>0</v>
      </c>
      <c r="S483" s="227">
        <v>0</v>
      </c>
      <c r="T483" s="228">
        <f>S483*H483</f>
        <v>0</v>
      </c>
      <c r="U483" s="38"/>
      <c r="V483" s="38"/>
      <c r="W483" s="38"/>
      <c r="X483" s="38"/>
      <c r="Y483" s="38"/>
      <c r="Z483" s="38"/>
      <c r="AA483" s="38"/>
      <c r="AB483" s="38"/>
      <c r="AC483" s="38"/>
      <c r="AD483" s="38"/>
      <c r="AE483" s="38"/>
      <c r="AR483" s="229" t="s">
        <v>1735</v>
      </c>
      <c r="AT483" s="229" t="s">
        <v>616</v>
      </c>
      <c r="AU483" s="229" t="s">
        <v>86</v>
      </c>
      <c r="AY483" s="17" t="s">
        <v>162</v>
      </c>
      <c r="BE483" s="230">
        <f>IF(N483="základní",J483,0)</f>
        <v>0</v>
      </c>
      <c r="BF483" s="230">
        <f>IF(N483="snížená",J483,0)</f>
        <v>0</v>
      </c>
      <c r="BG483" s="230">
        <f>IF(N483="zákl. přenesená",J483,0)</f>
        <v>0</v>
      </c>
      <c r="BH483" s="230">
        <f>IF(N483="sníž. přenesená",J483,0)</f>
        <v>0</v>
      </c>
      <c r="BI483" s="230">
        <f>IF(N483="nulová",J483,0)</f>
        <v>0</v>
      </c>
      <c r="BJ483" s="17" t="s">
        <v>86</v>
      </c>
      <c r="BK483" s="230">
        <f>ROUND(I483*H483,2)</f>
        <v>0</v>
      </c>
      <c r="BL483" s="17" t="s">
        <v>767</v>
      </c>
      <c r="BM483" s="229" t="s">
        <v>3249</v>
      </c>
    </row>
    <row r="484" s="2" customFormat="1" ht="16.5" customHeight="1">
      <c r="A484" s="38"/>
      <c r="B484" s="39"/>
      <c r="C484" s="218" t="s">
        <v>1912</v>
      </c>
      <c r="D484" s="218" t="s">
        <v>165</v>
      </c>
      <c r="E484" s="219" t="s">
        <v>3250</v>
      </c>
      <c r="F484" s="220" t="s">
        <v>3251</v>
      </c>
      <c r="G484" s="221" t="s">
        <v>616</v>
      </c>
      <c r="H484" s="222">
        <v>85</v>
      </c>
      <c r="I484" s="223"/>
      <c r="J484" s="224">
        <f>ROUND(I484*H484,2)</f>
        <v>0</v>
      </c>
      <c r="K484" s="220" t="s">
        <v>1</v>
      </c>
      <c r="L484" s="44"/>
      <c r="M484" s="225" t="s">
        <v>1</v>
      </c>
      <c r="N484" s="226" t="s">
        <v>43</v>
      </c>
      <c r="O484" s="91"/>
      <c r="P484" s="227">
        <f>O484*H484</f>
        <v>0</v>
      </c>
      <c r="Q484" s="227">
        <v>0</v>
      </c>
      <c r="R484" s="227">
        <f>Q484*H484</f>
        <v>0</v>
      </c>
      <c r="S484" s="227">
        <v>0</v>
      </c>
      <c r="T484" s="228">
        <f>S484*H484</f>
        <v>0</v>
      </c>
      <c r="U484" s="38"/>
      <c r="V484" s="38"/>
      <c r="W484" s="38"/>
      <c r="X484" s="38"/>
      <c r="Y484" s="38"/>
      <c r="Z484" s="38"/>
      <c r="AA484" s="38"/>
      <c r="AB484" s="38"/>
      <c r="AC484" s="38"/>
      <c r="AD484" s="38"/>
      <c r="AE484" s="38"/>
      <c r="AR484" s="229" t="s">
        <v>767</v>
      </c>
      <c r="AT484" s="229" t="s">
        <v>165</v>
      </c>
      <c r="AU484" s="229" t="s">
        <v>86</v>
      </c>
      <c r="AY484" s="17" t="s">
        <v>162</v>
      </c>
      <c r="BE484" s="230">
        <f>IF(N484="základní",J484,0)</f>
        <v>0</v>
      </c>
      <c r="BF484" s="230">
        <f>IF(N484="snížená",J484,0)</f>
        <v>0</v>
      </c>
      <c r="BG484" s="230">
        <f>IF(N484="zákl. přenesená",J484,0)</f>
        <v>0</v>
      </c>
      <c r="BH484" s="230">
        <f>IF(N484="sníž. přenesená",J484,0)</f>
        <v>0</v>
      </c>
      <c r="BI484" s="230">
        <f>IF(N484="nulová",J484,0)</f>
        <v>0</v>
      </c>
      <c r="BJ484" s="17" t="s">
        <v>86</v>
      </c>
      <c r="BK484" s="230">
        <f>ROUND(I484*H484,2)</f>
        <v>0</v>
      </c>
      <c r="BL484" s="17" t="s">
        <v>767</v>
      </c>
      <c r="BM484" s="229" t="s">
        <v>3252</v>
      </c>
    </row>
    <row r="485" s="2" customFormat="1" ht="16.5" customHeight="1">
      <c r="A485" s="38"/>
      <c r="B485" s="39"/>
      <c r="C485" s="273" t="s">
        <v>1918</v>
      </c>
      <c r="D485" s="273" t="s">
        <v>616</v>
      </c>
      <c r="E485" s="274" t="s">
        <v>3253</v>
      </c>
      <c r="F485" s="275" t="s">
        <v>3251</v>
      </c>
      <c r="G485" s="276" t="s">
        <v>616</v>
      </c>
      <c r="H485" s="277">
        <v>85</v>
      </c>
      <c r="I485" s="278"/>
      <c r="J485" s="279">
        <f>ROUND(I485*H485,2)</f>
        <v>0</v>
      </c>
      <c r="K485" s="275" t="s">
        <v>1</v>
      </c>
      <c r="L485" s="280"/>
      <c r="M485" s="281" t="s">
        <v>1</v>
      </c>
      <c r="N485" s="282" t="s">
        <v>43</v>
      </c>
      <c r="O485" s="91"/>
      <c r="P485" s="227">
        <f>O485*H485</f>
        <v>0</v>
      </c>
      <c r="Q485" s="227">
        <v>0</v>
      </c>
      <c r="R485" s="227">
        <f>Q485*H485</f>
        <v>0</v>
      </c>
      <c r="S485" s="227">
        <v>0</v>
      </c>
      <c r="T485" s="228">
        <f>S485*H485</f>
        <v>0</v>
      </c>
      <c r="U485" s="38"/>
      <c r="V485" s="38"/>
      <c r="W485" s="38"/>
      <c r="X485" s="38"/>
      <c r="Y485" s="38"/>
      <c r="Z485" s="38"/>
      <c r="AA485" s="38"/>
      <c r="AB485" s="38"/>
      <c r="AC485" s="38"/>
      <c r="AD485" s="38"/>
      <c r="AE485" s="38"/>
      <c r="AR485" s="229" t="s">
        <v>1735</v>
      </c>
      <c r="AT485" s="229" t="s">
        <v>616</v>
      </c>
      <c r="AU485" s="229" t="s">
        <v>86</v>
      </c>
      <c r="AY485" s="17" t="s">
        <v>162</v>
      </c>
      <c r="BE485" s="230">
        <f>IF(N485="základní",J485,0)</f>
        <v>0</v>
      </c>
      <c r="BF485" s="230">
        <f>IF(N485="snížená",J485,0)</f>
        <v>0</v>
      </c>
      <c r="BG485" s="230">
        <f>IF(N485="zákl. přenesená",J485,0)</f>
        <v>0</v>
      </c>
      <c r="BH485" s="230">
        <f>IF(N485="sníž. přenesená",J485,0)</f>
        <v>0</v>
      </c>
      <c r="BI485" s="230">
        <f>IF(N485="nulová",J485,0)</f>
        <v>0</v>
      </c>
      <c r="BJ485" s="17" t="s">
        <v>86</v>
      </c>
      <c r="BK485" s="230">
        <f>ROUND(I485*H485,2)</f>
        <v>0</v>
      </c>
      <c r="BL485" s="17" t="s">
        <v>767</v>
      </c>
      <c r="BM485" s="229" t="s">
        <v>3254</v>
      </c>
    </row>
    <row r="486" s="2" customFormat="1" ht="16.5" customHeight="1">
      <c r="A486" s="38"/>
      <c r="B486" s="39"/>
      <c r="C486" s="218" t="s">
        <v>1923</v>
      </c>
      <c r="D486" s="218" t="s">
        <v>165</v>
      </c>
      <c r="E486" s="219" t="s">
        <v>3255</v>
      </c>
      <c r="F486" s="220" t="s">
        <v>2827</v>
      </c>
      <c r="G486" s="221" t="s">
        <v>616</v>
      </c>
      <c r="H486" s="222">
        <v>80</v>
      </c>
      <c r="I486" s="223"/>
      <c r="J486" s="224">
        <f>ROUND(I486*H486,2)</f>
        <v>0</v>
      </c>
      <c r="K486" s="220" t="s">
        <v>1</v>
      </c>
      <c r="L486" s="44"/>
      <c r="M486" s="225" t="s">
        <v>1</v>
      </c>
      <c r="N486" s="226" t="s">
        <v>43</v>
      </c>
      <c r="O486" s="91"/>
      <c r="P486" s="227">
        <f>O486*H486</f>
        <v>0</v>
      </c>
      <c r="Q486" s="227">
        <v>0</v>
      </c>
      <c r="R486" s="227">
        <f>Q486*H486</f>
        <v>0</v>
      </c>
      <c r="S486" s="227">
        <v>0</v>
      </c>
      <c r="T486" s="228">
        <f>S486*H486</f>
        <v>0</v>
      </c>
      <c r="U486" s="38"/>
      <c r="V486" s="38"/>
      <c r="W486" s="38"/>
      <c r="X486" s="38"/>
      <c r="Y486" s="38"/>
      <c r="Z486" s="38"/>
      <c r="AA486" s="38"/>
      <c r="AB486" s="38"/>
      <c r="AC486" s="38"/>
      <c r="AD486" s="38"/>
      <c r="AE486" s="38"/>
      <c r="AR486" s="229" t="s">
        <v>767</v>
      </c>
      <c r="AT486" s="229" t="s">
        <v>165</v>
      </c>
      <c r="AU486" s="229" t="s">
        <v>86</v>
      </c>
      <c r="AY486" s="17" t="s">
        <v>162</v>
      </c>
      <c r="BE486" s="230">
        <f>IF(N486="základní",J486,0)</f>
        <v>0</v>
      </c>
      <c r="BF486" s="230">
        <f>IF(N486="snížená",J486,0)</f>
        <v>0</v>
      </c>
      <c r="BG486" s="230">
        <f>IF(N486="zákl. přenesená",J486,0)</f>
        <v>0</v>
      </c>
      <c r="BH486" s="230">
        <f>IF(N486="sníž. přenesená",J486,0)</f>
        <v>0</v>
      </c>
      <c r="BI486" s="230">
        <f>IF(N486="nulová",J486,0)</f>
        <v>0</v>
      </c>
      <c r="BJ486" s="17" t="s">
        <v>86</v>
      </c>
      <c r="BK486" s="230">
        <f>ROUND(I486*H486,2)</f>
        <v>0</v>
      </c>
      <c r="BL486" s="17" t="s">
        <v>767</v>
      </c>
      <c r="BM486" s="229" t="s">
        <v>3256</v>
      </c>
    </row>
    <row r="487" s="2" customFormat="1" ht="16.5" customHeight="1">
      <c r="A487" s="38"/>
      <c r="B487" s="39"/>
      <c r="C487" s="273" t="s">
        <v>1928</v>
      </c>
      <c r="D487" s="273" t="s">
        <v>616</v>
      </c>
      <c r="E487" s="274" t="s">
        <v>3257</v>
      </c>
      <c r="F487" s="275" t="s">
        <v>2827</v>
      </c>
      <c r="G487" s="276" t="s">
        <v>616</v>
      </c>
      <c r="H487" s="277">
        <v>80</v>
      </c>
      <c r="I487" s="278"/>
      <c r="J487" s="279">
        <f>ROUND(I487*H487,2)</f>
        <v>0</v>
      </c>
      <c r="K487" s="275" t="s">
        <v>1</v>
      </c>
      <c r="L487" s="280"/>
      <c r="M487" s="281" t="s">
        <v>1</v>
      </c>
      <c r="N487" s="282" t="s">
        <v>43</v>
      </c>
      <c r="O487" s="91"/>
      <c r="P487" s="227">
        <f>O487*H487</f>
        <v>0</v>
      </c>
      <c r="Q487" s="227">
        <v>0</v>
      </c>
      <c r="R487" s="227">
        <f>Q487*H487</f>
        <v>0</v>
      </c>
      <c r="S487" s="227">
        <v>0</v>
      </c>
      <c r="T487" s="228">
        <f>S487*H487</f>
        <v>0</v>
      </c>
      <c r="U487" s="38"/>
      <c r="V487" s="38"/>
      <c r="W487" s="38"/>
      <c r="X487" s="38"/>
      <c r="Y487" s="38"/>
      <c r="Z487" s="38"/>
      <c r="AA487" s="38"/>
      <c r="AB487" s="38"/>
      <c r="AC487" s="38"/>
      <c r="AD487" s="38"/>
      <c r="AE487" s="38"/>
      <c r="AR487" s="229" t="s">
        <v>1735</v>
      </c>
      <c r="AT487" s="229" t="s">
        <v>616</v>
      </c>
      <c r="AU487" s="229" t="s">
        <v>86</v>
      </c>
      <c r="AY487" s="17" t="s">
        <v>162</v>
      </c>
      <c r="BE487" s="230">
        <f>IF(N487="základní",J487,0)</f>
        <v>0</v>
      </c>
      <c r="BF487" s="230">
        <f>IF(N487="snížená",J487,0)</f>
        <v>0</v>
      </c>
      <c r="BG487" s="230">
        <f>IF(N487="zákl. přenesená",J487,0)</f>
        <v>0</v>
      </c>
      <c r="BH487" s="230">
        <f>IF(N487="sníž. přenesená",J487,0)</f>
        <v>0</v>
      </c>
      <c r="BI487" s="230">
        <f>IF(N487="nulová",J487,0)</f>
        <v>0</v>
      </c>
      <c r="BJ487" s="17" t="s">
        <v>86</v>
      </c>
      <c r="BK487" s="230">
        <f>ROUND(I487*H487,2)</f>
        <v>0</v>
      </c>
      <c r="BL487" s="17" t="s">
        <v>767</v>
      </c>
      <c r="BM487" s="229" t="s">
        <v>3258</v>
      </c>
    </row>
    <row r="488" s="2" customFormat="1" ht="24.15" customHeight="1">
      <c r="A488" s="38"/>
      <c r="B488" s="39"/>
      <c r="C488" s="218" t="s">
        <v>1932</v>
      </c>
      <c r="D488" s="218" t="s">
        <v>165</v>
      </c>
      <c r="E488" s="219" t="s">
        <v>3259</v>
      </c>
      <c r="F488" s="220" t="s">
        <v>3260</v>
      </c>
      <c r="G488" s="221" t="s">
        <v>1677</v>
      </c>
      <c r="H488" s="222">
        <v>1</v>
      </c>
      <c r="I488" s="223"/>
      <c r="J488" s="224">
        <f>ROUND(I488*H488,2)</f>
        <v>0</v>
      </c>
      <c r="K488" s="220" t="s">
        <v>1</v>
      </c>
      <c r="L488" s="44"/>
      <c r="M488" s="225" t="s">
        <v>1</v>
      </c>
      <c r="N488" s="226" t="s">
        <v>43</v>
      </c>
      <c r="O488" s="91"/>
      <c r="P488" s="227">
        <f>O488*H488</f>
        <v>0</v>
      </c>
      <c r="Q488" s="227">
        <v>0.00014999999999999999</v>
      </c>
      <c r="R488" s="227">
        <f>Q488*H488</f>
        <v>0.00014999999999999999</v>
      </c>
      <c r="S488" s="227">
        <v>0</v>
      </c>
      <c r="T488" s="228">
        <f>S488*H488</f>
        <v>0</v>
      </c>
      <c r="U488" s="38"/>
      <c r="V488" s="38"/>
      <c r="W488" s="38"/>
      <c r="X488" s="38"/>
      <c r="Y488" s="38"/>
      <c r="Z488" s="38"/>
      <c r="AA488" s="38"/>
      <c r="AB488" s="38"/>
      <c r="AC488" s="38"/>
      <c r="AD488" s="38"/>
      <c r="AE488" s="38"/>
      <c r="AR488" s="229" t="s">
        <v>767</v>
      </c>
      <c r="AT488" s="229" t="s">
        <v>165</v>
      </c>
      <c r="AU488" s="229" t="s">
        <v>86</v>
      </c>
      <c r="AY488" s="17" t="s">
        <v>162</v>
      </c>
      <c r="BE488" s="230">
        <f>IF(N488="základní",J488,0)</f>
        <v>0</v>
      </c>
      <c r="BF488" s="230">
        <f>IF(N488="snížená",J488,0)</f>
        <v>0</v>
      </c>
      <c r="BG488" s="230">
        <f>IF(N488="zákl. přenesená",J488,0)</f>
        <v>0</v>
      </c>
      <c r="BH488" s="230">
        <f>IF(N488="sníž. přenesená",J488,0)</f>
        <v>0</v>
      </c>
      <c r="BI488" s="230">
        <f>IF(N488="nulová",J488,0)</f>
        <v>0</v>
      </c>
      <c r="BJ488" s="17" t="s">
        <v>86</v>
      </c>
      <c r="BK488" s="230">
        <f>ROUND(I488*H488,2)</f>
        <v>0</v>
      </c>
      <c r="BL488" s="17" t="s">
        <v>767</v>
      </c>
      <c r="BM488" s="229" t="s">
        <v>3261</v>
      </c>
    </row>
    <row r="489" s="2" customFormat="1" ht="24.15" customHeight="1">
      <c r="A489" s="38"/>
      <c r="B489" s="39"/>
      <c r="C489" s="273" t="s">
        <v>1936</v>
      </c>
      <c r="D489" s="273" t="s">
        <v>616</v>
      </c>
      <c r="E489" s="274" t="s">
        <v>3262</v>
      </c>
      <c r="F489" s="275" t="s">
        <v>3260</v>
      </c>
      <c r="G489" s="276" t="s">
        <v>1677</v>
      </c>
      <c r="H489" s="277">
        <v>1</v>
      </c>
      <c r="I489" s="278"/>
      <c r="J489" s="279">
        <f>ROUND(I489*H489,2)</f>
        <v>0</v>
      </c>
      <c r="K489" s="275" t="s">
        <v>1</v>
      </c>
      <c r="L489" s="280"/>
      <c r="M489" s="281" t="s">
        <v>1</v>
      </c>
      <c r="N489" s="282" t="s">
        <v>43</v>
      </c>
      <c r="O489" s="91"/>
      <c r="P489" s="227">
        <f>O489*H489</f>
        <v>0</v>
      </c>
      <c r="Q489" s="227">
        <v>0</v>
      </c>
      <c r="R489" s="227">
        <f>Q489*H489</f>
        <v>0</v>
      </c>
      <c r="S489" s="227">
        <v>0</v>
      </c>
      <c r="T489" s="228">
        <f>S489*H489</f>
        <v>0</v>
      </c>
      <c r="U489" s="38"/>
      <c r="V489" s="38"/>
      <c r="W489" s="38"/>
      <c r="X489" s="38"/>
      <c r="Y489" s="38"/>
      <c r="Z489" s="38"/>
      <c r="AA489" s="38"/>
      <c r="AB489" s="38"/>
      <c r="AC489" s="38"/>
      <c r="AD489" s="38"/>
      <c r="AE489" s="38"/>
      <c r="AR489" s="229" t="s">
        <v>1735</v>
      </c>
      <c r="AT489" s="229" t="s">
        <v>616</v>
      </c>
      <c r="AU489" s="229" t="s">
        <v>86</v>
      </c>
      <c r="AY489" s="17" t="s">
        <v>162</v>
      </c>
      <c r="BE489" s="230">
        <f>IF(N489="základní",J489,0)</f>
        <v>0</v>
      </c>
      <c r="BF489" s="230">
        <f>IF(N489="snížená",J489,0)</f>
        <v>0</v>
      </c>
      <c r="BG489" s="230">
        <f>IF(N489="zákl. přenesená",J489,0)</f>
        <v>0</v>
      </c>
      <c r="BH489" s="230">
        <f>IF(N489="sníž. přenesená",J489,0)</f>
        <v>0</v>
      </c>
      <c r="BI489" s="230">
        <f>IF(N489="nulová",J489,0)</f>
        <v>0</v>
      </c>
      <c r="BJ489" s="17" t="s">
        <v>86</v>
      </c>
      <c r="BK489" s="230">
        <f>ROUND(I489*H489,2)</f>
        <v>0</v>
      </c>
      <c r="BL489" s="17" t="s">
        <v>767</v>
      </c>
      <c r="BM489" s="229" t="s">
        <v>3263</v>
      </c>
    </row>
    <row r="490" s="2" customFormat="1" ht="16.5" customHeight="1">
      <c r="A490" s="38"/>
      <c r="B490" s="39"/>
      <c r="C490" s="218" t="s">
        <v>1940</v>
      </c>
      <c r="D490" s="218" t="s">
        <v>165</v>
      </c>
      <c r="E490" s="219" t="s">
        <v>3264</v>
      </c>
      <c r="F490" s="220" t="s">
        <v>3265</v>
      </c>
      <c r="G490" s="221" t="s">
        <v>1677</v>
      </c>
      <c r="H490" s="222">
        <v>3</v>
      </c>
      <c r="I490" s="223"/>
      <c r="J490" s="224">
        <f>ROUND(I490*H490,2)</f>
        <v>0</v>
      </c>
      <c r="K490" s="220" t="s">
        <v>1</v>
      </c>
      <c r="L490" s="44"/>
      <c r="M490" s="225" t="s">
        <v>1</v>
      </c>
      <c r="N490" s="226" t="s">
        <v>43</v>
      </c>
      <c r="O490" s="91"/>
      <c r="P490" s="227">
        <f>O490*H490</f>
        <v>0</v>
      </c>
      <c r="Q490" s="227">
        <v>0</v>
      </c>
      <c r="R490" s="227">
        <f>Q490*H490</f>
        <v>0</v>
      </c>
      <c r="S490" s="227">
        <v>0</v>
      </c>
      <c r="T490" s="228">
        <f>S490*H490</f>
        <v>0</v>
      </c>
      <c r="U490" s="38"/>
      <c r="V490" s="38"/>
      <c r="W490" s="38"/>
      <c r="X490" s="38"/>
      <c r="Y490" s="38"/>
      <c r="Z490" s="38"/>
      <c r="AA490" s="38"/>
      <c r="AB490" s="38"/>
      <c r="AC490" s="38"/>
      <c r="AD490" s="38"/>
      <c r="AE490" s="38"/>
      <c r="AR490" s="229" t="s">
        <v>767</v>
      </c>
      <c r="AT490" s="229" t="s">
        <v>165</v>
      </c>
      <c r="AU490" s="229" t="s">
        <v>86</v>
      </c>
      <c r="AY490" s="17" t="s">
        <v>162</v>
      </c>
      <c r="BE490" s="230">
        <f>IF(N490="základní",J490,0)</f>
        <v>0</v>
      </c>
      <c r="BF490" s="230">
        <f>IF(N490="snížená",J490,0)</f>
        <v>0</v>
      </c>
      <c r="BG490" s="230">
        <f>IF(N490="zákl. přenesená",J490,0)</f>
        <v>0</v>
      </c>
      <c r="BH490" s="230">
        <f>IF(N490="sníž. přenesená",J490,0)</f>
        <v>0</v>
      </c>
      <c r="BI490" s="230">
        <f>IF(N490="nulová",J490,0)</f>
        <v>0</v>
      </c>
      <c r="BJ490" s="17" t="s">
        <v>86</v>
      </c>
      <c r="BK490" s="230">
        <f>ROUND(I490*H490,2)</f>
        <v>0</v>
      </c>
      <c r="BL490" s="17" t="s">
        <v>767</v>
      </c>
      <c r="BM490" s="229" t="s">
        <v>3266</v>
      </c>
    </row>
    <row r="491" s="2" customFormat="1" ht="21.75" customHeight="1">
      <c r="A491" s="38"/>
      <c r="B491" s="39"/>
      <c r="C491" s="218" t="s">
        <v>1945</v>
      </c>
      <c r="D491" s="218" t="s">
        <v>165</v>
      </c>
      <c r="E491" s="219" t="s">
        <v>3267</v>
      </c>
      <c r="F491" s="220" t="s">
        <v>2874</v>
      </c>
      <c r="G491" s="221" t="s">
        <v>616</v>
      </c>
      <c r="H491" s="222">
        <v>80</v>
      </c>
      <c r="I491" s="223"/>
      <c r="J491" s="224">
        <f>ROUND(I491*H491,2)</f>
        <v>0</v>
      </c>
      <c r="K491" s="220" t="s">
        <v>1</v>
      </c>
      <c r="L491" s="44"/>
      <c r="M491" s="225" t="s">
        <v>1</v>
      </c>
      <c r="N491" s="226" t="s">
        <v>43</v>
      </c>
      <c r="O491" s="91"/>
      <c r="P491" s="227">
        <f>O491*H491</f>
        <v>0</v>
      </c>
      <c r="Q491" s="227">
        <v>0</v>
      </c>
      <c r="R491" s="227">
        <f>Q491*H491</f>
        <v>0</v>
      </c>
      <c r="S491" s="227">
        <v>0</v>
      </c>
      <c r="T491" s="228">
        <f>S491*H491</f>
        <v>0</v>
      </c>
      <c r="U491" s="38"/>
      <c r="V491" s="38"/>
      <c r="W491" s="38"/>
      <c r="X491" s="38"/>
      <c r="Y491" s="38"/>
      <c r="Z491" s="38"/>
      <c r="AA491" s="38"/>
      <c r="AB491" s="38"/>
      <c r="AC491" s="38"/>
      <c r="AD491" s="38"/>
      <c r="AE491" s="38"/>
      <c r="AR491" s="229" t="s">
        <v>767</v>
      </c>
      <c r="AT491" s="229" t="s">
        <v>165</v>
      </c>
      <c r="AU491" s="229" t="s">
        <v>86</v>
      </c>
      <c r="AY491" s="17" t="s">
        <v>162</v>
      </c>
      <c r="BE491" s="230">
        <f>IF(N491="základní",J491,0)</f>
        <v>0</v>
      </c>
      <c r="BF491" s="230">
        <f>IF(N491="snížená",J491,0)</f>
        <v>0</v>
      </c>
      <c r="BG491" s="230">
        <f>IF(N491="zákl. přenesená",J491,0)</f>
        <v>0</v>
      </c>
      <c r="BH491" s="230">
        <f>IF(N491="sníž. přenesená",J491,0)</f>
        <v>0</v>
      </c>
      <c r="BI491" s="230">
        <f>IF(N491="nulová",J491,0)</f>
        <v>0</v>
      </c>
      <c r="BJ491" s="17" t="s">
        <v>86</v>
      </c>
      <c r="BK491" s="230">
        <f>ROUND(I491*H491,2)</f>
        <v>0</v>
      </c>
      <c r="BL491" s="17" t="s">
        <v>767</v>
      </c>
      <c r="BM491" s="229" t="s">
        <v>3268</v>
      </c>
    </row>
    <row r="492" s="12" customFormat="1" ht="22.8" customHeight="1">
      <c r="A492" s="12"/>
      <c r="B492" s="202"/>
      <c r="C492" s="203"/>
      <c r="D492" s="204" t="s">
        <v>77</v>
      </c>
      <c r="E492" s="216" t="s">
        <v>3269</v>
      </c>
      <c r="F492" s="216" t="s">
        <v>3270</v>
      </c>
      <c r="G492" s="203"/>
      <c r="H492" s="203"/>
      <c r="I492" s="206"/>
      <c r="J492" s="217">
        <f>BK492</f>
        <v>0</v>
      </c>
      <c r="K492" s="203"/>
      <c r="L492" s="208"/>
      <c r="M492" s="209"/>
      <c r="N492" s="210"/>
      <c r="O492" s="210"/>
      <c r="P492" s="211">
        <v>0</v>
      </c>
      <c r="Q492" s="210"/>
      <c r="R492" s="211">
        <v>0</v>
      </c>
      <c r="S492" s="210"/>
      <c r="T492" s="212">
        <v>0</v>
      </c>
      <c r="U492" s="12"/>
      <c r="V492" s="12"/>
      <c r="W492" s="12"/>
      <c r="X492" s="12"/>
      <c r="Y492" s="12"/>
      <c r="Z492" s="12"/>
      <c r="AA492" s="12"/>
      <c r="AB492" s="12"/>
      <c r="AC492" s="12"/>
      <c r="AD492" s="12"/>
      <c r="AE492" s="12"/>
      <c r="AR492" s="213" t="s">
        <v>182</v>
      </c>
      <c r="AT492" s="214" t="s">
        <v>77</v>
      </c>
      <c r="AU492" s="214" t="s">
        <v>86</v>
      </c>
      <c r="AY492" s="213" t="s">
        <v>162</v>
      </c>
      <c r="BK492" s="215">
        <v>0</v>
      </c>
    </row>
    <row r="493" s="12" customFormat="1" ht="25.92" customHeight="1">
      <c r="A493" s="12"/>
      <c r="B493" s="202"/>
      <c r="C493" s="203"/>
      <c r="D493" s="204" t="s">
        <v>77</v>
      </c>
      <c r="E493" s="205" t="s">
        <v>3271</v>
      </c>
      <c r="F493" s="205" t="s">
        <v>3272</v>
      </c>
      <c r="G493" s="203"/>
      <c r="H493" s="203"/>
      <c r="I493" s="206"/>
      <c r="J493" s="207">
        <f>BK493</f>
        <v>0</v>
      </c>
      <c r="K493" s="203"/>
      <c r="L493" s="208"/>
      <c r="M493" s="209"/>
      <c r="N493" s="210"/>
      <c r="O493" s="210"/>
      <c r="P493" s="211">
        <f>SUM(P494:P502)</f>
        <v>0</v>
      </c>
      <c r="Q493" s="210"/>
      <c r="R493" s="211">
        <f>SUM(R494:R502)</f>
        <v>0</v>
      </c>
      <c r="S493" s="210"/>
      <c r="T493" s="212">
        <f>SUM(T494:T502)</f>
        <v>0</v>
      </c>
      <c r="U493" s="12"/>
      <c r="V493" s="12"/>
      <c r="W493" s="12"/>
      <c r="X493" s="12"/>
      <c r="Y493" s="12"/>
      <c r="Z493" s="12"/>
      <c r="AA493" s="12"/>
      <c r="AB493" s="12"/>
      <c r="AC493" s="12"/>
      <c r="AD493" s="12"/>
      <c r="AE493" s="12"/>
      <c r="AR493" s="213" t="s">
        <v>182</v>
      </c>
      <c r="AT493" s="214" t="s">
        <v>77</v>
      </c>
      <c r="AU493" s="214" t="s">
        <v>78</v>
      </c>
      <c r="AY493" s="213" t="s">
        <v>162</v>
      </c>
      <c r="BK493" s="215">
        <f>SUM(BK494:BK502)</f>
        <v>0</v>
      </c>
    </row>
    <row r="494" s="2" customFormat="1" ht="24.15" customHeight="1">
      <c r="A494" s="38"/>
      <c r="B494" s="39"/>
      <c r="C494" s="218" t="s">
        <v>1951</v>
      </c>
      <c r="D494" s="218" t="s">
        <v>165</v>
      </c>
      <c r="E494" s="219" t="s">
        <v>3273</v>
      </c>
      <c r="F494" s="220" t="s">
        <v>3274</v>
      </c>
      <c r="G494" s="221" t="s">
        <v>1677</v>
      </c>
      <c r="H494" s="222">
        <v>1</v>
      </c>
      <c r="I494" s="223"/>
      <c r="J494" s="224">
        <f>ROUND(I494*H494,2)</f>
        <v>0</v>
      </c>
      <c r="K494" s="220" t="s">
        <v>1</v>
      </c>
      <c r="L494" s="44"/>
      <c r="M494" s="225" t="s">
        <v>1</v>
      </c>
      <c r="N494" s="226" t="s">
        <v>43</v>
      </c>
      <c r="O494" s="91"/>
      <c r="P494" s="227">
        <f>O494*H494</f>
        <v>0</v>
      </c>
      <c r="Q494" s="227">
        <v>0</v>
      </c>
      <c r="R494" s="227">
        <f>Q494*H494</f>
        <v>0</v>
      </c>
      <c r="S494" s="227">
        <v>0</v>
      </c>
      <c r="T494" s="228">
        <f>S494*H494</f>
        <v>0</v>
      </c>
      <c r="U494" s="38"/>
      <c r="V494" s="38"/>
      <c r="W494" s="38"/>
      <c r="X494" s="38"/>
      <c r="Y494" s="38"/>
      <c r="Z494" s="38"/>
      <c r="AA494" s="38"/>
      <c r="AB494" s="38"/>
      <c r="AC494" s="38"/>
      <c r="AD494" s="38"/>
      <c r="AE494" s="38"/>
      <c r="AR494" s="229" t="s">
        <v>767</v>
      </c>
      <c r="AT494" s="229" t="s">
        <v>165</v>
      </c>
      <c r="AU494" s="229" t="s">
        <v>86</v>
      </c>
      <c r="AY494" s="17" t="s">
        <v>162</v>
      </c>
      <c r="BE494" s="230">
        <f>IF(N494="základní",J494,0)</f>
        <v>0</v>
      </c>
      <c r="BF494" s="230">
        <f>IF(N494="snížená",J494,0)</f>
        <v>0</v>
      </c>
      <c r="BG494" s="230">
        <f>IF(N494="zákl. přenesená",J494,0)</f>
        <v>0</v>
      </c>
      <c r="BH494" s="230">
        <f>IF(N494="sníž. přenesená",J494,0)</f>
        <v>0</v>
      </c>
      <c r="BI494" s="230">
        <f>IF(N494="nulová",J494,0)</f>
        <v>0</v>
      </c>
      <c r="BJ494" s="17" t="s">
        <v>86</v>
      </c>
      <c r="BK494" s="230">
        <f>ROUND(I494*H494,2)</f>
        <v>0</v>
      </c>
      <c r="BL494" s="17" t="s">
        <v>767</v>
      </c>
      <c r="BM494" s="229" t="s">
        <v>3275</v>
      </c>
    </row>
    <row r="495" s="2" customFormat="1" ht="24.15" customHeight="1">
      <c r="A495" s="38"/>
      <c r="B495" s="39"/>
      <c r="C495" s="218" t="s">
        <v>1956</v>
      </c>
      <c r="D495" s="218" t="s">
        <v>165</v>
      </c>
      <c r="E495" s="219" t="s">
        <v>3276</v>
      </c>
      <c r="F495" s="220" t="s">
        <v>3277</v>
      </c>
      <c r="G495" s="221" t="s">
        <v>1677</v>
      </c>
      <c r="H495" s="222">
        <v>8</v>
      </c>
      <c r="I495" s="223"/>
      <c r="J495" s="224">
        <f>ROUND(I495*H495,2)</f>
        <v>0</v>
      </c>
      <c r="K495" s="220" t="s">
        <v>1</v>
      </c>
      <c r="L495" s="44"/>
      <c r="M495" s="225" t="s">
        <v>1</v>
      </c>
      <c r="N495" s="226" t="s">
        <v>43</v>
      </c>
      <c r="O495" s="91"/>
      <c r="P495" s="227">
        <f>O495*H495</f>
        <v>0</v>
      </c>
      <c r="Q495" s="227">
        <v>0</v>
      </c>
      <c r="R495" s="227">
        <f>Q495*H495</f>
        <v>0</v>
      </c>
      <c r="S495" s="227">
        <v>0</v>
      </c>
      <c r="T495" s="228">
        <f>S495*H495</f>
        <v>0</v>
      </c>
      <c r="U495" s="38"/>
      <c r="V495" s="38"/>
      <c r="W495" s="38"/>
      <c r="X495" s="38"/>
      <c r="Y495" s="38"/>
      <c r="Z495" s="38"/>
      <c r="AA495" s="38"/>
      <c r="AB495" s="38"/>
      <c r="AC495" s="38"/>
      <c r="AD495" s="38"/>
      <c r="AE495" s="38"/>
      <c r="AR495" s="229" t="s">
        <v>767</v>
      </c>
      <c r="AT495" s="229" t="s">
        <v>165</v>
      </c>
      <c r="AU495" s="229" t="s">
        <v>86</v>
      </c>
      <c r="AY495" s="17" t="s">
        <v>162</v>
      </c>
      <c r="BE495" s="230">
        <f>IF(N495="základní",J495,0)</f>
        <v>0</v>
      </c>
      <c r="BF495" s="230">
        <f>IF(N495="snížená",J495,0)</f>
        <v>0</v>
      </c>
      <c r="BG495" s="230">
        <f>IF(N495="zákl. přenesená",J495,0)</f>
        <v>0</v>
      </c>
      <c r="BH495" s="230">
        <f>IF(N495="sníž. přenesená",J495,0)</f>
        <v>0</v>
      </c>
      <c r="BI495" s="230">
        <f>IF(N495="nulová",J495,0)</f>
        <v>0</v>
      </c>
      <c r="BJ495" s="17" t="s">
        <v>86</v>
      </c>
      <c r="BK495" s="230">
        <f>ROUND(I495*H495,2)</f>
        <v>0</v>
      </c>
      <c r="BL495" s="17" t="s">
        <v>767</v>
      </c>
      <c r="BM495" s="229" t="s">
        <v>3278</v>
      </c>
    </row>
    <row r="496" s="2" customFormat="1" ht="16.5" customHeight="1">
      <c r="A496" s="38"/>
      <c r="B496" s="39"/>
      <c r="C496" s="218" t="s">
        <v>1961</v>
      </c>
      <c r="D496" s="218" t="s">
        <v>165</v>
      </c>
      <c r="E496" s="219" t="s">
        <v>3279</v>
      </c>
      <c r="F496" s="220" t="s">
        <v>3280</v>
      </c>
      <c r="G496" s="221" t="s">
        <v>1677</v>
      </c>
      <c r="H496" s="222">
        <v>1</v>
      </c>
      <c r="I496" s="223"/>
      <c r="J496" s="224">
        <f>ROUND(I496*H496,2)</f>
        <v>0</v>
      </c>
      <c r="K496" s="220" t="s">
        <v>1</v>
      </c>
      <c r="L496" s="44"/>
      <c r="M496" s="225" t="s">
        <v>1</v>
      </c>
      <c r="N496" s="226" t="s">
        <v>43</v>
      </c>
      <c r="O496" s="91"/>
      <c r="P496" s="227">
        <f>O496*H496</f>
        <v>0</v>
      </c>
      <c r="Q496" s="227">
        <v>0</v>
      </c>
      <c r="R496" s="227">
        <f>Q496*H496</f>
        <v>0</v>
      </c>
      <c r="S496" s="227">
        <v>0</v>
      </c>
      <c r="T496" s="228">
        <f>S496*H496</f>
        <v>0</v>
      </c>
      <c r="U496" s="38"/>
      <c r="V496" s="38"/>
      <c r="W496" s="38"/>
      <c r="X496" s="38"/>
      <c r="Y496" s="38"/>
      <c r="Z496" s="38"/>
      <c r="AA496" s="38"/>
      <c r="AB496" s="38"/>
      <c r="AC496" s="38"/>
      <c r="AD496" s="38"/>
      <c r="AE496" s="38"/>
      <c r="AR496" s="229" t="s">
        <v>767</v>
      </c>
      <c r="AT496" s="229" t="s">
        <v>165</v>
      </c>
      <c r="AU496" s="229" t="s">
        <v>86</v>
      </c>
      <c r="AY496" s="17" t="s">
        <v>162</v>
      </c>
      <c r="BE496" s="230">
        <f>IF(N496="základní",J496,0)</f>
        <v>0</v>
      </c>
      <c r="BF496" s="230">
        <f>IF(N496="snížená",J496,0)</f>
        <v>0</v>
      </c>
      <c r="BG496" s="230">
        <f>IF(N496="zákl. přenesená",J496,0)</f>
        <v>0</v>
      </c>
      <c r="BH496" s="230">
        <f>IF(N496="sníž. přenesená",J496,0)</f>
        <v>0</v>
      </c>
      <c r="BI496" s="230">
        <f>IF(N496="nulová",J496,0)</f>
        <v>0</v>
      </c>
      <c r="BJ496" s="17" t="s">
        <v>86</v>
      </c>
      <c r="BK496" s="230">
        <f>ROUND(I496*H496,2)</f>
        <v>0</v>
      </c>
      <c r="BL496" s="17" t="s">
        <v>767</v>
      </c>
      <c r="BM496" s="229" t="s">
        <v>3281</v>
      </c>
    </row>
    <row r="497" s="2" customFormat="1" ht="24.15" customHeight="1">
      <c r="A497" s="38"/>
      <c r="B497" s="39"/>
      <c r="C497" s="218" t="s">
        <v>1966</v>
      </c>
      <c r="D497" s="218" t="s">
        <v>165</v>
      </c>
      <c r="E497" s="219" t="s">
        <v>3282</v>
      </c>
      <c r="F497" s="220" t="s">
        <v>3283</v>
      </c>
      <c r="G497" s="221" t="s">
        <v>2862</v>
      </c>
      <c r="H497" s="222">
        <v>2</v>
      </c>
      <c r="I497" s="223"/>
      <c r="J497" s="224">
        <f>ROUND(I497*H497,2)</f>
        <v>0</v>
      </c>
      <c r="K497" s="220" t="s">
        <v>1</v>
      </c>
      <c r="L497" s="44"/>
      <c r="M497" s="225" t="s">
        <v>1</v>
      </c>
      <c r="N497" s="226" t="s">
        <v>43</v>
      </c>
      <c r="O497" s="91"/>
      <c r="P497" s="227">
        <f>O497*H497</f>
        <v>0</v>
      </c>
      <c r="Q497" s="227">
        <v>0</v>
      </c>
      <c r="R497" s="227">
        <f>Q497*H497</f>
        <v>0</v>
      </c>
      <c r="S497" s="227">
        <v>0</v>
      </c>
      <c r="T497" s="228">
        <f>S497*H497</f>
        <v>0</v>
      </c>
      <c r="U497" s="38"/>
      <c r="V497" s="38"/>
      <c r="W497" s="38"/>
      <c r="X497" s="38"/>
      <c r="Y497" s="38"/>
      <c r="Z497" s="38"/>
      <c r="AA497" s="38"/>
      <c r="AB497" s="38"/>
      <c r="AC497" s="38"/>
      <c r="AD497" s="38"/>
      <c r="AE497" s="38"/>
      <c r="AR497" s="229" t="s">
        <v>767</v>
      </c>
      <c r="AT497" s="229" t="s">
        <v>165</v>
      </c>
      <c r="AU497" s="229" t="s">
        <v>86</v>
      </c>
      <c r="AY497" s="17" t="s">
        <v>162</v>
      </c>
      <c r="BE497" s="230">
        <f>IF(N497="základní",J497,0)</f>
        <v>0</v>
      </c>
      <c r="BF497" s="230">
        <f>IF(N497="snížená",J497,0)</f>
        <v>0</v>
      </c>
      <c r="BG497" s="230">
        <f>IF(N497="zákl. přenesená",J497,0)</f>
        <v>0</v>
      </c>
      <c r="BH497" s="230">
        <f>IF(N497="sníž. přenesená",J497,0)</f>
        <v>0</v>
      </c>
      <c r="BI497" s="230">
        <f>IF(N497="nulová",J497,0)</f>
        <v>0</v>
      </c>
      <c r="BJ497" s="17" t="s">
        <v>86</v>
      </c>
      <c r="BK497" s="230">
        <f>ROUND(I497*H497,2)</f>
        <v>0</v>
      </c>
      <c r="BL497" s="17" t="s">
        <v>767</v>
      </c>
      <c r="BM497" s="229" t="s">
        <v>3284</v>
      </c>
    </row>
    <row r="498" s="2" customFormat="1" ht="16.5" customHeight="1">
      <c r="A498" s="38"/>
      <c r="B498" s="39"/>
      <c r="C498" s="218" t="s">
        <v>1972</v>
      </c>
      <c r="D498" s="218" t="s">
        <v>165</v>
      </c>
      <c r="E498" s="219" t="s">
        <v>3285</v>
      </c>
      <c r="F498" s="220" t="s">
        <v>3286</v>
      </c>
      <c r="G498" s="221" t="s">
        <v>2862</v>
      </c>
      <c r="H498" s="222">
        <v>59</v>
      </c>
      <c r="I498" s="223"/>
      <c r="J498" s="224">
        <f>ROUND(I498*H498,2)</f>
        <v>0</v>
      </c>
      <c r="K498" s="220" t="s">
        <v>1</v>
      </c>
      <c r="L498" s="44"/>
      <c r="M498" s="225" t="s">
        <v>1</v>
      </c>
      <c r="N498" s="226" t="s">
        <v>43</v>
      </c>
      <c r="O498" s="91"/>
      <c r="P498" s="227">
        <f>O498*H498</f>
        <v>0</v>
      </c>
      <c r="Q498" s="227">
        <v>0</v>
      </c>
      <c r="R498" s="227">
        <f>Q498*H498</f>
        <v>0</v>
      </c>
      <c r="S498" s="227">
        <v>0</v>
      </c>
      <c r="T498" s="228">
        <f>S498*H498</f>
        <v>0</v>
      </c>
      <c r="U498" s="38"/>
      <c r="V498" s="38"/>
      <c r="W498" s="38"/>
      <c r="X498" s="38"/>
      <c r="Y498" s="38"/>
      <c r="Z498" s="38"/>
      <c r="AA498" s="38"/>
      <c r="AB498" s="38"/>
      <c r="AC498" s="38"/>
      <c r="AD498" s="38"/>
      <c r="AE498" s="38"/>
      <c r="AR498" s="229" t="s">
        <v>767</v>
      </c>
      <c r="AT498" s="229" t="s">
        <v>165</v>
      </c>
      <c r="AU498" s="229" t="s">
        <v>86</v>
      </c>
      <c r="AY498" s="17" t="s">
        <v>162</v>
      </c>
      <c r="BE498" s="230">
        <f>IF(N498="základní",J498,0)</f>
        <v>0</v>
      </c>
      <c r="BF498" s="230">
        <f>IF(N498="snížená",J498,0)</f>
        <v>0</v>
      </c>
      <c r="BG498" s="230">
        <f>IF(N498="zákl. přenesená",J498,0)</f>
        <v>0</v>
      </c>
      <c r="BH498" s="230">
        <f>IF(N498="sníž. přenesená",J498,0)</f>
        <v>0</v>
      </c>
      <c r="BI498" s="230">
        <f>IF(N498="nulová",J498,0)</f>
        <v>0</v>
      </c>
      <c r="BJ498" s="17" t="s">
        <v>86</v>
      </c>
      <c r="BK498" s="230">
        <f>ROUND(I498*H498,2)</f>
        <v>0</v>
      </c>
      <c r="BL498" s="17" t="s">
        <v>767</v>
      </c>
      <c r="BM498" s="229" t="s">
        <v>3287</v>
      </c>
    </row>
    <row r="499" s="2" customFormat="1" ht="16.5" customHeight="1">
      <c r="A499" s="38"/>
      <c r="B499" s="39"/>
      <c r="C499" s="218" t="s">
        <v>1976</v>
      </c>
      <c r="D499" s="218" t="s">
        <v>165</v>
      </c>
      <c r="E499" s="219" t="s">
        <v>3288</v>
      </c>
      <c r="F499" s="220" t="s">
        <v>3289</v>
      </c>
      <c r="G499" s="221" t="s">
        <v>2862</v>
      </c>
      <c r="H499" s="222">
        <v>24</v>
      </c>
      <c r="I499" s="223"/>
      <c r="J499" s="224">
        <f>ROUND(I499*H499,2)</f>
        <v>0</v>
      </c>
      <c r="K499" s="220" t="s">
        <v>1</v>
      </c>
      <c r="L499" s="44"/>
      <c r="M499" s="225" t="s">
        <v>1</v>
      </c>
      <c r="N499" s="226" t="s">
        <v>43</v>
      </c>
      <c r="O499" s="91"/>
      <c r="P499" s="227">
        <f>O499*H499</f>
        <v>0</v>
      </c>
      <c r="Q499" s="227">
        <v>0</v>
      </c>
      <c r="R499" s="227">
        <f>Q499*H499</f>
        <v>0</v>
      </c>
      <c r="S499" s="227">
        <v>0</v>
      </c>
      <c r="T499" s="228">
        <f>S499*H499</f>
        <v>0</v>
      </c>
      <c r="U499" s="38"/>
      <c r="V499" s="38"/>
      <c r="W499" s="38"/>
      <c r="X499" s="38"/>
      <c r="Y499" s="38"/>
      <c r="Z499" s="38"/>
      <c r="AA499" s="38"/>
      <c r="AB499" s="38"/>
      <c r="AC499" s="38"/>
      <c r="AD499" s="38"/>
      <c r="AE499" s="38"/>
      <c r="AR499" s="229" t="s">
        <v>767</v>
      </c>
      <c r="AT499" s="229" t="s">
        <v>165</v>
      </c>
      <c r="AU499" s="229" t="s">
        <v>86</v>
      </c>
      <c r="AY499" s="17" t="s">
        <v>162</v>
      </c>
      <c r="BE499" s="230">
        <f>IF(N499="základní",J499,0)</f>
        <v>0</v>
      </c>
      <c r="BF499" s="230">
        <f>IF(N499="snížená",J499,0)</f>
        <v>0</v>
      </c>
      <c r="BG499" s="230">
        <f>IF(N499="zákl. přenesená",J499,0)</f>
        <v>0</v>
      </c>
      <c r="BH499" s="230">
        <f>IF(N499="sníž. přenesená",J499,0)</f>
        <v>0</v>
      </c>
      <c r="BI499" s="230">
        <f>IF(N499="nulová",J499,0)</f>
        <v>0</v>
      </c>
      <c r="BJ499" s="17" t="s">
        <v>86</v>
      </c>
      <c r="BK499" s="230">
        <f>ROUND(I499*H499,2)</f>
        <v>0</v>
      </c>
      <c r="BL499" s="17" t="s">
        <v>767</v>
      </c>
      <c r="BM499" s="229" t="s">
        <v>3290</v>
      </c>
    </row>
    <row r="500" s="2" customFormat="1" ht="24.15" customHeight="1">
      <c r="A500" s="38"/>
      <c r="B500" s="39"/>
      <c r="C500" s="218" t="s">
        <v>1981</v>
      </c>
      <c r="D500" s="218" t="s">
        <v>165</v>
      </c>
      <c r="E500" s="219" t="s">
        <v>3291</v>
      </c>
      <c r="F500" s="220" t="s">
        <v>3292</v>
      </c>
      <c r="G500" s="221" t="s">
        <v>2862</v>
      </c>
      <c r="H500" s="222">
        <v>24</v>
      </c>
      <c r="I500" s="223"/>
      <c r="J500" s="224">
        <f>ROUND(I500*H500,2)</f>
        <v>0</v>
      </c>
      <c r="K500" s="220" t="s">
        <v>1</v>
      </c>
      <c r="L500" s="44"/>
      <c r="M500" s="225" t="s">
        <v>1</v>
      </c>
      <c r="N500" s="226" t="s">
        <v>43</v>
      </c>
      <c r="O500" s="91"/>
      <c r="P500" s="227">
        <f>O500*H500</f>
        <v>0</v>
      </c>
      <c r="Q500" s="227">
        <v>0</v>
      </c>
      <c r="R500" s="227">
        <f>Q500*H500</f>
        <v>0</v>
      </c>
      <c r="S500" s="227">
        <v>0</v>
      </c>
      <c r="T500" s="228">
        <f>S500*H500</f>
        <v>0</v>
      </c>
      <c r="U500" s="38"/>
      <c r="V500" s="38"/>
      <c r="W500" s="38"/>
      <c r="X500" s="38"/>
      <c r="Y500" s="38"/>
      <c r="Z500" s="38"/>
      <c r="AA500" s="38"/>
      <c r="AB500" s="38"/>
      <c r="AC500" s="38"/>
      <c r="AD500" s="38"/>
      <c r="AE500" s="38"/>
      <c r="AR500" s="229" t="s">
        <v>767</v>
      </c>
      <c r="AT500" s="229" t="s">
        <v>165</v>
      </c>
      <c r="AU500" s="229" t="s">
        <v>86</v>
      </c>
      <c r="AY500" s="17" t="s">
        <v>162</v>
      </c>
      <c r="BE500" s="230">
        <f>IF(N500="základní",J500,0)</f>
        <v>0</v>
      </c>
      <c r="BF500" s="230">
        <f>IF(N500="snížená",J500,0)</f>
        <v>0</v>
      </c>
      <c r="BG500" s="230">
        <f>IF(N500="zákl. přenesená",J500,0)</f>
        <v>0</v>
      </c>
      <c r="BH500" s="230">
        <f>IF(N500="sníž. přenesená",J500,0)</f>
        <v>0</v>
      </c>
      <c r="BI500" s="230">
        <f>IF(N500="nulová",J500,0)</f>
        <v>0</v>
      </c>
      <c r="BJ500" s="17" t="s">
        <v>86</v>
      </c>
      <c r="BK500" s="230">
        <f>ROUND(I500*H500,2)</f>
        <v>0</v>
      </c>
      <c r="BL500" s="17" t="s">
        <v>767</v>
      </c>
      <c r="BM500" s="229" t="s">
        <v>3293</v>
      </c>
    </row>
    <row r="501" s="2" customFormat="1" ht="16.5" customHeight="1">
      <c r="A501" s="38"/>
      <c r="B501" s="39"/>
      <c r="C501" s="218" t="s">
        <v>1988</v>
      </c>
      <c r="D501" s="218" t="s">
        <v>165</v>
      </c>
      <c r="E501" s="219" t="s">
        <v>3294</v>
      </c>
      <c r="F501" s="220" t="s">
        <v>3295</v>
      </c>
      <c r="G501" s="221" t="s">
        <v>2862</v>
      </c>
      <c r="H501" s="222">
        <v>8</v>
      </c>
      <c r="I501" s="223"/>
      <c r="J501" s="224">
        <f>ROUND(I501*H501,2)</f>
        <v>0</v>
      </c>
      <c r="K501" s="220" t="s">
        <v>1</v>
      </c>
      <c r="L501" s="44"/>
      <c r="M501" s="225" t="s">
        <v>1</v>
      </c>
      <c r="N501" s="226" t="s">
        <v>43</v>
      </c>
      <c r="O501" s="91"/>
      <c r="P501" s="227">
        <f>O501*H501</f>
        <v>0</v>
      </c>
      <c r="Q501" s="227">
        <v>0</v>
      </c>
      <c r="R501" s="227">
        <f>Q501*H501</f>
        <v>0</v>
      </c>
      <c r="S501" s="227">
        <v>0</v>
      </c>
      <c r="T501" s="228">
        <f>S501*H501</f>
        <v>0</v>
      </c>
      <c r="U501" s="38"/>
      <c r="V501" s="38"/>
      <c r="W501" s="38"/>
      <c r="X501" s="38"/>
      <c r="Y501" s="38"/>
      <c r="Z501" s="38"/>
      <c r="AA501" s="38"/>
      <c r="AB501" s="38"/>
      <c r="AC501" s="38"/>
      <c r="AD501" s="38"/>
      <c r="AE501" s="38"/>
      <c r="AR501" s="229" t="s">
        <v>767</v>
      </c>
      <c r="AT501" s="229" t="s">
        <v>165</v>
      </c>
      <c r="AU501" s="229" t="s">
        <v>86</v>
      </c>
      <c r="AY501" s="17" t="s">
        <v>162</v>
      </c>
      <c r="BE501" s="230">
        <f>IF(N501="základní",J501,0)</f>
        <v>0</v>
      </c>
      <c r="BF501" s="230">
        <f>IF(N501="snížená",J501,0)</f>
        <v>0</v>
      </c>
      <c r="BG501" s="230">
        <f>IF(N501="zákl. přenesená",J501,0)</f>
        <v>0</v>
      </c>
      <c r="BH501" s="230">
        <f>IF(N501="sníž. přenesená",J501,0)</f>
        <v>0</v>
      </c>
      <c r="BI501" s="230">
        <f>IF(N501="nulová",J501,0)</f>
        <v>0</v>
      </c>
      <c r="BJ501" s="17" t="s">
        <v>86</v>
      </c>
      <c r="BK501" s="230">
        <f>ROUND(I501*H501,2)</f>
        <v>0</v>
      </c>
      <c r="BL501" s="17" t="s">
        <v>767</v>
      </c>
      <c r="BM501" s="229" t="s">
        <v>3296</v>
      </c>
    </row>
    <row r="502" s="12" customFormat="1" ht="22.8" customHeight="1">
      <c r="A502" s="12"/>
      <c r="B502" s="202"/>
      <c r="C502" s="203"/>
      <c r="D502" s="204" t="s">
        <v>77</v>
      </c>
      <c r="E502" s="216" t="s">
        <v>3297</v>
      </c>
      <c r="F502" s="216" t="s">
        <v>3298</v>
      </c>
      <c r="G502" s="203"/>
      <c r="H502" s="203"/>
      <c r="I502" s="206"/>
      <c r="J502" s="217">
        <f>BK502</f>
        <v>0</v>
      </c>
      <c r="K502" s="203"/>
      <c r="L502" s="208"/>
      <c r="M502" s="284"/>
      <c r="N502" s="285"/>
      <c r="O502" s="285"/>
      <c r="P502" s="286">
        <v>0</v>
      </c>
      <c r="Q502" s="285"/>
      <c r="R502" s="286">
        <v>0</v>
      </c>
      <c r="S502" s="285"/>
      <c r="T502" s="287">
        <v>0</v>
      </c>
      <c r="U502" s="12"/>
      <c r="V502" s="12"/>
      <c r="W502" s="12"/>
      <c r="X502" s="12"/>
      <c r="Y502" s="12"/>
      <c r="Z502" s="12"/>
      <c r="AA502" s="12"/>
      <c r="AB502" s="12"/>
      <c r="AC502" s="12"/>
      <c r="AD502" s="12"/>
      <c r="AE502" s="12"/>
      <c r="AR502" s="213" t="s">
        <v>86</v>
      </c>
      <c r="AT502" s="214" t="s">
        <v>77</v>
      </c>
      <c r="AU502" s="214" t="s">
        <v>86</v>
      </c>
      <c r="AY502" s="213" t="s">
        <v>162</v>
      </c>
      <c r="BK502" s="215">
        <v>0</v>
      </c>
    </row>
    <row r="503" s="2" customFormat="1" ht="6.96" customHeight="1">
      <c r="A503" s="38"/>
      <c r="B503" s="66"/>
      <c r="C503" s="67"/>
      <c r="D503" s="67"/>
      <c r="E503" s="67"/>
      <c r="F503" s="67"/>
      <c r="G503" s="67"/>
      <c r="H503" s="67"/>
      <c r="I503" s="67"/>
      <c r="J503" s="67"/>
      <c r="K503" s="67"/>
      <c r="L503" s="44"/>
      <c r="M503" s="38"/>
      <c r="O503" s="38"/>
      <c r="P503" s="38"/>
      <c r="Q503" s="38"/>
      <c r="R503" s="38"/>
      <c r="S503" s="38"/>
      <c r="T503" s="38"/>
      <c r="U503" s="38"/>
      <c r="V503" s="38"/>
      <c r="W503" s="38"/>
      <c r="X503" s="38"/>
      <c r="Y503" s="38"/>
      <c r="Z503" s="38"/>
      <c r="AA503" s="38"/>
      <c r="AB503" s="38"/>
      <c r="AC503" s="38"/>
      <c r="AD503" s="38"/>
      <c r="AE503" s="38"/>
    </row>
  </sheetData>
  <sheetProtection sheet="1" autoFilter="0" formatColumns="0" formatRows="0" objects="1" scenarios="1" spinCount="100000" saltValue="bNYsUtB7xrMOfUMOuuGRURxacmbQQQldIpoEBSpx2Mp1vnteWKvclwmtAfsgz5f5no5bX6hsVvI0rQhqHK9xjw==" hashValue="usTxHj/lRyuQib8mPh/FAzBuwE/uiX05GHgtytEDLjGnKfEEMy8A/sISXANsPg/nthFhngukL78Mk6LSc2hnhA==" algorithmName="SHA-512" password="CC35"/>
  <autoFilter ref="C142:K502"/>
  <mergeCells count="9">
    <mergeCell ref="E7:H7"/>
    <mergeCell ref="E9:H9"/>
    <mergeCell ref="E18:H18"/>
    <mergeCell ref="E27:H27"/>
    <mergeCell ref="E85:H85"/>
    <mergeCell ref="E87:H87"/>
    <mergeCell ref="E133:H133"/>
    <mergeCell ref="E135:H13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103</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3299</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ROUND(J130,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ROUND((SUM(BE130:BE292)),  2)</f>
        <v>0</v>
      </c>
      <c r="G33" s="38"/>
      <c r="H33" s="38"/>
      <c r="I33" s="155">
        <v>0.20999999999999999</v>
      </c>
      <c r="J33" s="154">
        <f>ROUND(((SUM(BE130:BE292))*I33),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ROUND((SUM(BF130:BF292)),  2)</f>
        <v>0</v>
      </c>
      <c r="G34" s="38"/>
      <c r="H34" s="38"/>
      <c r="I34" s="155">
        <v>0.14999999999999999</v>
      </c>
      <c r="J34" s="154">
        <f>ROUND(((SUM(BF130:BF292))*I34),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ROUND((SUM(BG130:BG292)),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ROUND((SUM(BH130:BH292)),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ROUND((SUM(BI130:BI292)),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SO 01 - 6-OBJEKT HZ - VZDUCHOTECHNIKA</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J130</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3300</v>
      </c>
      <c r="E97" s="182"/>
      <c r="F97" s="182"/>
      <c r="G97" s="182"/>
      <c r="H97" s="182"/>
      <c r="I97" s="182"/>
      <c r="J97" s="183">
        <f>J131</f>
        <v>0</v>
      </c>
      <c r="K97" s="180"/>
      <c r="L97" s="184"/>
      <c r="S97" s="9"/>
      <c r="T97" s="9"/>
      <c r="U97" s="9"/>
      <c r="V97" s="9"/>
      <c r="W97" s="9"/>
      <c r="X97" s="9"/>
      <c r="Y97" s="9"/>
      <c r="Z97" s="9"/>
      <c r="AA97" s="9"/>
      <c r="AB97" s="9"/>
      <c r="AC97" s="9"/>
      <c r="AD97" s="9"/>
      <c r="AE97" s="9"/>
    </row>
    <row r="98" hidden="1" s="10" customFormat="1" ht="19.92" customHeight="1">
      <c r="A98" s="10"/>
      <c r="B98" s="185"/>
      <c r="C98" s="186"/>
      <c r="D98" s="187" t="s">
        <v>3301</v>
      </c>
      <c r="E98" s="188"/>
      <c r="F98" s="188"/>
      <c r="G98" s="188"/>
      <c r="H98" s="188"/>
      <c r="I98" s="188"/>
      <c r="J98" s="189">
        <f>J176</f>
        <v>0</v>
      </c>
      <c r="K98" s="186"/>
      <c r="L98" s="190"/>
      <c r="S98" s="10"/>
      <c r="T98" s="10"/>
      <c r="U98" s="10"/>
      <c r="V98" s="10"/>
      <c r="W98" s="10"/>
      <c r="X98" s="10"/>
      <c r="Y98" s="10"/>
      <c r="Z98" s="10"/>
      <c r="AA98" s="10"/>
      <c r="AB98" s="10"/>
      <c r="AC98" s="10"/>
      <c r="AD98" s="10"/>
      <c r="AE98" s="10"/>
    </row>
    <row r="99" hidden="1" s="9" customFormat="1" ht="24.96" customHeight="1">
      <c r="A99" s="9"/>
      <c r="B99" s="179"/>
      <c r="C99" s="180"/>
      <c r="D99" s="181" t="s">
        <v>3302</v>
      </c>
      <c r="E99" s="182"/>
      <c r="F99" s="182"/>
      <c r="G99" s="182"/>
      <c r="H99" s="182"/>
      <c r="I99" s="182"/>
      <c r="J99" s="183">
        <f>J177</f>
        <v>0</v>
      </c>
      <c r="K99" s="180"/>
      <c r="L99" s="184"/>
      <c r="S99" s="9"/>
      <c r="T99" s="9"/>
      <c r="U99" s="9"/>
      <c r="V99" s="9"/>
      <c r="W99" s="9"/>
      <c r="X99" s="9"/>
      <c r="Y99" s="9"/>
      <c r="Z99" s="9"/>
      <c r="AA99" s="9"/>
      <c r="AB99" s="9"/>
      <c r="AC99" s="9"/>
      <c r="AD99" s="9"/>
      <c r="AE99" s="9"/>
    </row>
    <row r="100" hidden="1" s="10" customFormat="1" ht="19.92" customHeight="1">
      <c r="A100" s="10"/>
      <c r="B100" s="185"/>
      <c r="C100" s="186"/>
      <c r="D100" s="187" t="s">
        <v>3303</v>
      </c>
      <c r="E100" s="188"/>
      <c r="F100" s="188"/>
      <c r="G100" s="188"/>
      <c r="H100" s="188"/>
      <c r="I100" s="188"/>
      <c r="J100" s="189">
        <f>J212</f>
        <v>0</v>
      </c>
      <c r="K100" s="186"/>
      <c r="L100" s="190"/>
      <c r="S100" s="10"/>
      <c r="T100" s="10"/>
      <c r="U100" s="10"/>
      <c r="V100" s="10"/>
      <c r="W100" s="10"/>
      <c r="X100" s="10"/>
      <c r="Y100" s="10"/>
      <c r="Z100" s="10"/>
      <c r="AA100" s="10"/>
      <c r="AB100" s="10"/>
      <c r="AC100" s="10"/>
      <c r="AD100" s="10"/>
      <c r="AE100" s="10"/>
    </row>
    <row r="101" hidden="1" s="9" customFormat="1" ht="24.96" customHeight="1">
      <c r="A101" s="9"/>
      <c r="B101" s="179"/>
      <c r="C101" s="180"/>
      <c r="D101" s="181" t="s">
        <v>3304</v>
      </c>
      <c r="E101" s="182"/>
      <c r="F101" s="182"/>
      <c r="G101" s="182"/>
      <c r="H101" s="182"/>
      <c r="I101" s="182"/>
      <c r="J101" s="183">
        <f>J213</f>
        <v>0</v>
      </c>
      <c r="K101" s="180"/>
      <c r="L101" s="184"/>
      <c r="S101" s="9"/>
      <c r="T101" s="9"/>
      <c r="U101" s="9"/>
      <c r="V101" s="9"/>
      <c r="W101" s="9"/>
      <c r="X101" s="9"/>
      <c r="Y101" s="9"/>
      <c r="Z101" s="9"/>
      <c r="AA101" s="9"/>
      <c r="AB101" s="9"/>
      <c r="AC101" s="9"/>
      <c r="AD101" s="9"/>
      <c r="AE101" s="9"/>
    </row>
    <row r="102" hidden="1" s="10" customFormat="1" ht="19.92" customHeight="1">
      <c r="A102" s="10"/>
      <c r="B102" s="185"/>
      <c r="C102" s="186"/>
      <c r="D102" s="187" t="s">
        <v>3305</v>
      </c>
      <c r="E102" s="188"/>
      <c r="F102" s="188"/>
      <c r="G102" s="188"/>
      <c r="H102" s="188"/>
      <c r="I102" s="188"/>
      <c r="J102" s="189">
        <f>J240</f>
        <v>0</v>
      </c>
      <c r="K102" s="186"/>
      <c r="L102" s="190"/>
      <c r="S102" s="10"/>
      <c r="T102" s="10"/>
      <c r="U102" s="10"/>
      <c r="V102" s="10"/>
      <c r="W102" s="10"/>
      <c r="X102" s="10"/>
      <c r="Y102" s="10"/>
      <c r="Z102" s="10"/>
      <c r="AA102" s="10"/>
      <c r="AB102" s="10"/>
      <c r="AC102" s="10"/>
      <c r="AD102" s="10"/>
      <c r="AE102" s="10"/>
    </row>
    <row r="103" hidden="1" s="9" customFormat="1" ht="24.96" customHeight="1">
      <c r="A103" s="9"/>
      <c r="B103" s="179"/>
      <c r="C103" s="180"/>
      <c r="D103" s="181" t="s">
        <v>3306</v>
      </c>
      <c r="E103" s="182"/>
      <c r="F103" s="182"/>
      <c r="G103" s="182"/>
      <c r="H103" s="182"/>
      <c r="I103" s="182"/>
      <c r="J103" s="183">
        <f>J241</f>
        <v>0</v>
      </c>
      <c r="K103" s="180"/>
      <c r="L103" s="184"/>
      <c r="S103" s="9"/>
      <c r="T103" s="9"/>
      <c r="U103" s="9"/>
      <c r="V103" s="9"/>
      <c r="W103" s="9"/>
      <c r="X103" s="9"/>
      <c r="Y103" s="9"/>
      <c r="Z103" s="9"/>
      <c r="AA103" s="9"/>
      <c r="AB103" s="9"/>
      <c r="AC103" s="9"/>
      <c r="AD103" s="9"/>
      <c r="AE103" s="9"/>
    </row>
    <row r="104" hidden="1" s="10" customFormat="1" ht="19.92" customHeight="1">
      <c r="A104" s="10"/>
      <c r="B104" s="185"/>
      <c r="C104" s="186"/>
      <c r="D104" s="187" t="s">
        <v>3307</v>
      </c>
      <c r="E104" s="188"/>
      <c r="F104" s="188"/>
      <c r="G104" s="188"/>
      <c r="H104" s="188"/>
      <c r="I104" s="188"/>
      <c r="J104" s="189">
        <f>J252</f>
        <v>0</v>
      </c>
      <c r="K104" s="186"/>
      <c r="L104" s="190"/>
      <c r="S104" s="10"/>
      <c r="T104" s="10"/>
      <c r="U104" s="10"/>
      <c r="V104" s="10"/>
      <c r="W104" s="10"/>
      <c r="X104" s="10"/>
      <c r="Y104" s="10"/>
      <c r="Z104" s="10"/>
      <c r="AA104" s="10"/>
      <c r="AB104" s="10"/>
      <c r="AC104" s="10"/>
      <c r="AD104" s="10"/>
      <c r="AE104" s="10"/>
    </row>
    <row r="105" hidden="1" s="9" customFormat="1" ht="24.96" customHeight="1">
      <c r="A105" s="9"/>
      <c r="B105" s="179"/>
      <c r="C105" s="180"/>
      <c r="D105" s="181" t="s">
        <v>3308</v>
      </c>
      <c r="E105" s="182"/>
      <c r="F105" s="182"/>
      <c r="G105" s="182"/>
      <c r="H105" s="182"/>
      <c r="I105" s="182"/>
      <c r="J105" s="183">
        <f>J253</f>
        <v>0</v>
      </c>
      <c r="K105" s="180"/>
      <c r="L105" s="184"/>
      <c r="S105" s="9"/>
      <c r="T105" s="9"/>
      <c r="U105" s="9"/>
      <c r="V105" s="9"/>
      <c r="W105" s="9"/>
      <c r="X105" s="9"/>
      <c r="Y105" s="9"/>
      <c r="Z105" s="9"/>
      <c r="AA105" s="9"/>
      <c r="AB105" s="9"/>
      <c r="AC105" s="9"/>
      <c r="AD105" s="9"/>
      <c r="AE105" s="9"/>
    </row>
    <row r="106" hidden="1" s="10" customFormat="1" ht="19.92" customHeight="1">
      <c r="A106" s="10"/>
      <c r="B106" s="185"/>
      <c r="C106" s="186"/>
      <c r="D106" s="187" t="s">
        <v>3309</v>
      </c>
      <c r="E106" s="188"/>
      <c r="F106" s="188"/>
      <c r="G106" s="188"/>
      <c r="H106" s="188"/>
      <c r="I106" s="188"/>
      <c r="J106" s="189">
        <f>J272</f>
        <v>0</v>
      </c>
      <c r="K106" s="186"/>
      <c r="L106" s="190"/>
      <c r="S106" s="10"/>
      <c r="T106" s="10"/>
      <c r="U106" s="10"/>
      <c r="V106" s="10"/>
      <c r="W106" s="10"/>
      <c r="X106" s="10"/>
      <c r="Y106" s="10"/>
      <c r="Z106" s="10"/>
      <c r="AA106" s="10"/>
      <c r="AB106" s="10"/>
      <c r="AC106" s="10"/>
      <c r="AD106" s="10"/>
      <c r="AE106" s="10"/>
    </row>
    <row r="107" hidden="1" s="9" customFormat="1" ht="24.96" customHeight="1">
      <c r="A107" s="9"/>
      <c r="B107" s="179"/>
      <c r="C107" s="180"/>
      <c r="D107" s="181" t="s">
        <v>3310</v>
      </c>
      <c r="E107" s="182"/>
      <c r="F107" s="182"/>
      <c r="G107" s="182"/>
      <c r="H107" s="182"/>
      <c r="I107" s="182"/>
      <c r="J107" s="183">
        <f>J273</f>
        <v>0</v>
      </c>
      <c r="K107" s="180"/>
      <c r="L107" s="184"/>
      <c r="S107" s="9"/>
      <c r="T107" s="9"/>
      <c r="U107" s="9"/>
      <c r="V107" s="9"/>
      <c r="W107" s="9"/>
      <c r="X107" s="9"/>
      <c r="Y107" s="9"/>
      <c r="Z107" s="9"/>
      <c r="AA107" s="9"/>
      <c r="AB107" s="9"/>
      <c r="AC107" s="9"/>
      <c r="AD107" s="9"/>
      <c r="AE107" s="9"/>
    </row>
    <row r="108" hidden="1" s="10" customFormat="1" ht="19.92" customHeight="1">
      <c r="A108" s="10"/>
      <c r="B108" s="185"/>
      <c r="C108" s="186"/>
      <c r="D108" s="187" t="s">
        <v>3311</v>
      </c>
      <c r="E108" s="188"/>
      <c r="F108" s="188"/>
      <c r="G108" s="188"/>
      <c r="H108" s="188"/>
      <c r="I108" s="188"/>
      <c r="J108" s="189">
        <f>J284</f>
        <v>0</v>
      </c>
      <c r="K108" s="186"/>
      <c r="L108" s="190"/>
      <c r="S108" s="10"/>
      <c r="T108" s="10"/>
      <c r="U108" s="10"/>
      <c r="V108" s="10"/>
      <c r="W108" s="10"/>
      <c r="X108" s="10"/>
      <c r="Y108" s="10"/>
      <c r="Z108" s="10"/>
      <c r="AA108" s="10"/>
      <c r="AB108" s="10"/>
      <c r="AC108" s="10"/>
      <c r="AD108" s="10"/>
      <c r="AE108" s="10"/>
    </row>
    <row r="109" hidden="1" s="9" customFormat="1" ht="24.96" customHeight="1">
      <c r="A109" s="9"/>
      <c r="B109" s="179"/>
      <c r="C109" s="180"/>
      <c r="D109" s="181" t="s">
        <v>3312</v>
      </c>
      <c r="E109" s="182"/>
      <c r="F109" s="182"/>
      <c r="G109" s="182"/>
      <c r="H109" s="182"/>
      <c r="I109" s="182"/>
      <c r="J109" s="183">
        <f>J285</f>
        <v>0</v>
      </c>
      <c r="K109" s="180"/>
      <c r="L109" s="184"/>
      <c r="S109" s="9"/>
      <c r="T109" s="9"/>
      <c r="U109" s="9"/>
      <c r="V109" s="9"/>
      <c r="W109" s="9"/>
      <c r="X109" s="9"/>
      <c r="Y109" s="9"/>
      <c r="Z109" s="9"/>
      <c r="AA109" s="9"/>
      <c r="AB109" s="9"/>
      <c r="AC109" s="9"/>
      <c r="AD109" s="9"/>
      <c r="AE109" s="9"/>
    </row>
    <row r="110" hidden="1" s="10" customFormat="1" ht="19.92" customHeight="1">
      <c r="A110" s="10"/>
      <c r="B110" s="185"/>
      <c r="C110" s="186"/>
      <c r="D110" s="187" t="s">
        <v>3313</v>
      </c>
      <c r="E110" s="188"/>
      <c r="F110" s="188"/>
      <c r="G110" s="188"/>
      <c r="H110" s="188"/>
      <c r="I110" s="188"/>
      <c r="J110" s="189">
        <f>J292</f>
        <v>0</v>
      </c>
      <c r="K110" s="186"/>
      <c r="L110" s="190"/>
      <c r="S110" s="10"/>
      <c r="T110" s="10"/>
      <c r="U110" s="10"/>
      <c r="V110" s="10"/>
      <c r="W110" s="10"/>
      <c r="X110" s="10"/>
      <c r="Y110" s="10"/>
      <c r="Z110" s="10"/>
      <c r="AA110" s="10"/>
      <c r="AB110" s="10"/>
      <c r="AC110" s="10"/>
      <c r="AD110" s="10"/>
      <c r="AE110" s="10"/>
    </row>
    <row r="111" hidden="1" s="2" customFormat="1" ht="21.84" customHeight="1">
      <c r="A111" s="38"/>
      <c r="B111" s="39"/>
      <c r="C111" s="40"/>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hidden="1" s="2" customFormat="1" ht="6.96" customHeight="1">
      <c r="A112" s="38"/>
      <c r="B112" s="66"/>
      <c r="C112" s="67"/>
      <c r="D112" s="67"/>
      <c r="E112" s="67"/>
      <c r="F112" s="67"/>
      <c r="G112" s="67"/>
      <c r="H112" s="67"/>
      <c r="I112" s="67"/>
      <c r="J112" s="67"/>
      <c r="K112" s="67"/>
      <c r="L112" s="63"/>
      <c r="S112" s="38"/>
      <c r="T112" s="38"/>
      <c r="U112" s="38"/>
      <c r="V112" s="38"/>
      <c r="W112" s="38"/>
      <c r="X112" s="38"/>
      <c r="Y112" s="38"/>
      <c r="Z112" s="38"/>
      <c r="AA112" s="38"/>
      <c r="AB112" s="38"/>
      <c r="AC112" s="38"/>
      <c r="AD112" s="38"/>
      <c r="AE112" s="38"/>
    </row>
    <row r="113" hidden="1"/>
    <row r="114" hidden="1"/>
    <row r="115" hidden="1"/>
    <row r="116" s="2" customFormat="1" ht="6.96" customHeight="1">
      <c r="A116" s="38"/>
      <c r="B116" s="68"/>
      <c r="C116" s="69"/>
      <c r="D116" s="69"/>
      <c r="E116" s="69"/>
      <c r="F116" s="69"/>
      <c r="G116" s="69"/>
      <c r="H116" s="69"/>
      <c r="I116" s="69"/>
      <c r="J116" s="69"/>
      <c r="K116" s="69"/>
      <c r="L116" s="63"/>
      <c r="S116" s="38"/>
      <c r="T116" s="38"/>
      <c r="U116" s="38"/>
      <c r="V116" s="38"/>
      <c r="W116" s="38"/>
      <c r="X116" s="38"/>
      <c r="Y116" s="38"/>
      <c r="Z116" s="38"/>
      <c r="AA116" s="38"/>
      <c r="AB116" s="38"/>
      <c r="AC116" s="38"/>
      <c r="AD116" s="38"/>
      <c r="AE116" s="38"/>
    </row>
    <row r="117" s="2" customFormat="1" ht="24.96" customHeight="1">
      <c r="A117" s="38"/>
      <c r="B117" s="39"/>
      <c r="C117" s="23" t="s">
        <v>147</v>
      </c>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6.96"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12" customHeight="1">
      <c r="A119" s="38"/>
      <c r="B119" s="39"/>
      <c r="C119" s="32" t="s">
        <v>16</v>
      </c>
      <c r="D119" s="40"/>
      <c r="E119" s="40"/>
      <c r="F119" s="40"/>
      <c r="G119" s="40"/>
      <c r="H119" s="40"/>
      <c r="I119" s="40"/>
      <c r="J119" s="40"/>
      <c r="K119" s="40"/>
      <c r="L119" s="63"/>
      <c r="S119" s="38"/>
      <c r="T119" s="38"/>
      <c r="U119" s="38"/>
      <c r="V119" s="38"/>
      <c r="W119" s="38"/>
      <c r="X119" s="38"/>
      <c r="Y119" s="38"/>
      <c r="Z119" s="38"/>
      <c r="AA119" s="38"/>
      <c r="AB119" s="38"/>
      <c r="AC119" s="38"/>
      <c r="AD119" s="38"/>
      <c r="AE119" s="38"/>
    </row>
    <row r="120" s="2" customFormat="1" ht="26.25" customHeight="1">
      <c r="A120" s="38"/>
      <c r="B120" s="39"/>
      <c r="C120" s="40"/>
      <c r="D120" s="40"/>
      <c r="E120" s="174" t="str">
        <f>E7</f>
        <v>STAVEBNÍ ÚPRAVY HASIČSKÉ ZBROJNICE HEŘMANICE - SLEZSKÁ OSTRAVA</v>
      </c>
      <c r="F120" s="32"/>
      <c r="G120" s="32"/>
      <c r="H120" s="32"/>
      <c r="I120" s="40"/>
      <c r="J120" s="40"/>
      <c r="K120" s="40"/>
      <c r="L120" s="63"/>
      <c r="S120" s="38"/>
      <c r="T120" s="38"/>
      <c r="U120" s="38"/>
      <c r="V120" s="38"/>
      <c r="W120" s="38"/>
      <c r="X120" s="38"/>
      <c r="Y120" s="38"/>
      <c r="Z120" s="38"/>
      <c r="AA120" s="38"/>
      <c r="AB120" s="38"/>
      <c r="AC120" s="38"/>
      <c r="AD120" s="38"/>
      <c r="AE120" s="38"/>
    </row>
    <row r="121" s="2" customFormat="1" ht="12" customHeight="1">
      <c r="A121" s="38"/>
      <c r="B121" s="39"/>
      <c r="C121" s="32" t="s">
        <v>129</v>
      </c>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2" customFormat="1" ht="16.5" customHeight="1">
      <c r="A122" s="38"/>
      <c r="B122" s="39"/>
      <c r="C122" s="40"/>
      <c r="D122" s="40"/>
      <c r="E122" s="76" t="str">
        <f>E9</f>
        <v>SO 01 - 6-OBJEKT HZ - VZDUCHOTECHNIKA</v>
      </c>
      <c r="F122" s="40"/>
      <c r="G122" s="40"/>
      <c r="H122" s="40"/>
      <c r="I122" s="40"/>
      <c r="J122" s="40"/>
      <c r="K122" s="40"/>
      <c r="L122" s="63"/>
      <c r="S122" s="38"/>
      <c r="T122" s="38"/>
      <c r="U122" s="38"/>
      <c r="V122" s="38"/>
      <c r="W122" s="38"/>
      <c r="X122" s="38"/>
      <c r="Y122" s="38"/>
      <c r="Z122" s="38"/>
      <c r="AA122" s="38"/>
      <c r="AB122" s="38"/>
      <c r="AC122" s="38"/>
      <c r="AD122" s="38"/>
      <c r="AE122" s="38"/>
    </row>
    <row r="123" s="2" customFormat="1" ht="6.96" customHeight="1">
      <c r="A123" s="38"/>
      <c r="B123" s="39"/>
      <c r="C123" s="40"/>
      <c r="D123" s="40"/>
      <c r="E123" s="40"/>
      <c r="F123" s="40"/>
      <c r="G123" s="40"/>
      <c r="H123" s="40"/>
      <c r="I123" s="40"/>
      <c r="J123" s="40"/>
      <c r="K123" s="40"/>
      <c r="L123" s="63"/>
      <c r="S123" s="38"/>
      <c r="T123" s="38"/>
      <c r="U123" s="38"/>
      <c r="V123" s="38"/>
      <c r="W123" s="38"/>
      <c r="X123" s="38"/>
      <c r="Y123" s="38"/>
      <c r="Z123" s="38"/>
      <c r="AA123" s="38"/>
      <c r="AB123" s="38"/>
      <c r="AC123" s="38"/>
      <c r="AD123" s="38"/>
      <c r="AE123" s="38"/>
    </row>
    <row r="124" s="2" customFormat="1" ht="12" customHeight="1">
      <c r="A124" s="38"/>
      <c r="B124" s="39"/>
      <c r="C124" s="32" t="s">
        <v>20</v>
      </c>
      <c r="D124" s="40"/>
      <c r="E124" s="40"/>
      <c r="F124" s="27" t="str">
        <f>F12</f>
        <v>SLEZSKÁ OSTRAVA</v>
      </c>
      <c r="G124" s="40"/>
      <c r="H124" s="40"/>
      <c r="I124" s="32" t="s">
        <v>22</v>
      </c>
      <c r="J124" s="79" t="str">
        <f>IF(J12="","",J12)</f>
        <v>10. 8. 2023</v>
      </c>
      <c r="K124" s="40"/>
      <c r="L124" s="63"/>
      <c r="S124" s="38"/>
      <c r="T124" s="38"/>
      <c r="U124" s="38"/>
      <c r="V124" s="38"/>
      <c r="W124" s="38"/>
      <c r="X124" s="38"/>
      <c r="Y124" s="38"/>
      <c r="Z124" s="38"/>
      <c r="AA124" s="38"/>
      <c r="AB124" s="38"/>
      <c r="AC124" s="38"/>
      <c r="AD124" s="38"/>
      <c r="AE124" s="38"/>
    </row>
    <row r="125" s="2" customFormat="1" ht="6.96" customHeight="1">
      <c r="A125" s="38"/>
      <c r="B125" s="39"/>
      <c r="C125" s="40"/>
      <c r="D125" s="40"/>
      <c r="E125" s="40"/>
      <c r="F125" s="40"/>
      <c r="G125" s="40"/>
      <c r="H125" s="40"/>
      <c r="I125" s="40"/>
      <c r="J125" s="40"/>
      <c r="K125" s="40"/>
      <c r="L125" s="63"/>
      <c r="S125" s="38"/>
      <c r="T125" s="38"/>
      <c r="U125" s="38"/>
      <c r="V125" s="38"/>
      <c r="W125" s="38"/>
      <c r="X125" s="38"/>
      <c r="Y125" s="38"/>
      <c r="Z125" s="38"/>
      <c r="AA125" s="38"/>
      <c r="AB125" s="38"/>
      <c r="AC125" s="38"/>
      <c r="AD125" s="38"/>
      <c r="AE125" s="38"/>
    </row>
    <row r="126" s="2" customFormat="1" ht="15.15" customHeight="1">
      <c r="A126" s="38"/>
      <c r="B126" s="39"/>
      <c r="C126" s="32" t="s">
        <v>24</v>
      </c>
      <c r="D126" s="40"/>
      <c r="E126" s="40"/>
      <c r="F126" s="27" t="str">
        <f>E15</f>
        <v>SMO - SLEZSKÁ OSTRAVA</v>
      </c>
      <c r="G126" s="40"/>
      <c r="H126" s="40"/>
      <c r="I126" s="32" t="s">
        <v>30</v>
      </c>
      <c r="J126" s="36" t="str">
        <f>E21</f>
        <v>SPAN s.r.o.</v>
      </c>
      <c r="K126" s="40"/>
      <c r="L126" s="63"/>
      <c r="S126" s="38"/>
      <c r="T126" s="38"/>
      <c r="U126" s="38"/>
      <c r="V126" s="38"/>
      <c r="W126" s="38"/>
      <c r="X126" s="38"/>
      <c r="Y126" s="38"/>
      <c r="Z126" s="38"/>
      <c r="AA126" s="38"/>
      <c r="AB126" s="38"/>
      <c r="AC126" s="38"/>
      <c r="AD126" s="38"/>
      <c r="AE126" s="38"/>
    </row>
    <row r="127" s="2" customFormat="1" ht="15.15" customHeight="1">
      <c r="A127" s="38"/>
      <c r="B127" s="39"/>
      <c r="C127" s="32" t="s">
        <v>28</v>
      </c>
      <c r="D127" s="40"/>
      <c r="E127" s="40"/>
      <c r="F127" s="27" t="str">
        <f>IF(E18="","",E18)</f>
        <v>Vyplň údaj</v>
      </c>
      <c r="G127" s="40"/>
      <c r="H127" s="40"/>
      <c r="I127" s="32" t="s">
        <v>35</v>
      </c>
      <c r="J127" s="36" t="str">
        <f>E24</f>
        <v>SPAN S.R.O.</v>
      </c>
      <c r="K127" s="40"/>
      <c r="L127" s="63"/>
      <c r="S127" s="38"/>
      <c r="T127" s="38"/>
      <c r="U127" s="38"/>
      <c r="V127" s="38"/>
      <c r="W127" s="38"/>
      <c r="X127" s="38"/>
      <c r="Y127" s="38"/>
      <c r="Z127" s="38"/>
      <c r="AA127" s="38"/>
      <c r="AB127" s="38"/>
      <c r="AC127" s="38"/>
      <c r="AD127" s="38"/>
      <c r="AE127" s="38"/>
    </row>
    <row r="128" s="2" customFormat="1" ht="10.32" customHeight="1">
      <c r="A128" s="38"/>
      <c r="B128" s="39"/>
      <c r="C128" s="40"/>
      <c r="D128" s="40"/>
      <c r="E128" s="40"/>
      <c r="F128" s="40"/>
      <c r="G128" s="40"/>
      <c r="H128" s="40"/>
      <c r="I128" s="40"/>
      <c r="J128" s="40"/>
      <c r="K128" s="40"/>
      <c r="L128" s="63"/>
      <c r="S128" s="38"/>
      <c r="T128" s="38"/>
      <c r="U128" s="38"/>
      <c r="V128" s="38"/>
      <c r="W128" s="38"/>
      <c r="X128" s="38"/>
      <c r="Y128" s="38"/>
      <c r="Z128" s="38"/>
      <c r="AA128" s="38"/>
      <c r="AB128" s="38"/>
      <c r="AC128" s="38"/>
      <c r="AD128" s="38"/>
      <c r="AE128" s="38"/>
    </row>
    <row r="129" s="11" customFormat="1" ht="29.28" customHeight="1">
      <c r="A129" s="191"/>
      <c r="B129" s="192"/>
      <c r="C129" s="193" t="s">
        <v>148</v>
      </c>
      <c r="D129" s="194" t="s">
        <v>63</v>
      </c>
      <c r="E129" s="194" t="s">
        <v>59</v>
      </c>
      <c r="F129" s="194" t="s">
        <v>60</v>
      </c>
      <c r="G129" s="194" t="s">
        <v>149</v>
      </c>
      <c r="H129" s="194" t="s">
        <v>150</v>
      </c>
      <c r="I129" s="194" t="s">
        <v>151</v>
      </c>
      <c r="J129" s="194" t="s">
        <v>133</v>
      </c>
      <c r="K129" s="195" t="s">
        <v>152</v>
      </c>
      <c r="L129" s="196"/>
      <c r="M129" s="100" t="s">
        <v>1</v>
      </c>
      <c r="N129" s="101" t="s">
        <v>42</v>
      </c>
      <c r="O129" s="101" t="s">
        <v>153</v>
      </c>
      <c r="P129" s="101" t="s">
        <v>154</v>
      </c>
      <c r="Q129" s="101" t="s">
        <v>155</v>
      </c>
      <c r="R129" s="101" t="s">
        <v>156</v>
      </c>
      <c r="S129" s="101" t="s">
        <v>157</v>
      </c>
      <c r="T129" s="102" t="s">
        <v>158</v>
      </c>
      <c r="U129" s="191"/>
      <c r="V129" s="191"/>
      <c r="W129" s="191"/>
      <c r="X129" s="191"/>
      <c r="Y129" s="191"/>
      <c r="Z129" s="191"/>
      <c r="AA129" s="191"/>
      <c r="AB129" s="191"/>
      <c r="AC129" s="191"/>
      <c r="AD129" s="191"/>
      <c r="AE129" s="191"/>
    </row>
    <row r="130" s="2" customFormat="1" ht="22.8" customHeight="1">
      <c r="A130" s="38"/>
      <c r="B130" s="39"/>
      <c r="C130" s="107" t="s">
        <v>159</v>
      </c>
      <c r="D130" s="40"/>
      <c r="E130" s="40"/>
      <c r="F130" s="40"/>
      <c r="G130" s="40"/>
      <c r="H130" s="40"/>
      <c r="I130" s="40"/>
      <c r="J130" s="197">
        <f>BK130</f>
        <v>0</v>
      </c>
      <c r="K130" s="40"/>
      <c r="L130" s="44"/>
      <c r="M130" s="103"/>
      <c r="N130" s="198"/>
      <c r="O130" s="104"/>
      <c r="P130" s="199">
        <f>P131+P177+P213+P241+P253+P273+P285</f>
        <v>0</v>
      </c>
      <c r="Q130" s="104"/>
      <c r="R130" s="199">
        <f>R131+R177+R213+R241+R253+R273+R285</f>
        <v>0.0071399999999999996</v>
      </c>
      <c r="S130" s="104"/>
      <c r="T130" s="200">
        <f>T131+T177+T213+T241+T253+T273+T285</f>
        <v>0</v>
      </c>
      <c r="U130" s="38"/>
      <c r="V130" s="38"/>
      <c r="W130" s="38"/>
      <c r="X130" s="38"/>
      <c r="Y130" s="38"/>
      <c r="Z130" s="38"/>
      <c r="AA130" s="38"/>
      <c r="AB130" s="38"/>
      <c r="AC130" s="38"/>
      <c r="AD130" s="38"/>
      <c r="AE130" s="38"/>
      <c r="AT130" s="17" t="s">
        <v>77</v>
      </c>
      <c r="AU130" s="17" t="s">
        <v>135</v>
      </c>
      <c r="BK130" s="201">
        <f>BK131+BK177+BK213+BK241+BK253+BK273+BK285</f>
        <v>0</v>
      </c>
    </row>
    <row r="131" s="12" customFormat="1" ht="25.92" customHeight="1">
      <c r="A131" s="12"/>
      <c r="B131" s="202"/>
      <c r="C131" s="203"/>
      <c r="D131" s="204" t="s">
        <v>77</v>
      </c>
      <c r="E131" s="205" t="s">
        <v>3314</v>
      </c>
      <c r="F131" s="205" t="s">
        <v>3315</v>
      </c>
      <c r="G131" s="203"/>
      <c r="H131" s="203"/>
      <c r="I131" s="206"/>
      <c r="J131" s="207">
        <f>BK131</f>
        <v>0</v>
      </c>
      <c r="K131" s="203"/>
      <c r="L131" s="208"/>
      <c r="M131" s="209"/>
      <c r="N131" s="210"/>
      <c r="O131" s="210"/>
      <c r="P131" s="211">
        <f>SUM(P132:P176)</f>
        <v>0</v>
      </c>
      <c r="Q131" s="210"/>
      <c r="R131" s="211">
        <f>SUM(R132:R176)</f>
        <v>0.00016000000000000001</v>
      </c>
      <c r="S131" s="210"/>
      <c r="T131" s="212">
        <f>SUM(T132:T176)</f>
        <v>0</v>
      </c>
      <c r="U131" s="12"/>
      <c r="V131" s="12"/>
      <c r="W131" s="12"/>
      <c r="X131" s="12"/>
      <c r="Y131" s="12"/>
      <c r="Z131" s="12"/>
      <c r="AA131" s="12"/>
      <c r="AB131" s="12"/>
      <c r="AC131" s="12"/>
      <c r="AD131" s="12"/>
      <c r="AE131" s="12"/>
      <c r="AR131" s="213" t="s">
        <v>88</v>
      </c>
      <c r="AT131" s="214" t="s">
        <v>77</v>
      </c>
      <c r="AU131" s="214" t="s">
        <v>78</v>
      </c>
      <c r="AY131" s="213" t="s">
        <v>162</v>
      </c>
      <c r="BK131" s="215">
        <f>SUM(BK132:BK176)</f>
        <v>0</v>
      </c>
    </row>
    <row r="132" s="2" customFormat="1" ht="76.35" customHeight="1">
      <c r="A132" s="38"/>
      <c r="B132" s="39"/>
      <c r="C132" s="218" t="s">
        <v>86</v>
      </c>
      <c r="D132" s="218" t="s">
        <v>165</v>
      </c>
      <c r="E132" s="219" t="s">
        <v>3316</v>
      </c>
      <c r="F132" s="220" t="s">
        <v>3317</v>
      </c>
      <c r="G132" s="221" t="s">
        <v>1677</v>
      </c>
      <c r="H132" s="222">
        <v>1</v>
      </c>
      <c r="I132" s="223"/>
      <c r="J132" s="224">
        <f>ROUND(I132*H132,2)</f>
        <v>0</v>
      </c>
      <c r="K132" s="220" t="s">
        <v>1</v>
      </c>
      <c r="L132" s="44"/>
      <c r="M132" s="225" t="s">
        <v>1</v>
      </c>
      <c r="N132" s="226" t="s">
        <v>43</v>
      </c>
      <c r="O132" s="91"/>
      <c r="P132" s="227">
        <f>O132*H132</f>
        <v>0</v>
      </c>
      <c r="Q132" s="227">
        <v>0</v>
      </c>
      <c r="R132" s="227">
        <f>Q132*H132</f>
        <v>0</v>
      </c>
      <c r="S132" s="227">
        <v>0</v>
      </c>
      <c r="T132" s="228">
        <f>S132*H132</f>
        <v>0</v>
      </c>
      <c r="U132" s="38"/>
      <c r="V132" s="38"/>
      <c r="W132" s="38"/>
      <c r="X132" s="38"/>
      <c r="Y132" s="38"/>
      <c r="Z132" s="38"/>
      <c r="AA132" s="38"/>
      <c r="AB132" s="38"/>
      <c r="AC132" s="38"/>
      <c r="AD132" s="38"/>
      <c r="AE132" s="38"/>
      <c r="AR132" s="229" t="s">
        <v>245</v>
      </c>
      <c r="AT132" s="229" t="s">
        <v>165</v>
      </c>
      <c r="AU132" s="229" t="s">
        <v>86</v>
      </c>
      <c r="AY132" s="17" t="s">
        <v>162</v>
      </c>
      <c r="BE132" s="230">
        <f>IF(N132="základní",J132,0)</f>
        <v>0</v>
      </c>
      <c r="BF132" s="230">
        <f>IF(N132="snížená",J132,0)</f>
        <v>0</v>
      </c>
      <c r="BG132" s="230">
        <f>IF(N132="zákl. přenesená",J132,0)</f>
        <v>0</v>
      </c>
      <c r="BH132" s="230">
        <f>IF(N132="sníž. přenesená",J132,0)</f>
        <v>0</v>
      </c>
      <c r="BI132" s="230">
        <f>IF(N132="nulová",J132,0)</f>
        <v>0</v>
      </c>
      <c r="BJ132" s="17" t="s">
        <v>86</v>
      </c>
      <c r="BK132" s="230">
        <f>ROUND(I132*H132,2)</f>
        <v>0</v>
      </c>
      <c r="BL132" s="17" t="s">
        <v>245</v>
      </c>
      <c r="BM132" s="229" t="s">
        <v>88</v>
      </c>
    </row>
    <row r="133" s="2" customFormat="1" ht="76.35" customHeight="1">
      <c r="A133" s="38"/>
      <c r="B133" s="39"/>
      <c r="C133" s="273" t="s">
        <v>88</v>
      </c>
      <c r="D133" s="273" t="s">
        <v>616</v>
      </c>
      <c r="E133" s="274" t="s">
        <v>3318</v>
      </c>
      <c r="F133" s="275" t="s">
        <v>3317</v>
      </c>
      <c r="G133" s="276" t="s">
        <v>1677</v>
      </c>
      <c r="H133" s="277">
        <v>1</v>
      </c>
      <c r="I133" s="278"/>
      <c r="J133" s="279">
        <f>ROUND(I133*H133,2)</f>
        <v>0</v>
      </c>
      <c r="K133" s="275" t="s">
        <v>1</v>
      </c>
      <c r="L133" s="280"/>
      <c r="M133" s="281" t="s">
        <v>1</v>
      </c>
      <c r="N133" s="282" t="s">
        <v>43</v>
      </c>
      <c r="O133" s="91"/>
      <c r="P133" s="227">
        <f>O133*H133</f>
        <v>0</v>
      </c>
      <c r="Q133" s="227">
        <v>0</v>
      </c>
      <c r="R133" s="227">
        <f>Q133*H133</f>
        <v>0</v>
      </c>
      <c r="S133" s="227">
        <v>0</v>
      </c>
      <c r="T133" s="228">
        <f>S133*H133</f>
        <v>0</v>
      </c>
      <c r="U133" s="38"/>
      <c r="V133" s="38"/>
      <c r="W133" s="38"/>
      <c r="X133" s="38"/>
      <c r="Y133" s="38"/>
      <c r="Z133" s="38"/>
      <c r="AA133" s="38"/>
      <c r="AB133" s="38"/>
      <c r="AC133" s="38"/>
      <c r="AD133" s="38"/>
      <c r="AE133" s="38"/>
      <c r="AR133" s="229" t="s">
        <v>318</v>
      </c>
      <c r="AT133" s="229" t="s">
        <v>616</v>
      </c>
      <c r="AU133" s="229" t="s">
        <v>86</v>
      </c>
      <c r="AY133" s="17" t="s">
        <v>162</v>
      </c>
      <c r="BE133" s="230">
        <f>IF(N133="základní",J133,0)</f>
        <v>0</v>
      </c>
      <c r="BF133" s="230">
        <f>IF(N133="snížená",J133,0)</f>
        <v>0</v>
      </c>
      <c r="BG133" s="230">
        <f>IF(N133="zákl. přenesená",J133,0)</f>
        <v>0</v>
      </c>
      <c r="BH133" s="230">
        <f>IF(N133="sníž. přenesená",J133,0)</f>
        <v>0</v>
      </c>
      <c r="BI133" s="230">
        <f>IF(N133="nulová",J133,0)</f>
        <v>0</v>
      </c>
      <c r="BJ133" s="17" t="s">
        <v>86</v>
      </c>
      <c r="BK133" s="230">
        <f>ROUND(I133*H133,2)</f>
        <v>0</v>
      </c>
      <c r="BL133" s="17" t="s">
        <v>245</v>
      </c>
      <c r="BM133" s="229" t="s">
        <v>170</v>
      </c>
    </row>
    <row r="134" s="2" customFormat="1" ht="66.75" customHeight="1">
      <c r="A134" s="38"/>
      <c r="B134" s="39"/>
      <c r="C134" s="218" t="s">
        <v>182</v>
      </c>
      <c r="D134" s="218" t="s">
        <v>165</v>
      </c>
      <c r="E134" s="219" t="s">
        <v>3319</v>
      </c>
      <c r="F134" s="220" t="s">
        <v>3320</v>
      </c>
      <c r="G134" s="221" t="s">
        <v>1677</v>
      </c>
      <c r="H134" s="222">
        <v>1</v>
      </c>
      <c r="I134" s="223"/>
      <c r="J134" s="224">
        <f>ROUND(I134*H134,2)</f>
        <v>0</v>
      </c>
      <c r="K134" s="220" t="s">
        <v>1</v>
      </c>
      <c r="L134" s="44"/>
      <c r="M134" s="225" t="s">
        <v>1</v>
      </c>
      <c r="N134" s="226" t="s">
        <v>43</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245</v>
      </c>
      <c r="AT134" s="229" t="s">
        <v>165</v>
      </c>
      <c r="AU134" s="229" t="s">
        <v>86</v>
      </c>
      <c r="AY134" s="17" t="s">
        <v>162</v>
      </c>
      <c r="BE134" s="230">
        <f>IF(N134="základní",J134,0)</f>
        <v>0</v>
      </c>
      <c r="BF134" s="230">
        <f>IF(N134="snížená",J134,0)</f>
        <v>0</v>
      </c>
      <c r="BG134" s="230">
        <f>IF(N134="zákl. přenesená",J134,0)</f>
        <v>0</v>
      </c>
      <c r="BH134" s="230">
        <f>IF(N134="sníž. přenesená",J134,0)</f>
        <v>0</v>
      </c>
      <c r="BI134" s="230">
        <f>IF(N134="nulová",J134,0)</f>
        <v>0</v>
      </c>
      <c r="BJ134" s="17" t="s">
        <v>86</v>
      </c>
      <c r="BK134" s="230">
        <f>ROUND(I134*H134,2)</f>
        <v>0</v>
      </c>
      <c r="BL134" s="17" t="s">
        <v>245</v>
      </c>
      <c r="BM134" s="229" t="s">
        <v>196</v>
      </c>
    </row>
    <row r="135" s="2" customFormat="1" ht="66.75" customHeight="1">
      <c r="A135" s="38"/>
      <c r="B135" s="39"/>
      <c r="C135" s="273" t="s">
        <v>170</v>
      </c>
      <c r="D135" s="273" t="s">
        <v>616</v>
      </c>
      <c r="E135" s="274" t="s">
        <v>3321</v>
      </c>
      <c r="F135" s="275" t="s">
        <v>3320</v>
      </c>
      <c r="G135" s="276" t="s">
        <v>1677</v>
      </c>
      <c r="H135" s="277">
        <v>1</v>
      </c>
      <c r="I135" s="278"/>
      <c r="J135" s="279">
        <f>ROUND(I135*H135,2)</f>
        <v>0</v>
      </c>
      <c r="K135" s="275" t="s">
        <v>1</v>
      </c>
      <c r="L135" s="280"/>
      <c r="M135" s="281" t="s">
        <v>1</v>
      </c>
      <c r="N135" s="282" t="s">
        <v>43</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318</v>
      </c>
      <c r="AT135" s="229" t="s">
        <v>616</v>
      </c>
      <c r="AU135" s="229" t="s">
        <v>86</v>
      </c>
      <c r="AY135" s="17" t="s">
        <v>162</v>
      </c>
      <c r="BE135" s="230">
        <f>IF(N135="základní",J135,0)</f>
        <v>0</v>
      </c>
      <c r="BF135" s="230">
        <f>IF(N135="snížená",J135,0)</f>
        <v>0</v>
      </c>
      <c r="BG135" s="230">
        <f>IF(N135="zákl. přenesená",J135,0)</f>
        <v>0</v>
      </c>
      <c r="BH135" s="230">
        <f>IF(N135="sníž. přenesená",J135,0)</f>
        <v>0</v>
      </c>
      <c r="BI135" s="230">
        <f>IF(N135="nulová",J135,0)</f>
        <v>0</v>
      </c>
      <c r="BJ135" s="17" t="s">
        <v>86</v>
      </c>
      <c r="BK135" s="230">
        <f>ROUND(I135*H135,2)</f>
        <v>0</v>
      </c>
      <c r="BL135" s="17" t="s">
        <v>245</v>
      </c>
      <c r="BM135" s="229" t="s">
        <v>205</v>
      </c>
    </row>
    <row r="136" s="2" customFormat="1" ht="62.7" customHeight="1">
      <c r="A136" s="38"/>
      <c r="B136" s="39"/>
      <c r="C136" s="218" t="s">
        <v>191</v>
      </c>
      <c r="D136" s="218" t="s">
        <v>165</v>
      </c>
      <c r="E136" s="219" t="s">
        <v>3322</v>
      </c>
      <c r="F136" s="220" t="s">
        <v>3323</v>
      </c>
      <c r="G136" s="221" t="s">
        <v>1677</v>
      </c>
      <c r="H136" s="222">
        <v>4</v>
      </c>
      <c r="I136" s="223"/>
      <c r="J136" s="224">
        <f>ROUND(I136*H136,2)</f>
        <v>0</v>
      </c>
      <c r="K136" s="220" t="s">
        <v>1</v>
      </c>
      <c r="L136" s="44"/>
      <c r="M136" s="225" t="s">
        <v>1</v>
      </c>
      <c r="N136" s="226" t="s">
        <v>43</v>
      </c>
      <c r="O136" s="91"/>
      <c r="P136" s="227">
        <f>O136*H136</f>
        <v>0</v>
      </c>
      <c r="Q136" s="227">
        <v>4.0000000000000003E-05</v>
      </c>
      <c r="R136" s="227">
        <f>Q136*H136</f>
        <v>0.00016000000000000001</v>
      </c>
      <c r="S136" s="227">
        <v>0</v>
      </c>
      <c r="T136" s="228">
        <f>S136*H136</f>
        <v>0</v>
      </c>
      <c r="U136" s="38"/>
      <c r="V136" s="38"/>
      <c r="W136" s="38"/>
      <c r="X136" s="38"/>
      <c r="Y136" s="38"/>
      <c r="Z136" s="38"/>
      <c r="AA136" s="38"/>
      <c r="AB136" s="38"/>
      <c r="AC136" s="38"/>
      <c r="AD136" s="38"/>
      <c r="AE136" s="38"/>
      <c r="AR136" s="229" t="s">
        <v>245</v>
      </c>
      <c r="AT136" s="229" t="s">
        <v>165</v>
      </c>
      <c r="AU136" s="229" t="s">
        <v>86</v>
      </c>
      <c r="AY136" s="17" t="s">
        <v>162</v>
      </c>
      <c r="BE136" s="230">
        <f>IF(N136="základní",J136,0)</f>
        <v>0</v>
      </c>
      <c r="BF136" s="230">
        <f>IF(N136="snížená",J136,0)</f>
        <v>0</v>
      </c>
      <c r="BG136" s="230">
        <f>IF(N136="zákl. přenesená",J136,0)</f>
        <v>0</v>
      </c>
      <c r="BH136" s="230">
        <f>IF(N136="sníž. přenesená",J136,0)</f>
        <v>0</v>
      </c>
      <c r="BI136" s="230">
        <f>IF(N136="nulová",J136,0)</f>
        <v>0</v>
      </c>
      <c r="BJ136" s="17" t="s">
        <v>86</v>
      </c>
      <c r="BK136" s="230">
        <f>ROUND(I136*H136,2)</f>
        <v>0</v>
      </c>
      <c r="BL136" s="17" t="s">
        <v>245</v>
      </c>
      <c r="BM136" s="229" t="s">
        <v>214</v>
      </c>
    </row>
    <row r="137" s="2" customFormat="1" ht="62.7" customHeight="1">
      <c r="A137" s="38"/>
      <c r="B137" s="39"/>
      <c r="C137" s="273" t="s">
        <v>196</v>
      </c>
      <c r="D137" s="273" t="s">
        <v>616</v>
      </c>
      <c r="E137" s="274" t="s">
        <v>3324</v>
      </c>
      <c r="F137" s="275" t="s">
        <v>3323</v>
      </c>
      <c r="G137" s="276" t="s">
        <v>1677</v>
      </c>
      <c r="H137" s="277">
        <v>4</v>
      </c>
      <c r="I137" s="278"/>
      <c r="J137" s="279">
        <f>ROUND(I137*H137,2)</f>
        <v>0</v>
      </c>
      <c r="K137" s="275" t="s">
        <v>1</v>
      </c>
      <c r="L137" s="280"/>
      <c r="M137" s="281" t="s">
        <v>1</v>
      </c>
      <c r="N137" s="282" t="s">
        <v>43</v>
      </c>
      <c r="O137" s="91"/>
      <c r="P137" s="227">
        <f>O137*H137</f>
        <v>0</v>
      </c>
      <c r="Q137" s="227">
        <v>0</v>
      </c>
      <c r="R137" s="227">
        <f>Q137*H137</f>
        <v>0</v>
      </c>
      <c r="S137" s="227">
        <v>0</v>
      </c>
      <c r="T137" s="228">
        <f>S137*H137</f>
        <v>0</v>
      </c>
      <c r="U137" s="38"/>
      <c r="V137" s="38"/>
      <c r="W137" s="38"/>
      <c r="X137" s="38"/>
      <c r="Y137" s="38"/>
      <c r="Z137" s="38"/>
      <c r="AA137" s="38"/>
      <c r="AB137" s="38"/>
      <c r="AC137" s="38"/>
      <c r="AD137" s="38"/>
      <c r="AE137" s="38"/>
      <c r="AR137" s="229" t="s">
        <v>318</v>
      </c>
      <c r="AT137" s="229" t="s">
        <v>616</v>
      </c>
      <c r="AU137" s="229" t="s">
        <v>86</v>
      </c>
      <c r="AY137" s="17" t="s">
        <v>162</v>
      </c>
      <c r="BE137" s="230">
        <f>IF(N137="základní",J137,0)</f>
        <v>0</v>
      </c>
      <c r="BF137" s="230">
        <f>IF(N137="snížená",J137,0)</f>
        <v>0</v>
      </c>
      <c r="BG137" s="230">
        <f>IF(N137="zákl. přenesená",J137,0)</f>
        <v>0</v>
      </c>
      <c r="BH137" s="230">
        <f>IF(N137="sníž. přenesená",J137,0)</f>
        <v>0</v>
      </c>
      <c r="BI137" s="230">
        <f>IF(N137="nulová",J137,0)</f>
        <v>0</v>
      </c>
      <c r="BJ137" s="17" t="s">
        <v>86</v>
      </c>
      <c r="BK137" s="230">
        <f>ROUND(I137*H137,2)</f>
        <v>0</v>
      </c>
      <c r="BL137" s="17" t="s">
        <v>245</v>
      </c>
      <c r="BM137" s="229" t="s">
        <v>226</v>
      </c>
    </row>
    <row r="138" s="2" customFormat="1" ht="33" customHeight="1">
      <c r="A138" s="38"/>
      <c r="B138" s="39"/>
      <c r="C138" s="218" t="s">
        <v>201</v>
      </c>
      <c r="D138" s="218" t="s">
        <v>165</v>
      </c>
      <c r="E138" s="219" t="s">
        <v>3325</v>
      </c>
      <c r="F138" s="220" t="s">
        <v>3326</v>
      </c>
      <c r="G138" s="221" t="s">
        <v>1677</v>
      </c>
      <c r="H138" s="222">
        <v>2</v>
      </c>
      <c r="I138" s="223"/>
      <c r="J138" s="224">
        <f>ROUND(I138*H138,2)</f>
        <v>0</v>
      </c>
      <c r="K138" s="220" t="s">
        <v>1</v>
      </c>
      <c r="L138" s="44"/>
      <c r="M138" s="225" t="s">
        <v>1</v>
      </c>
      <c r="N138" s="226" t="s">
        <v>43</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245</v>
      </c>
      <c r="AT138" s="229" t="s">
        <v>165</v>
      </c>
      <c r="AU138" s="229" t="s">
        <v>86</v>
      </c>
      <c r="AY138" s="17" t="s">
        <v>162</v>
      </c>
      <c r="BE138" s="230">
        <f>IF(N138="základní",J138,0)</f>
        <v>0</v>
      </c>
      <c r="BF138" s="230">
        <f>IF(N138="snížená",J138,0)</f>
        <v>0</v>
      </c>
      <c r="BG138" s="230">
        <f>IF(N138="zákl. přenesená",J138,0)</f>
        <v>0</v>
      </c>
      <c r="BH138" s="230">
        <f>IF(N138="sníž. přenesená",J138,0)</f>
        <v>0</v>
      </c>
      <c r="BI138" s="230">
        <f>IF(N138="nulová",J138,0)</f>
        <v>0</v>
      </c>
      <c r="BJ138" s="17" t="s">
        <v>86</v>
      </c>
      <c r="BK138" s="230">
        <f>ROUND(I138*H138,2)</f>
        <v>0</v>
      </c>
      <c r="BL138" s="17" t="s">
        <v>245</v>
      </c>
      <c r="BM138" s="229" t="s">
        <v>235</v>
      </c>
    </row>
    <row r="139" s="2" customFormat="1" ht="33" customHeight="1">
      <c r="A139" s="38"/>
      <c r="B139" s="39"/>
      <c r="C139" s="273" t="s">
        <v>205</v>
      </c>
      <c r="D139" s="273" t="s">
        <v>616</v>
      </c>
      <c r="E139" s="274" t="s">
        <v>3327</v>
      </c>
      <c r="F139" s="275" t="s">
        <v>3326</v>
      </c>
      <c r="G139" s="276" t="s">
        <v>1677</v>
      </c>
      <c r="H139" s="277">
        <v>2</v>
      </c>
      <c r="I139" s="278"/>
      <c r="J139" s="279">
        <f>ROUND(I139*H139,2)</f>
        <v>0</v>
      </c>
      <c r="K139" s="275" t="s">
        <v>1</v>
      </c>
      <c r="L139" s="280"/>
      <c r="M139" s="281" t="s">
        <v>1</v>
      </c>
      <c r="N139" s="282" t="s">
        <v>43</v>
      </c>
      <c r="O139" s="91"/>
      <c r="P139" s="227">
        <f>O139*H139</f>
        <v>0</v>
      </c>
      <c r="Q139" s="227">
        <v>0</v>
      </c>
      <c r="R139" s="227">
        <f>Q139*H139</f>
        <v>0</v>
      </c>
      <c r="S139" s="227">
        <v>0</v>
      </c>
      <c r="T139" s="228">
        <f>S139*H139</f>
        <v>0</v>
      </c>
      <c r="U139" s="38"/>
      <c r="V139" s="38"/>
      <c r="W139" s="38"/>
      <c r="X139" s="38"/>
      <c r="Y139" s="38"/>
      <c r="Z139" s="38"/>
      <c r="AA139" s="38"/>
      <c r="AB139" s="38"/>
      <c r="AC139" s="38"/>
      <c r="AD139" s="38"/>
      <c r="AE139" s="38"/>
      <c r="AR139" s="229" t="s">
        <v>318</v>
      </c>
      <c r="AT139" s="229" t="s">
        <v>616</v>
      </c>
      <c r="AU139" s="229" t="s">
        <v>86</v>
      </c>
      <c r="AY139" s="17" t="s">
        <v>162</v>
      </c>
      <c r="BE139" s="230">
        <f>IF(N139="základní",J139,0)</f>
        <v>0</v>
      </c>
      <c r="BF139" s="230">
        <f>IF(N139="snížená",J139,0)</f>
        <v>0</v>
      </c>
      <c r="BG139" s="230">
        <f>IF(N139="zákl. přenesená",J139,0)</f>
        <v>0</v>
      </c>
      <c r="BH139" s="230">
        <f>IF(N139="sníž. přenesená",J139,0)</f>
        <v>0</v>
      </c>
      <c r="BI139" s="230">
        <f>IF(N139="nulová",J139,0)</f>
        <v>0</v>
      </c>
      <c r="BJ139" s="17" t="s">
        <v>86</v>
      </c>
      <c r="BK139" s="230">
        <f>ROUND(I139*H139,2)</f>
        <v>0</v>
      </c>
      <c r="BL139" s="17" t="s">
        <v>245</v>
      </c>
      <c r="BM139" s="229" t="s">
        <v>245</v>
      </c>
    </row>
    <row r="140" s="2" customFormat="1" ht="66.75" customHeight="1">
      <c r="A140" s="38"/>
      <c r="B140" s="39"/>
      <c r="C140" s="218" t="s">
        <v>163</v>
      </c>
      <c r="D140" s="218" t="s">
        <v>165</v>
      </c>
      <c r="E140" s="219" t="s">
        <v>3328</v>
      </c>
      <c r="F140" s="220" t="s">
        <v>3329</v>
      </c>
      <c r="G140" s="221" t="s">
        <v>1677</v>
      </c>
      <c r="H140" s="222">
        <v>8</v>
      </c>
      <c r="I140" s="223"/>
      <c r="J140" s="224">
        <f>ROUND(I140*H140,2)</f>
        <v>0</v>
      </c>
      <c r="K140" s="220" t="s">
        <v>1</v>
      </c>
      <c r="L140" s="44"/>
      <c r="M140" s="225" t="s">
        <v>1</v>
      </c>
      <c r="N140" s="226" t="s">
        <v>43</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245</v>
      </c>
      <c r="AT140" s="229" t="s">
        <v>165</v>
      </c>
      <c r="AU140" s="229" t="s">
        <v>86</v>
      </c>
      <c r="AY140" s="17" t="s">
        <v>162</v>
      </c>
      <c r="BE140" s="230">
        <f>IF(N140="základní",J140,0)</f>
        <v>0</v>
      </c>
      <c r="BF140" s="230">
        <f>IF(N140="snížená",J140,0)</f>
        <v>0</v>
      </c>
      <c r="BG140" s="230">
        <f>IF(N140="zákl. přenesená",J140,0)</f>
        <v>0</v>
      </c>
      <c r="BH140" s="230">
        <f>IF(N140="sníž. přenesená",J140,0)</f>
        <v>0</v>
      </c>
      <c r="BI140" s="230">
        <f>IF(N140="nulová",J140,0)</f>
        <v>0</v>
      </c>
      <c r="BJ140" s="17" t="s">
        <v>86</v>
      </c>
      <c r="BK140" s="230">
        <f>ROUND(I140*H140,2)</f>
        <v>0</v>
      </c>
      <c r="BL140" s="17" t="s">
        <v>245</v>
      </c>
      <c r="BM140" s="229" t="s">
        <v>256</v>
      </c>
    </row>
    <row r="141" s="2" customFormat="1" ht="66.75" customHeight="1">
      <c r="A141" s="38"/>
      <c r="B141" s="39"/>
      <c r="C141" s="273" t="s">
        <v>214</v>
      </c>
      <c r="D141" s="273" t="s">
        <v>616</v>
      </c>
      <c r="E141" s="274" t="s">
        <v>3330</v>
      </c>
      <c r="F141" s="275" t="s">
        <v>3329</v>
      </c>
      <c r="G141" s="276" t="s">
        <v>1677</v>
      </c>
      <c r="H141" s="277">
        <v>8</v>
      </c>
      <c r="I141" s="278"/>
      <c r="J141" s="279">
        <f>ROUND(I141*H141,2)</f>
        <v>0</v>
      </c>
      <c r="K141" s="275" t="s">
        <v>1</v>
      </c>
      <c r="L141" s="280"/>
      <c r="M141" s="281" t="s">
        <v>1</v>
      </c>
      <c r="N141" s="282" t="s">
        <v>43</v>
      </c>
      <c r="O141" s="91"/>
      <c r="P141" s="227">
        <f>O141*H141</f>
        <v>0</v>
      </c>
      <c r="Q141" s="227">
        <v>0</v>
      </c>
      <c r="R141" s="227">
        <f>Q141*H141</f>
        <v>0</v>
      </c>
      <c r="S141" s="227">
        <v>0</v>
      </c>
      <c r="T141" s="228">
        <f>S141*H141</f>
        <v>0</v>
      </c>
      <c r="U141" s="38"/>
      <c r="V141" s="38"/>
      <c r="W141" s="38"/>
      <c r="X141" s="38"/>
      <c r="Y141" s="38"/>
      <c r="Z141" s="38"/>
      <c r="AA141" s="38"/>
      <c r="AB141" s="38"/>
      <c r="AC141" s="38"/>
      <c r="AD141" s="38"/>
      <c r="AE141" s="38"/>
      <c r="AR141" s="229" t="s">
        <v>318</v>
      </c>
      <c r="AT141" s="229" t="s">
        <v>616</v>
      </c>
      <c r="AU141" s="229" t="s">
        <v>86</v>
      </c>
      <c r="AY141" s="17" t="s">
        <v>162</v>
      </c>
      <c r="BE141" s="230">
        <f>IF(N141="základní",J141,0)</f>
        <v>0</v>
      </c>
      <c r="BF141" s="230">
        <f>IF(N141="snížená",J141,0)</f>
        <v>0</v>
      </c>
      <c r="BG141" s="230">
        <f>IF(N141="zákl. přenesená",J141,0)</f>
        <v>0</v>
      </c>
      <c r="BH141" s="230">
        <f>IF(N141="sníž. přenesená",J141,0)</f>
        <v>0</v>
      </c>
      <c r="BI141" s="230">
        <f>IF(N141="nulová",J141,0)</f>
        <v>0</v>
      </c>
      <c r="BJ141" s="17" t="s">
        <v>86</v>
      </c>
      <c r="BK141" s="230">
        <f>ROUND(I141*H141,2)</f>
        <v>0</v>
      </c>
      <c r="BL141" s="17" t="s">
        <v>245</v>
      </c>
      <c r="BM141" s="229" t="s">
        <v>265</v>
      </c>
    </row>
    <row r="142" s="2" customFormat="1" ht="66.75" customHeight="1">
      <c r="A142" s="38"/>
      <c r="B142" s="39"/>
      <c r="C142" s="218" t="s">
        <v>221</v>
      </c>
      <c r="D142" s="218" t="s">
        <v>165</v>
      </c>
      <c r="E142" s="219" t="s">
        <v>3331</v>
      </c>
      <c r="F142" s="220" t="s">
        <v>3332</v>
      </c>
      <c r="G142" s="221" t="s">
        <v>1677</v>
      </c>
      <c r="H142" s="222">
        <v>4</v>
      </c>
      <c r="I142" s="223"/>
      <c r="J142" s="224">
        <f>ROUND(I142*H142,2)</f>
        <v>0</v>
      </c>
      <c r="K142" s="220" t="s">
        <v>1</v>
      </c>
      <c r="L142" s="44"/>
      <c r="M142" s="225" t="s">
        <v>1</v>
      </c>
      <c r="N142" s="226" t="s">
        <v>43</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245</v>
      </c>
      <c r="AT142" s="229" t="s">
        <v>165</v>
      </c>
      <c r="AU142" s="229" t="s">
        <v>86</v>
      </c>
      <c r="AY142" s="17" t="s">
        <v>162</v>
      </c>
      <c r="BE142" s="230">
        <f>IF(N142="základní",J142,0)</f>
        <v>0</v>
      </c>
      <c r="BF142" s="230">
        <f>IF(N142="snížená",J142,0)</f>
        <v>0</v>
      </c>
      <c r="BG142" s="230">
        <f>IF(N142="zákl. přenesená",J142,0)</f>
        <v>0</v>
      </c>
      <c r="BH142" s="230">
        <f>IF(N142="sníž. přenesená",J142,0)</f>
        <v>0</v>
      </c>
      <c r="BI142" s="230">
        <f>IF(N142="nulová",J142,0)</f>
        <v>0</v>
      </c>
      <c r="BJ142" s="17" t="s">
        <v>86</v>
      </c>
      <c r="BK142" s="230">
        <f>ROUND(I142*H142,2)</f>
        <v>0</v>
      </c>
      <c r="BL142" s="17" t="s">
        <v>245</v>
      </c>
      <c r="BM142" s="229" t="s">
        <v>275</v>
      </c>
    </row>
    <row r="143" s="2" customFormat="1" ht="66.75" customHeight="1">
      <c r="A143" s="38"/>
      <c r="B143" s="39"/>
      <c r="C143" s="273" t="s">
        <v>226</v>
      </c>
      <c r="D143" s="273" t="s">
        <v>616</v>
      </c>
      <c r="E143" s="274" t="s">
        <v>3333</v>
      </c>
      <c r="F143" s="275" t="s">
        <v>3332</v>
      </c>
      <c r="G143" s="276" t="s">
        <v>1677</v>
      </c>
      <c r="H143" s="277">
        <v>4</v>
      </c>
      <c r="I143" s="278"/>
      <c r="J143" s="279">
        <f>ROUND(I143*H143,2)</f>
        <v>0</v>
      </c>
      <c r="K143" s="275" t="s">
        <v>1</v>
      </c>
      <c r="L143" s="280"/>
      <c r="M143" s="281" t="s">
        <v>1</v>
      </c>
      <c r="N143" s="282" t="s">
        <v>43</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318</v>
      </c>
      <c r="AT143" s="229" t="s">
        <v>616</v>
      </c>
      <c r="AU143" s="229" t="s">
        <v>86</v>
      </c>
      <c r="AY143" s="17" t="s">
        <v>162</v>
      </c>
      <c r="BE143" s="230">
        <f>IF(N143="základní",J143,0)</f>
        <v>0</v>
      </c>
      <c r="BF143" s="230">
        <f>IF(N143="snížená",J143,0)</f>
        <v>0</v>
      </c>
      <c r="BG143" s="230">
        <f>IF(N143="zákl. přenesená",J143,0)</f>
        <v>0</v>
      </c>
      <c r="BH143" s="230">
        <f>IF(N143="sníž. přenesená",J143,0)</f>
        <v>0</v>
      </c>
      <c r="BI143" s="230">
        <f>IF(N143="nulová",J143,0)</f>
        <v>0</v>
      </c>
      <c r="BJ143" s="17" t="s">
        <v>86</v>
      </c>
      <c r="BK143" s="230">
        <f>ROUND(I143*H143,2)</f>
        <v>0</v>
      </c>
      <c r="BL143" s="17" t="s">
        <v>245</v>
      </c>
      <c r="BM143" s="229" t="s">
        <v>283</v>
      </c>
    </row>
    <row r="144" s="2" customFormat="1" ht="33" customHeight="1">
      <c r="A144" s="38"/>
      <c r="B144" s="39"/>
      <c r="C144" s="218" t="s">
        <v>230</v>
      </c>
      <c r="D144" s="218" t="s">
        <v>165</v>
      </c>
      <c r="E144" s="219" t="s">
        <v>3334</v>
      </c>
      <c r="F144" s="220" t="s">
        <v>3335</v>
      </c>
      <c r="G144" s="221" t="s">
        <v>1677</v>
      </c>
      <c r="H144" s="222">
        <v>3</v>
      </c>
      <c r="I144" s="223"/>
      <c r="J144" s="224">
        <f>ROUND(I144*H144,2)</f>
        <v>0</v>
      </c>
      <c r="K144" s="220" t="s">
        <v>1</v>
      </c>
      <c r="L144" s="44"/>
      <c r="M144" s="225" t="s">
        <v>1</v>
      </c>
      <c r="N144" s="226" t="s">
        <v>43</v>
      </c>
      <c r="O144" s="91"/>
      <c r="P144" s="227">
        <f>O144*H144</f>
        <v>0</v>
      </c>
      <c r="Q144" s="227">
        <v>0</v>
      </c>
      <c r="R144" s="227">
        <f>Q144*H144</f>
        <v>0</v>
      </c>
      <c r="S144" s="227">
        <v>0</v>
      </c>
      <c r="T144" s="228">
        <f>S144*H144</f>
        <v>0</v>
      </c>
      <c r="U144" s="38"/>
      <c r="V144" s="38"/>
      <c r="W144" s="38"/>
      <c r="X144" s="38"/>
      <c r="Y144" s="38"/>
      <c r="Z144" s="38"/>
      <c r="AA144" s="38"/>
      <c r="AB144" s="38"/>
      <c r="AC144" s="38"/>
      <c r="AD144" s="38"/>
      <c r="AE144" s="38"/>
      <c r="AR144" s="229" t="s">
        <v>245</v>
      </c>
      <c r="AT144" s="229" t="s">
        <v>165</v>
      </c>
      <c r="AU144" s="229" t="s">
        <v>86</v>
      </c>
      <c r="AY144" s="17" t="s">
        <v>162</v>
      </c>
      <c r="BE144" s="230">
        <f>IF(N144="základní",J144,0)</f>
        <v>0</v>
      </c>
      <c r="BF144" s="230">
        <f>IF(N144="snížená",J144,0)</f>
        <v>0</v>
      </c>
      <c r="BG144" s="230">
        <f>IF(N144="zákl. přenesená",J144,0)</f>
        <v>0</v>
      </c>
      <c r="BH144" s="230">
        <f>IF(N144="sníž. přenesená",J144,0)</f>
        <v>0</v>
      </c>
      <c r="BI144" s="230">
        <f>IF(N144="nulová",J144,0)</f>
        <v>0</v>
      </c>
      <c r="BJ144" s="17" t="s">
        <v>86</v>
      </c>
      <c r="BK144" s="230">
        <f>ROUND(I144*H144,2)</f>
        <v>0</v>
      </c>
      <c r="BL144" s="17" t="s">
        <v>245</v>
      </c>
      <c r="BM144" s="229" t="s">
        <v>291</v>
      </c>
    </row>
    <row r="145" s="2" customFormat="1" ht="33" customHeight="1">
      <c r="A145" s="38"/>
      <c r="B145" s="39"/>
      <c r="C145" s="273" t="s">
        <v>235</v>
      </c>
      <c r="D145" s="273" t="s">
        <v>616</v>
      </c>
      <c r="E145" s="274" t="s">
        <v>3336</v>
      </c>
      <c r="F145" s="275" t="s">
        <v>3335</v>
      </c>
      <c r="G145" s="276" t="s">
        <v>1677</v>
      </c>
      <c r="H145" s="277">
        <v>3</v>
      </c>
      <c r="I145" s="278"/>
      <c r="J145" s="279">
        <f>ROUND(I145*H145,2)</f>
        <v>0</v>
      </c>
      <c r="K145" s="275" t="s">
        <v>1</v>
      </c>
      <c r="L145" s="280"/>
      <c r="M145" s="281" t="s">
        <v>1</v>
      </c>
      <c r="N145" s="282" t="s">
        <v>43</v>
      </c>
      <c r="O145" s="91"/>
      <c r="P145" s="227">
        <f>O145*H145</f>
        <v>0</v>
      </c>
      <c r="Q145" s="227">
        <v>0</v>
      </c>
      <c r="R145" s="227">
        <f>Q145*H145</f>
        <v>0</v>
      </c>
      <c r="S145" s="227">
        <v>0</v>
      </c>
      <c r="T145" s="228">
        <f>S145*H145</f>
        <v>0</v>
      </c>
      <c r="U145" s="38"/>
      <c r="V145" s="38"/>
      <c r="W145" s="38"/>
      <c r="X145" s="38"/>
      <c r="Y145" s="38"/>
      <c r="Z145" s="38"/>
      <c r="AA145" s="38"/>
      <c r="AB145" s="38"/>
      <c r="AC145" s="38"/>
      <c r="AD145" s="38"/>
      <c r="AE145" s="38"/>
      <c r="AR145" s="229" t="s">
        <v>318</v>
      </c>
      <c r="AT145" s="229" t="s">
        <v>616</v>
      </c>
      <c r="AU145" s="229" t="s">
        <v>86</v>
      </c>
      <c r="AY145" s="17" t="s">
        <v>162</v>
      </c>
      <c r="BE145" s="230">
        <f>IF(N145="základní",J145,0)</f>
        <v>0</v>
      </c>
      <c r="BF145" s="230">
        <f>IF(N145="snížená",J145,0)</f>
        <v>0</v>
      </c>
      <c r="BG145" s="230">
        <f>IF(N145="zákl. přenesená",J145,0)</f>
        <v>0</v>
      </c>
      <c r="BH145" s="230">
        <f>IF(N145="sníž. přenesená",J145,0)</f>
        <v>0</v>
      </c>
      <c r="BI145" s="230">
        <f>IF(N145="nulová",J145,0)</f>
        <v>0</v>
      </c>
      <c r="BJ145" s="17" t="s">
        <v>86</v>
      </c>
      <c r="BK145" s="230">
        <f>ROUND(I145*H145,2)</f>
        <v>0</v>
      </c>
      <c r="BL145" s="17" t="s">
        <v>245</v>
      </c>
      <c r="BM145" s="229" t="s">
        <v>299</v>
      </c>
    </row>
    <row r="146" s="2" customFormat="1" ht="33" customHeight="1">
      <c r="A146" s="38"/>
      <c r="B146" s="39"/>
      <c r="C146" s="218" t="s">
        <v>8</v>
      </c>
      <c r="D146" s="218" t="s">
        <v>165</v>
      </c>
      <c r="E146" s="219" t="s">
        <v>3337</v>
      </c>
      <c r="F146" s="220" t="s">
        <v>3338</v>
      </c>
      <c r="G146" s="221" t="s">
        <v>1677</v>
      </c>
      <c r="H146" s="222">
        <v>2</v>
      </c>
      <c r="I146" s="223"/>
      <c r="J146" s="224">
        <f>ROUND(I146*H146,2)</f>
        <v>0</v>
      </c>
      <c r="K146" s="220" t="s">
        <v>1</v>
      </c>
      <c r="L146" s="44"/>
      <c r="M146" s="225" t="s">
        <v>1</v>
      </c>
      <c r="N146" s="226" t="s">
        <v>43</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245</v>
      </c>
      <c r="AT146" s="229" t="s">
        <v>165</v>
      </c>
      <c r="AU146" s="229" t="s">
        <v>86</v>
      </c>
      <c r="AY146" s="17" t="s">
        <v>162</v>
      </c>
      <c r="BE146" s="230">
        <f>IF(N146="základní",J146,0)</f>
        <v>0</v>
      </c>
      <c r="BF146" s="230">
        <f>IF(N146="snížená",J146,0)</f>
        <v>0</v>
      </c>
      <c r="BG146" s="230">
        <f>IF(N146="zákl. přenesená",J146,0)</f>
        <v>0</v>
      </c>
      <c r="BH146" s="230">
        <f>IF(N146="sníž. přenesená",J146,0)</f>
        <v>0</v>
      </c>
      <c r="BI146" s="230">
        <f>IF(N146="nulová",J146,0)</f>
        <v>0</v>
      </c>
      <c r="BJ146" s="17" t="s">
        <v>86</v>
      </c>
      <c r="BK146" s="230">
        <f>ROUND(I146*H146,2)</f>
        <v>0</v>
      </c>
      <c r="BL146" s="17" t="s">
        <v>245</v>
      </c>
      <c r="BM146" s="229" t="s">
        <v>308</v>
      </c>
    </row>
    <row r="147" s="2" customFormat="1" ht="33" customHeight="1">
      <c r="A147" s="38"/>
      <c r="B147" s="39"/>
      <c r="C147" s="273" t="s">
        <v>245</v>
      </c>
      <c r="D147" s="273" t="s">
        <v>616</v>
      </c>
      <c r="E147" s="274" t="s">
        <v>3339</v>
      </c>
      <c r="F147" s="275" t="s">
        <v>3338</v>
      </c>
      <c r="G147" s="276" t="s">
        <v>1677</v>
      </c>
      <c r="H147" s="277">
        <v>2</v>
      </c>
      <c r="I147" s="278"/>
      <c r="J147" s="279">
        <f>ROUND(I147*H147,2)</f>
        <v>0</v>
      </c>
      <c r="K147" s="275" t="s">
        <v>1</v>
      </c>
      <c r="L147" s="280"/>
      <c r="M147" s="281" t="s">
        <v>1</v>
      </c>
      <c r="N147" s="282" t="s">
        <v>43</v>
      </c>
      <c r="O147" s="91"/>
      <c r="P147" s="227">
        <f>O147*H147</f>
        <v>0</v>
      </c>
      <c r="Q147" s="227">
        <v>0</v>
      </c>
      <c r="R147" s="227">
        <f>Q147*H147</f>
        <v>0</v>
      </c>
      <c r="S147" s="227">
        <v>0</v>
      </c>
      <c r="T147" s="228">
        <f>S147*H147</f>
        <v>0</v>
      </c>
      <c r="U147" s="38"/>
      <c r="V147" s="38"/>
      <c r="W147" s="38"/>
      <c r="X147" s="38"/>
      <c r="Y147" s="38"/>
      <c r="Z147" s="38"/>
      <c r="AA147" s="38"/>
      <c r="AB147" s="38"/>
      <c r="AC147" s="38"/>
      <c r="AD147" s="38"/>
      <c r="AE147" s="38"/>
      <c r="AR147" s="229" t="s">
        <v>318</v>
      </c>
      <c r="AT147" s="229" t="s">
        <v>616</v>
      </c>
      <c r="AU147" s="229" t="s">
        <v>86</v>
      </c>
      <c r="AY147" s="17" t="s">
        <v>162</v>
      </c>
      <c r="BE147" s="230">
        <f>IF(N147="základní",J147,0)</f>
        <v>0</v>
      </c>
      <c r="BF147" s="230">
        <f>IF(N147="snížená",J147,0)</f>
        <v>0</v>
      </c>
      <c r="BG147" s="230">
        <f>IF(N147="zákl. přenesená",J147,0)</f>
        <v>0</v>
      </c>
      <c r="BH147" s="230">
        <f>IF(N147="sníž. přenesená",J147,0)</f>
        <v>0</v>
      </c>
      <c r="BI147" s="230">
        <f>IF(N147="nulová",J147,0)</f>
        <v>0</v>
      </c>
      <c r="BJ147" s="17" t="s">
        <v>86</v>
      </c>
      <c r="BK147" s="230">
        <f>ROUND(I147*H147,2)</f>
        <v>0</v>
      </c>
      <c r="BL147" s="17" t="s">
        <v>245</v>
      </c>
      <c r="BM147" s="229" t="s">
        <v>318</v>
      </c>
    </row>
    <row r="148" s="2" customFormat="1" ht="33" customHeight="1">
      <c r="A148" s="38"/>
      <c r="B148" s="39"/>
      <c r="C148" s="218" t="s">
        <v>250</v>
      </c>
      <c r="D148" s="218" t="s">
        <v>165</v>
      </c>
      <c r="E148" s="219" t="s">
        <v>3340</v>
      </c>
      <c r="F148" s="220" t="s">
        <v>3341</v>
      </c>
      <c r="G148" s="221" t="s">
        <v>1677</v>
      </c>
      <c r="H148" s="222">
        <v>1</v>
      </c>
      <c r="I148" s="223"/>
      <c r="J148" s="224">
        <f>ROUND(I148*H148,2)</f>
        <v>0</v>
      </c>
      <c r="K148" s="220" t="s">
        <v>1</v>
      </c>
      <c r="L148" s="44"/>
      <c r="M148" s="225" t="s">
        <v>1</v>
      </c>
      <c r="N148" s="226" t="s">
        <v>43</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245</v>
      </c>
      <c r="AT148" s="229" t="s">
        <v>165</v>
      </c>
      <c r="AU148" s="229" t="s">
        <v>86</v>
      </c>
      <c r="AY148" s="17" t="s">
        <v>162</v>
      </c>
      <c r="BE148" s="230">
        <f>IF(N148="základní",J148,0)</f>
        <v>0</v>
      </c>
      <c r="BF148" s="230">
        <f>IF(N148="snížená",J148,0)</f>
        <v>0</v>
      </c>
      <c r="BG148" s="230">
        <f>IF(N148="zákl. přenesená",J148,0)</f>
        <v>0</v>
      </c>
      <c r="BH148" s="230">
        <f>IF(N148="sníž. přenesená",J148,0)</f>
        <v>0</v>
      </c>
      <c r="BI148" s="230">
        <f>IF(N148="nulová",J148,0)</f>
        <v>0</v>
      </c>
      <c r="BJ148" s="17" t="s">
        <v>86</v>
      </c>
      <c r="BK148" s="230">
        <f>ROUND(I148*H148,2)</f>
        <v>0</v>
      </c>
      <c r="BL148" s="17" t="s">
        <v>245</v>
      </c>
      <c r="BM148" s="229" t="s">
        <v>330</v>
      </c>
    </row>
    <row r="149" s="2" customFormat="1" ht="33" customHeight="1">
      <c r="A149" s="38"/>
      <c r="B149" s="39"/>
      <c r="C149" s="273" t="s">
        <v>256</v>
      </c>
      <c r="D149" s="273" t="s">
        <v>616</v>
      </c>
      <c r="E149" s="274" t="s">
        <v>3342</v>
      </c>
      <c r="F149" s="275" t="s">
        <v>3341</v>
      </c>
      <c r="G149" s="276" t="s">
        <v>1677</v>
      </c>
      <c r="H149" s="277">
        <v>1</v>
      </c>
      <c r="I149" s="278"/>
      <c r="J149" s="279">
        <f>ROUND(I149*H149,2)</f>
        <v>0</v>
      </c>
      <c r="K149" s="275" t="s">
        <v>1</v>
      </c>
      <c r="L149" s="280"/>
      <c r="M149" s="281" t="s">
        <v>1</v>
      </c>
      <c r="N149" s="282" t="s">
        <v>43</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318</v>
      </c>
      <c r="AT149" s="229" t="s">
        <v>616</v>
      </c>
      <c r="AU149" s="229" t="s">
        <v>86</v>
      </c>
      <c r="AY149" s="17" t="s">
        <v>162</v>
      </c>
      <c r="BE149" s="230">
        <f>IF(N149="základní",J149,0)</f>
        <v>0</v>
      </c>
      <c r="BF149" s="230">
        <f>IF(N149="snížená",J149,0)</f>
        <v>0</v>
      </c>
      <c r="BG149" s="230">
        <f>IF(N149="zákl. přenesená",J149,0)</f>
        <v>0</v>
      </c>
      <c r="BH149" s="230">
        <f>IF(N149="sníž. přenesená",J149,0)</f>
        <v>0</v>
      </c>
      <c r="BI149" s="230">
        <f>IF(N149="nulová",J149,0)</f>
        <v>0</v>
      </c>
      <c r="BJ149" s="17" t="s">
        <v>86</v>
      </c>
      <c r="BK149" s="230">
        <f>ROUND(I149*H149,2)</f>
        <v>0</v>
      </c>
      <c r="BL149" s="17" t="s">
        <v>245</v>
      </c>
      <c r="BM149" s="229" t="s">
        <v>344</v>
      </c>
    </row>
    <row r="150" s="2" customFormat="1" ht="24.15" customHeight="1">
      <c r="A150" s="38"/>
      <c r="B150" s="39"/>
      <c r="C150" s="218" t="s">
        <v>261</v>
      </c>
      <c r="D150" s="218" t="s">
        <v>165</v>
      </c>
      <c r="E150" s="219" t="s">
        <v>3343</v>
      </c>
      <c r="F150" s="220" t="s">
        <v>3344</v>
      </c>
      <c r="G150" s="221" t="s">
        <v>1677</v>
      </c>
      <c r="H150" s="222">
        <v>1</v>
      </c>
      <c r="I150" s="223"/>
      <c r="J150" s="224">
        <f>ROUND(I150*H150,2)</f>
        <v>0</v>
      </c>
      <c r="K150" s="220" t="s">
        <v>1</v>
      </c>
      <c r="L150" s="44"/>
      <c r="M150" s="225" t="s">
        <v>1</v>
      </c>
      <c r="N150" s="226" t="s">
        <v>43</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245</v>
      </c>
      <c r="AT150" s="229" t="s">
        <v>165</v>
      </c>
      <c r="AU150" s="229" t="s">
        <v>86</v>
      </c>
      <c r="AY150" s="17" t="s">
        <v>162</v>
      </c>
      <c r="BE150" s="230">
        <f>IF(N150="základní",J150,0)</f>
        <v>0</v>
      </c>
      <c r="BF150" s="230">
        <f>IF(N150="snížená",J150,0)</f>
        <v>0</v>
      </c>
      <c r="BG150" s="230">
        <f>IF(N150="zákl. přenesená",J150,0)</f>
        <v>0</v>
      </c>
      <c r="BH150" s="230">
        <f>IF(N150="sníž. přenesená",J150,0)</f>
        <v>0</v>
      </c>
      <c r="BI150" s="230">
        <f>IF(N150="nulová",J150,0)</f>
        <v>0</v>
      </c>
      <c r="BJ150" s="17" t="s">
        <v>86</v>
      </c>
      <c r="BK150" s="230">
        <f>ROUND(I150*H150,2)</f>
        <v>0</v>
      </c>
      <c r="BL150" s="17" t="s">
        <v>245</v>
      </c>
      <c r="BM150" s="229" t="s">
        <v>355</v>
      </c>
    </row>
    <row r="151" s="2" customFormat="1" ht="24.15" customHeight="1">
      <c r="A151" s="38"/>
      <c r="B151" s="39"/>
      <c r="C151" s="273" t="s">
        <v>265</v>
      </c>
      <c r="D151" s="273" t="s">
        <v>616</v>
      </c>
      <c r="E151" s="274" t="s">
        <v>3345</v>
      </c>
      <c r="F151" s="275" t="s">
        <v>3344</v>
      </c>
      <c r="G151" s="276" t="s">
        <v>1677</v>
      </c>
      <c r="H151" s="277">
        <v>1</v>
      </c>
      <c r="I151" s="278"/>
      <c r="J151" s="279">
        <f>ROUND(I151*H151,2)</f>
        <v>0</v>
      </c>
      <c r="K151" s="275" t="s">
        <v>1</v>
      </c>
      <c r="L151" s="280"/>
      <c r="M151" s="281" t="s">
        <v>1</v>
      </c>
      <c r="N151" s="282" t="s">
        <v>43</v>
      </c>
      <c r="O151" s="91"/>
      <c r="P151" s="227">
        <f>O151*H151</f>
        <v>0</v>
      </c>
      <c r="Q151" s="227">
        <v>0</v>
      </c>
      <c r="R151" s="227">
        <f>Q151*H151</f>
        <v>0</v>
      </c>
      <c r="S151" s="227">
        <v>0</v>
      </c>
      <c r="T151" s="228">
        <f>S151*H151</f>
        <v>0</v>
      </c>
      <c r="U151" s="38"/>
      <c r="V151" s="38"/>
      <c r="W151" s="38"/>
      <c r="X151" s="38"/>
      <c r="Y151" s="38"/>
      <c r="Z151" s="38"/>
      <c r="AA151" s="38"/>
      <c r="AB151" s="38"/>
      <c r="AC151" s="38"/>
      <c r="AD151" s="38"/>
      <c r="AE151" s="38"/>
      <c r="AR151" s="229" t="s">
        <v>318</v>
      </c>
      <c r="AT151" s="229" t="s">
        <v>616</v>
      </c>
      <c r="AU151" s="229" t="s">
        <v>86</v>
      </c>
      <c r="AY151" s="17" t="s">
        <v>162</v>
      </c>
      <c r="BE151" s="230">
        <f>IF(N151="základní",J151,0)</f>
        <v>0</v>
      </c>
      <c r="BF151" s="230">
        <f>IF(N151="snížená",J151,0)</f>
        <v>0</v>
      </c>
      <c r="BG151" s="230">
        <f>IF(N151="zákl. přenesená",J151,0)</f>
        <v>0</v>
      </c>
      <c r="BH151" s="230">
        <f>IF(N151="sníž. přenesená",J151,0)</f>
        <v>0</v>
      </c>
      <c r="BI151" s="230">
        <f>IF(N151="nulová",J151,0)</f>
        <v>0</v>
      </c>
      <c r="BJ151" s="17" t="s">
        <v>86</v>
      </c>
      <c r="BK151" s="230">
        <f>ROUND(I151*H151,2)</f>
        <v>0</v>
      </c>
      <c r="BL151" s="17" t="s">
        <v>245</v>
      </c>
      <c r="BM151" s="229" t="s">
        <v>364</v>
      </c>
    </row>
    <row r="152" s="2" customFormat="1" ht="24.15" customHeight="1">
      <c r="A152" s="38"/>
      <c r="B152" s="39"/>
      <c r="C152" s="218" t="s">
        <v>7</v>
      </c>
      <c r="D152" s="218" t="s">
        <v>165</v>
      </c>
      <c r="E152" s="219" t="s">
        <v>3346</v>
      </c>
      <c r="F152" s="220" t="s">
        <v>3347</v>
      </c>
      <c r="G152" s="221" t="s">
        <v>1677</v>
      </c>
      <c r="H152" s="222">
        <v>1</v>
      </c>
      <c r="I152" s="223"/>
      <c r="J152" s="224">
        <f>ROUND(I152*H152,2)</f>
        <v>0</v>
      </c>
      <c r="K152" s="220" t="s">
        <v>1</v>
      </c>
      <c r="L152" s="44"/>
      <c r="M152" s="225" t="s">
        <v>1</v>
      </c>
      <c r="N152" s="226" t="s">
        <v>43</v>
      </c>
      <c r="O152" s="91"/>
      <c r="P152" s="227">
        <f>O152*H152</f>
        <v>0</v>
      </c>
      <c r="Q152" s="227">
        <v>0</v>
      </c>
      <c r="R152" s="227">
        <f>Q152*H152</f>
        <v>0</v>
      </c>
      <c r="S152" s="227">
        <v>0</v>
      </c>
      <c r="T152" s="228">
        <f>S152*H152</f>
        <v>0</v>
      </c>
      <c r="U152" s="38"/>
      <c r="V152" s="38"/>
      <c r="W152" s="38"/>
      <c r="X152" s="38"/>
      <c r="Y152" s="38"/>
      <c r="Z152" s="38"/>
      <c r="AA152" s="38"/>
      <c r="AB152" s="38"/>
      <c r="AC152" s="38"/>
      <c r="AD152" s="38"/>
      <c r="AE152" s="38"/>
      <c r="AR152" s="229" t="s">
        <v>245</v>
      </c>
      <c r="AT152" s="229" t="s">
        <v>165</v>
      </c>
      <c r="AU152" s="229" t="s">
        <v>86</v>
      </c>
      <c r="AY152" s="17" t="s">
        <v>162</v>
      </c>
      <c r="BE152" s="230">
        <f>IF(N152="základní",J152,0)</f>
        <v>0</v>
      </c>
      <c r="BF152" s="230">
        <f>IF(N152="snížená",J152,0)</f>
        <v>0</v>
      </c>
      <c r="BG152" s="230">
        <f>IF(N152="zákl. přenesená",J152,0)</f>
        <v>0</v>
      </c>
      <c r="BH152" s="230">
        <f>IF(N152="sníž. přenesená",J152,0)</f>
        <v>0</v>
      </c>
      <c r="BI152" s="230">
        <f>IF(N152="nulová",J152,0)</f>
        <v>0</v>
      </c>
      <c r="BJ152" s="17" t="s">
        <v>86</v>
      </c>
      <c r="BK152" s="230">
        <f>ROUND(I152*H152,2)</f>
        <v>0</v>
      </c>
      <c r="BL152" s="17" t="s">
        <v>245</v>
      </c>
      <c r="BM152" s="229" t="s">
        <v>379</v>
      </c>
    </row>
    <row r="153" s="2" customFormat="1" ht="24.15" customHeight="1">
      <c r="A153" s="38"/>
      <c r="B153" s="39"/>
      <c r="C153" s="273" t="s">
        <v>275</v>
      </c>
      <c r="D153" s="273" t="s">
        <v>616</v>
      </c>
      <c r="E153" s="274" t="s">
        <v>3348</v>
      </c>
      <c r="F153" s="275" t="s">
        <v>3347</v>
      </c>
      <c r="G153" s="276" t="s">
        <v>1677</v>
      </c>
      <c r="H153" s="277">
        <v>1</v>
      </c>
      <c r="I153" s="278"/>
      <c r="J153" s="279">
        <f>ROUND(I153*H153,2)</f>
        <v>0</v>
      </c>
      <c r="K153" s="275" t="s">
        <v>1</v>
      </c>
      <c r="L153" s="280"/>
      <c r="M153" s="281" t="s">
        <v>1</v>
      </c>
      <c r="N153" s="282" t="s">
        <v>43</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318</v>
      </c>
      <c r="AT153" s="229" t="s">
        <v>616</v>
      </c>
      <c r="AU153" s="229" t="s">
        <v>86</v>
      </c>
      <c r="AY153" s="17" t="s">
        <v>162</v>
      </c>
      <c r="BE153" s="230">
        <f>IF(N153="základní",J153,0)</f>
        <v>0</v>
      </c>
      <c r="BF153" s="230">
        <f>IF(N153="snížená",J153,0)</f>
        <v>0</v>
      </c>
      <c r="BG153" s="230">
        <f>IF(N153="zákl. přenesená",J153,0)</f>
        <v>0</v>
      </c>
      <c r="BH153" s="230">
        <f>IF(N153="sníž. přenesená",J153,0)</f>
        <v>0</v>
      </c>
      <c r="BI153" s="230">
        <f>IF(N153="nulová",J153,0)</f>
        <v>0</v>
      </c>
      <c r="BJ153" s="17" t="s">
        <v>86</v>
      </c>
      <c r="BK153" s="230">
        <f>ROUND(I153*H153,2)</f>
        <v>0</v>
      </c>
      <c r="BL153" s="17" t="s">
        <v>245</v>
      </c>
      <c r="BM153" s="229" t="s">
        <v>392</v>
      </c>
    </row>
    <row r="154" s="2" customFormat="1" ht="24.15" customHeight="1">
      <c r="A154" s="38"/>
      <c r="B154" s="39"/>
      <c r="C154" s="218" t="s">
        <v>279</v>
      </c>
      <c r="D154" s="218" t="s">
        <v>165</v>
      </c>
      <c r="E154" s="219" t="s">
        <v>3349</v>
      </c>
      <c r="F154" s="220" t="s">
        <v>3350</v>
      </c>
      <c r="G154" s="221" t="s">
        <v>1677</v>
      </c>
      <c r="H154" s="222">
        <v>1</v>
      </c>
      <c r="I154" s="223"/>
      <c r="J154" s="224">
        <f>ROUND(I154*H154,2)</f>
        <v>0</v>
      </c>
      <c r="K154" s="220" t="s">
        <v>1</v>
      </c>
      <c r="L154" s="44"/>
      <c r="M154" s="225" t="s">
        <v>1</v>
      </c>
      <c r="N154" s="226" t="s">
        <v>43</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245</v>
      </c>
      <c r="AT154" s="229" t="s">
        <v>165</v>
      </c>
      <c r="AU154" s="229" t="s">
        <v>86</v>
      </c>
      <c r="AY154" s="17" t="s">
        <v>162</v>
      </c>
      <c r="BE154" s="230">
        <f>IF(N154="základní",J154,0)</f>
        <v>0</v>
      </c>
      <c r="BF154" s="230">
        <f>IF(N154="snížená",J154,0)</f>
        <v>0</v>
      </c>
      <c r="BG154" s="230">
        <f>IF(N154="zákl. přenesená",J154,0)</f>
        <v>0</v>
      </c>
      <c r="BH154" s="230">
        <f>IF(N154="sníž. přenesená",J154,0)</f>
        <v>0</v>
      </c>
      <c r="BI154" s="230">
        <f>IF(N154="nulová",J154,0)</f>
        <v>0</v>
      </c>
      <c r="BJ154" s="17" t="s">
        <v>86</v>
      </c>
      <c r="BK154" s="230">
        <f>ROUND(I154*H154,2)</f>
        <v>0</v>
      </c>
      <c r="BL154" s="17" t="s">
        <v>245</v>
      </c>
      <c r="BM154" s="229" t="s">
        <v>404</v>
      </c>
    </row>
    <row r="155" s="2" customFormat="1" ht="24.15" customHeight="1">
      <c r="A155" s="38"/>
      <c r="B155" s="39"/>
      <c r="C155" s="273" t="s">
        <v>283</v>
      </c>
      <c r="D155" s="273" t="s">
        <v>616</v>
      </c>
      <c r="E155" s="274" t="s">
        <v>3351</v>
      </c>
      <c r="F155" s="275" t="s">
        <v>3350</v>
      </c>
      <c r="G155" s="276" t="s">
        <v>1677</v>
      </c>
      <c r="H155" s="277">
        <v>1</v>
      </c>
      <c r="I155" s="278"/>
      <c r="J155" s="279">
        <f>ROUND(I155*H155,2)</f>
        <v>0</v>
      </c>
      <c r="K155" s="275" t="s">
        <v>1</v>
      </c>
      <c r="L155" s="280"/>
      <c r="M155" s="281" t="s">
        <v>1</v>
      </c>
      <c r="N155" s="282" t="s">
        <v>43</v>
      </c>
      <c r="O155" s="91"/>
      <c r="P155" s="227">
        <f>O155*H155</f>
        <v>0</v>
      </c>
      <c r="Q155" s="227">
        <v>0</v>
      </c>
      <c r="R155" s="227">
        <f>Q155*H155</f>
        <v>0</v>
      </c>
      <c r="S155" s="227">
        <v>0</v>
      </c>
      <c r="T155" s="228">
        <f>S155*H155</f>
        <v>0</v>
      </c>
      <c r="U155" s="38"/>
      <c r="V155" s="38"/>
      <c r="W155" s="38"/>
      <c r="X155" s="38"/>
      <c r="Y155" s="38"/>
      <c r="Z155" s="38"/>
      <c r="AA155" s="38"/>
      <c r="AB155" s="38"/>
      <c r="AC155" s="38"/>
      <c r="AD155" s="38"/>
      <c r="AE155" s="38"/>
      <c r="AR155" s="229" t="s">
        <v>318</v>
      </c>
      <c r="AT155" s="229" t="s">
        <v>616</v>
      </c>
      <c r="AU155" s="229" t="s">
        <v>86</v>
      </c>
      <c r="AY155" s="17" t="s">
        <v>162</v>
      </c>
      <c r="BE155" s="230">
        <f>IF(N155="základní",J155,0)</f>
        <v>0</v>
      </c>
      <c r="BF155" s="230">
        <f>IF(N155="snížená",J155,0)</f>
        <v>0</v>
      </c>
      <c r="BG155" s="230">
        <f>IF(N155="zákl. přenesená",J155,0)</f>
        <v>0</v>
      </c>
      <c r="BH155" s="230">
        <f>IF(N155="sníž. přenesená",J155,0)</f>
        <v>0</v>
      </c>
      <c r="BI155" s="230">
        <f>IF(N155="nulová",J155,0)</f>
        <v>0</v>
      </c>
      <c r="BJ155" s="17" t="s">
        <v>86</v>
      </c>
      <c r="BK155" s="230">
        <f>ROUND(I155*H155,2)</f>
        <v>0</v>
      </c>
      <c r="BL155" s="17" t="s">
        <v>245</v>
      </c>
      <c r="BM155" s="229" t="s">
        <v>415</v>
      </c>
    </row>
    <row r="156" s="2" customFormat="1" ht="24.15" customHeight="1">
      <c r="A156" s="38"/>
      <c r="B156" s="39"/>
      <c r="C156" s="218" t="s">
        <v>287</v>
      </c>
      <c r="D156" s="218" t="s">
        <v>165</v>
      </c>
      <c r="E156" s="219" t="s">
        <v>3352</v>
      </c>
      <c r="F156" s="220" t="s">
        <v>3350</v>
      </c>
      <c r="G156" s="221" t="s">
        <v>1677</v>
      </c>
      <c r="H156" s="222">
        <v>1</v>
      </c>
      <c r="I156" s="223"/>
      <c r="J156" s="224">
        <f>ROUND(I156*H156,2)</f>
        <v>0</v>
      </c>
      <c r="K156" s="220" t="s">
        <v>1</v>
      </c>
      <c r="L156" s="44"/>
      <c r="M156" s="225" t="s">
        <v>1</v>
      </c>
      <c r="N156" s="226" t="s">
        <v>43</v>
      </c>
      <c r="O156" s="91"/>
      <c r="P156" s="227">
        <f>O156*H156</f>
        <v>0</v>
      </c>
      <c r="Q156" s="227">
        <v>0</v>
      </c>
      <c r="R156" s="227">
        <f>Q156*H156</f>
        <v>0</v>
      </c>
      <c r="S156" s="227">
        <v>0</v>
      </c>
      <c r="T156" s="228">
        <f>S156*H156</f>
        <v>0</v>
      </c>
      <c r="U156" s="38"/>
      <c r="V156" s="38"/>
      <c r="W156" s="38"/>
      <c r="X156" s="38"/>
      <c r="Y156" s="38"/>
      <c r="Z156" s="38"/>
      <c r="AA156" s="38"/>
      <c r="AB156" s="38"/>
      <c r="AC156" s="38"/>
      <c r="AD156" s="38"/>
      <c r="AE156" s="38"/>
      <c r="AR156" s="229" t="s">
        <v>245</v>
      </c>
      <c r="AT156" s="229" t="s">
        <v>165</v>
      </c>
      <c r="AU156" s="229" t="s">
        <v>86</v>
      </c>
      <c r="AY156" s="17" t="s">
        <v>162</v>
      </c>
      <c r="BE156" s="230">
        <f>IF(N156="základní",J156,0)</f>
        <v>0</v>
      </c>
      <c r="BF156" s="230">
        <f>IF(N156="snížená",J156,0)</f>
        <v>0</v>
      </c>
      <c r="BG156" s="230">
        <f>IF(N156="zákl. přenesená",J156,0)</f>
        <v>0</v>
      </c>
      <c r="BH156" s="230">
        <f>IF(N156="sníž. přenesená",J156,0)</f>
        <v>0</v>
      </c>
      <c r="BI156" s="230">
        <f>IF(N156="nulová",J156,0)</f>
        <v>0</v>
      </c>
      <c r="BJ156" s="17" t="s">
        <v>86</v>
      </c>
      <c r="BK156" s="230">
        <f>ROUND(I156*H156,2)</f>
        <v>0</v>
      </c>
      <c r="BL156" s="17" t="s">
        <v>245</v>
      </c>
      <c r="BM156" s="229" t="s">
        <v>425</v>
      </c>
    </row>
    <row r="157" s="2" customFormat="1" ht="24.15" customHeight="1">
      <c r="A157" s="38"/>
      <c r="B157" s="39"/>
      <c r="C157" s="273" t="s">
        <v>291</v>
      </c>
      <c r="D157" s="273" t="s">
        <v>616</v>
      </c>
      <c r="E157" s="274" t="s">
        <v>3353</v>
      </c>
      <c r="F157" s="275" t="s">
        <v>3350</v>
      </c>
      <c r="G157" s="276" t="s">
        <v>1677</v>
      </c>
      <c r="H157" s="277">
        <v>1</v>
      </c>
      <c r="I157" s="278"/>
      <c r="J157" s="279">
        <f>ROUND(I157*H157,2)</f>
        <v>0</v>
      </c>
      <c r="K157" s="275" t="s">
        <v>1</v>
      </c>
      <c r="L157" s="280"/>
      <c r="M157" s="281" t="s">
        <v>1</v>
      </c>
      <c r="N157" s="282" t="s">
        <v>43</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318</v>
      </c>
      <c r="AT157" s="229" t="s">
        <v>616</v>
      </c>
      <c r="AU157" s="229" t="s">
        <v>86</v>
      </c>
      <c r="AY157" s="17" t="s">
        <v>162</v>
      </c>
      <c r="BE157" s="230">
        <f>IF(N157="základní",J157,0)</f>
        <v>0</v>
      </c>
      <c r="BF157" s="230">
        <f>IF(N157="snížená",J157,0)</f>
        <v>0</v>
      </c>
      <c r="BG157" s="230">
        <f>IF(N157="zákl. přenesená",J157,0)</f>
        <v>0</v>
      </c>
      <c r="BH157" s="230">
        <f>IF(N157="sníž. přenesená",J157,0)</f>
        <v>0</v>
      </c>
      <c r="BI157" s="230">
        <f>IF(N157="nulová",J157,0)</f>
        <v>0</v>
      </c>
      <c r="BJ157" s="17" t="s">
        <v>86</v>
      </c>
      <c r="BK157" s="230">
        <f>ROUND(I157*H157,2)</f>
        <v>0</v>
      </c>
      <c r="BL157" s="17" t="s">
        <v>245</v>
      </c>
      <c r="BM157" s="229" t="s">
        <v>435</v>
      </c>
    </row>
    <row r="158" s="2" customFormat="1" ht="24.15" customHeight="1">
      <c r="A158" s="38"/>
      <c r="B158" s="39"/>
      <c r="C158" s="218" t="s">
        <v>295</v>
      </c>
      <c r="D158" s="218" t="s">
        <v>165</v>
      </c>
      <c r="E158" s="219" t="s">
        <v>3354</v>
      </c>
      <c r="F158" s="220" t="s">
        <v>3355</v>
      </c>
      <c r="G158" s="221" t="s">
        <v>1677</v>
      </c>
      <c r="H158" s="222">
        <v>4</v>
      </c>
      <c r="I158" s="223"/>
      <c r="J158" s="224">
        <f>ROUND(I158*H158,2)</f>
        <v>0</v>
      </c>
      <c r="K158" s="220" t="s">
        <v>1</v>
      </c>
      <c r="L158" s="44"/>
      <c r="M158" s="225" t="s">
        <v>1</v>
      </c>
      <c r="N158" s="226" t="s">
        <v>43</v>
      </c>
      <c r="O158" s="91"/>
      <c r="P158" s="227">
        <f>O158*H158</f>
        <v>0</v>
      </c>
      <c r="Q158" s="227">
        <v>0</v>
      </c>
      <c r="R158" s="227">
        <f>Q158*H158</f>
        <v>0</v>
      </c>
      <c r="S158" s="227">
        <v>0</v>
      </c>
      <c r="T158" s="228">
        <f>S158*H158</f>
        <v>0</v>
      </c>
      <c r="U158" s="38"/>
      <c r="V158" s="38"/>
      <c r="W158" s="38"/>
      <c r="X158" s="38"/>
      <c r="Y158" s="38"/>
      <c r="Z158" s="38"/>
      <c r="AA158" s="38"/>
      <c r="AB158" s="38"/>
      <c r="AC158" s="38"/>
      <c r="AD158" s="38"/>
      <c r="AE158" s="38"/>
      <c r="AR158" s="229" t="s">
        <v>245</v>
      </c>
      <c r="AT158" s="229" t="s">
        <v>165</v>
      </c>
      <c r="AU158" s="229" t="s">
        <v>86</v>
      </c>
      <c r="AY158" s="17" t="s">
        <v>162</v>
      </c>
      <c r="BE158" s="230">
        <f>IF(N158="základní",J158,0)</f>
        <v>0</v>
      </c>
      <c r="BF158" s="230">
        <f>IF(N158="snížená",J158,0)</f>
        <v>0</v>
      </c>
      <c r="BG158" s="230">
        <f>IF(N158="zákl. přenesená",J158,0)</f>
        <v>0</v>
      </c>
      <c r="BH158" s="230">
        <f>IF(N158="sníž. přenesená",J158,0)</f>
        <v>0</v>
      </c>
      <c r="BI158" s="230">
        <f>IF(N158="nulová",J158,0)</f>
        <v>0</v>
      </c>
      <c r="BJ158" s="17" t="s">
        <v>86</v>
      </c>
      <c r="BK158" s="230">
        <f>ROUND(I158*H158,2)</f>
        <v>0</v>
      </c>
      <c r="BL158" s="17" t="s">
        <v>245</v>
      </c>
      <c r="BM158" s="229" t="s">
        <v>445</v>
      </c>
    </row>
    <row r="159" s="2" customFormat="1" ht="24.15" customHeight="1">
      <c r="A159" s="38"/>
      <c r="B159" s="39"/>
      <c r="C159" s="273" t="s">
        <v>299</v>
      </c>
      <c r="D159" s="273" t="s">
        <v>616</v>
      </c>
      <c r="E159" s="274" t="s">
        <v>3356</v>
      </c>
      <c r="F159" s="275" t="s">
        <v>3355</v>
      </c>
      <c r="G159" s="276" t="s">
        <v>1677</v>
      </c>
      <c r="H159" s="277">
        <v>4</v>
      </c>
      <c r="I159" s="278"/>
      <c r="J159" s="279">
        <f>ROUND(I159*H159,2)</f>
        <v>0</v>
      </c>
      <c r="K159" s="275" t="s">
        <v>1</v>
      </c>
      <c r="L159" s="280"/>
      <c r="M159" s="281" t="s">
        <v>1</v>
      </c>
      <c r="N159" s="282" t="s">
        <v>43</v>
      </c>
      <c r="O159" s="91"/>
      <c r="P159" s="227">
        <f>O159*H159</f>
        <v>0</v>
      </c>
      <c r="Q159" s="227">
        <v>0</v>
      </c>
      <c r="R159" s="227">
        <f>Q159*H159</f>
        <v>0</v>
      </c>
      <c r="S159" s="227">
        <v>0</v>
      </c>
      <c r="T159" s="228">
        <f>S159*H159</f>
        <v>0</v>
      </c>
      <c r="U159" s="38"/>
      <c r="V159" s="38"/>
      <c r="W159" s="38"/>
      <c r="X159" s="38"/>
      <c r="Y159" s="38"/>
      <c r="Z159" s="38"/>
      <c r="AA159" s="38"/>
      <c r="AB159" s="38"/>
      <c r="AC159" s="38"/>
      <c r="AD159" s="38"/>
      <c r="AE159" s="38"/>
      <c r="AR159" s="229" t="s">
        <v>318</v>
      </c>
      <c r="AT159" s="229" t="s">
        <v>616</v>
      </c>
      <c r="AU159" s="229" t="s">
        <v>86</v>
      </c>
      <c r="AY159" s="17" t="s">
        <v>162</v>
      </c>
      <c r="BE159" s="230">
        <f>IF(N159="základní",J159,0)</f>
        <v>0</v>
      </c>
      <c r="BF159" s="230">
        <f>IF(N159="snížená",J159,0)</f>
        <v>0</v>
      </c>
      <c r="BG159" s="230">
        <f>IF(N159="zákl. přenesená",J159,0)</f>
        <v>0</v>
      </c>
      <c r="BH159" s="230">
        <f>IF(N159="sníž. přenesená",J159,0)</f>
        <v>0</v>
      </c>
      <c r="BI159" s="230">
        <f>IF(N159="nulová",J159,0)</f>
        <v>0</v>
      </c>
      <c r="BJ159" s="17" t="s">
        <v>86</v>
      </c>
      <c r="BK159" s="230">
        <f>ROUND(I159*H159,2)</f>
        <v>0</v>
      </c>
      <c r="BL159" s="17" t="s">
        <v>245</v>
      </c>
      <c r="BM159" s="229" t="s">
        <v>456</v>
      </c>
    </row>
    <row r="160" s="2" customFormat="1" ht="24.15" customHeight="1">
      <c r="A160" s="38"/>
      <c r="B160" s="39"/>
      <c r="C160" s="218" t="s">
        <v>304</v>
      </c>
      <c r="D160" s="218" t="s">
        <v>165</v>
      </c>
      <c r="E160" s="219" t="s">
        <v>3357</v>
      </c>
      <c r="F160" s="220" t="s">
        <v>3358</v>
      </c>
      <c r="G160" s="221" t="s">
        <v>1677</v>
      </c>
      <c r="H160" s="222">
        <v>2</v>
      </c>
      <c r="I160" s="223"/>
      <c r="J160" s="224">
        <f>ROUND(I160*H160,2)</f>
        <v>0</v>
      </c>
      <c r="K160" s="220" t="s">
        <v>1</v>
      </c>
      <c r="L160" s="44"/>
      <c r="M160" s="225" t="s">
        <v>1</v>
      </c>
      <c r="N160" s="226" t="s">
        <v>43</v>
      </c>
      <c r="O160" s="91"/>
      <c r="P160" s="227">
        <f>O160*H160</f>
        <v>0</v>
      </c>
      <c r="Q160" s="227">
        <v>0</v>
      </c>
      <c r="R160" s="227">
        <f>Q160*H160</f>
        <v>0</v>
      </c>
      <c r="S160" s="227">
        <v>0</v>
      </c>
      <c r="T160" s="228">
        <f>S160*H160</f>
        <v>0</v>
      </c>
      <c r="U160" s="38"/>
      <c r="V160" s="38"/>
      <c r="W160" s="38"/>
      <c r="X160" s="38"/>
      <c r="Y160" s="38"/>
      <c r="Z160" s="38"/>
      <c r="AA160" s="38"/>
      <c r="AB160" s="38"/>
      <c r="AC160" s="38"/>
      <c r="AD160" s="38"/>
      <c r="AE160" s="38"/>
      <c r="AR160" s="229" t="s">
        <v>245</v>
      </c>
      <c r="AT160" s="229" t="s">
        <v>165</v>
      </c>
      <c r="AU160" s="229" t="s">
        <v>86</v>
      </c>
      <c r="AY160" s="17" t="s">
        <v>162</v>
      </c>
      <c r="BE160" s="230">
        <f>IF(N160="základní",J160,0)</f>
        <v>0</v>
      </c>
      <c r="BF160" s="230">
        <f>IF(N160="snížená",J160,0)</f>
        <v>0</v>
      </c>
      <c r="BG160" s="230">
        <f>IF(N160="zákl. přenesená",J160,0)</f>
        <v>0</v>
      </c>
      <c r="BH160" s="230">
        <f>IF(N160="sníž. přenesená",J160,0)</f>
        <v>0</v>
      </c>
      <c r="BI160" s="230">
        <f>IF(N160="nulová",J160,0)</f>
        <v>0</v>
      </c>
      <c r="BJ160" s="17" t="s">
        <v>86</v>
      </c>
      <c r="BK160" s="230">
        <f>ROUND(I160*H160,2)</f>
        <v>0</v>
      </c>
      <c r="BL160" s="17" t="s">
        <v>245</v>
      </c>
      <c r="BM160" s="229" t="s">
        <v>467</v>
      </c>
    </row>
    <row r="161" s="2" customFormat="1" ht="24.15" customHeight="1">
      <c r="A161" s="38"/>
      <c r="B161" s="39"/>
      <c r="C161" s="273" t="s">
        <v>308</v>
      </c>
      <c r="D161" s="273" t="s">
        <v>616</v>
      </c>
      <c r="E161" s="274" t="s">
        <v>3359</v>
      </c>
      <c r="F161" s="275" t="s">
        <v>3358</v>
      </c>
      <c r="G161" s="276" t="s">
        <v>1677</v>
      </c>
      <c r="H161" s="277">
        <v>2</v>
      </c>
      <c r="I161" s="278"/>
      <c r="J161" s="279">
        <f>ROUND(I161*H161,2)</f>
        <v>0</v>
      </c>
      <c r="K161" s="275" t="s">
        <v>1</v>
      </c>
      <c r="L161" s="280"/>
      <c r="M161" s="281" t="s">
        <v>1</v>
      </c>
      <c r="N161" s="282" t="s">
        <v>43</v>
      </c>
      <c r="O161" s="91"/>
      <c r="P161" s="227">
        <f>O161*H161</f>
        <v>0</v>
      </c>
      <c r="Q161" s="227">
        <v>0</v>
      </c>
      <c r="R161" s="227">
        <f>Q161*H161</f>
        <v>0</v>
      </c>
      <c r="S161" s="227">
        <v>0</v>
      </c>
      <c r="T161" s="228">
        <f>S161*H161</f>
        <v>0</v>
      </c>
      <c r="U161" s="38"/>
      <c r="V161" s="38"/>
      <c r="W161" s="38"/>
      <c r="X161" s="38"/>
      <c r="Y161" s="38"/>
      <c r="Z161" s="38"/>
      <c r="AA161" s="38"/>
      <c r="AB161" s="38"/>
      <c r="AC161" s="38"/>
      <c r="AD161" s="38"/>
      <c r="AE161" s="38"/>
      <c r="AR161" s="229" t="s">
        <v>318</v>
      </c>
      <c r="AT161" s="229" t="s">
        <v>616</v>
      </c>
      <c r="AU161" s="229" t="s">
        <v>86</v>
      </c>
      <c r="AY161" s="17" t="s">
        <v>162</v>
      </c>
      <c r="BE161" s="230">
        <f>IF(N161="základní",J161,0)</f>
        <v>0</v>
      </c>
      <c r="BF161" s="230">
        <f>IF(N161="snížená",J161,0)</f>
        <v>0</v>
      </c>
      <c r="BG161" s="230">
        <f>IF(N161="zákl. přenesená",J161,0)</f>
        <v>0</v>
      </c>
      <c r="BH161" s="230">
        <f>IF(N161="sníž. přenesená",J161,0)</f>
        <v>0</v>
      </c>
      <c r="BI161" s="230">
        <f>IF(N161="nulová",J161,0)</f>
        <v>0</v>
      </c>
      <c r="BJ161" s="17" t="s">
        <v>86</v>
      </c>
      <c r="BK161" s="230">
        <f>ROUND(I161*H161,2)</f>
        <v>0</v>
      </c>
      <c r="BL161" s="17" t="s">
        <v>245</v>
      </c>
      <c r="BM161" s="229" t="s">
        <v>477</v>
      </c>
    </row>
    <row r="162" s="2" customFormat="1" ht="24.15" customHeight="1">
      <c r="A162" s="38"/>
      <c r="B162" s="39"/>
      <c r="C162" s="218" t="s">
        <v>313</v>
      </c>
      <c r="D162" s="218" t="s">
        <v>165</v>
      </c>
      <c r="E162" s="219" t="s">
        <v>3360</v>
      </c>
      <c r="F162" s="220" t="s">
        <v>3361</v>
      </c>
      <c r="G162" s="221" t="s">
        <v>1677</v>
      </c>
      <c r="H162" s="222">
        <v>4</v>
      </c>
      <c r="I162" s="223"/>
      <c r="J162" s="224">
        <f>ROUND(I162*H162,2)</f>
        <v>0</v>
      </c>
      <c r="K162" s="220" t="s">
        <v>1</v>
      </c>
      <c r="L162" s="44"/>
      <c r="M162" s="225" t="s">
        <v>1</v>
      </c>
      <c r="N162" s="226" t="s">
        <v>43</v>
      </c>
      <c r="O162" s="91"/>
      <c r="P162" s="227">
        <f>O162*H162</f>
        <v>0</v>
      </c>
      <c r="Q162" s="227">
        <v>0</v>
      </c>
      <c r="R162" s="227">
        <f>Q162*H162</f>
        <v>0</v>
      </c>
      <c r="S162" s="227">
        <v>0</v>
      </c>
      <c r="T162" s="228">
        <f>S162*H162</f>
        <v>0</v>
      </c>
      <c r="U162" s="38"/>
      <c r="V162" s="38"/>
      <c r="W162" s="38"/>
      <c r="X162" s="38"/>
      <c r="Y162" s="38"/>
      <c r="Z162" s="38"/>
      <c r="AA162" s="38"/>
      <c r="AB162" s="38"/>
      <c r="AC162" s="38"/>
      <c r="AD162" s="38"/>
      <c r="AE162" s="38"/>
      <c r="AR162" s="229" t="s">
        <v>245</v>
      </c>
      <c r="AT162" s="229" t="s">
        <v>165</v>
      </c>
      <c r="AU162" s="229" t="s">
        <v>86</v>
      </c>
      <c r="AY162" s="17" t="s">
        <v>162</v>
      </c>
      <c r="BE162" s="230">
        <f>IF(N162="základní",J162,0)</f>
        <v>0</v>
      </c>
      <c r="BF162" s="230">
        <f>IF(N162="snížená",J162,0)</f>
        <v>0</v>
      </c>
      <c r="BG162" s="230">
        <f>IF(N162="zákl. přenesená",J162,0)</f>
        <v>0</v>
      </c>
      <c r="BH162" s="230">
        <f>IF(N162="sníž. přenesená",J162,0)</f>
        <v>0</v>
      </c>
      <c r="BI162" s="230">
        <f>IF(N162="nulová",J162,0)</f>
        <v>0</v>
      </c>
      <c r="BJ162" s="17" t="s">
        <v>86</v>
      </c>
      <c r="BK162" s="230">
        <f>ROUND(I162*H162,2)</f>
        <v>0</v>
      </c>
      <c r="BL162" s="17" t="s">
        <v>245</v>
      </c>
      <c r="BM162" s="229" t="s">
        <v>487</v>
      </c>
    </row>
    <row r="163" s="2" customFormat="1" ht="24.15" customHeight="1">
      <c r="A163" s="38"/>
      <c r="B163" s="39"/>
      <c r="C163" s="273" t="s">
        <v>318</v>
      </c>
      <c r="D163" s="273" t="s">
        <v>616</v>
      </c>
      <c r="E163" s="274" t="s">
        <v>3362</v>
      </c>
      <c r="F163" s="275" t="s">
        <v>3361</v>
      </c>
      <c r="G163" s="276" t="s">
        <v>1677</v>
      </c>
      <c r="H163" s="277">
        <v>4</v>
      </c>
      <c r="I163" s="278"/>
      <c r="J163" s="279">
        <f>ROUND(I163*H163,2)</f>
        <v>0</v>
      </c>
      <c r="K163" s="275" t="s">
        <v>1</v>
      </c>
      <c r="L163" s="280"/>
      <c r="M163" s="281" t="s">
        <v>1</v>
      </c>
      <c r="N163" s="282" t="s">
        <v>43</v>
      </c>
      <c r="O163" s="91"/>
      <c r="P163" s="227">
        <f>O163*H163</f>
        <v>0</v>
      </c>
      <c r="Q163" s="227">
        <v>0</v>
      </c>
      <c r="R163" s="227">
        <f>Q163*H163</f>
        <v>0</v>
      </c>
      <c r="S163" s="227">
        <v>0</v>
      </c>
      <c r="T163" s="228">
        <f>S163*H163</f>
        <v>0</v>
      </c>
      <c r="U163" s="38"/>
      <c r="V163" s="38"/>
      <c r="W163" s="38"/>
      <c r="X163" s="38"/>
      <c r="Y163" s="38"/>
      <c r="Z163" s="38"/>
      <c r="AA163" s="38"/>
      <c r="AB163" s="38"/>
      <c r="AC163" s="38"/>
      <c r="AD163" s="38"/>
      <c r="AE163" s="38"/>
      <c r="AR163" s="229" t="s">
        <v>318</v>
      </c>
      <c r="AT163" s="229" t="s">
        <v>616</v>
      </c>
      <c r="AU163" s="229" t="s">
        <v>86</v>
      </c>
      <c r="AY163" s="17" t="s">
        <v>162</v>
      </c>
      <c r="BE163" s="230">
        <f>IF(N163="základní",J163,0)</f>
        <v>0</v>
      </c>
      <c r="BF163" s="230">
        <f>IF(N163="snížená",J163,0)</f>
        <v>0</v>
      </c>
      <c r="BG163" s="230">
        <f>IF(N163="zákl. přenesená",J163,0)</f>
        <v>0</v>
      </c>
      <c r="BH163" s="230">
        <f>IF(N163="sníž. přenesená",J163,0)</f>
        <v>0</v>
      </c>
      <c r="BI163" s="230">
        <f>IF(N163="nulová",J163,0)</f>
        <v>0</v>
      </c>
      <c r="BJ163" s="17" t="s">
        <v>86</v>
      </c>
      <c r="BK163" s="230">
        <f>ROUND(I163*H163,2)</f>
        <v>0</v>
      </c>
      <c r="BL163" s="17" t="s">
        <v>245</v>
      </c>
      <c r="BM163" s="229" t="s">
        <v>767</v>
      </c>
    </row>
    <row r="164" s="2" customFormat="1" ht="24.15" customHeight="1">
      <c r="A164" s="38"/>
      <c r="B164" s="39"/>
      <c r="C164" s="218" t="s">
        <v>324</v>
      </c>
      <c r="D164" s="218" t="s">
        <v>165</v>
      </c>
      <c r="E164" s="219" t="s">
        <v>3363</v>
      </c>
      <c r="F164" s="220" t="s">
        <v>3364</v>
      </c>
      <c r="G164" s="221" t="s">
        <v>3365</v>
      </c>
      <c r="H164" s="222">
        <v>120</v>
      </c>
      <c r="I164" s="223"/>
      <c r="J164" s="224">
        <f>ROUND(I164*H164,2)</f>
        <v>0</v>
      </c>
      <c r="K164" s="220" t="s">
        <v>1</v>
      </c>
      <c r="L164" s="44"/>
      <c r="M164" s="225" t="s">
        <v>1</v>
      </c>
      <c r="N164" s="226" t="s">
        <v>43</v>
      </c>
      <c r="O164" s="91"/>
      <c r="P164" s="227">
        <f>O164*H164</f>
        <v>0</v>
      </c>
      <c r="Q164" s="227">
        <v>0</v>
      </c>
      <c r="R164" s="227">
        <f>Q164*H164</f>
        <v>0</v>
      </c>
      <c r="S164" s="227">
        <v>0</v>
      </c>
      <c r="T164" s="228">
        <f>S164*H164</f>
        <v>0</v>
      </c>
      <c r="U164" s="38"/>
      <c r="V164" s="38"/>
      <c r="W164" s="38"/>
      <c r="X164" s="38"/>
      <c r="Y164" s="38"/>
      <c r="Z164" s="38"/>
      <c r="AA164" s="38"/>
      <c r="AB164" s="38"/>
      <c r="AC164" s="38"/>
      <c r="AD164" s="38"/>
      <c r="AE164" s="38"/>
      <c r="AR164" s="229" t="s">
        <v>245</v>
      </c>
      <c r="AT164" s="229" t="s">
        <v>165</v>
      </c>
      <c r="AU164" s="229" t="s">
        <v>86</v>
      </c>
      <c r="AY164" s="17" t="s">
        <v>162</v>
      </c>
      <c r="BE164" s="230">
        <f>IF(N164="základní",J164,0)</f>
        <v>0</v>
      </c>
      <c r="BF164" s="230">
        <f>IF(N164="snížená",J164,0)</f>
        <v>0</v>
      </c>
      <c r="BG164" s="230">
        <f>IF(N164="zákl. přenesená",J164,0)</f>
        <v>0</v>
      </c>
      <c r="BH164" s="230">
        <f>IF(N164="sníž. přenesená",J164,0)</f>
        <v>0</v>
      </c>
      <c r="BI164" s="230">
        <f>IF(N164="nulová",J164,0)</f>
        <v>0</v>
      </c>
      <c r="BJ164" s="17" t="s">
        <v>86</v>
      </c>
      <c r="BK164" s="230">
        <f>ROUND(I164*H164,2)</f>
        <v>0</v>
      </c>
      <c r="BL164" s="17" t="s">
        <v>245</v>
      </c>
      <c r="BM164" s="229" t="s">
        <v>777</v>
      </c>
    </row>
    <row r="165" s="2" customFormat="1" ht="24.15" customHeight="1">
      <c r="A165" s="38"/>
      <c r="B165" s="39"/>
      <c r="C165" s="273" t="s">
        <v>330</v>
      </c>
      <c r="D165" s="273" t="s">
        <v>616</v>
      </c>
      <c r="E165" s="274" t="s">
        <v>3366</v>
      </c>
      <c r="F165" s="275" t="s">
        <v>3364</v>
      </c>
      <c r="G165" s="276" t="s">
        <v>3365</v>
      </c>
      <c r="H165" s="277">
        <v>120</v>
      </c>
      <c r="I165" s="278"/>
      <c r="J165" s="279">
        <f>ROUND(I165*H165,2)</f>
        <v>0</v>
      </c>
      <c r="K165" s="275" t="s">
        <v>1</v>
      </c>
      <c r="L165" s="280"/>
      <c r="M165" s="281" t="s">
        <v>1</v>
      </c>
      <c r="N165" s="282" t="s">
        <v>43</v>
      </c>
      <c r="O165" s="91"/>
      <c r="P165" s="227">
        <f>O165*H165</f>
        <v>0</v>
      </c>
      <c r="Q165" s="227">
        <v>0</v>
      </c>
      <c r="R165" s="227">
        <f>Q165*H165</f>
        <v>0</v>
      </c>
      <c r="S165" s="227">
        <v>0</v>
      </c>
      <c r="T165" s="228">
        <f>S165*H165</f>
        <v>0</v>
      </c>
      <c r="U165" s="38"/>
      <c r="V165" s="38"/>
      <c r="W165" s="38"/>
      <c r="X165" s="38"/>
      <c r="Y165" s="38"/>
      <c r="Z165" s="38"/>
      <c r="AA165" s="38"/>
      <c r="AB165" s="38"/>
      <c r="AC165" s="38"/>
      <c r="AD165" s="38"/>
      <c r="AE165" s="38"/>
      <c r="AR165" s="229" t="s">
        <v>318</v>
      </c>
      <c r="AT165" s="229" t="s">
        <v>616</v>
      </c>
      <c r="AU165" s="229" t="s">
        <v>86</v>
      </c>
      <c r="AY165" s="17" t="s">
        <v>162</v>
      </c>
      <c r="BE165" s="230">
        <f>IF(N165="základní",J165,0)</f>
        <v>0</v>
      </c>
      <c r="BF165" s="230">
        <f>IF(N165="snížená",J165,0)</f>
        <v>0</v>
      </c>
      <c r="BG165" s="230">
        <f>IF(N165="zákl. přenesená",J165,0)</f>
        <v>0</v>
      </c>
      <c r="BH165" s="230">
        <f>IF(N165="sníž. přenesená",J165,0)</f>
        <v>0</v>
      </c>
      <c r="BI165" s="230">
        <f>IF(N165="nulová",J165,0)</f>
        <v>0</v>
      </c>
      <c r="BJ165" s="17" t="s">
        <v>86</v>
      </c>
      <c r="BK165" s="230">
        <f>ROUND(I165*H165,2)</f>
        <v>0</v>
      </c>
      <c r="BL165" s="17" t="s">
        <v>245</v>
      </c>
      <c r="BM165" s="229" t="s">
        <v>786</v>
      </c>
    </row>
    <row r="166" s="2" customFormat="1" ht="24.15" customHeight="1">
      <c r="A166" s="38"/>
      <c r="B166" s="39"/>
      <c r="C166" s="218" t="s">
        <v>338</v>
      </c>
      <c r="D166" s="218" t="s">
        <v>165</v>
      </c>
      <c r="E166" s="219" t="s">
        <v>3367</v>
      </c>
      <c r="F166" s="220" t="s">
        <v>3368</v>
      </c>
      <c r="G166" s="221" t="s">
        <v>616</v>
      </c>
      <c r="H166" s="222">
        <v>3</v>
      </c>
      <c r="I166" s="223"/>
      <c r="J166" s="224">
        <f>ROUND(I166*H166,2)</f>
        <v>0</v>
      </c>
      <c r="K166" s="220" t="s">
        <v>1</v>
      </c>
      <c r="L166" s="44"/>
      <c r="M166" s="225" t="s">
        <v>1</v>
      </c>
      <c r="N166" s="226" t="s">
        <v>43</v>
      </c>
      <c r="O166" s="91"/>
      <c r="P166" s="227">
        <f>O166*H166</f>
        <v>0</v>
      </c>
      <c r="Q166" s="227">
        <v>0</v>
      </c>
      <c r="R166" s="227">
        <f>Q166*H166</f>
        <v>0</v>
      </c>
      <c r="S166" s="227">
        <v>0</v>
      </c>
      <c r="T166" s="228">
        <f>S166*H166</f>
        <v>0</v>
      </c>
      <c r="U166" s="38"/>
      <c r="V166" s="38"/>
      <c r="W166" s="38"/>
      <c r="X166" s="38"/>
      <c r="Y166" s="38"/>
      <c r="Z166" s="38"/>
      <c r="AA166" s="38"/>
      <c r="AB166" s="38"/>
      <c r="AC166" s="38"/>
      <c r="AD166" s="38"/>
      <c r="AE166" s="38"/>
      <c r="AR166" s="229" t="s">
        <v>245</v>
      </c>
      <c r="AT166" s="229" t="s">
        <v>165</v>
      </c>
      <c r="AU166" s="229" t="s">
        <v>86</v>
      </c>
      <c r="AY166" s="17" t="s">
        <v>162</v>
      </c>
      <c r="BE166" s="230">
        <f>IF(N166="základní",J166,0)</f>
        <v>0</v>
      </c>
      <c r="BF166" s="230">
        <f>IF(N166="snížená",J166,0)</f>
        <v>0</v>
      </c>
      <c r="BG166" s="230">
        <f>IF(N166="zákl. přenesená",J166,0)</f>
        <v>0</v>
      </c>
      <c r="BH166" s="230">
        <f>IF(N166="sníž. přenesená",J166,0)</f>
        <v>0</v>
      </c>
      <c r="BI166" s="230">
        <f>IF(N166="nulová",J166,0)</f>
        <v>0</v>
      </c>
      <c r="BJ166" s="17" t="s">
        <v>86</v>
      </c>
      <c r="BK166" s="230">
        <f>ROUND(I166*H166,2)</f>
        <v>0</v>
      </c>
      <c r="BL166" s="17" t="s">
        <v>245</v>
      </c>
      <c r="BM166" s="229" t="s">
        <v>797</v>
      </c>
    </row>
    <row r="167" s="2" customFormat="1" ht="24.15" customHeight="1">
      <c r="A167" s="38"/>
      <c r="B167" s="39"/>
      <c r="C167" s="273" t="s">
        <v>344</v>
      </c>
      <c r="D167" s="273" t="s">
        <v>616</v>
      </c>
      <c r="E167" s="274" t="s">
        <v>3369</v>
      </c>
      <c r="F167" s="275" t="s">
        <v>3368</v>
      </c>
      <c r="G167" s="276" t="s">
        <v>616</v>
      </c>
      <c r="H167" s="277">
        <v>3</v>
      </c>
      <c r="I167" s="278"/>
      <c r="J167" s="279">
        <f>ROUND(I167*H167,2)</f>
        <v>0</v>
      </c>
      <c r="K167" s="275" t="s">
        <v>1</v>
      </c>
      <c r="L167" s="280"/>
      <c r="M167" s="281" t="s">
        <v>1</v>
      </c>
      <c r="N167" s="282" t="s">
        <v>43</v>
      </c>
      <c r="O167" s="91"/>
      <c r="P167" s="227">
        <f>O167*H167</f>
        <v>0</v>
      </c>
      <c r="Q167" s="227">
        <v>0</v>
      </c>
      <c r="R167" s="227">
        <f>Q167*H167</f>
        <v>0</v>
      </c>
      <c r="S167" s="227">
        <v>0</v>
      </c>
      <c r="T167" s="228">
        <f>S167*H167</f>
        <v>0</v>
      </c>
      <c r="U167" s="38"/>
      <c r="V167" s="38"/>
      <c r="W167" s="38"/>
      <c r="X167" s="38"/>
      <c r="Y167" s="38"/>
      <c r="Z167" s="38"/>
      <c r="AA167" s="38"/>
      <c r="AB167" s="38"/>
      <c r="AC167" s="38"/>
      <c r="AD167" s="38"/>
      <c r="AE167" s="38"/>
      <c r="AR167" s="229" t="s">
        <v>318</v>
      </c>
      <c r="AT167" s="229" t="s">
        <v>616</v>
      </c>
      <c r="AU167" s="229" t="s">
        <v>86</v>
      </c>
      <c r="AY167" s="17" t="s">
        <v>162</v>
      </c>
      <c r="BE167" s="230">
        <f>IF(N167="základní",J167,0)</f>
        <v>0</v>
      </c>
      <c r="BF167" s="230">
        <f>IF(N167="snížená",J167,0)</f>
        <v>0</v>
      </c>
      <c r="BG167" s="230">
        <f>IF(N167="zákl. přenesená",J167,0)</f>
        <v>0</v>
      </c>
      <c r="BH167" s="230">
        <f>IF(N167="sníž. přenesená",J167,0)</f>
        <v>0</v>
      </c>
      <c r="BI167" s="230">
        <f>IF(N167="nulová",J167,0)</f>
        <v>0</v>
      </c>
      <c r="BJ167" s="17" t="s">
        <v>86</v>
      </c>
      <c r="BK167" s="230">
        <f>ROUND(I167*H167,2)</f>
        <v>0</v>
      </c>
      <c r="BL167" s="17" t="s">
        <v>245</v>
      </c>
      <c r="BM167" s="229" t="s">
        <v>807</v>
      </c>
    </row>
    <row r="168" s="2" customFormat="1" ht="24.15" customHeight="1">
      <c r="A168" s="38"/>
      <c r="B168" s="39"/>
      <c r="C168" s="218" t="s">
        <v>350</v>
      </c>
      <c r="D168" s="218" t="s">
        <v>165</v>
      </c>
      <c r="E168" s="219" t="s">
        <v>3370</v>
      </c>
      <c r="F168" s="220" t="s">
        <v>3371</v>
      </c>
      <c r="G168" s="221" t="s">
        <v>616</v>
      </c>
      <c r="H168" s="222">
        <v>20</v>
      </c>
      <c r="I168" s="223"/>
      <c r="J168" s="224">
        <f>ROUND(I168*H168,2)</f>
        <v>0</v>
      </c>
      <c r="K168" s="220" t="s">
        <v>1</v>
      </c>
      <c r="L168" s="44"/>
      <c r="M168" s="225" t="s">
        <v>1</v>
      </c>
      <c r="N168" s="226" t="s">
        <v>43</v>
      </c>
      <c r="O168" s="91"/>
      <c r="P168" s="227">
        <f>O168*H168</f>
        <v>0</v>
      </c>
      <c r="Q168" s="227">
        <v>0</v>
      </c>
      <c r="R168" s="227">
        <f>Q168*H168</f>
        <v>0</v>
      </c>
      <c r="S168" s="227">
        <v>0</v>
      </c>
      <c r="T168" s="228">
        <f>S168*H168</f>
        <v>0</v>
      </c>
      <c r="U168" s="38"/>
      <c r="V168" s="38"/>
      <c r="W168" s="38"/>
      <c r="X168" s="38"/>
      <c r="Y168" s="38"/>
      <c r="Z168" s="38"/>
      <c r="AA168" s="38"/>
      <c r="AB168" s="38"/>
      <c r="AC168" s="38"/>
      <c r="AD168" s="38"/>
      <c r="AE168" s="38"/>
      <c r="AR168" s="229" t="s">
        <v>245</v>
      </c>
      <c r="AT168" s="229" t="s">
        <v>165</v>
      </c>
      <c r="AU168" s="229" t="s">
        <v>86</v>
      </c>
      <c r="AY168" s="17" t="s">
        <v>162</v>
      </c>
      <c r="BE168" s="230">
        <f>IF(N168="základní",J168,0)</f>
        <v>0</v>
      </c>
      <c r="BF168" s="230">
        <f>IF(N168="snížená",J168,0)</f>
        <v>0</v>
      </c>
      <c r="BG168" s="230">
        <f>IF(N168="zákl. přenesená",J168,0)</f>
        <v>0</v>
      </c>
      <c r="BH168" s="230">
        <f>IF(N168="sníž. přenesená",J168,0)</f>
        <v>0</v>
      </c>
      <c r="BI168" s="230">
        <f>IF(N168="nulová",J168,0)</f>
        <v>0</v>
      </c>
      <c r="BJ168" s="17" t="s">
        <v>86</v>
      </c>
      <c r="BK168" s="230">
        <f>ROUND(I168*H168,2)</f>
        <v>0</v>
      </c>
      <c r="BL168" s="17" t="s">
        <v>245</v>
      </c>
      <c r="BM168" s="229" t="s">
        <v>815</v>
      </c>
    </row>
    <row r="169" s="2" customFormat="1" ht="24.15" customHeight="1">
      <c r="A169" s="38"/>
      <c r="B169" s="39"/>
      <c r="C169" s="273" t="s">
        <v>355</v>
      </c>
      <c r="D169" s="273" t="s">
        <v>616</v>
      </c>
      <c r="E169" s="274" t="s">
        <v>3372</v>
      </c>
      <c r="F169" s="275" t="s">
        <v>3371</v>
      </c>
      <c r="G169" s="276" t="s">
        <v>616</v>
      </c>
      <c r="H169" s="277">
        <v>20</v>
      </c>
      <c r="I169" s="278"/>
      <c r="J169" s="279">
        <f>ROUND(I169*H169,2)</f>
        <v>0</v>
      </c>
      <c r="K169" s="275" t="s">
        <v>1</v>
      </c>
      <c r="L169" s="280"/>
      <c r="M169" s="281" t="s">
        <v>1</v>
      </c>
      <c r="N169" s="282" t="s">
        <v>43</v>
      </c>
      <c r="O169" s="91"/>
      <c r="P169" s="227">
        <f>O169*H169</f>
        <v>0</v>
      </c>
      <c r="Q169" s="227">
        <v>0</v>
      </c>
      <c r="R169" s="227">
        <f>Q169*H169</f>
        <v>0</v>
      </c>
      <c r="S169" s="227">
        <v>0</v>
      </c>
      <c r="T169" s="228">
        <f>S169*H169</f>
        <v>0</v>
      </c>
      <c r="U169" s="38"/>
      <c r="V169" s="38"/>
      <c r="W169" s="38"/>
      <c r="X169" s="38"/>
      <c r="Y169" s="38"/>
      <c r="Z169" s="38"/>
      <c r="AA169" s="38"/>
      <c r="AB169" s="38"/>
      <c r="AC169" s="38"/>
      <c r="AD169" s="38"/>
      <c r="AE169" s="38"/>
      <c r="AR169" s="229" t="s">
        <v>318</v>
      </c>
      <c r="AT169" s="229" t="s">
        <v>616</v>
      </c>
      <c r="AU169" s="229" t="s">
        <v>86</v>
      </c>
      <c r="AY169" s="17" t="s">
        <v>162</v>
      </c>
      <c r="BE169" s="230">
        <f>IF(N169="základní",J169,0)</f>
        <v>0</v>
      </c>
      <c r="BF169" s="230">
        <f>IF(N169="snížená",J169,0)</f>
        <v>0</v>
      </c>
      <c r="BG169" s="230">
        <f>IF(N169="zákl. přenesená",J169,0)</f>
        <v>0</v>
      </c>
      <c r="BH169" s="230">
        <f>IF(N169="sníž. přenesená",J169,0)</f>
        <v>0</v>
      </c>
      <c r="BI169" s="230">
        <f>IF(N169="nulová",J169,0)</f>
        <v>0</v>
      </c>
      <c r="BJ169" s="17" t="s">
        <v>86</v>
      </c>
      <c r="BK169" s="230">
        <f>ROUND(I169*H169,2)</f>
        <v>0</v>
      </c>
      <c r="BL169" s="17" t="s">
        <v>245</v>
      </c>
      <c r="BM169" s="229" t="s">
        <v>825</v>
      </c>
    </row>
    <row r="170" s="2" customFormat="1" ht="33" customHeight="1">
      <c r="A170" s="38"/>
      <c r="B170" s="39"/>
      <c r="C170" s="218" t="s">
        <v>359</v>
      </c>
      <c r="D170" s="218" t="s">
        <v>165</v>
      </c>
      <c r="E170" s="219" t="s">
        <v>3373</v>
      </c>
      <c r="F170" s="220" t="s">
        <v>3374</v>
      </c>
      <c r="G170" s="221" t="s">
        <v>3365</v>
      </c>
      <c r="H170" s="222">
        <v>55</v>
      </c>
      <c r="I170" s="223"/>
      <c r="J170" s="224">
        <f>ROUND(I170*H170,2)</f>
        <v>0</v>
      </c>
      <c r="K170" s="220" t="s">
        <v>1</v>
      </c>
      <c r="L170" s="44"/>
      <c r="M170" s="225" t="s">
        <v>1</v>
      </c>
      <c r="N170" s="226" t="s">
        <v>43</v>
      </c>
      <c r="O170" s="91"/>
      <c r="P170" s="227">
        <f>O170*H170</f>
        <v>0</v>
      </c>
      <c r="Q170" s="227">
        <v>0</v>
      </c>
      <c r="R170" s="227">
        <f>Q170*H170</f>
        <v>0</v>
      </c>
      <c r="S170" s="227">
        <v>0</v>
      </c>
      <c r="T170" s="228">
        <f>S170*H170</f>
        <v>0</v>
      </c>
      <c r="U170" s="38"/>
      <c r="V170" s="38"/>
      <c r="W170" s="38"/>
      <c r="X170" s="38"/>
      <c r="Y170" s="38"/>
      <c r="Z170" s="38"/>
      <c r="AA170" s="38"/>
      <c r="AB170" s="38"/>
      <c r="AC170" s="38"/>
      <c r="AD170" s="38"/>
      <c r="AE170" s="38"/>
      <c r="AR170" s="229" t="s">
        <v>245</v>
      </c>
      <c r="AT170" s="229" t="s">
        <v>165</v>
      </c>
      <c r="AU170" s="229" t="s">
        <v>86</v>
      </c>
      <c r="AY170" s="17" t="s">
        <v>162</v>
      </c>
      <c r="BE170" s="230">
        <f>IF(N170="základní",J170,0)</f>
        <v>0</v>
      </c>
      <c r="BF170" s="230">
        <f>IF(N170="snížená",J170,0)</f>
        <v>0</v>
      </c>
      <c r="BG170" s="230">
        <f>IF(N170="zákl. přenesená",J170,0)</f>
        <v>0</v>
      </c>
      <c r="BH170" s="230">
        <f>IF(N170="sníž. přenesená",J170,0)</f>
        <v>0</v>
      </c>
      <c r="BI170" s="230">
        <f>IF(N170="nulová",J170,0)</f>
        <v>0</v>
      </c>
      <c r="BJ170" s="17" t="s">
        <v>86</v>
      </c>
      <c r="BK170" s="230">
        <f>ROUND(I170*H170,2)</f>
        <v>0</v>
      </c>
      <c r="BL170" s="17" t="s">
        <v>245</v>
      </c>
      <c r="BM170" s="229" t="s">
        <v>835</v>
      </c>
    </row>
    <row r="171" s="2" customFormat="1" ht="33" customHeight="1">
      <c r="A171" s="38"/>
      <c r="B171" s="39"/>
      <c r="C171" s="273" t="s">
        <v>364</v>
      </c>
      <c r="D171" s="273" t="s">
        <v>616</v>
      </c>
      <c r="E171" s="274" t="s">
        <v>3375</v>
      </c>
      <c r="F171" s="275" t="s">
        <v>3374</v>
      </c>
      <c r="G171" s="276" t="s">
        <v>3365</v>
      </c>
      <c r="H171" s="277">
        <v>55</v>
      </c>
      <c r="I171" s="278"/>
      <c r="J171" s="279">
        <f>ROUND(I171*H171,2)</f>
        <v>0</v>
      </c>
      <c r="K171" s="275" t="s">
        <v>1</v>
      </c>
      <c r="L171" s="280"/>
      <c r="M171" s="281" t="s">
        <v>1</v>
      </c>
      <c r="N171" s="282" t="s">
        <v>43</v>
      </c>
      <c r="O171" s="91"/>
      <c r="P171" s="227">
        <f>O171*H171</f>
        <v>0</v>
      </c>
      <c r="Q171" s="227">
        <v>0</v>
      </c>
      <c r="R171" s="227">
        <f>Q171*H171</f>
        <v>0</v>
      </c>
      <c r="S171" s="227">
        <v>0</v>
      </c>
      <c r="T171" s="228">
        <f>S171*H171</f>
        <v>0</v>
      </c>
      <c r="U171" s="38"/>
      <c r="V171" s="38"/>
      <c r="W171" s="38"/>
      <c r="X171" s="38"/>
      <c r="Y171" s="38"/>
      <c r="Z171" s="38"/>
      <c r="AA171" s="38"/>
      <c r="AB171" s="38"/>
      <c r="AC171" s="38"/>
      <c r="AD171" s="38"/>
      <c r="AE171" s="38"/>
      <c r="AR171" s="229" t="s">
        <v>318</v>
      </c>
      <c r="AT171" s="229" t="s">
        <v>616</v>
      </c>
      <c r="AU171" s="229" t="s">
        <v>86</v>
      </c>
      <c r="AY171" s="17" t="s">
        <v>162</v>
      </c>
      <c r="BE171" s="230">
        <f>IF(N171="základní",J171,0)</f>
        <v>0</v>
      </c>
      <c r="BF171" s="230">
        <f>IF(N171="snížená",J171,0)</f>
        <v>0</v>
      </c>
      <c r="BG171" s="230">
        <f>IF(N171="zákl. přenesená",J171,0)</f>
        <v>0</v>
      </c>
      <c r="BH171" s="230">
        <f>IF(N171="sníž. přenesená",J171,0)</f>
        <v>0</v>
      </c>
      <c r="BI171" s="230">
        <f>IF(N171="nulová",J171,0)</f>
        <v>0</v>
      </c>
      <c r="BJ171" s="17" t="s">
        <v>86</v>
      </c>
      <c r="BK171" s="230">
        <f>ROUND(I171*H171,2)</f>
        <v>0</v>
      </c>
      <c r="BL171" s="17" t="s">
        <v>245</v>
      </c>
      <c r="BM171" s="229" t="s">
        <v>849</v>
      </c>
    </row>
    <row r="172" s="2" customFormat="1" ht="24.15" customHeight="1">
      <c r="A172" s="38"/>
      <c r="B172" s="39"/>
      <c r="C172" s="218" t="s">
        <v>372</v>
      </c>
      <c r="D172" s="218" t="s">
        <v>165</v>
      </c>
      <c r="E172" s="219" t="s">
        <v>3376</v>
      </c>
      <c r="F172" s="220" t="s">
        <v>3377</v>
      </c>
      <c r="G172" s="221" t="s">
        <v>3365</v>
      </c>
      <c r="H172" s="222">
        <v>50</v>
      </c>
      <c r="I172" s="223"/>
      <c r="J172" s="224">
        <f>ROUND(I172*H172,2)</f>
        <v>0</v>
      </c>
      <c r="K172" s="220" t="s">
        <v>1</v>
      </c>
      <c r="L172" s="44"/>
      <c r="M172" s="225" t="s">
        <v>1</v>
      </c>
      <c r="N172" s="226" t="s">
        <v>43</v>
      </c>
      <c r="O172" s="91"/>
      <c r="P172" s="227">
        <f>O172*H172</f>
        <v>0</v>
      </c>
      <c r="Q172" s="227">
        <v>0</v>
      </c>
      <c r="R172" s="227">
        <f>Q172*H172</f>
        <v>0</v>
      </c>
      <c r="S172" s="227">
        <v>0</v>
      </c>
      <c r="T172" s="228">
        <f>S172*H172</f>
        <v>0</v>
      </c>
      <c r="U172" s="38"/>
      <c r="V172" s="38"/>
      <c r="W172" s="38"/>
      <c r="X172" s="38"/>
      <c r="Y172" s="38"/>
      <c r="Z172" s="38"/>
      <c r="AA172" s="38"/>
      <c r="AB172" s="38"/>
      <c r="AC172" s="38"/>
      <c r="AD172" s="38"/>
      <c r="AE172" s="38"/>
      <c r="AR172" s="229" t="s">
        <v>245</v>
      </c>
      <c r="AT172" s="229" t="s">
        <v>165</v>
      </c>
      <c r="AU172" s="229" t="s">
        <v>86</v>
      </c>
      <c r="AY172" s="17" t="s">
        <v>162</v>
      </c>
      <c r="BE172" s="230">
        <f>IF(N172="základní",J172,0)</f>
        <v>0</v>
      </c>
      <c r="BF172" s="230">
        <f>IF(N172="snížená",J172,0)</f>
        <v>0</v>
      </c>
      <c r="BG172" s="230">
        <f>IF(N172="zákl. přenesená",J172,0)</f>
        <v>0</v>
      </c>
      <c r="BH172" s="230">
        <f>IF(N172="sníž. přenesená",J172,0)</f>
        <v>0</v>
      </c>
      <c r="BI172" s="230">
        <f>IF(N172="nulová",J172,0)</f>
        <v>0</v>
      </c>
      <c r="BJ172" s="17" t="s">
        <v>86</v>
      </c>
      <c r="BK172" s="230">
        <f>ROUND(I172*H172,2)</f>
        <v>0</v>
      </c>
      <c r="BL172" s="17" t="s">
        <v>245</v>
      </c>
      <c r="BM172" s="229" t="s">
        <v>862</v>
      </c>
    </row>
    <row r="173" s="2" customFormat="1" ht="24.15" customHeight="1">
      <c r="A173" s="38"/>
      <c r="B173" s="39"/>
      <c r="C173" s="273" t="s">
        <v>379</v>
      </c>
      <c r="D173" s="273" t="s">
        <v>616</v>
      </c>
      <c r="E173" s="274" t="s">
        <v>3378</v>
      </c>
      <c r="F173" s="275" t="s">
        <v>3377</v>
      </c>
      <c r="G173" s="276" t="s">
        <v>3365</v>
      </c>
      <c r="H173" s="277">
        <v>50</v>
      </c>
      <c r="I173" s="278"/>
      <c r="J173" s="279">
        <f>ROUND(I173*H173,2)</f>
        <v>0</v>
      </c>
      <c r="K173" s="275" t="s">
        <v>1</v>
      </c>
      <c r="L173" s="280"/>
      <c r="M173" s="281" t="s">
        <v>1</v>
      </c>
      <c r="N173" s="282" t="s">
        <v>43</v>
      </c>
      <c r="O173" s="91"/>
      <c r="P173" s="227">
        <f>O173*H173</f>
        <v>0</v>
      </c>
      <c r="Q173" s="227">
        <v>0</v>
      </c>
      <c r="R173" s="227">
        <f>Q173*H173</f>
        <v>0</v>
      </c>
      <c r="S173" s="227">
        <v>0</v>
      </c>
      <c r="T173" s="228">
        <f>S173*H173</f>
        <v>0</v>
      </c>
      <c r="U173" s="38"/>
      <c r="V173" s="38"/>
      <c r="W173" s="38"/>
      <c r="X173" s="38"/>
      <c r="Y173" s="38"/>
      <c r="Z173" s="38"/>
      <c r="AA173" s="38"/>
      <c r="AB173" s="38"/>
      <c r="AC173" s="38"/>
      <c r="AD173" s="38"/>
      <c r="AE173" s="38"/>
      <c r="AR173" s="229" t="s">
        <v>318</v>
      </c>
      <c r="AT173" s="229" t="s">
        <v>616</v>
      </c>
      <c r="AU173" s="229" t="s">
        <v>86</v>
      </c>
      <c r="AY173" s="17" t="s">
        <v>162</v>
      </c>
      <c r="BE173" s="230">
        <f>IF(N173="základní",J173,0)</f>
        <v>0</v>
      </c>
      <c r="BF173" s="230">
        <f>IF(N173="snížená",J173,0)</f>
        <v>0</v>
      </c>
      <c r="BG173" s="230">
        <f>IF(N173="zákl. přenesená",J173,0)</f>
        <v>0</v>
      </c>
      <c r="BH173" s="230">
        <f>IF(N173="sníž. přenesená",J173,0)</f>
        <v>0</v>
      </c>
      <c r="BI173" s="230">
        <f>IF(N173="nulová",J173,0)</f>
        <v>0</v>
      </c>
      <c r="BJ173" s="17" t="s">
        <v>86</v>
      </c>
      <c r="BK173" s="230">
        <f>ROUND(I173*H173,2)</f>
        <v>0</v>
      </c>
      <c r="BL173" s="17" t="s">
        <v>245</v>
      </c>
      <c r="BM173" s="229" t="s">
        <v>876</v>
      </c>
    </row>
    <row r="174" s="2" customFormat="1" ht="16.5" customHeight="1">
      <c r="A174" s="38"/>
      <c r="B174" s="39"/>
      <c r="C174" s="218" t="s">
        <v>386</v>
      </c>
      <c r="D174" s="218" t="s">
        <v>165</v>
      </c>
      <c r="E174" s="219" t="s">
        <v>3379</v>
      </c>
      <c r="F174" s="220" t="s">
        <v>3380</v>
      </c>
      <c r="G174" s="221" t="s">
        <v>1864</v>
      </c>
      <c r="H174" s="222">
        <v>180</v>
      </c>
      <c r="I174" s="223"/>
      <c r="J174" s="224">
        <f>ROUND(I174*H174,2)</f>
        <v>0</v>
      </c>
      <c r="K174" s="220" t="s">
        <v>1</v>
      </c>
      <c r="L174" s="44"/>
      <c r="M174" s="225" t="s">
        <v>1</v>
      </c>
      <c r="N174" s="226" t="s">
        <v>43</v>
      </c>
      <c r="O174" s="91"/>
      <c r="P174" s="227">
        <f>O174*H174</f>
        <v>0</v>
      </c>
      <c r="Q174" s="227">
        <v>0</v>
      </c>
      <c r="R174" s="227">
        <f>Q174*H174</f>
        <v>0</v>
      </c>
      <c r="S174" s="227">
        <v>0</v>
      </c>
      <c r="T174" s="228">
        <f>S174*H174</f>
        <v>0</v>
      </c>
      <c r="U174" s="38"/>
      <c r="V174" s="38"/>
      <c r="W174" s="38"/>
      <c r="X174" s="38"/>
      <c r="Y174" s="38"/>
      <c r="Z174" s="38"/>
      <c r="AA174" s="38"/>
      <c r="AB174" s="38"/>
      <c r="AC174" s="38"/>
      <c r="AD174" s="38"/>
      <c r="AE174" s="38"/>
      <c r="AR174" s="229" t="s">
        <v>245</v>
      </c>
      <c r="AT174" s="229" t="s">
        <v>165</v>
      </c>
      <c r="AU174" s="229" t="s">
        <v>86</v>
      </c>
      <c r="AY174" s="17" t="s">
        <v>162</v>
      </c>
      <c r="BE174" s="230">
        <f>IF(N174="základní",J174,0)</f>
        <v>0</v>
      </c>
      <c r="BF174" s="230">
        <f>IF(N174="snížená",J174,0)</f>
        <v>0</v>
      </c>
      <c r="BG174" s="230">
        <f>IF(N174="zákl. přenesená",J174,0)</f>
        <v>0</v>
      </c>
      <c r="BH174" s="230">
        <f>IF(N174="sníž. přenesená",J174,0)</f>
        <v>0</v>
      </c>
      <c r="BI174" s="230">
        <f>IF(N174="nulová",J174,0)</f>
        <v>0</v>
      </c>
      <c r="BJ174" s="17" t="s">
        <v>86</v>
      </c>
      <c r="BK174" s="230">
        <f>ROUND(I174*H174,2)</f>
        <v>0</v>
      </c>
      <c r="BL174" s="17" t="s">
        <v>245</v>
      </c>
      <c r="BM174" s="229" t="s">
        <v>887</v>
      </c>
    </row>
    <row r="175" s="2" customFormat="1" ht="16.5" customHeight="1">
      <c r="A175" s="38"/>
      <c r="B175" s="39"/>
      <c r="C175" s="273" t="s">
        <v>392</v>
      </c>
      <c r="D175" s="273" t="s">
        <v>616</v>
      </c>
      <c r="E175" s="274" t="s">
        <v>3381</v>
      </c>
      <c r="F175" s="275" t="s">
        <v>3380</v>
      </c>
      <c r="G175" s="276" t="s">
        <v>1864</v>
      </c>
      <c r="H175" s="277">
        <v>180</v>
      </c>
      <c r="I175" s="278"/>
      <c r="J175" s="279">
        <f>ROUND(I175*H175,2)</f>
        <v>0</v>
      </c>
      <c r="K175" s="275" t="s">
        <v>1</v>
      </c>
      <c r="L175" s="280"/>
      <c r="M175" s="281" t="s">
        <v>1</v>
      </c>
      <c r="N175" s="282" t="s">
        <v>43</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318</v>
      </c>
      <c r="AT175" s="229" t="s">
        <v>616</v>
      </c>
      <c r="AU175" s="229" t="s">
        <v>86</v>
      </c>
      <c r="AY175" s="17" t="s">
        <v>162</v>
      </c>
      <c r="BE175" s="230">
        <f>IF(N175="základní",J175,0)</f>
        <v>0</v>
      </c>
      <c r="BF175" s="230">
        <f>IF(N175="snížená",J175,0)</f>
        <v>0</v>
      </c>
      <c r="BG175" s="230">
        <f>IF(N175="zákl. přenesená",J175,0)</f>
        <v>0</v>
      </c>
      <c r="BH175" s="230">
        <f>IF(N175="sníž. přenesená",J175,0)</f>
        <v>0</v>
      </c>
      <c r="BI175" s="230">
        <f>IF(N175="nulová",J175,0)</f>
        <v>0</v>
      </c>
      <c r="BJ175" s="17" t="s">
        <v>86</v>
      </c>
      <c r="BK175" s="230">
        <f>ROUND(I175*H175,2)</f>
        <v>0</v>
      </c>
      <c r="BL175" s="17" t="s">
        <v>245</v>
      </c>
      <c r="BM175" s="229" t="s">
        <v>897</v>
      </c>
    </row>
    <row r="176" s="12" customFormat="1" ht="22.8" customHeight="1">
      <c r="A176" s="12"/>
      <c r="B176" s="202"/>
      <c r="C176" s="203"/>
      <c r="D176" s="204" t="s">
        <v>77</v>
      </c>
      <c r="E176" s="216" t="s">
        <v>86</v>
      </c>
      <c r="F176" s="216" t="s">
        <v>3382</v>
      </c>
      <c r="G176" s="203"/>
      <c r="H176" s="203"/>
      <c r="I176" s="206"/>
      <c r="J176" s="217">
        <f>BK176</f>
        <v>0</v>
      </c>
      <c r="K176" s="203"/>
      <c r="L176" s="208"/>
      <c r="M176" s="209"/>
      <c r="N176" s="210"/>
      <c r="O176" s="210"/>
      <c r="P176" s="211">
        <v>0</v>
      </c>
      <c r="Q176" s="210"/>
      <c r="R176" s="211">
        <v>0</v>
      </c>
      <c r="S176" s="210"/>
      <c r="T176" s="212">
        <v>0</v>
      </c>
      <c r="U176" s="12"/>
      <c r="V176" s="12"/>
      <c r="W176" s="12"/>
      <c r="X176" s="12"/>
      <c r="Y176" s="12"/>
      <c r="Z176" s="12"/>
      <c r="AA176" s="12"/>
      <c r="AB176" s="12"/>
      <c r="AC176" s="12"/>
      <c r="AD176" s="12"/>
      <c r="AE176" s="12"/>
      <c r="AR176" s="213" t="s">
        <v>88</v>
      </c>
      <c r="AT176" s="214" t="s">
        <v>77</v>
      </c>
      <c r="AU176" s="214" t="s">
        <v>86</v>
      </c>
      <c r="AY176" s="213" t="s">
        <v>162</v>
      </c>
      <c r="BK176" s="215">
        <v>0</v>
      </c>
    </row>
    <row r="177" s="12" customFormat="1" ht="25.92" customHeight="1">
      <c r="A177" s="12"/>
      <c r="B177" s="202"/>
      <c r="C177" s="203"/>
      <c r="D177" s="204" t="s">
        <v>77</v>
      </c>
      <c r="E177" s="205" t="s">
        <v>3383</v>
      </c>
      <c r="F177" s="205" t="s">
        <v>3384</v>
      </c>
      <c r="G177" s="203"/>
      <c r="H177" s="203"/>
      <c r="I177" s="206"/>
      <c r="J177" s="207">
        <f>BK177</f>
        <v>0</v>
      </c>
      <c r="K177" s="203"/>
      <c r="L177" s="208"/>
      <c r="M177" s="209"/>
      <c r="N177" s="210"/>
      <c r="O177" s="210"/>
      <c r="P177" s="211">
        <f>SUM(P178:P212)</f>
        <v>0</v>
      </c>
      <c r="Q177" s="210"/>
      <c r="R177" s="211">
        <f>SUM(R178:R212)</f>
        <v>0</v>
      </c>
      <c r="S177" s="210"/>
      <c r="T177" s="212">
        <f>SUM(T178:T212)</f>
        <v>0</v>
      </c>
      <c r="U177" s="12"/>
      <c r="V177" s="12"/>
      <c r="W177" s="12"/>
      <c r="X177" s="12"/>
      <c r="Y177" s="12"/>
      <c r="Z177" s="12"/>
      <c r="AA177" s="12"/>
      <c r="AB177" s="12"/>
      <c r="AC177" s="12"/>
      <c r="AD177" s="12"/>
      <c r="AE177" s="12"/>
      <c r="AR177" s="213" t="s">
        <v>88</v>
      </c>
      <c r="AT177" s="214" t="s">
        <v>77</v>
      </c>
      <c r="AU177" s="214" t="s">
        <v>78</v>
      </c>
      <c r="AY177" s="213" t="s">
        <v>162</v>
      </c>
      <c r="BK177" s="215">
        <f>SUM(BK178:BK212)</f>
        <v>0</v>
      </c>
    </row>
    <row r="178" s="2" customFormat="1" ht="76.35" customHeight="1">
      <c r="A178" s="38"/>
      <c r="B178" s="39"/>
      <c r="C178" s="218" t="s">
        <v>398</v>
      </c>
      <c r="D178" s="218" t="s">
        <v>165</v>
      </c>
      <c r="E178" s="219" t="s">
        <v>3385</v>
      </c>
      <c r="F178" s="220" t="s">
        <v>3386</v>
      </c>
      <c r="G178" s="221" t="s">
        <v>1677</v>
      </c>
      <c r="H178" s="222">
        <v>1</v>
      </c>
      <c r="I178" s="223"/>
      <c r="J178" s="224">
        <f>ROUND(I178*H178,2)</f>
        <v>0</v>
      </c>
      <c r="K178" s="220" t="s">
        <v>1</v>
      </c>
      <c r="L178" s="44"/>
      <c r="M178" s="225" t="s">
        <v>1</v>
      </c>
      <c r="N178" s="226" t="s">
        <v>43</v>
      </c>
      <c r="O178" s="91"/>
      <c r="P178" s="227">
        <f>O178*H178</f>
        <v>0</v>
      </c>
      <c r="Q178" s="227">
        <v>0</v>
      </c>
      <c r="R178" s="227">
        <f>Q178*H178</f>
        <v>0</v>
      </c>
      <c r="S178" s="227">
        <v>0</v>
      </c>
      <c r="T178" s="228">
        <f>S178*H178</f>
        <v>0</v>
      </c>
      <c r="U178" s="38"/>
      <c r="V178" s="38"/>
      <c r="W178" s="38"/>
      <c r="X178" s="38"/>
      <c r="Y178" s="38"/>
      <c r="Z178" s="38"/>
      <c r="AA178" s="38"/>
      <c r="AB178" s="38"/>
      <c r="AC178" s="38"/>
      <c r="AD178" s="38"/>
      <c r="AE178" s="38"/>
      <c r="AR178" s="229" t="s">
        <v>245</v>
      </c>
      <c r="AT178" s="229" t="s">
        <v>165</v>
      </c>
      <c r="AU178" s="229" t="s">
        <v>86</v>
      </c>
      <c r="AY178" s="17" t="s">
        <v>162</v>
      </c>
      <c r="BE178" s="230">
        <f>IF(N178="základní",J178,0)</f>
        <v>0</v>
      </c>
      <c r="BF178" s="230">
        <f>IF(N178="snížená",J178,0)</f>
        <v>0</v>
      </c>
      <c r="BG178" s="230">
        <f>IF(N178="zákl. přenesená",J178,0)</f>
        <v>0</v>
      </c>
      <c r="BH178" s="230">
        <f>IF(N178="sníž. přenesená",J178,0)</f>
        <v>0</v>
      </c>
      <c r="BI178" s="230">
        <f>IF(N178="nulová",J178,0)</f>
        <v>0</v>
      </c>
      <c r="BJ178" s="17" t="s">
        <v>86</v>
      </c>
      <c r="BK178" s="230">
        <f>ROUND(I178*H178,2)</f>
        <v>0</v>
      </c>
      <c r="BL178" s="17" t="s">
        <v>245</v>
      </c>
      <c r="BM178" s="229" t="s">
        <v>906</v>
      </c>
    </row>
    <row r="179" s="2" customFormat="1" ht="76.35" customHeight="1">
      <c r="A179" s="38"/>
      <c r="B179" s="39"/>
      <c r="C179" s="273" t="s">
        <v>404</v>
      </c>
      <c r="D179" s="273" t="s">
        <v>616</v>
      </c>
      <c r="E179" s="274" t="s">
        <v>3387</v>
      </c>
      <c r="F179" s="275" t="s">
        <v>3386</v>
      </c>
      <c r="G179" s="276" t="s">
        <v>1677</v>
      </c>
      <c r="H179" s="277">
        <v>1</v>
      </c>
      <c r="I179" s="278"/>
      <c r="J179" s="279">
        <f>ROUND(I179*H179,2)</f>
        <v>0</v>
      </c>
      <c r="K179" s="275" t="s">
        <v>1</v>
      </c>
      <c r="L179" s="280"/>
      <c r="M179" s="281" t="s">
        <v>1</v>
      </c>
      <c r="N179" s="282" t="s">
        <v>43</v>
      </c>
      <c r="O179" s="91"/>
      <c r="P179" s="227">
        <f>O179*H179</f>
        <v>0</v>
      </c>
      <c r="Q179" s="227">
        <v>0</v>
      </c>
      <c r="R179" s="227">
        <f>Q179*H179</f>
        <v>0</v>
      </c>
      <c r="S179" s="227">
        <v>0</v>
      </c>
      <c r="T179" s="228">
        <f>S179*H179</f>
        <v>0</v>
      </c>
      <c r="U179" s="38"/>
      <c r="V179" s="38"/>
      <c r="W179" s="38"/>
      <c r="X179" s="38"/>
      <c r="Y179" s="38"/>
      <c r="Z179" s="38"/>
      <c r="AA179" s="38"/>
      <c r="AB179" s="38"/>
      <c r="AC179" s="38"/>
      <c r="AD179" s="38"/>
      <c r="AE179" s="38"/>
      <c r="AR179" s="229" t="s">
        <v>318</v>
      </c>
      <c r="AT179" s="229" t="s">
        <v>616</v>
      </c>
      <c r="AU179" s="229" t="s">
        <v>86</v>
      </c>
      <c r="AY179" s="17" t="s">
        <v>162</v>
      </c>
      <c r="BE179" s="230">
        <f>IF(N179="základní",J179,0)</f>
        <v>0</v>
      </c>
      <c r="BF179" s="230">
        <f>IF(N179="snížená",J179,0)</f>
        <v>0</v>
      </c>
      <c r="BG179" s="230">
        <f>IF(N179="zákl. přenesená",J179,0)</f>
        <v>0</v>
      </c>
      <c r="BH179" s="230">
        <f>IF(N179="sníž. přenesená",J179,0)</f>
        <v>0</v>
      </c>
      <c r="BI179" s="230">
        <f>IF(N179="nulová",J179,0)</f>
        <v>0</v>
      </c>
      <c r="BJ179" s="17" t="s">
        <v>86</v>
      </c>
      <c r="BK179" s="230">
        <f>ROUND(I179*H179,2)</f>
        <v>0</v>
      </c>
      <c r="BL179" s="17" t="s">
        <v>245</v>
      </c>
      <c r="BM179" s="229" t="s">
        <v>917</v>
      </c>
    </row>
    <row r="180" s="2" customFormat="1" ht="66.75" customHeight="1">
      <c r="A180" s="38"/>
      <c r="B180" s="39"/>
      <c r="C180" s="218" t="s">
        <v>411</v>
      </c>
      <c r="D180" s="218" t="s">
        <v>165</v>
      </c>
      <c r="E180" s="219" t="s">
        <v>3388</v>
      </c>
      <c r="F180" s="220" t="s">
        <v>3389</v>
      </c>
      <c r="G180" s="221" t="s">
        <v>1677</v>
      </c>
      <c r="H180" s="222">
        <v>1</v>
      </c>
      <c r="I180" s="223"/>
      <c r="J180" s="224">
        <f>ROUND(I180*H180,2)</f>
        <v>0</v>
      </c>
      <c r="K180" s="220" t="s">
        <v>1</v>
      </c>
      <c r="L180" s="44"/>
      <c r="M180" s="225" t="s">
        <v>1</v>
      </c>
      <c r="N180" s="226" t="s">
        <v>43</v>
      </c>
      <c r="O180" s="91"/>
      <c r="P180" s="227">
        <f>O180*H180</f>
        <v>0</v>
      </c>
      <c r="Q180" s="227">
        <v>0</v>
      </c>
      <c r="R180" s="227">
        <f>Q180*H180</f>
        <v>0</v>
      </c>
      <c r="S180" s="227">
        <v>0</v>
      </c>
      <c r="T180" s="228">
        <f>S180*H180</f>
        <v>0</v>
      </c>
      <c r="U180" s="38"/>
      <c r="V180" s="38"/>
      <c r="W180" s="38"/>
      <c r="X180" s="38"/>
      <c r="Y180" s="38"/>
      <c r="Z180" s="38"/>
      <c r="AA180" s="38"/>
      <c r="AB180" s="38"/>
      <c r="AC180" s="38"/>
      <c r="AD180" s="38"/>
      <c r="AE180" s="38"/>
      <c r="AR180" s="229" t="s">
        <v>245</v>
      </c>
      <c r="AT180" s="229" t="s">
        <v>165</v>
      </c>
      <c r="AU180" s="229" t="s">
        <v>86</v>
      </c>
      <c r="AY180" s="17" t="s">
        <v>162</v>
      </c>
      <c r="BE180" s="230">
        <f>IF(N180="základní",J180,0)</f>
        <v>0</v>
      </c>
      <c r="BF180" s="230">
        <f>IF(N180="snížená",J180,0)</f>
        <v>0</v>
      </c>
      <c r="BG180" s="230">
        <f>IF(N180="zákl. přenesená",J180,0)</f>
        <v>0</v>
      </c>
      <c r="BH180" s="230">
        <f>IF(N180="sníž. přenesená",J180,0)</f>
        <v>0</v>
      </c>
      <c r="BI180" s="230">
        <f>IF(N180="nulová",J180,0)</f>
        <v>0</v>
      </c>
      <c r="BJ180" s="17" t="s">
        <v>86</v>
      </c>
      <c r="BK180" s="230">
        <f>ROUND(I180*H180,2)</f>
        <v>0</v>
      </c>
      <c r="BL180" s="17" t="s">
        <v>245</v>
      </c>
      <c r="BM180" s="229" t="s">
        <v>927</v>
      </c>
    </row>
    <row r="181" s="2" customFormat="1" ht="66.75" customHeight="1">
      <c r="A181" s="38"/>
      <c r="B181" s="39"/>
      <c r="C181" s="273" t="s">
        <v>415</v>
      </c>
      <c r="D181" s="273" t="s">
        <v>616</v>
      </c>
      <c r="E181" s="274" t="s">
        <v>3390</v>
      </c>
      <c r="F181" s="275" t="s">
        <v>3389</v>
      </c>
      <c r="G181" s="276" t="s">
        <v>1677</v>
      </c>
      <c r="H181" s="277">
        <v>1</v>
      </c>
      <c r="I181" s="278"/>
      <c r="J181" s="279">
        <f>ROUND(I181*H181,2)</f>
        <v>0</v>
      </c>
      <c r="K181" s="275" t="s">
        <v>1</v>
      </c>
      <c r="L181" s="280"/>
      <c r="M181" s="281" t="s">
        <v>1</v>
      </c>
      <c r="N181" s="282" t="s">
        <v>43</v>
      </c>
      <c r="O181" s="91"/>
      <c r="P181" s="227">
        <f>O181*H181</f>
        <v>0</v>
      </c>
      <c r="Q181" s="227">
        <v>0</v>
      </c>
      <c r="R181" s="227">
        <f>Q181*H181</f>
        <v>0</v>
      </c>
      <c r="S181" s="227">
        <v>0</v>
      </c>
      <c r="T181" s="228">
        <f>S181*H181</f>
        <v>0</v>
      </c>
      <c r="U181" s="38"/>
      <c r="V181" s="38"/>
      <c r="W181" s="38"/>
      <c r="X181" s="38"/>
      <c r="Y181" s="38"/>
      <c r="Z181" s="38"/>
      <c r="AA181" s="38"/>
      <c r="AB181" s="38"/>
      <c r="AC181" s="38"/>
      <c r="AD181" s="38"/>
      <c r="AE181" s="38"/>
      <c r="AR181" s="229" t="s">
        <v>318</v>
      </c>
      <c r="AT181" s="229" t="s">
        <v>616</v>
      </c>
      <c r="AU181" s="229" t="s">
        <v>86</v>
      </c>
      <c r="AY181" s="17" t="s">
        <v>162</v>
      </c>
      <c r="BE181" s="230">
        <f>IF(N181="základní",J181,0)</f>
        <v>0</v>
      </c>
      <c r="BF181" s="230">
        <f>IF(N181="snížená",J181,0)</f>
        <v>0</v>
      </c>
      <c r="BG181" s="230">
        <f>IF(N181="zákl. přenesená",J181,0)</f>
        <v>0</v>
      </c>
      <c r="BH181" s="230">
        <f>IF(N181="sníž. přenesená",J181,0)</f>
        <v>0</v>
      </c>
      <c r="BI181" s="230">
        <f>IF(N181="nulová",J181,0)</f>
        <v>0</v>
      </c>
      <c r="BJ181" s="17" t="s">
        <v>86</v>
      </c>
      <c r="BK181" s="230">
        <f>ROUND(I181*H181,2)</f>
        <v>0</v>
      </c>
      <c r="BL181" s="17" t="s">
        <v>245</v>
      </c>
      <c r="BM181" s="229" t="s">
        <v>938</v>
      </c>
    </row>
    <row r="182" s="2" customFormat="1" ht="62.7" customHeight="1">
      <c r="A182" s="38"/>
      <c r="B182" s="39"/>
      <c r="C182" s="218" t="s">
        <v>420</v>
      </c>
      <c r="D182" s="218" t="s">
        <v>165</v>
      </c>
      <c r="E182" s="219" t="s">
        <v>3391</v>
      </c>
      <c r="F182" s="220" t="s">
        <v>3392</v>
      </c>
      <c r="G182" s="221" t="s">
        <v>1677</v>
      </c>
      <c r="H182" s="222">
        <v>4</v>
      </c>
      <c r="I182" s="223"/>
      <c r="J182" s="224">
        <f>ROUND(I182*H182,2)</f>
        <v>0</v>
      </c>
      <c r="K182" s="220" t="s">
        <v>1</v>
      </c>
      <c r="L182" s="44"/>
      <c r="M182" s="225" t="s">
        <v>1</v>
      </c>
      <c r="N182" s="226" t="s">
        <v>43</v>
      </c>
      <c r="O182" s="91"/>
      <c r="P182" s="227">
        <f>O182*H182</f>
        <v>0</v>
      </c>
      <c r="Q182" s="227">
        <v>0</v>
      </c>
      <c r="R182" s="227">
        <f>Q182*H182</f>
        <v>0</v>
      </c>
      <c r="S182" s="227">
        <v>0</v>
      </c>
      <c r="T182" s="228">
        <f>S182*H182</f>
        <v>0</v>
      </c>
      <c r="U182" s="38"/>
      <c r="V182" s="38"/>
      <c r="W182" s="38"/>
      <c r="X182" s="38"/>
      <c r="Y182" s="38"/>
      <c r="Z182" s="38"/>
      <c r="AA182" s="38"/>
      <c r="AB182" s="38"/>
      <c r="AC182" s="38"/>
      <c r="AD182" s="38"/>
      <c r="AE182" s="38"/>
      <c r="AR182" s="229" t="s">
        <v>245</v>
      </c>
      <c r="AT182" s="229" t="s">
        <v>165</v>
      </c>
      <c r="AU182" s="229" t="s">
        <v>86</v>
      </c>
      <c r="AY182" s="17" t="s">
        <v>162</v>
      </c>
      <c r="BE182" s="230">
        <f>IF(N182="základní",J182,0)</f>
        <v>0</v>
      </c>
      <c r="BF182" s="230">
        <f>IF(N182="snížená",J182,0)</f>
        <v>0</v>
      </c>
      <c r="BG182" s="230">
        <f>IF(N182="zákl. přenesená",J182,0)</f>
        <v>0</v>
      </c>
      <c r="BH182" s="230">
        <f>IF(N182="sníž. přenesená",J182,0)</f>
        <v>0</v>
      </c>
      <c r="BI182" s="230">
        <f>IF(N182="nulová",J182,0)</f>
        <v>0</v>
      </c>
      <c r="BJ182" s="17" t="s">
        <v>86</v>
      </c>
      <c r="BK182" s="230">
        <f>ROUND(I182*H182,2)</f>
        <v>0</v>
      </c>
      <c r="BL182" s="17" t="s">
        <v>245</v>
      </c>
      <c r="BM182" s="229" t="s">
        <v>950</v>
      </c>
    </row>
    <row r="183" s="2" customFormat="1" ht="62.7" customHeight="1">
      <c r="A183" s="38"/>
      <c r="B183" s="39"/>
      <c r="C183" s="273" t="s">
        <v>425</v>
      </c>
      <c r="D183" s="273" t="s">
        <v>616</v>
      </c>
      <c r="E183" s="274" t="s">
        <v>3393</v>
      </c>
      <c r="F183" s="275" t="s">
        <v>3392</v>
      </c>
      <c r="G183" s="276" t="s">
        <v>1677</v>
      </c>
      <c r="H183" s="277">
        <v>4</v>
      </c>
      <c r="I183" s="278"/>
      <c r="J183" s="279">
        <f>ROUND(I183*H183,2)</f>
        <v>0</v>
      </c>
      <c r="K183" s="275" t="s">
        <v>1</v>
      </c>
      <c r="L183" s="280"/>
      <c r="M183" s="281" t="s">
        <v>1</v>
      </c>
      <c r="N183" s="282" t="s">
        <v>43</v>
      </c>
      <c r="O183" s="91"/>
      <c r="P183" s="227">
        <f>O183*H183</f>
        <v>0</v>
      </c>
      <c r="Q183" s="227">
        <v>0</v>
      </c>
      <c r="R183" s="227">
        <f>Q183*H183</f>
        <v>0</v>
      </c>
      <c r="S183" s="227">
        <v>0</v>
      </c>
      <c r="T183" s="228">
        <f>S183*H183</f>
        <v>0</v>
      </c>
      <c r="U183" s="38"/>
      <c r="V183" s="38"/>
      <c r="W183" s="38"/>
      <c r="X183" s="38"/>
      <c r="Y183" s="38"/>
      <c r="Z183" s="38"/>
      <c r="AA183" s="38"/>
      <c r="AB183" s="38"/>
      <c r="AC183" s="38"/>
      <c r="AD183" s="38"/>
      <c r="AE183" s="38"/>
      <c r="AR183" s="229" t="s">
        <v>318</v>
      </c>
      <c r="AT183" s="229" t="s">
        <v>616</v>
      </c>
      <c r="AU183" s="229" t="s">
        <v>86</v>
      </c>
      <c r="AY183" s="17" t="s">
        <v>162</v>
      </c>
      <c r="BE183" s="230">
        <f>IF(N183="základní",J183,0)</f>
        <v>0</v>
      </c>
      <c r="BF183" s="230">
        <f>IF(N183="snížená",J183,0)</f>
        <v>0</v>
      </c>
      <c r="BG183" s="230">
        <f>IF(N183="zákl. přenesená",J183,0)</f>
        <v>0</v>
      </c>
      <c r="BH183" s="230">
        <f>IF(N183="sníž. přenesená",J183,0)</f>
        <v>0</v>
      </c>
      <c r="BI183" s="230">
        <f>IF(N183="nulová",J183,0)</f>
        <v>0</v>
      </c>
      <c r="BJ183" s="17" t="s">
        <v>86</v>
      </c>
      <c r="BK183" s="230">
        <f>ROUND(I183*H183,2)</f>
        <v>0</v>
      </c>
      <c r="BL183" s="17" t="s">
        <v>245</v>
      </c>
      <c r="BM183" s="229" t="s">
        <v>959</v>
      </c>
    </row>
    <row r="184" s="2" customFormat="1" ht="33" customHeight="1">
      <c r="A184" s="38"/>
      <c r="B184" s="39"/>
      <c r="C184" s="218" t="s">
        <v>430</v>
      </c>
      <c r="D184" s="218" t="s">
        <v>165</v>
      </c>
      <c r="E184" s="219" t="s">
        <v>3394</v>
      </c>
      <c r="F184" s="220" t="s">
        <v>3395</v>
      </c>
      <c r="G184" s="221" t="s">
        <v>1677</v>
      </c>
      <c r="H184" s="222">
        <v>2</v>
      </c>
      <c r="I184" s="223"/>
      <c r="J184" s="224">
        <f>ROUND(I184*H184,2)</f>
        <v>0</v>
      </c>
      <c r="K184" s="220" t="s">
        <v>1</v>
      </c>
      <c r="L184" s="44"/>
      <c r="M184" s="225" t="s">
        <v>1</v>
      </c>
      <c r="N184" s="226" t="s">
        <v>43</v>
      </c>
      <c r="O184" s="91"/>
      <c r="P184" s="227">
        <f>O184*H184</f>
        <v>0</v>
      </c>
      <c r="Q184" s="227">
        <v>0</v>
      </c>
      <c r="R184" s="227">
        <f>Q184*H184</f>
        <v>0</v>
      </c>
      <c r="S184" s="227">
        <v>0</v>
      </c>
      <c r="T184" s="228">
        <f>S184*H184</f>
        <v>0</v>
      </c>
      <c r="U184" s="38"/>
      <c r="V184" s="38"/>
      <c r="W184" s="38"/>
      <c r="X184" s="38"/>
      <c r="Y184" s="38"/>
      <c r="Z184" s="38"/>
      <c r="AA184" s="38"/>
      <c r="AB184" s="38"/>
      <c r="AC184" s="38"/>
      <c r="AD184" s="38"/>
      <c r="AE184" s="38"/>
      <c r="AR184" s="229" t="s">
        <v>245</v>
      </c>
      <c r="AT184" s="229" t="s">
        <v>165</v>
      </c>
      <c r="AU184" s="229" t="s">
        <v>86</v>
      </c>
      <c r="AY184" s="17" t="s">
        <v>162</v>
      </c>
      <c r="BE184" s="230">
        <f>IF(N184="základní",J184,0)</f>
        <v>0</v>
      </c>
      <c r="BF184" s="230">
        <f>IF(N184="snížená",J184,0)</f>
        <v>0</v>
      </c>
      <c r="BG184" s="230">
        <f>IF(N184="zákl. přenesená",J184,0)</f>
        <v>0</v>
      </c>
      <c r="BH184" s="230">
        <f>IF(N184="sníž. přenesená",J184,0)</f>
        <v>0</v>
      </c>
      <c r="BI184" s="230">
        <f>IF(N184="nulová",J184,0)</f>
        <v>0</v>
      </c>
      <c r="BJ184" s="17" t="s">
        <v>86</v>
      </c>
      <c r="BK184" s="230">
        <f>ROUND(I184*H184,2)</f>
        <v>0</v>
      </c>
      <c r="BL184" s="17" t="s">
        <v>245</v>
      </c>
      <c r="BM184" s="229" t="s">
        <v>967</v>
      </c>
    </row>
    <row r="185" s="2" customFormat="1" ht="33" customHeight="1">
      <c r="A185" s="38"/>
      <c r="B185" s="39"/>
      <c r="C185" s="273" t="s">
        <v>435</v>
      </c>
      <c r="D185" s="273" t="s">
        <v>616</v>
      </c>
      <c r="E185" s="274" t="s">
        <v>3396</v>
      </c>
      <c r="F185" s="275" t="s">
        <v>3395</v>
      </c>
      <c r="G185" s="276" t="s">
        <v>1677</v>
      </c>
      <c r="H185" s="277">
        <v>2</v>
      </c>
      <c r="I185" s="278"/>
      <c r="J185" s="279">
        <f>ROUND(I185*H185,2)</f>
        <v>0</v>
      </c>
      <c r="K185" s="275" t="s">
        <v>1</v>
      </c>
      <c r="L185" s="280"/>
      <c r="M185" s="281" t="s">
        <v>1</v>
      </c>
      <c r="N185" s="282" t="s">
        <v>43</v>
      </c>
      <c r="O185" s="91"/>
      <c r="P185" s="227">
        <f>O185*H185</f>
        <v>0</v>
      </c>
      <c r="Q185" s="227">
        <v>0</v>
      </c>
      <c r="R185" s="227">
        <f>Q185*H185</f>
        <v>0</v>
      </c>
      <c r="S185" s="227">
        <v>0</v>
      </c>
      <c r="T185" s="228">
        <f>S185*H185</f>
        <v>0</v>
      </c>
      <c r="U185" s="38"/>
      <c r="V185" s="38"/>
      <c r="W185" s="38"/>
      <c r="X185" s="38"/>
      <c r="Y185" s="38"/>
      <c r="Z185" s="38"/>
      <c r="AA185" s="38"/>
      <c r="AB185" s="38"/>
      <c r="AC185" s="38"/>
      <c r="AD185" s="38"/>
      <c r="AE185" s="38"/>
      <c r="AR185" s="229" t="s">
        <v>318</v>
      </c>
      <c r="AT185" s="229" t="s">
        <v>616</v>
      </c>
      <c r="AU185" s="229" t="s">
        <v>86</v>
      </c>
      <c r="AY185" s="17" t="s">
        <v>162</v>
      </c>
      <c r="BE185" s="230">
        <f>IF(N185="základní",J185,0)</f>
        <v>0</v>
      </c>
      <c r="BF185" s="230">
        <f>IF(N185="snížená",J185,0)</f>
        <v>0</v>
      </c>
      <c r="BG185" s="230">
        <f>IF(N185="zákl. přenesená",J185,0)</f>
        <v>0</v>
      </c>
      <c r="BH185" s="230">
        <f>IF(N185="sníž. přenesená",J185,0)</f>
        <v>0</v>
      </c>
      <c r="BI185" s="230">
        <f>IF(N185="nulová",J185,0)</f>
        <v>0</v>
      </c>
      <c r="BJ185" s="17" t="s">
        <v>86</v>
      </c>
      <c r="BK185" s="230">
        <f>ROUND(I185*H185,2)</f>
        <v>0</v>
      </c>
      <c r="BL185" s="17" t="s">
        <v>245</v>
      </c>
      <c r="BM185" s="229" t="s">
        <v>977</v>
      </c>
    </row>
    <row r="186" s="2" customFormat="1" ht="37.8" customHeight="1">
      <c r="A186" s="38"/>
      <c r="B186" s="39"/>
      <c r="C186" s="218" t="s">
        <v>439</v>
      </c>
      <c r="D186" s="218" t="s">
        <v>165</v>
      </c>
      <c r="E186" s="219" t="s">
        <v>3397</v>
      </c>
      <c r="F186" s="220" t="s">
        <v>3398</v>
      </c>
      <c r="G186" s="221" t="s">
        <v>1677</v>
      </c>
      <c r="H186" s="222">
        <v>2</v>
      </c>
      <c r="I186" s="223"/>
      <c r="J186" s="224">
        <f>ROUND(I186*H186,2)</f>
        <v>0</v>
      </c>
      <c r="K186" s="220" t="s">
        <v>1</v>
      </c>
      <c r="L186" s="44"/>
      <c r="M186" s="225" t="s">
        <v>1</v>
      </c>
      <c r="N186" s="226" t="s">
        <v>43</v>
      </c>
      <c r="O186" s="91"/>
      <c r="P186" s="227">
        <f>O186*H186</f>
        <v>0</v>
      </c>
      <c r="Q186" s="227">
        <v>0</v>
      </c>
      <c r="R186" s="227">
        <f>Q186*H186</f>
        <v>0</v>
      </c>
      <c r="S186" s="227">
        <v>0</v>
      </c>
      <c r="T186" s="228">
        <f>S186*H186</f>
        <v>0</v>
      </c>
      <c r="U186" s="38"/>
      <c r="V186" s="38"/>
      <c r="W186" s="38"/>
      <c r="X186" s="38"/>
      <c r="Y186" s="38"/>
      <c r="Z186" s="38"/>
      <c r="AA186" s="38"/>
      <c r="AB186" s="38"/>
      <c r="AC186" s="38"/>
      <c r="AD186" s="38"/>
      <c r="AE186" s="38"/>
      <c r="AR186" s="229" t="s">
        <v>245</v>
      </c>
      <c r="AT186" s="229" t="s">
        <v>165</v>
      </c>
      <c r="AU186" s="229" t="s">
        <v>86</v>
      </c>
      <c r="AY186" s="17" t="s">
        <v>162</v>
      </c>
      <c r="BE186" s="230">
        <f>IF(N186="základní",J186,0)</f>
        <v>0</v>
      </c>
      <c r="BF186" s="230">
        <f>IF(N186="snížená",J186,0)</f>
        <v>0</v>
      </c>
      <c r="BG186" s="230">
        <f>IF(N186="zákl. přenesená",J186,0)</f>
        <v>0</v>
      </c>
      <c r="BH186" s="230">
        <f>IF(N186="sníž. přenesená",J186,0)</f>
        <v>0</v>
      </c>
      <c r="BI186" s="230">
        <f>IF(N186="nulová",J186,0)</f>
        <v>0</v>
      </c>
      <c r="BJ186" s="17" t="s">
        <v>86</v>
      </c>
      <c r="BK186" s="230">
        <f>ROUND(I186*H186,2)</f>
        <v>0</v>
      </c>
      <c r="BL186" s="17" t="s">
        <v>245</v>
      </c>
      <c r="BM186" s="229" t="s">
        <v>987</v>
      </c>
    </row>
    <row r="187" s="2" customFormat="1" ht="37.8" customHeight="1">
      <c r="A187" s="38"/>
      <c r="B187" s="39"/>
      <c r="C187" s="273" t="s">
        <v>445</v>
      </c>
      <c r="D187" s="273" t="s">
        <v>616</v>
      </c>
      <c r="E187" s="274" t="s">
        <v>3399</v>
      </c>
      <c r="F187" s="275" t="s">
        <v>3398</v>
      </c>
      <c r="G187" s="276" t="s">
        <v>1677</v>
      </c>
      <c r="H187" s="277">
        <v>2</v>
      </c>
      <c r="I187" s="278"/>
      <c r="J187" s="279">
        <f>ROUND(I187*H187,2)</f>
        <v>0</v>
      </c>
      <c r="K187" s="275" t="s">
        <v>1</v>
      </c>
      <c r="L187" s="280"/>
      <c r="M187" s="281" t="s">
        <v>1</v>
      </c>
      <c r="N187" s="282" t="s">
        <v>43</v>
      </c>
      <c r="O187" s="91"/>
      <c r="P187" s="227">
        <f>O187*H187</f>
        <v>0</v>
      </c>
      <c r="Q187" s="227">
        <v>0</v>
      </c>
      <c r="R187" s="227">
        <f>Q187*H187</f>
        <v>0</v>
      </c>
      <c r="S187" s="227">
        <v>0</v>
      </c>
      <c r="T187" s="228">
        <f>S187*H187</f>
        <v>0</v>
      </c>
      <c r="U187" s="38"/>
      <c r="V187" s="38"/>
      <c r="W187" s="38"/>
      <c r="X187" s="38"/>
      <c r="Y187" s="38"/>
      <c r="Z187" s="38"/>
      <c r="AA187" s="38"/>
      <c r="AB187" s="38"/>
      <c r="AC187" s="38"/>
      <c r="AD187" s="38"/>
      <c r="AE187" s="38"/>
      <c r="AR187" s="229" t="s">
        <v>318</v>
      </c>
      <c r="AT187" s="229" t="s">
        <v>616</v>
      </c>
      <c r="AU187" s="229" t="s">
        <v>86</v>
      </c>
      <c r="AY187" s="17" t="s">
        <v>162</v>
      </c>
      <c r="BE187" s="230">
        <f>IF(N187="základní",J187,0)</f>
        <v>0</v>
      </c>
      <c r="BF187" s="230">
        <f>IF(N187="snížená",J187,0)</f>
        <v>0</v>
      </c>
      <c r="BG187" s="230">
        <f>IF(N187="zákl. přenesená",J187,0)</f>
        <v>0</v>
      </c>
      <c r="BH187" s="230">
        <f>IF(N187="sníž. přenesená",J187,0)</f>
        <v>0</v>
      </c>
      <c r="BI187" s="230">
        <f>IF(N187="nulová",J187,0)</f>
        <v>0</v>
      </c>
      <c r="BJ187" s="17" t="s">
        <v>86</v>
      </c>
      <c r="BK187" s="230">
        <f>ROUND(I187*H187,2)</f>
        <v>0</v>
      </c>
      <c r="BL187" s="17" t="s">
        <v>245</v>
      </c>
      <c r="BM187" s="229" t="s">
        <v>996</v>
      </c>
    </row>
    <row r="188" s="2" customFormat="1" ht="37.8" customHeight="1">
      <c r="A188" s="38"/>
      <c r="B188" s="39"/>
      <c r="C188" s="218" t="s">
        <v>451</v>
      </c>
      <c r="D188" s="218" t="s">
        <v>165</v>
      </c>
      <c r="E188" s="219" t="s">
        <v>3400</v>
      </c>
      <c r="F188" s="220" t="s">
        <v>3401</v>
      </c>
      <c r="G188" s="221" t="s">
        <v>1677</v>
      </c>
      <c r="H188" s="222">
        <v>2</v>
      </c>
      <c r="I188" s="223"/>
      <c r="J188" s="224">
        <f>ROUND(I188*H188,2)</f>
        <v>0</v>
      </c>
      <c r="K188" s="220" t="s">
        <v>1</v>
      </c>
      <c r="L188" s="44"/>
      <c r="M188" s="225" t="s">
        <v>1</v>
      </c>
      <c r="N188" s="226" t="s">
        <v>43</v>
      </c>
      <c r="O188" s="91"/>
      <c r="P188" s="227">
        <f>O188*H188</f>
        <v>0</v>
      </c>
      <c r="Q188" s="227">
        <v>0</v>
      </c>
      <c r="R188" s="227">
        <f>Q188*H188</f>
        <v>0</v>
      </c>
      <c r="S188" s="227">
        <v>0</v>
      </c>
      <c r="T188" s="228">
        <f>S188*H188</f>
        <v>0</v>
      </c>
      <c r="U188" s="38"/>
      <c r="V188" s="38"/>
      <c r="W188" s="38"/>
      <c r="X188" s="38"/>
      <c r="Y188" s="38"/>
      <c r="Z188" s="38"/>
      <c r="AA188" s="38"/>
      <c r="AB188" s="38"/>
      <c r="AC188" s="38"/>
      <c r="AD188" s="38"/>
      <c r="AE188" s="38"/>
      <c r="AR188" s="229" t="s">
        <v>245</v>
      </c>
      <c r="AT188" s="229" t="s">
        <v>165</v>
      </c>
      <c r="AU188" s="229" t="s">
        <v>86</v>
      </c>
      <c r="AY188" s="17" t="s">
        <v>162</v>
      </c>
      <c r="BE188" s="230">
        <f>IF(N188="základní",J188,0)</f>
        <v>0</v>
      </c>
      <c r="BF188" s="230">
        <f>IF(N188="snížená",J188,0)</f>
        <v>0</v>
      </c>
      <c r="BG188" s="230">
        <f>IF(N188="zákl. přenesená",J188,0)</f>
        <v>0</v>
      </c>
      <c r="BH188" s="230">
        <f>IF(N188="sníž. přenesená",J188,0)</f>
        <v>0</v>
      </c>
      <c r="BI188" s="230">
        <f>IF(N188="nulová",J188,0)</f>
        <v>0</v>
      </c>
      <c r="BJ188" s="17" t="s">
        <v>86</v>
      </c>
      <c r="BK188" s="230">
        <f>ROUND(I188*H188,2)</f>
        <v>0</v>
      </c>
      <c r="BL188" s="17" t="s">
        <v>245</v>
      </c>
      <c r="BM188" s="229" t="s">
        <v>1008</v>
      </c>
    </row>
    <row r="189" s="2" customFormat="1" ht="37.8" customHeight="1">
      <c r="A189" s="38"/>
      <c r="B189" s="39"/>
      <c r="C189" s="273" t="s">
        <v>456</v>
      </c>
      <c r="D189" s="273" t="s">
        <v>616</v>
      </c>
      <c r="E189" s="274" t="s">
        <v>3402</v>
      </c>
      <c r="F189" s="275" t="s">
        <v>3401</v>
      </c>
      <c r="G189" s="276" t="s">
        <v>1677</v>
      </c>
      <c r="H189" s="277">
        <v>2</v>
      </c>
      <c r="I189" s="278"/>
      <c r="J189" s="279">
        <f>ROUND(I189*H189,2)</f>
        <v>0</v>
      </c>
      <c r="K189" s="275" t="s">
        <v>1</v>
      </c>
      <c r="L189" s="280"/>
      <c r="M189" s="281" t="s">
        <v>1</v>
      </c>
      <c r="N189" s="282" t="s">
        <v>43</v>
      </c>
      <c r="O189" s="91"/>
      <c r="P189" s="227">
        <f>O189*H189</f>
        <v>0</v>
      </c>
      <c r="Q189" s="227">
        <v>0</v>
      </c>
      <c r="R189" s="227">
        <f>Q189*H189</f>
        <v>0</v>
      </c>
      <c r="S189" s="227">
        <v>0</v>
      </c>
      <c r="T189" s="228">
        <f>S189*H189</f>
        <v>0</v>
      </c>
      <c r="U189" s="38"/>
      <c r="V189" s="38"/>
      <c r="W189" s="38"/>
      <c r="X189" s="38"/>
      <c r="Y189" s="38"/>
      <c r="Z189" s="38"/>
      <c r="AA189" s="38"/>
      <c r="AB189" s="38"/>
      <c r="AC189" s="38"/>
      <c r="AD189" s="38"/>
      <c r="AE189" s="38"/>
      <c r="AR189" s="229" t="s">
        <v>318</v>
      </c>
      <c r="AT189" s="229" t="s">
        <v>616</v>
      </c>
      <c r="AU189" s="229" t="s">
        <v>86</v>
      </c>
      <c r="AY189" s="17" t="s">
        <v>162</v>
      </c>
      <c r="BE189" s="230">
        <f>IF(N189="základní",J189,0)</f>
        <v>0</v>
      </c>
      <c r="BF189" s="230">
        <f>IF(N189="snížená",J189,0)</f>
        <v>0</v>
      </c>
      <c r="BG189" s="230">
        <f>IF(N189="zákl. přenesená",J189,0)</f>
        <v>0</v>
      </c>
      <c r="BH189" s="230">
        <f>IF(N189="sníž. přenesená",J189,0)</f>
        <v>0</v>
      </c>
      <c r="BI189" s="230">
        <f>IF(N189="nulová",J189,0)</f>
        <v>0</v>
      </c>
      <c r="BJ189" s="17" t="s">
        <v>86</v>
      </c>
      <c r="BK189" s="230">
        <f>ROUND(I189*H189,2)</f>
        <v>0</v>
      </c>
      <c r="BL189" s="17" t="s">
        <v>245</v>
      </c>
      <c r="BM189" s="229" t="s">
        <v>1019</v>
      </c>
    </row>
    <row r="190" s="2" customFormat="1" ht="66.75" customHeight="1">
      <c r="A190" s="38"/>
      <c r="B190" s="39"/>
      <c r="C190" s="218" t="s">
        <v>463</v>
      </c>
      <c r="D190" s="218" t="s">
        <v>165</v>
      </c>
      <c r="E190" s="219" t="s">
        <v>3403</v>
      </c>
      <c r="F190" s="220" t="s">
        <v>3332</v>
      </c>
      <c r="G190" s="221" t="s">
        <v>1677</v>
      </c>
      <c r="H190" s="222">
        <v>2</v>
      </c>
      <c r="I190" s="223"/>
      <c r="J190" s="224">
        <f>ROUND(I190*H190,2)</f>
        <v>0</v>
      </c>
      <c r="K190" s="220" t="s">
        <v>1</v>
      </c>
      <c r="L190" s="44"/>
      <c r="M190" s="225" t="s">
        <v>1</v>
      </c>
      <c r="N190" s="226" t="s">
        <v>43</v>
      </c>
      <c r="O190" s="91"/>
      <c r="P190" s="227">
        <f>O190*H190</f>
        <v>0</v>
      </c>
      <c r="Q190" s="227">
        <v>0</v>
      </c>
      <c r="R190" s="227">
        <f>Q190*H190</f>
        <v>0</v>
      </c>
      <c r="S190" s="227">
        <v>0</v>
      </c>
      <c r="T190" s="228">
        <f>S190*H190</f>
        <v>0</v>
      </c>
      <c r="U190" s="38"/>
      <c r="V190" s="38"/>
      <c r="W190" s="38"/>
      <c r="X190" s="38"/>
      <c r="Y190" s="38"/>
      <c r="Z190" s="38"/>
      <c r="AA190" s="38"/>
      <c r="AB190" s="38"/>
      <c r="AC190" s="38"/>
      <c r="AD190" s="38"/>
      <c r="AE190" s="38"/>
      <c r="AR190" s="229" t="s">
        <v>245</v>
      </c>
      <c r="AT190" s="229" t="s">
        <v>165</v>
      </c>
      <c r="AU190" s="229" t="s">
        <v>86</v>
      </c>
      <c r="AY190" s="17" t="s">
        <v>162</v>
      </c>
      <c r="BE190" s="230">
        <f>IF(N190="základní",J190,0)</f>
        <v>0</v>
      </c>
      <c r="BF190" s="230">
        <f>IF(N190="snížená",J190,0)</f>
        <v>0</v>
      </c>
      <c r="BG190" s="230">
        <f>IF(N190="zákl. přenesená",J190,0)</f>
        <v>0</v>
      </c>
      <c r="BH190" s="230">
        <f>IF(N190="sníž. přenesená",J190,0)</f>
        <v>0</v>
      </c>
      <c r="BI190" s="230">
        <f>IF(N190="nulová",J190,0)</f>
        <v>0</v>
      </c>
      <c r="BJ190" s="17" t="s">
        <v>86</v>
      </c>
      <c r="BK190" s="230">
        <f>ROUND(I190*H190,2)</f>
        <v>0</v>
      </c>
      <c r="BL190" s="17" t="s">
        <v>245</v>
      </c>
      <c r="BM190" s="229" t="s">
        <v>1028</v>
      </c>
    </row>
    <row r="191" s="2" customFormat="1" ht="66.75" customHeight="1">
      <c r="A191" s="38"/>
      <c r="B191" s="39"/>
      <c r="C191" s="273" t="s">
        <v>467</v>
      </c>
      <c r="D191" s="273" t="s">
        <v>616</v>
      </c>
      <c r="E191" s="274" t="s">
        <v>3404</v>
      </c>
      <c r="F191" s="275" t="s">
        <v>3332</v>
      </c>
      <c r="G191" s="276" t="s">
        <v>1677</v>
      </c>
      <c r="H191" s="277">
        <v>2</v>
      </c>
      <c r="I191" s="278"/>
      <c r="J191" s="279">
        <f>ROUND(I191*H191,2)</f>
        <v>0</v>
      </c>
      <c r="K191" s="275" t="s">
        <v>1</v>
      </c>
      <c r="L191" s="280"/>
      <c r="M191" s="281" t="s">
        <v>1</v>
      </c>
      <c r="N191" s="282" t="s">
        <v>43</v>
      </c>
      <c r="O191" s="91"/>
      <c r="P191" s="227">
        <f>O191*H191</f>
        <v>0</v>
      </c>
      <c r="Q191" s="227">
        <v>0</v>
      </c>
      <c r="R191" s="227">
        <f>Q191*H191</f>
        <v>0</v>
      </c>
      <c r="S191" s="227">
        <v>0</v>
      </c>
      <c r="T191" s="228">
        <f>S191*H191</f>
        <v>0</v>
      </c>
      <c r="U191" s="38"/>
      <c r="V191" s="38"/>
      <c r="W191" s="38"/>
      <c r="X191" s="38"/>
      <c r="Y191" s="38"/>
      <c r="Z191" s="38"/>
      <c r="AA191" s="38"/>
      <c r="AB191" s="38"/>
      <c r="AC191" s="38"/>
      <c r="AD191" s="38"/>
      <c r="AE191" s="38"/>
      <c r="AR191" s="229" t="s">
        <v>318</v>
      </c>
      <c r="AT191" s="229" t="s">
        <v>616</v>
      </c>
      <c r="AU191" s="229" t="s">
        <v>86</v>
      </c>
      <c r="AY191" s="17" t="s">
        <v>162</v>
      </c>
      <c r="BE191" s="230">
        <f>IF(N191="základní",J191,0)</f>
        <v>0</v>
      </c>
      <c r="BF191" s="230">
        <f>IF(N191="snížená",J191,0)</f>
        <v>0</v>
      </c>
      <c r="BG191" s="230">
        <f>IF(N191="zákl. přenesená",J191,0)</f>
        <v>0</v>
      </c>
      <c r="BH191" s="230">
        <f>IF(N191="sníž. přenesená",J191,0)</f>
        <v>0</v>
      </c>
      <c r="BI191" s="230">
        <f>IF(N191="nulová",J191,0)</f>
        <v>0</v>
      </c>
      <c r="BJ191" s="17" t="s">
        <v>86</v>
      </c>
      <c r="BK191" s="230">
        <f>ROUND(I191*H191,2)</f>
        <v>0</v>
      </c>
      <c r="BL191" s="17" t="s">
        <v>245</v>
      </c>
      <c r="BM191" s="229" t="s">
        <v>1036</v>
      </c>
    </row>
    <row r="192" s="2" customFormat="1" ht="33" customHeight="1">
      <c r="A192" s="38"/>
      <c r="B192" s="39"/>
      <c r="C192" s="218" t="s">
        <v>471</v>
      </c>
      <c r="D192" s="218" t="s">
        <v>165</v>
      </c>
      <c r="E192" s="219" t="s">
        <v>3405</v>
      </c>
      <c r="F192" s="220" t="s">
        <v>3341</v>
      </c>
      <c r="G192" s="221" t="s">
        <v>1677</v>
      </c>
      <c r="H192" s="222">
        <v>4</v>
      </c>
      <c r="I192" s="223"/>
      <c r="J192" s="224">
        <f>ROUND(I192*H192,2)</f>
        <v>0</v>
      </c>
      <c r="K192" s="220" t="s">
        <v>1</v>
      </c>
      <c r="L192" s="44"/>
      <c r="M192" s="225" t="s">
        <v>1</v>
      </c>
      <c r="N192" s="226" t="s">
        <v>43</v>
      </c>
      <c r="O192" s="91"/>
      <c r="P192" s="227">
        <f>O192*H192</f>
        <v>0</v>
      </c>
      <c r="Q192" s="227">
        <v>0</v>
      </c>
      <c r="R192" s="227">
        <f>Q192*H192</f>
        <v>0</v>
      </c>
      <c r="S192" s="227">
        <v>0</v>
      </c>
      <c r="T192" s="228">
        <f>S192*H192</f>
        <v>0</v>
      </c>
      <c r="U192" s="38"/>
      <c r="V192" s="38"/>
      <c r="W192" s="38"/>
      <c r="X192" s="38"/>
      <c r="Y192" s="38"/>
      <c r="Z192" s="38"/>
      <c r="AA192" s="38"/>
      <c r="AB192" s="38"/>
      <c r="AC192" s="38"/>
      <c r="AD192" s="38"/>
      <c r="AE192" s="38"/>
      <c r="AR192" s="229" t="s">
        <v>245</v>
      </c>
      <c r="AT192" s="229" t="s">
        <v>165</v>
      </c>
      <c r="AU192" s="229" t="s">
        <v>86</v>
      </c>
      <c r="AY192" s="17" t="s">
        <v>162</v>
      </c>
      <c r="BE192" s="230">
        <f>IF(N192="základní",J192,0)</f>
        <v>0</v>
      </c>
      <c r="BF192" s="230">
        <f>IF(N192="snížená",J192,0)</f>
        <v>0</v>
      </c>
      <c r="BG192" s="230">
        <f>IF(N192="zákl. přenesená",J192,0)</f>
        <v>0</v>
      </c>
      <c r="BH192" s="230">
        <f>IF(N192="sníž. přenesená",J192,0)</f>
        <v>0</v>
      </c>
      <c r="BI192" s="230">
        <f>IF(N192="nulová",J192,0)</f>
        <v>0</v>
      </c>
      <c r="BJ192" s="17" t="s">
        <v>86</v>
      </c>
      <c r="BK192" s="230">
        <f>ROUND(I192*H192,2)</f>
        <v>0</v>
      </c>
      <c r="BL192" s="17" t="s">
        <v>245</v>
      </c>
      <c r="BM192" s="229" t="s">
        <v>1045</v>
      </c>
    </row>
    <row r="193" s="2" customFormat="1" ht="33" customHeight="1">
      <c r="A193" s="38"/>
      <c r="B193" s="39"/>
      <c r="C193" s="273" t="s">
        <v>477</v>
      </c>
      <c r="D193" s="273" t="s">
        <v>616</v>
      </c>
      <c r="E193" s="274" t="s">
        <v>3406</v>
      </c>
      <c r="F193" s="275" t="s">
        <v>3341</v>
      </c>
      <c r="G193" s="276" t="s">
        <v>1677</v>
      </c>
      <c r="H193" s="277">
        <v>4</v>
      </c>
      <c r="I193" s="278"/>
      <c r="J193" s="279">
        <f>ROUND(I193*H193,2)</f>
        <v>0</v>
      </c>
      <c r="K193" s="275" t="s">
        <v>1</v>
      </c>
      <c r="L193" s="280"/>
      <c r="M193" s="281" t="s">
        <v>1</v>
      </c>
      <c r="N193" s="282" t="s">
        <v>43</v>
      </c>
      <c r="O193" s="91"/>
      <c r="P193" s="227">
        <f>O193*H193</f>
        <v>0</v>
      </c>
      <c r="Q193" s="227">
        <v>0</v>
      </c>
      <c r="R193" s="227">
        <f>Q193*H193</f>
        <v>0</v>
      </c>
      <c r="S193" s="227">
        <v>0</v>
      </c>
      <c r="T193" s="228">
        <f>S193*H193</f>
        <v>0</v>
      </c>
      <c r="U193" s="38"/>
      <c r="V193" s="38"/>
      <c r="W193" s="38"/>
      <c r="X193" s="38"/>
      <c r="Y193" s="38"/>
      <c r="Z193" s="38"/>
      <c r="AA193" s="38"/>
      <c r="AB193" s="38"/>
      <c r="AC193" s="38"/>
      <c r="AD193" s="38"/>
      <c r="AE193" s="38"/>
      <c r="AR193" s="229" t="s">
        <v>318</v>
      </c>
      <c r="AT193" s="229" t="s">
        <v>616</v>
      </c>
      <c r="AU193" s="229" t="s">
        <v>86</v>
      </c>
      <c r="AY193" s="17" t="s">
        <v>162</v>
      </c>
      <c r="BE193" s="230">
        <f>IF(N193="základní",J193,0)</f>
        <v>0</v>
      </c>
      <c r="BF193" s="230">
        <f>IF(N193="snížená",J193,0)</f>
        <v>0</v>
      </c>
      <c r="BG193" s="230">
        <f>IF(N193="zákl. přenesená",J193,0)</f>
        <v>0</v>
      </c>
      <c r="BH193" s="230">
        <f>IF(N193="sníž. přenesená",J193,0)</f>
        <v>0</v>
      </c>
      <c r="BI193" s="230">
        <f>IF(N193="nulová",J193,0)</f>
        <v>0</v>
      </c>
      <c r="BJ193" s="17" t="s">
        <v>86</v>
      </c>
      <c r="BK193" s="230">
        <f>ROUND(I193*H193,2)</f>
        <v>0</v>
      </c>
      <c r="BL193" s="17" t="s">
        <v>245</v>
      </c>
      <c r="BM193" s="229" t="s">
        <v>1055</v>
      </c>
    </row>
    <row r="194" s="2" customFormat="1" ht="24.15" customHeight="1">
      <c r="A194" s="38"/>
      <c r="B194" s="39"/>
      <c r="C194" s="218" t="s">
        <v>481</v>
      </c>
      <c r="D194" s="218" t="s">
        <v>165</v>
      </c>
      <c r="E194" s="219" t="s">
        <v>3407</v>
      </c>
      <c r="F194" s="220" t="s">
        <v>3408</v>
      </c>
      <c r="G194" s="221" t="s">
        <v>1677</v>
      </c>
      <c r="H194" s="222">
        <v>4</v>
      </c>
      <c r="I194" s="223"/>
      <c r="J194" s="224">
        <f>ROUND(I194*H194,2)</f>
        <v>0</v>
      </c>
      <c r="K194" s="220" t="s">
        <v>1</v>
      </c>
      <c r="L194" s="44"/>
      <c r="M194" s="225" t="s">
        <v>1</v>
      </c>
      <c r="N194" s="226" t="s">
        <v>43</v>
      </c>
      <c r="O194" s="91"/>
      <c r="P194" s="227">
        <f>O194*H194</f>
        <v>0</v>
      </c>
      <c r="Q194" s="227">
        <v>0</v>
      </c>
      <c r="R194" s="227">
        <f>Q194*H194</f>
        <v>0</v>
      </c>
      <c r="S194" s="227">
        <v>0</v>
      </c>
      <c r="T194" s="228">
        <f>S194*H194</f>
        <v>0</v>
      </c>
      <c r="U194" s="38"/>
      <c r="V194" s="38"/>
      <c r="W194" s="38"/>
      <c r="X194" s="38"/>
      <c r="Y194" s="38"/>
      <c r="Z194" s="38"/>
      <c r="AA194" s="38"/>
      <c r="AB194" s="38"/>
      <c r="AC194" s="38"/>
      <c r="AD194" s="38"/>
      <c r="AE194" s="38"/>
      <c r="AR194" s="229" t="s">
        <v>245</v>
      </c>
      <c r="AT194" s="229" t="s">
        <v>165</v>
      </c>
      <c r="AU194" s="229" t="s">
        <v>86</v>
      </c>
      <c r="AY194" s="17" t="s">
        <v>162</v>
      </c>
      <c r="BE194" s="230">
        <f>IF(N194="základní",J194,0)</f>
        <v>0</v>
      </c>
      <c r="BF194" s="230">
        <f>IF(N194="snížená",J194,0)</f>
        <v>0</v>
      </c>
      <c r="BG194" s="230">
        <f>IF(N194="zákl. přenesená",J194,0)</f>
        <v>0</v>
      </c>
      <c r="BH194" s="230">
        <f>IF(N194="sníž. přenesená",J194,0)</f>
        <v>0</v>
      </c>
      <c r="BI194" s="230">
        <f>IF(N194="nulová",J194,0)</f>
        <v>0</v>
      </c>
      <c r="BJ194" s="17" t="s">
        <v>86</v>
      </c>
      <c r="BK194" s="230">
        <f>ROUND(I194*H194,2)</f>
        <v>0</v>
      </c>
      <c r="BL194" s="17" t="s">
        <v>245</v>
      </c>
      <c r="BM194" s="229" t="s">
        <v>1070</v>
      </c>
    </row>
    <row r="195" s="2" customFormat="1" ht="24.15" customHeight="1">
      <c r="A195" s="38"/>
      <c r="B195" s="39"/>
      <c r="C195" s="273" t="s">
        <v>487</v>
      </c>
      <c r="D195" s="273" t="s">
        <v>616</v>
      </c>
      <c r="E195" s="274" t="s">
        <v>3409</v>
      </c>
      <c r="F195" s="275" t="s">
        <v>3408</v>
      </c>
      <c r="G195" s="276" t="s">
        <v>1677</v>
      </c>
      <c r="H195" s="277">
        <v>4</v>
      </c>
      <c r="I195" s="278"/>
      <c r="J195" s="279">
        <f>ROUND(I195*H195,2)</f>
        <v>0</v>
      </c>
      <c r="K195" s="275" t="s">
        <v>1</v>
      </c>
      <c r="L195" s="280"/>
      <c r="M195" s="281" t="s">
        <v>1</v>
      </c>
      <c r="N195" s="282" t="s">
        <v>43</v>
      </c>
      <c r="O195" s="91"/>
      <c r="P195" s="227">
        <f>O195*H195</f>
        <v>0</v>
      </c>
      <c r="Q195" s="227">
        <v>0</v>
      </c>
      <c r="R195" s="227">
        <f>Q195*H195</f>
        <v>0</v>
      </c>
      <c r="S195" s="227">
        <v>0</v>
      </c>
      <c r="T195" s="228">
        <f>S195*H195</f>
        <v>0</v>
      </c>
      <c r="U195" s="38"/>
      <c r="V195" s="38"/>
      <c r="W195" s="38"/>
      <c r="X195" s="38"/>
      <c r="Y195" s="38"/>
      <c r="Z195" s="38"/>
      <c r="AA195" s="38"/>
      <c r="AB195" s="38"/>
      <c r="AC195" s="38"/>
      <c r="AD195" s="38"/>
      <c r="AE195" s="38"/>
      <c r="AR195" s="229" t="s">
        <v>318</v>
      </c>
      <c r="AT195" s="229" t="s">
        <v>616</v>
      </c>
      <c r="AU195" s="229" t="s">
        <v>86</v>
      </c>
      <c r="AY195" s="17" t="s">
        <v>162</v>
      </c>
      <c r="BE195" s="230">
        <f>IF(N195="základní",J195,0)</f>
        <v>0</v>
      </c>
      <c r="BF195" s="230">
        <f>IF(N195="snížená",J195,0)</f>
        <v>0</v>
      </c>
      <c r="BG195" s="230">
        <f>IF(N195="zákl. přenesená",J195,0)</f>
        <v>0</v>
      </c>
      <c r="BH195" s="230">
        <f>IF(N195="sníž. přenesená",J195,0)</f>
        <v>0</v>
      </c>
      <c r="BI195" s="230">
        <f>IF(N195="nulová",J195,0)</f>
        <v>0</v>
      </c>
      <c r="BJ195" s="17" t="s">
        <v>86</v>
      </c>
      <c r="BK195" s="230">
        <f>ROUND(I195*H195,2)</f>
        <v>0</v>
      </c>
      <c r="BL195" s="17" t="s">
        <v>245</v>
      </c>
      <c r="BM195" s="229" t="s">
        <v>1082</v>
      </c>
    </row>
    <row r="196" s="2" customFormat="1" ht="24.15" customHeight="1">
      <c r="A196" s="38"/>
      <c r="B196" s="39"/>
      <c r="C196" s="218" t="s">
        <v>493</v>
      </c>
      <c r="D196" s="218" t="s">
        <v>165</v>
      </c>
      <c r="E196" s="219" t="s">
        <v>3410</v>
      </c>
      <c r="F196" s="220" t="s">
        <v>3411</v>
      </c>
      <c r="G196" s="221" t="s">
        <v>1677</v>
      </c>
      <c r="H196" s="222">
        <v>2</v>
      </c>
      <c r="I196" s="223"/>
      <c r="J196" s="224">
        <f>ROUND(I196*H196,2)</f>
        <v>0</v>
      </c>
      <c r="K196" s="220" t="s">
        <v>1</v>
      </c>
      <c r="L196" s="44"/>
      <c r="M196" s="225" t="s">
        <v>1</v>
      </c>
      <c r="N196" s="226" t="s">
        <v>43</v>
      </c>
      <c r="O196" s="91"/>
      <c r="P196" s="227">
        <f>O196*H196</f>
        <v>0</v>
      </c>
      <c r="Q196" s="227">
        <v>0</v>
      </c>
      <c r="R196" s="227">
        <f>Q196*H196</f>
        <v>0</v>
      </c>
      <c r="S196" s="227">
        <v>0</v>
      </c>
      <c r="T196" s="228">
        <f>S196*H196</f>
        <v>0</v>
      </c>
      <c r="U196" s="38"/>
      <c r="V196" s="38"/>
      <c r="W196" s="38"/>
      <c r="X196" s="38"/>
      <c r="Y196" s="38"/>
      <c r="Z196" s="38"/>
      <c r="AA196" s="38"/>
      <c r="AB196" s="38"/>
      <c r="AC196" s="38"/>
      <c r="AD196" s="38"/>
      <c r="AE196" s="38"/>
      <c r="AR196" s="229" t="s">
        <v>245</v>
      </c>
      <c r="AT196" s="229" t="s">
        <v>165</v>
      </c>
      <c r="AU196" s="229" t="s">
        <v>86</v>
      </c>
      <c r="AY196" s="17" t="s">
        <v>162</v>
      </c>
      <c r="BE196" s="230">
        <f>IF(N196="základní",J196,0)</f>
        <v>0</v>
      </c>
      <c r="BF196" s="230">
        <f>IF(N196="snížená",J196,0)</f>
        <v>0</v>
      </c>
      <c r="BG196" s="230">
        <f>IF(N196="zákl. přenesená",J196,0)</f>
        <v>0</v>
      </c>
      <c r="BH196" s="230">
        <f>IF(N196="sníž. přenesená",J196,0)</f>
        <v>0</v>
      </c>
      <c r="BI196" s="230">
        <f>IF(N196="nulová",J196,0)</f>
        <v>0</v>
      </c>
      <c r="BJ196" s="17" t="s">
        <v>86</v>
      </c>
      <c r="BK196" s="230">
        <f>ROUND(I196*H196,2)</f>
        <v>0</v>
      </c>
      <c r="BL196" s="17" t="s">
        <v>245</v>
      </c>
      <c r="BM196" s="229" t="s">
        <v>1091</v>
      </c>
    </row>
    <row r="197" s="2" customFormat="1" ht="24.15" customHeight="1">
      <c r="A197" s="38"/>
      <c r="B197" s="39"/>
      <c r="C197" s="273" t="s">
        <v>767</v>
      </c>
      <c r="D197" s="273" t="s">
        <v>616</v>
      </c>
      <c r="E197" s="274" t="s">
        <v>3412</v>
      </c>
      <c r="F197" s="275" t="s">
        <v>3411</v>
      </c>
      <c r="G197" s="276" t="s">
        <v>1677</v>
      </c>
      <c r="H197" s="277">
        <v>2</v>
      </c>
      <c r="I197" s="278"/>
      <c r="J197" s="279">
        <f>ROUND(I197*H197,2)</f>
        <v>0</v>
      </c>
      <c r="K197" s="275" t="s">
        <v>1</v>
      </c>
      <c r="L197" s="280"/>
      <c r="M197" s="281" t="s">
        <v>1</v>
      </c>
      <c r="N197" s="282" t="s">
        <v>43</v>
      </c>
      <c r="O197" s="91"/>
      <c r="P197" s="227">
        <f>O197*H197</f>
        <v>0</v>
      </c>
      <c r="Q197" s="227">
        <v>0</v>
      </c>
      <c r="R197" s="227">
        <f>Q197*H197</f>
        <v>0</v>
      </c>
      <c r="S197" s="227">
        <v>0</v>
      </c>
      <c r="T197" s="228">
        <f>S197*H197</f>
        <v>0</v>
      </c>
      <c r="U197" s="38"/>
      <c r="V197" s="38"/>
      <c r="W197" s="38"/>
      <c r="X197" s="38"/>
      <c r="Y197" s="38"/>
      <c r="Z197" s="38"/>
      <c r="AA197" s="38"/>
      <c r="AB197" s="38"/>
      <c r="AC197" s="38"/>
      <c r="AD197" s="38"/>
      <c r="AE197" s="38"/>
      <c r="AR197" s="229" t="s">
        <v>318</v>
      </c>
      <c r="AT197" s="229" t="s">
        <v>616</v>
      </c>
      <c r="AU197" s="229" t="s">
        <v>86</v>
      </c>
      <c r="AY197" s="17" t="s">
        <v>162</v>
      </c>
      <c r="BE197" s="230">
        <f>IF(N197="základní",J197,0)</f>
        <v>0</v>
      </c>
      <c r="BF197" s="230">
        <f>IF(N197="snížená",J197,0)</f>
        <v>0</v>
      </c>
      <c r="BG197" s="230">
        <f>IF(N197="zákl. přenesená",J197,0)</f>
        <v>0</v>
      </c>
      <c r="BH197" s="230">
        <f>IF(N197="sníž. přenesená",J197,0)</f>
        <v>0</v>
      </c>
      <c r="BI197" s="230">
        <f>IF(N197="nulová",J197,0)</f>
        <v>0</v>
      </c>
      <c r="BJ197" s="17" t="s">
        <v>86</v>
      </c>
      <c r="BK197" s="230">
        <f>ROUND(I197*H197,2)</f>
        <v>0</v>
      </c>
      <c r="BL197" s="17" t="s">
        <v>245</v>
      </c>
      <c r="BM197" s="229" t="s">
        <v>1102</v>
      </c>
    </row>
    <row r="198" s="2" customFormat="1" ht="24.15" customHeight="1">
      <c r="A198" s="38"/>
      <c r="B198" s="39"/>
      <c r="C198" s="218" t="s">
        <v>771</v>
      </c>
      <c r="D198" s="218" t="s">
        <v>165</v>
      </c>
      <c r="E198" s="219" t="s">
        <v>3413</v>
      </c>
      <c r="F198" s="220" t="s">
        <v>3414</v>
      </c>
      <c r="G198" s="221" t="s">
        <v>1677</v>
      </c>
      <c r="H198" s="222">
        <v>4</v>
      </c>
      <c r="I198" s="223"/>
      <c r="J198" s="224">
        <f>ROUND(I198*H198,2)</f>
        <v>0</v>
      </c>
      <c r="K198" s="220" t="s">
        <v>1</v>
      </c>
      <c r="L198" s="44"/>
      <c r="M198" s="225" t="s">
        <v>1</v>
      </c>
      <c r="N198" s="226" t="s">
        <v>43</v>
      </c>
      <c r="O198" s="91"/>
      <c r="P198" s="227">
        <f>O198*H198</f>
        <v>0</v>
      </c>
      <c r="Q198" s="227">
        <v>0</v>
      </c>
      <c r="R198" s="227">
        <f>Q198*H198</f>
        <v>0</v>
      </c>
      <c r="S198" s="227">
        <v>0</v>
      </c>
      <c r="T198" s="228">
        <f>S198*H198</f>
        <v>0</v>
      </c>
      <c r="U198" s="38"/>
      <c r="V198" s="38"/>
      <c r="W198" s="38"/>
      <c r="X198" s="38"/>
      <c r="Y198" s="38"/>
      <c r="Z198" s="38"/>
      <c r="AA198" s="38"/>
      <c r="AB198" s="38"/>
      <c r="AC198" s="38"/>
      <c r="AD198" s="38"/>
      <c r="AE198" s="38"/>
      <c r="AR198" s="229" t="s">
        <v>245</v>
      </c>
      <c r="AT198" s="229" t="s">
        <v>165</v>
      </c>
      <c r="AU198" s="229" t="s">
        <v>86</v>
      </c>
      <c r="AY198" s="17" t="s">
        <v>162</v>
      </c>
      <c r="BE198" s="230">
        <f>IF(N198="základní",J198,0)</f>
        <v>0</v>
      </c>
      <c r="BF198" s="230">
        <f>IF(N198="snížená",J198,0)</f>
        <v>0</v>
      </c>
      <c r="BG198" s="230">
        <f>IF(N198="zákl. přenesená",J198,0)</f>
        <v>0</v>
      </c>
      <c r="BH198" s="230">
        <f>IF(N198="sníž. přenesená",J198,0)</f>
        <v>0</v>
      </c>
      <c r="BI198" s="230">
        <f>IF(N198="nulová",J198,0)</f>
        <v>0</v>
      </c>
      <c r="BJ198" s="17" t="s">
        <v>86</v>
      </c>
      <c r="BK198" s="230">
        <f>ROUND(I198*H198,2)</f>
        <v>0</v>
      </c>
      <c r="BL198" s="17" t="s">
        <v>245</v>
      </c>
      <c r="BM198" s="229" t="s">
        <v>1110</v>
      </c>
    </row>
    <row r="199" s="2" customFormat="1" ht="24.15" customHeight="1">
      <c r="A199" s="38"/>
      <c r="B199" s="39"/>
      <c r="C199" s="273" t="s">
        <v>777</v>
      </c>
      <c r="D199" s="273" t="s">
        <v>616</v>
      </c>
      <c r="E199" s="274" t="s">
        <v>3415</v>
      </c>
      <c r="F199" s="275" t="s">
        <v>3414</v>
      </c>
      <c r="G199" s="276" t="s">
        <v>1677</v>
      </c>
      <c r="H199" s="277">
        <v>4</v>
      </c>
      <c r="I199" s="278"/>
      <c r="J199" s="279">
        <f>ROUND(I199*H199,2)</f>
        <v>0</v>
      </c>
      <c r="K199" s="275" t="s">
        <v>1</v>
      </c>
      <c r="L199" s="280"/>
      <c r="M199" s="281" t="s">
        <v>1</v>
      </c>
      <c r="N199" s="282" t="s">
        <v>43</v>
      </c>
      <c r="O199" s="91"/>
      <c r="P199" s="227">
        <f>O199*H199</f>
        <v>0</v>
      </c>
      <c r="Q199" s="227">
        <v>0</v>
      </c>
      <c r="R199" s="227">
        <f>Q199*H199</f>
        <v>0</v>
      </c>
      <c r="S199" s="227">
        <v>0</v>
      </c>
      <c r="T199" s="228">
        <f>S199*H199</f>
        <v>0</v>
      </c>
      <c r="U199" s="38"/>
      <c r="V199" s="38"/>
      <c r="W199" s="38"/>
      <c r="X199" s="38"/>
      <c r="Y199" s="38"/>
      <c r="Z199" s="38"/>
      <c r="AA199" s="38"/>
      <c r="AB199" s="38"/>
      <c r="AC199" s="38"/>
      <c r="AD199" s="38"/>
      <c r="AE199" s="38"/>
      <c r="AR199" s="229" t="s">
        <v>318</v>
      </c>
      <c r="AT199" s="229" t="s">
        <v>616</v>
      </c>
      <c r="AU199" s="229" t="s">
        <v>86</v>
      </c>
      <c r="AY199" s="17" t="s">
        <v>162</v>
      </c>
      <c r="BE199" s="230">
        <f>IF(N199="základní",J199,0)</f>
        <v>0</v>
      </c>
      <c r="BF199" s="230">
        <f>IF(N199="snížená",J199,0)</f>
        <v>0</v>
      </c>
      <c r="BG199" s="230">
        <f>IF(N199="zákl. přenesená",J199,0)</f>
        <v>0</v>
      </c>
      <c r="BH199" s="230">
        <f>IF(N199="sníž. přenesená",J199,0)</f>
        <v>0</v>
      </c>
      <c r="BI199" s="230">
        <f>IF(N199="nulová",J199,0)</f>
        <v>0</v>
      </c>
      <c r="BJ199" s="17" t="s">
        <v>86</v>
      </c>
      <c r="BK199" s="230">
        <f>ROUND(I199*H199,2)</f>
        <v>0</v>
      </c>
      <c r="BL199" s="17" t="s">
        <v>245</v>
      </c>
      <c r="BM199" s="229" t="s">
        <v>1122</v>
      </c>
    </row>
    <row r="200" s="2" customFormat="1" ht="24.15" customHeight="1">
      <c r="A200" s="38"/>
      <c r="B200" s="39"/>
      <c r="C200" s="218" t="s">
        <v>782</v>
      </c>
      <c r="D200" s="218" t="s">
        <v>165</v>
      </c>
      <c r="E200" s="219" t="s">
        <v>3416</v>
      </c>
      <c r="F200" s="220" t="s">
        <v>3417</v>
      </c>
      <c r="G200" s="221" t="s">
        <v>3365</v>
      </c>
      <c r="H200" s="222">
        <v>90</v>
      </c>
      <c r="I200" s="223"/>
      <c r="J200" s="224">
        <f>ROUND(I200*H200,2)</f>
        <v>0</v>
      </c>
      <c r="K200" s="220" t="s">
        <v>1</v>
      </c>
      <c r="L200" s="44"/>
      <c r="M200" s="225" t="s">
        <v>1</v>
      </c>
      <c r="N200" s="226" t="s">
        <v>43</v>
      </c>
      <c r="O200" s="91"/>
      <c r="P200" s="227">
        <f>O200*H200</f>
        <v>0</v>
      </c>
      <c r="Q200" s="227">
        <v>0</v>
      </c>
      <c r="R200" s="227">
        <f>Q200*H200</f>
        <v>0</v>
      </c>
      <c r="S200" s="227">
        <v>0</v>
      </c>
      <c r="T200" s="228">
        <f>S200*H200</f>
        <v>0</v>
      </c>
      <c r="U200" s="38"/>
      <c r="V200" s="38"/>
      <c r="W200" s="38"/>
      <c r="X200" s="38"/>
      <c r="Y200" s="38"/>
      <c r="Z200" s="38"/>
      <c r="AA200" s="38"/>
      <c r="AB200" s="38"/>
      <c r="AC200" s="38"/>
      <c r="AD200" s="38"/>
      <c r="AE200" s="38"/>
      <c r="AR200" s="229" t="s">
        <v>245</v>
      </c>
      <c r="AT200" s="229" t="s">
        <v>165</v>
      </c>
      <c r="AU200" s="229" t="s">
        <v>86</v>
      </c>
      <c r="AY200" s="17" t="s">
        <v>162</v>
      </c>
      <c r="BE200" s="230">
        <f>IF(N200="základní",J200,0)</f>
        <v>0</v>
      </c>
      <c r="BF200" s="230">
        <f>IF(N200="snížená",J200,0)</f>
        <v>0</v>
      </c>
      <c r="BG200" s="230">
        <f>IF(N200="zákl. přenesená",J200,0)</f>
        <v>0</v>
      </c>
      <c r="BH200" s="230">
        <f>IF(N200="sníž. přenesená",J200,0)</f>
        <v>0</v>
      </c>
      <c r="BI200" s="230">
        <f>IF(N200="nulová",J200,0)</f>
        <v>0</v>
      </c>
      <c r="BJ200" s="17" t="s">
        <v>86</v>
      </c>
      <c r="BK200" s="230">
        <f>ROUND(I200*H200,2)</f>
        <v>0</v>
      </c>
      <c r="BL200" s="17" t="s">
        <v>245</v>
      </c>
      <c r="BM200" s="229" t="s">
        <v>1131</v>
      </c>
    </row>
    <row r="201" s="2" customFormat="1" ht="24.15" customHeight="1">
      <c r="A201" s="38"/>
      <c r="B201" s="39"/>
      <c r="C201" s="273" t="s">
        <v>786</v>
      </c>
      <c r="D201" s="273" t="s">
        <v>616</v>
      </c>
      <c r="E201" s="274" t="s">
        <v>3418</v>
      </c>
      <c r="F201" s="275" t="s">
        <v>3417</v>
      </c>
      <c r="G201" s="276" t="s">
        <v>3365</v>
      </c>
      <c r="H201" s="277">
        <v>90</v>
      </c>
      <c r="I201" s="278"/>
      <c r="J201" s="279">
        <f>ROUND(I201*H201,2)</f>
        <v>0</v>
      </c>
      <c r="K201" s="275" t="s">
        <v>1</v>
      </c>
      <c r="L201" s="280"/>
      <c r="M201" s="281" t="s">
        <v>1</v>
      </c>
      <c r="N201" s="282" t="s">
        <v>43</v>
      </c>
      <c r="O201" s="91"/>
      <c r="P201" s="227">
        <f>O201*H201</f>
        <v>0</v>
      </c>
      <c r="Q201" s="227">
        <v>0</v>
      </c>
      <c r="R201" s="227">
        <f>Q201*H201</f>
        <v>0</v>
      </c>
      <c r="S201" s="227">
        <v>0</v>
      </c>
      <c r="T201" s="228">
        <f>S201*H201</f>
        <v>0</v>
      </c>
      <c r="U201" s="38"/>
      <c r="V201" s="38"/>
      <c r="W201" s="38"/>
      <c r="X201" s="38"/>
      <c r="Y201" s="38"/>
      <c r="Z201" s="38"/>
      <c r="AA201" s="38"/>
      <c r="AB201" s="38"/>
      <c r="AC201" s="38"/>
      <c r="AD201" s="38"/>
      <c r="AE201" s="38"/>
      <c r="AR201" s="229" t="s">
        <v>318</v>
      </c>
      <c r="AT201" s="229" t="s">
        <v>616</v>
      </c>
      <c r="AU201" s="229" t="s">
        <v>86</v>
      </c>
      <c r="AY201" s="17" t="s">
        <v>162</v>
      </c>
      <c r="BE201" s="230">
        <f>IF(N201="základní",J201,0)</f>
        <v>0</v>
      </c>
      <c r="BF201" s="230">
        <f>IF(N201="snížená",J201,0)</f>
        <v>0</v>
      </c>
      <c r="BG201" s="230">
        <f>IF(N201="zákl. přenesená",J201,0)</f>
        <v>0</v>
      </c>
      <c r="BH201" s="230">
        <f>IF(N201="sníž. přenesená",J201,0)</f>
        <v>0</v>
      </c>
      <c r="BI201" s="230">
        <f>IF(N201="nulová",J201,0)</f>
        <v>0</v>
      </c>
      <c r="BJ201" s="17" t="s">
        <v>86</v>
      </c>
      <c r="BK201" s="230">
        <f>ROUND(I201*H201,2)</f>
        <v>0</v>
      </c>
      <c r="BL201" s="17" t="s">
        <v>245</v>
      </c>
      <c r="BM201" s="229" t="s">
        <v>1137</v>
      </c>
    </row>
    <row r="202" s="2" customFormat="1" ht="24.15" customHeight="1">
      <c r="A202" s="38"/>
      <c r="B202" s="39"/>
      <c r="C202" s="218" t="s">
        <v>793</v>
      </c>
      <c r="D202" s="218" t="s">
        <v>165</v>
      </c>
      <c r="E202" s="219" t="s">
        <v>3419</v>
      </c>
      <c r="F202" s="220" t="s">
        <v>3368</v>
      </c>
      <c r="G202" s="221" t="s">
        <v>616</v>
      </c>
      <c r="H202" s="222">
        <v>6</v>
      </c>
      <c r="I202" s="223"/>
      <c r="J202" s="224">
        <f>ROUND(I202*H202,2)</f>
        <v>0</v>
      </c>
      <c r="K202" s="220" t="s">
        <v>1</v>
      </c>
      <c r="L202" s="44"/>
      <c r="M202" s="225" t="s">
        <v>1</v>
      </c>
      <c r="N202" s="226" t="s">
        <v>43</v>
      </c>
      <c r="O202" s="91"/>
      <c r="P202" s="227">
        <f>O202*H202</f>
        <v>0</v>
      </c>
      <c r="Q202" s="227">
        <v>0</v>
      </c>
      <c r="R202" s="227">
        <f>Q202*H202</f>
        <v>0</v>
      </c>
      <c r="S202" s="227">
        <v>0</v>
      </c>
      <c r="T202" s="228">
        <f>S202*H202</f>
        <v>0</v>
      </c>
      <c r="U202" s="38"/>
      <c r="V202" s="38"/>
      <c r="W202" s="38"/>
      <c r="X202" s="38"/>
      <c r="Y202" s="38"/>
      <c r="Z202" s="38"/>
      <c r="AA202" s="38"/>
      <c r="AB202" s="38"/>
      <c r="AC202" s="38"/>
      <c r="AD202" s="38"/>
      <c r="AE202" s="38"/>
      <c r="AR202" s="229" t="s">
        <v>245</v>
      </c>
      <c r="AT202" s="229" t="s">
        <v>165</v>
      </c>
      <c r="AU202" s="229" t="s">
        <v>86</v>
      </c>
      <c r="AY202" s="17" t="s">
        <v>162</v>
      </c>
      <c r="BE202" s="230">
        <f>IF(N202="základní",J202,0)</f>
        <v>0</v>
      </c>
      <c r="BF202" s="230">
        <f>IF(N202="snížená",J202,0)</f>
        <v>0</v>
      </c>
      <c r="BG202" s="230">
        <f>IF(N202="zákl. přenesená",J202,0)</f>
        <v>0</v>
      </c>
      <c r="BH202" s="230">
        <f>IF(N202="sníž. přenesená",J202,0)</f>
        <v>0</v>
      </c>
      <c r="BI202" s="230">
        <f>IF(N202="nulová",J202,0)</f>
        <v>0</v>
      </c>
      <c r="BJ202" s="17" t="s">
        <v>86</v>
      </c>
      <c r="BK202" s="230">
        <f>ROUND(I202*H202,2)</f>
        <v>0</v>
      </c>
      <c r="BL202" s="17" t="s">
        <v>245</v>
      </c>
      <c r="BM202" s="229" t="s">
        <v>1145</v>
      </c>
    </row>
    <row r="203" s="2" customFormat="1" ht="24.15" customHeight="1">
      <c r="A203" s="38"/>
      <c r="B203" s="39"/>
      <c r="C203" s="273" t="s">
        <v>797</v>
      </c>
      <c r="D203" s="273" t="s">
        <v>616</v>
      </c>
      <c r="E203" s="274" t="s">
        <v>3420</v>
      </c>
      <c r="F203" s="275" t="s">
        <v>3368</v>
      </c>
      <c r="G203" s="276" t="s">
        <v>616</v>
      </c>
      <c r="H203" s="277">
        <v>6</v>
      </c>
      <c r="I203" s="278"/>
      <c r="J203" s="279">
        <f>ROUND(I203*H203,2)</f>
        <v>0</v>
      </c>
      <c r="K203" s="275" t="s">
        <v>1</v>
      </c>
      <c r="L203" s="280"/>
      <c r="M203" s="281" t="s">
        <v>1</v>
      </c>
      <c r="N203" s="282" t="s">
        <v>43</v>
      </c>
      <c r="O203" s="91"/>
      <c r="P203" s="227">
        <f>O203*H203</f>
        <v>0</v>
      </c>
      <c r="Q203" s="227">
        <v>0</v>
      </c>
      <c r="R203" s="227">
        <f>Q203*H203</f>
        <v>0</v>
      </c>
      <c r="S203" s="227">
        <v>0</v>
      </c>
      <c r="T203" s="228">
        <f>S203*H203</f>
        <v>0</v>
      </c>
      <c r="U203" s="38"/>
      <c r="V203" s="38"/>
      <c r="W203" s="38"/>
      <c r="X203" s="38"/>
      <c r="Y203" s="38"/>
      <c r="Z203" s="38"/>
      <c r="AA203" s="38"/>
      <c r="AB203" s="38"/>
      <c r="AC203" s="38"/>
      <c r="AD203" s="38"/>
      <c r="AE203" s="38"/>
      <c r="AR203" s="229" t="s">
        <v>318</v>
      </c>
      <c r="AT203" s="229" t="s">
        <v>616</v>
      </c>
      <c r="AU203" s="229" t="s">
        <v>86</v>
      </c>
      <c r="AY203" s="17" t="s">
        <v>162</v>
      </c>
      <c r="BE203" s="230">
        <f>IF(N203="základní",J203,0)</f>
        <v>0</v>
      </c>
      <c r="BF203" s="230">
        <f>IF(N203="snížená",J203,0)</f>
        <v>0</v>
      </c>
      <c r="BG203" s="230">
        <f>IF(N203="zákl. přenesená",J203,0)</f>
        <v>0</v>
      </c>
      <c r="BH203" s="230">
        <f>IF(N203="sníž. přenesená",J203,0)</f>
        <v>0</v>
      </c>
      <c r="BI203" s="230">
        <f>IF(N203="nulová",J203,0)</f>
        <v>0</v>
      </c>
      <c r="BJ203" s="17" t="s">
        <v>86</v>
      </c>
      <c r="BK203" s="230">
        <f>ROUND(I203*H203,2)</f>
        <v>0</v>
      </c>
      <c r="BL203" s="17" t="s">
        <v>245</v>
      </c>
      <c r="BM203" s="229" t="s">
        <v>1156</v>
      </c>
    </row>
    <row r="204" s="2" customFormat="1" ht="24.15" customHeight="1">
      <c r="A204" s="38"/>
      <c r="B204" s="39"/>
      <c r="C204" s="218" t="s">
        <v>802</v>
      </c>
      <c r="D204" s="218" t="s">
        <v>165</v>
      </c>
      <c r="E204" s="219" t="s">
        <v>3421</v>
      </c>
      <c r="F204" s="220" t="s">
        <v>3371</v>
      </c>
      <c r="G204" s="221" t="s">
        <v>616</v>
      </c>
      <c r="H204" s="222">
        <v>15</v>
      </c>
      <c r="I204" s="223"/>
      <c r="J204" s="224">
        <f>ROUND(I204*H204,2)</f>
        <v>0</v>
      </c>
      <c r="K204" s="220" t="s">
        <v>1</v>
      </c>
      <c r="L204" s="44"/>
      <c r="M204" s="225" t="s">
        <v>1</v>
      </c>
      <c r="N204" s="226" t="s">
        <v>43</v>
      </c>
      <c r="O204" s="91"/>
      <c r="P204" s="227">
        <f>O204*H204</f>
        <v>0</v>
      </c>
      <c r="Q204" s="227">
        <v>0</v>
      </c>
      <c r="R204" s="227">
        <f>Q204*H204</f>
        <v>0</v>
      </c>
      <c r="S204" s="227">
        <v>0</v>
      </c>
      <c r="T204" s="228">
        <f>S204*H204</f>
        <v>0</v>
      </c>
      <c r="U204" s="38"/>
      <c r="V204" s="38"/>
      <c r="W204" s="38"/>
      <c r="X204" s="38"/>
      <c r="Y204" s="38"/>
      <c r="Z204" s="38"/>
      <c r="AA204" s="38"/>
      <c r="AB204" s="38"/>
      <c r="AC204" s="38"/>
      <c r="AD204" s="38"/>
      <c r="AE204" s="38"/>
      <c r="AR204" s="229" t="s">
        <v>245</v>
      </c>
      <c r="AT204" s="229" t="s">
        <v>165</v>
      </c>
      <c r="AU204" s="229" t="s">
        <v>86</v>
      </c>
      <c r="AY204" s="17" t="s">
        <v>162</v>
      </c>
      <c r="BE204" s="230">
        <f>IF(N204="základní",J204,0)</f>
        <v>0</v>
      </c>
      <c r="BF204" s="230">
        <f>IF(N204="snížená",J204,0)</f>
        <v>0</v>
      </c>
      <c r="BG204" s="230">
        <f>IF(N204="zákl. přenesená",J204,0)</f>
        <v>0</v>
      </c>
      <c r="BH204" s="230">
        <f>IF(N204="sníž. přenesená",J204,0)</f>
        <v>0</v>
      </c>
      <c r="BI204" s="230">
        <f>IF(N204="nulová",J204,0)</f>
        <v>0</v>
      </c>
      <c r="BJ204" s="17" t="s">
        <v>86</v>
      </c>
      <c r="BK204" s="230">
        <f>ROUND(I204*H204,2)</f>
        <v>0</v>
      </c>
      <c r="BL204" s="17" t="s">
        <v>245</v>
      </c>
      <c r="BM204" s="229" t="s">
        <v>1166</v>
      </c>
    </row>
    <row r="205" s="2" customFormat="1" ht="24.15" customHeight="1">
      <c r="A205" s="38"/>
      <c r="B205" s="39"/>
      <c r="C205" s="273" t="s">
        <v>807</v>
      </c>
      <c r="D205" s="273" t="s">
        <v>616</v>
      </c>
      <c r="E205" s="274" t="s">
        <v>3422</v>
      </c>
      <c r="F205" s="275" t="s">
        <v>3371</v>
      </c>
      <c r="G205" s="276" t="s">
        <v>616</v>
      </c>
      <c r="H205" s="277">
        <v>15</v>
      </c>
      <c r="I205" s="278"/>
      <c r="J205" s="279">
        <f>ROUND(I205*H205,2)</f>
        <v>0</v>
      </c>
      <c r="K205" s="275" t="s">
        <v>1</v>
      </c>
      <c r="L205" s="280"/>
      <c r="M205" s="281" t="s">
        <v>1</v>
      </c>
      <c r="N205" s="282" t="s">
        <v>43</v>
      </c>
      <c r="O205" s="91"/>
      <c r="P205" s="227">
        <f>O205*H205</f>
        <v>0</v>
      </c>
      <c r="Q205" s="227">
        <v>0</v>
      </c>
      <c r="R205" s="227">
        <f>Q205*H205</f>
        <v>0</v>
      </c>
      <c r="S205" s="227">
        <v>0</v>
      </c>
      <c r="T205" s="228">
        <f>S205*H205</f>
        <v>0</v>
      </c>
      <c r="U205" s="38"/>
      <c r="V205" s="38"/>
      <c r="W205" s="38"/>
      <c r="X205" s="38"/>
      <c r="Y205" s="38"/>
      <c r="Z205" s="38"/>
      <c r="AA205" s="38"/>
      <c r="AB205" s="38"/>
      <c r="AC205" s="38"/>
      <c r="AD205" s="38"/>
      <c r="AE205" s="38"/>
      <c r="AR205" s="229" t="s">
        <v>318</v>
      </c>
      <c r="AT205" s="229" t="s">
        <v>616</v>
      </c>
      <c r="AU205" s="229" t="s">
        <v>86</v>
      </c>
      <c r="AY205" s="17" t="s">
        <v>162</v>
      </c>
      <c r="BE205" s="230">
        <f>IF(N205="základní",J205,0)</f>
        <v>0</v>
      </c>
      <c r="BF205" s="230">
        <f>IF(N205="snížená",J205,0)</f>
        <v>0</v>
      </c>
      <c r="BG205" s="230">
        <f>IF(N205="zákl. přenesená",J205,0)</f>
        <v>0</v>
      </c>
      <c r="BH205" s="230">
        <f>IF(N205="sníž. přenesená",J205,0)</f>
        <v>0</v>
      </c>
      <c r="BI205" s="230">
        <f>IF(N205="nulová",J205,0)</f>
        <v>0</v>
      </c>
      <c r="BJ205" s="17" t="s">
        <v>86</v>
      </c>
      <c r="BK205" s="230">
        <f>ROUND(I205*H205,2)</f>
        <v>0</v>
      </c>
      <c r="BL205" s="17" t="s">
        <v>245</v>
      </c>
      <c r="BM205" s="229" t="s">
        <v>1175</v>
      </c>
    </row>
    <row r="206" s="2" customFormat="1" ht="33" customHeight="1">
      <c r="A206" s="38"/>
      <c r="B206" s="39"/>
      <c r="C206" s="218" t="s">
        <v>811</v>
      </c>
      <c r="D206" s="218" t="s">
        <v>165</v>
      </c>
      <c r="E206" s="219" t="s">
        <v>3423</v>
      </c>
      <c r="F206" s="220" t="s">
        <v>3374</v>
      </c>
      <c r="G206" s="221" t="s">
        <v>3365</v>
      </c>
      <c r="H206" s="222">
        <v>30</v>
      </c>
      <c r="I206" s="223"/>
      <c r="J206" s="224">
        <f>ROUND(I206*H206,2)</f>
        <v>0</v>
      </c>
      <c r="K206" s="220" t="s">
        <v>1</v>
      </c>
      <c r="L206" s="44"/>
      <c r="M206" s="225" t="s">
        <v>1</v>
      </c>
      <c r="N206" s="226" t="s">
        <v>43</v>
      </c>
      <c r="O206" s="91"/>
      <c r="P206" s="227">
        <f>O206*H206</f>
        <v>0</v>
      </c>
      <c r="Q206" s="227">
        <v>0</v>
      </c>
      <c r="R206" s="227">
        <f>Q206*H206</f>
        <v>0</v>
      </c>
      <c r="S206" s="227">
        <v>0</v>
      </c>
      <c r="T206" s="228">
        <f>S206*H206</f>
        <v>0</v>
      </c>
      <c r="U206" s="38"/>
      <c r="V206" s="38"/>
      <c r="W206" s="38"/>
      <c r="X206" s="38"/>
      <c r="Y206" s="38"/>
      <c r="Z206" s="38"/>
      <c r="AA206" s="38"/>
      <c r="AB206" s="38"/>
      <c r="AC206" s="38"/>
      <c r="AD206" s="38"/>
      <c r="AE206" s="38"/>
      <c r="AR206" s="229" t="s">
        <v>245</v>
      </c>
      <c r="AT206" s="229" t="s">
        <v>165</v>
      </c>
      <c r="AU206" s="229" t="s">
        <v>86</v>
      </c>
      <c r="AY206" s="17" t="s">
        <v>162</v>
      </c>
      <c r="BE206" s="230">
        <f>IF(N206="základní",J206,0)</f>
        <v>0</v>
      </c>
      <c r="BF206" s="230">
        <f>IF(N206="snížená",J206,0)</f>
        <v>0</v>
      </c>
      <c r="BG206" s="230">
        <f>IF(N206="zákl. přenesená",J206,0)</f>
        <v>0</v>
      </c>
      <c r="BH206" s="230">
        <f>IF(N206="sníž. přenesená",J206,0)</f>
        <v>0</v>
      </c>
      <c r="BI206" s="230">
        <f>IF(N206="nulová",J206,0)</f>
        <v>0</v>
      </c>
      <c r="BJ206" s="17" t="s">
        <v>86</v>
      </c>
      <c r="BK206" s="230">
        <f>ROUND(I206*H206,2)</f>
        <v>0</v>
      </c>
      <c r="BL206" s="17" t="s">
        <v>245</v>
      </c>
      <c r="BM206" s="229" t="s">
        <v>1185</v>
      </c>
    </row>
    <row r="207" s="2" customFormat="1" ht="33" customHeight="1">
      <c r="A207" s="38"/>
      <c r="B207" s="39"/>
      <c r="C207" s="273" t="s">
        <v>815</v>
      </c>
      <c r="D207" s="273" t="s">
        <v>616</v>
      </c>
      <c r="E207" s="274" t="s">
        <v>3424</v>
      </c>
      <c r="F207" s="275" t="s">
        <v>3374</v>
      </c>
      <c r="G207" s="276" t="s">
        <v>3365</v>
      </c>
      <c r="H207" s="277">
        <v>30</v>
      </c>
      <c r="I207" s="278"/>
      <c r="J207" s="279">
        <f>ROUND(I207*H207,2)</f>
        <v>0</v>
      </c>
      <c r="K207" s="275" t="s">
        <v>1</v>
      </c>
      <c r="L207" s="280"/>
      <c r="M207" s="281" t="s">
        <v>1</v>
      </c>
      <c r="N207" s="282" t="s">
        <v>43</v>
      </c>
      <c r="O207" s="91"/>
      <c r="P207" s="227">
        <f>O207*H207</f>
        <v>0</v>
      </c>
      <c r="Q207" s="227">
        <v>0</v>
      </c>
      <c r="R207" s="227">
        <f>Q207*H207</f>
        <v>0</v>
      </c>
      <c r="S207" s="227">
        <v>0</v>
      </c>
      <c r="T207" s="228">
        <f>S207*H207</f>
        <v>0</v>
      </c>
      <c r="U207" s="38"/>
      <c r="V207" s="38"/>
      <c r="W207" s="38"/>
      <c r="X207" s="38"/>
      <c r="Y207" s="38"/>
      <c r="Z207" s="38"/>
      <c r="AA207" s="38"/>
      <c r="AB207" s="38"/>
      <c r="AC207" s="38"/>
      <c r="AD207" s="38"/>
      <c r="AE207" s="38"/>
      <c r="AR207" s="229" t="s">
        <v>318</v>
      </c>
      <c r="AT207" s="229" t="s">
        <v>616</v>
      </c>
      <c r="AU207" s="229" t="s">
        <v>86</v>
      </c>
      <c r="AY207" s="17" t="s">
        <v>162</v>
      </c>
      <c r="BE207" s="230">
        <f>IF(N207="základní",J207,0)</f>
        <v>0</v>
      </c>
      <c r="BF207" s="230">
        <f>IF(N207="snížená",J207,0)</f>
        <v>0</v>
      </c>
      <c r="BG207" s="230">
        <f>IF(N207="zákl. přenesená",J207,0)</f>
        <v>0</v>
      </c>
      <c r="BH207" s="230">
        <f>IF(N207="sníž. přenesená",J207,0)</f>
        <v>0</v>
      </c>
      <c r="BI207" s="230">
        <f>IF(N207="nulová",J207,0)</f>
        <v>0</v>
      </c>
      <c r="BJ207" s="17" t="s">
        <v>86</v>
      </c>
      <c r="BK207" s="230">
        <f>ROUND(I207*H207,2)</f>
        <v>0</v>
      </c>
      <c r="BL207" s="17" t="s">
        <v>245</v>
      </c>
      <c r="BM207" s="229" t="s">
        <v>1194</v>
      </c>
    </row>
    <row r="208" s="2" customFormat="1" ht="24.15" customHeight="1">
      <c r="A208" s="38"/>
      <c r="B208" s="39"/>
      <c r="C208" s="218" t="s">
        <v>820</v>
      </c>
      <c r="D208" s="218" t="s">
        <v>165</v>
      </c>
      <c r="E208" s="219" t="s">
        <v>3425</v>
      </c>
      <c r="F208" s="220" t="s">
        <v>3377</v>
      </c>
      <c r="G208" s="221" t="s">
        <v>3365</v>
      </c>
      <c r="H208" s="222">
        <v>40</v>
      </c>
      <c r="I208" s="223"/>
      <c r="J208" s="224">
        <f>ROUND(I208*H208,2)</f>
        <v>0</v>
      </c>
      <c r="K208" s="220" t="s">
        <v>1</v>
      </c>
      <c r="L208" s="44"/>
      <c r="M208" s="225" t="s">
        <v>1</v>
      </c>
      <c r="N208" s="226" t="s">
        <v>43</v>
      </c>
      <c r="O208" s="91"/>
      <c r="P208" s="227">
        <f>O208*H208</f>
        <v>0</v>
      </c>
      <c r="Q208" s="227">
        <v>0</v>
      </c>
      <c r="R208" s="227">
        <f>Q208*H208</f>
        <v>0</v>
      </c>
      <c r="S208" s="227">
        <v>0</v>
      </c>
      <c r="T208" s="228">
        <f>S208*H208</f>
        <v>0</v>
      </c>
      <c r="U208" s="38"/>
      <c r="V208" s="38"/>
      <c r="W208" s="38"/>
      <c r="X208" s="38"/>
      <c r="Y208" s="38"/>
      <c r="Z208" s="38"/>
      <c r="AA208" s="38"/>
      <c r="AB208" s="38"/>
      <c r="AC208" s="38"/>
      <c r="AD208" s="38"/>
      <c r="AE208" s="38"/>
      <c r="AR208" s="229" t="s">
        <v>245</v>
      </c>
      <c r="AT208" s="229" t="s">
        <v>165</v>
      </c>
      <c r="AU208" s="229" t="s">
        <v>86</v>
      </c>
      <c r="AY208" s="17" t="s">
        <v>162</v>
      </c>
      <c r="BE208" s="230">
        <f>IF(N208="základní",J208,0)</f>
        <v>0</v>
      </c>
      <c r="BF208" s="230">
        <f>IF(N208="snížená",J208,0)</f>
        <v>0</v>
      </c>
      <c r="BG208" s="230">
        <f>IF(N208="zákl. přenesená",J208,0)</f>
        <v>0</v>
      </c>
      <c r="BH208" s="230">
        <f>IF(N208="sníž. přenesená",J208,0)</f>
        <v>0</v>
      </c>
      <c r="BI208" s="230">
        <f>IF(N208="nulová",J208,0)</f>
        <v>0</v>
      </c>
      <c r="BJ208" s="17" t="s">
        <v>86</v>
      </c>
      <c r="BK208" s="230">
        <f>ROUND(I208*H208,2)</f>
        <v>0</v>
      </c>
      <c r="BL208" s="17" t="s">
        <v>245</v>
      </c>
      <c r="BM208" s="229" t="s">
        <v>1202</v>
      </c>
    </row>
    <row r="209" s="2" customFormat="1" ht="24.15" customHeight="1">
      <c r="A209" s="38"/>
      <c r="B209" s="39"/>
      <c r="C209" s="273" t="s">
        <v>825</v>
      </c>
      <c r="D209" s="273" t="s">
        <v>616</v>
      </c>
      <c r="E209" s="274" t="s">
        <v>3426</v>
      </c>
      <c r="F209" s="275" t="s">
        <v>3377</v>
      </c>
      <c r="G209" s="276" t="s">
        <v>3365</v>
      </c>
      <c r="H209" s="277">
        <v>40</v>
      </c>
      <c r="I209" s="278"/>
      <c r="J209" s="279">
        <f>ROUND(I209*H209,2)</f>
        <v>0</v>
      </c>
      <c r="K209" s="275" t="s">
        <v>1</v>
      </c>
      <c r="L209" s="280"/>
      <c r="M209" s="281" t="s">
        <v>1</v>
      </c>
      <c r="N209" s="282" t="s">
        <v>43</v>
      </c>
      <c r="O209" s="91"/>
      <c r="P209" s="227">
        <f>O209*H209</f>
        <v>0</v>
      </c>
      <c r="Q209" s="227">
        <v>0</v>
      </c>
      <c r="R209" s="227">
        <f>Q209*H209</f>
        <v>0</v>
      </c>
      <c r="S209" s="227">
        <v>0</v>
      </c>
      <c r="T209" s="228">
        <f>S209*H209</f>
        <v>0</v>
      </c>
      <c r="U209" s="38"/>
      <c r="V209" s="38"/>
      <c r="W209" s="38"/>
      <c r="X209" s="38"/>
      <c r="Y209" s="38"/>
      <c r="Z209" s="38"/>
      <c r="AA209" s="38"/>
      <c r="AB209" s="38"/>
      <c r="AC209" s="38"/>
      <c r="AD209" s="38"/>
      <c r="AE209" s="38"/>
      <c r="AR209" s="229" t="s">
        <v>318</v>
      </c>
      <c r="AT209" s="229" t="s">
        <v>616</v>
      </c>
      <c r="AU209" s="229" t="s">
        <v>86</v>
      </c>
      <c r="AY209" s="17" t="s">
        <v>162</v>
      </c>
      <c r="BE209" s="230">
        <f>IF(N209="základní",J209,0)</f>
        <v>0</v>
      </c>
      <c r="BF209" s="230">
        <f>IF(N209="snížená",J209,0)</f>
        <v>0</v>
      </c>
      <c r="BG209" s="230">
        <f>IF(N209="zákl. přenesená",J209,0)</f>
        <v>0</v>
      </c>
      <c r="BH209" s="230">
        <f>IF(N209="sníž. přenesená",J209,0)</f>
        <v>0</v>
      </c>
      <c r="BI209" s="230">
        <f>IF(N209="nulová",J209,0)</f>
        <v>0</v>
      </c>
      <c r="BJ209" s="17" t="s">
        <v>86</v>
      </c>
      <c r="BK209" s="230">
        <f>ROUND(I209*H209,2)</f>
        <v>0</v>
      </c>
      <c r="BL209" s="17" t="s">
        <v>245</v>
      </c>
      <c r="BM209" s="229" t="s">
        <v>1210</v>
      </c>
    </row>
    <row r="210" s="2" customFormat="1" ht="16.5" customHeight="1">
      <c r="A210" s="38"/>
      <c r="B210" s="39"/>
      <c r="C210" s="218" t="s">
        <v>830</v>
      </c>
      <c r="D210" s="218" t="s">
        <v>165</v>
      </c>
      <c r="E210" s="219" t="s">
        <v>3427</v>
      </c>
      <c r="F210" s="220" t="s">
        <v>3380</v>
      </c>
      <c r="G210" s="221" t="s">
        <v>1864</v>
      </c>
      <c r="H210" s="222">
        <v>160</v>
      </c>
      <c r="I210" s="223"/>
      <c r="J210" s="224">
        <f>ROUND(I210*H210,2)</f>
        <v>0</v>
      </c>
      <c r="K210" s="220" t="s">
        <v>1</v>
      </c>
      <c r="L210" s="44"/>
      <c r="M210" s="225" t="s">
        <v>1</v>
      </c>
      <c r="N210" s="226" t="s">
        <v>43</v>
      </c>
      <c r="O210" s="91"/>
      <c r="P210" s="227">
        <f>O210*H210</f>
        <v>0</v>
      </c>
      <c r="Q210" s="227">
        <v>0</v>
      </c>
      <c r="R210" s="227">
        <f>Q210*H210</f>
        <v>0</v>
      </c>
      <c r="S210" s="227">
        <v>0</v>
      </c>
      <c r="T210" s="228">
        <f>S210*H210</f>
        <v>0</v>
      </c>
      <c r="U210" s="38"/>
      <c r="V210" s="38"/>
      <c r="W210" s="38"/>
      <c r="X210" s="38"/>
      <c r="Y210" s="38"/>
      <c r="Z210" s="38"/>
      <c r="AA210" s="38"/>
      <c r="AB210" s="38"/>
      <c r="AC210" s="38"/>
      <c r="AD210" s="38"/>
      <c r="AE210" s="38"/>
      <c r="AR210" s="229" t="s">
        <v>245</v>
      </c>
      <c r="AT210" s="229" t="s">
        <v>165</v>
      </c>
      <c r="AU210" s="229" t="s">
        <v>86</v>
      </c>
      <c r="AY210" s="17" t="s">
        <v>162</v>
      </c>
      <c r="BE210" s="230">
        <f>IF(N210="základní",J210,0)</f>
        <v>0</v>
      </c>
      <c r="BF210" s="230">
        <f>IF(N210="snížená",J210,0)</f>
        <v>0</v>
      </c>
      <c r="BG210" s="230">
        <f>IF(N210="zákl. přenesená",J210,0)</f>
        <v>0</v>
      </c>
      <c r="BH210" s="230">
        <f>IF(N210="sníž. přenesená",J210,0)</f>
        <v>0</v>
      </c>
      <c r="BI210" s="230">
        <f>IF(N210="nulová",J210,0)</f>
        <v>0</v>
      </c>
      <c r="BJ210" s="17" t="s">
        <v>86</v>
      </c>
      <c r="BK210" s="230">
        <f>ROUND(I210*H210,2)</f>
        <v>0</v>
      </c>
      <c r="BL210" s="17" t="s">
        <v>245</v>
      </c>
      <c r="BM210" s="229" t="s">
        <v>1218</v>
      </c>
    </row>
    <row r="211" s="2" customFormat="1" ht="16.5" customHeight="1">
      <c r="A211" s="38"/>
      <c r="B211" s="39"/>
      <c r="C211" s="273" t="s">
        <v>835</v>
      </c>
      <c r="D211" s="273" t="s">
        <v>616</v>
      </c>
      <c r="E211" s="274" t="s">
        <v>3428</v>
      </c>
      <c r="F211" s="275" t="s">
        <v>3380</v>
      </c>
      <c r="G211" s="276" t="s">
        <v>1864</v>
      </c>
      <c r="H211" s="277">
        <v>160</v>
      </c>
      <c r="I211" s="278"/>
      <c r="J211" s="279">
        <f>ROUND(I211*H211,2)</f>
        <v>0</v>
      </c>
      <c r="K211" s="275" t="s">
        <v>1</v>
      </c>
      <c r="L211" s="280"/>
      <c r="M211" s="281" t="s">
        <v>1</v>
      </c>
      <c r="N211" s="282" t="s">
        <v>43</v>
      </c>
      <c r="O211" s="91"/>
      <c r="P211" s="227">
        <f>O211*H211</f>
        <v>0</v>
      </c>
      <c r="Q211" s="227">
        <v>0</v>
      </c>
      <c r="R211" s="227">
        <f>Q211*H211</f>
        <v>0</v>
      </c>
      <c r="S211" s="227">
        <v>0</v>
      </c>
      <c r="T211" s="228">
        <f>S211*H211</f>
        <v>0</v>
      </c>
      <c r="U211" s="38"/>
      <c r="V211" s="38"/>
      <c r="W211" s="38"/>
      <c r="X211" s="38"/>
      <c r="Y211" s="38"/>
      <c r="Z211" s="38"/>
      <c r="AA211" s="38"/>
      <c r="AB211" s="38"/>
      <c r="AC211" s="38"/>
      <c r="AD211" s="38"/>
      <c r="AE211" s="38"/>
      <c r="AR211" s="229" t="s">
        <v>318</v>
      </c>
      <c r="AT211" s="229" t="s">
        <v>616</v>
      </c>
      <c r="AU211" s="229" t="s">
        <v>86</v>
      </c>
      <c r="AY211" s="17" t="s">
        <v>162</v>
      </c>
      <c r="BE211" s="230">
        <f>IF(N211="základní",J211,0)</f>
        <v>0</v>
      </c>
      <c r="BF211" s="230">
        <f>IF(N211="snížená",J211,0)</f>
        <v>0</v>
      </c>
      <c r="BG211" s="230">
        <f>IF(N211="zákl. přenesená",J211,0)</f>
        <v>0</v>
      </c>
      <c r="BH211" s="230">
        <f>IF(N211="sníž. přenesená",J211,0)</f>
        <v>0</v>
      </c>
      <c r="BI211" s="230">
        <f>IF(N211="nulová",J211,0)</f>
        <v>0</v>
      </c>
      <c r="BJ211" s="17" t="s">
        <v>86</v>
      </c>
      <c r="BK211" s="230">
        <f>ROUND(I211*H211,2)</f>
        <v>0</v>
      </c>
      <c r="BL211" s="17" t="s">
        <v>245</v>
      </c>
      <c r="BM211" s="229" t="s">
        <v>1227</v>
      </c>
    </row>
    <row r="212" s="12" customFormat="1" ht="22.8" customHeight="1">
      <c r="A212" s="12"/>
      <c r="B212" s="202"/>
      <c r="C212" s="203"/>
      <c r="D212" s="204" t="s">
        <v>77</v>
      </c>
      <c r="E212" s="216" t="s">
        <v>88</v>
      </c>
      <c r="F212" s="216" t="s">
        <v>3429</v>
      </c>
      <c r="G212" s="203"/>
      <c r="H212" s="203"/>
      <c r="I212" s="206"/>
      <c r="J212" s="217">
        <f>BK212</f>
        <v>0</v>
      </c>
      <c r="K212" s="203"/>
      <c r="L212" s="208"/>
      <c r="M212" s="209"/>
      <c r="N212" s="210"/>
      <c r="O212" s="210"/>
      <c r="P212" s="211">
        <v>0</v>
      </c>
      <c r="Q212" s="210"/>
      <c r="R212" s="211">
        <v>0</v>
      </c>
      <c r="S212" s="210"/>
      <c r="T212" s="212">
        <v>0</v>
      </c>
      <c r="U212" s="12"/>
      <c r="V212" s="12"/>
      <c r="W212" s="12"/>
      <c r="X212" s="12"/>
      <c r="Y212" s="12"/>
      <c r="Z212" s="12"/>
      <c r="AA212" s="12"/>
      <c r="AB212" s="12"/>
      <c r="AC212" s="12"/>
      <c r="AD212" s="12"/>
      <c r="AE212" s="12"/>
      <c r="AR212" s="213" t="s">
        <v>88</v>
      </c>
      <c r="AT212" s="214" t="s">
        <v>77</v>
      </c>
      <c r="AU212" s="214" t="s">
        <v>86</v>
      </c>
      <c r="AY212" s="213" t="s">
        <v>162</v>
      </c>
      <c r="BK212" s="215">
        <v>0</v>
      </c>
    </row>
    <row r="213" s="12" customFormat="1" ht="25.92" customHeight="1">
      <c r="A213" s="12"/>
      <c r="B213" s="202"/>
      <c r="C213" s="203"/>
      <c r="D213" s="204" t="s">
        <v>77</v>
      </c>
      <c r="E213" s="205" t="s">
        <v>3430</v>
      </c>
      <c r="F213" s="205" t="s">
        <v>3431</v>
      </c>
      <c r="G213" s="203"/>
      <c r="H213" s="203"/>
      <c r="I213" s="206"/>
      <c r="J213" s="207">
        <f>BK213</f>
        <v>0</v>
      </c>
      <c r="K213" s="203"/>
      <c r="L213" s="208"/>
      <c r="M213" s="209"/>
      <c r="N213" s="210"/>
      <c r="O213" s="210"/>
      <c r="P213" s="211">
        <f>SUM(P214:P240)</f>
        <v>0</v>
      </c>
      <c r="Q213" s="210"/>
      <c r="R213" s="211">
        <f>SUM(R214:R240)</f>
        <v>0</v>
      </c>
      <c r="S213" s="210"/>
      <c r="T213" s="212">
        <f>SUM(T214:T240)</f>
        <v>0</v>
      </c>
      <c r="U213" s="12"/>
      <c r="V213" s="12"/>
      <c r="W213" s="12"/>
      <c r="X213" s="12"/>
      <c r="Y213" s="12"/>
      <c r="Z213" s="12"/>
      <c r="AA213" s="12"/>
      <c r="AB213" s="12"/>
      <c r="AC213" s="12"/>
      <c r="AD213" s="12"/>
      <c r="AE213" s="12"/>
      <c r="AR213" s="213" t="s">
        <v>88</v>
      </c>
      <c r="AT213" s="214" t="s">
        <v>77</v>
      </c>
      <c r="AU213" s="214" t="s">
        <v>78</v>
      </c>
      <c r="AY213" s="213" t="s">
        <v>162</v>
      </c>
      <c r="BK213" s="215">
        <f>SUM(BK214:BK240)</f>
        <v>0</v>
      </c>
    </row>
    <row r="214" s="2" customFormat="1" ht="66.75" customHeight="1">
      <c r="A214" s="38"/>
      <c r="B214" s="39"/>
      <c r="C214" s="218" t="s">
        <v>842</v>
      </c>
      <c r="D214" s="218" t="s">
        <v>165</v>
      </c>
      <c r="E214" s="219" t="s">
        <v>3432</v>
      </c>
      <c r="F214" s="220" t="s">
        <v>3433</v>
      </c>
      <c r="G214" s="221" t="s">
        <v>1677</v>
      </c>
      <c r="H214" s="222">
        <v>3</v>
      </c>
      <c r="I214" s="223"/>
      <c r="J214" s="224">
        <f>ROUND(I214*H214,2)</f>
        <v>0</v>
      </c>
      <c r="K214" s="220" t="s">
        <v>1</v>
      </c>
      <c r="L214" s="44"/>
      <c r="M214" s="225" t="s">
        <v>1</v>
      </c>
      <c r="N214" s="226" t="s">
        <v>43</v>
      </c>
      <c r="O214" s="91"/>
      <c r="P214" s="227">
        <f>O214*H214</f>
        <v>0</v>
      </c>
      <c r="Q214" s="227">
        <v>0</v>
      </c>
      <c r="R214" s="227">
        <f>Q214*H214</f>
        <v>0</v>
      </c>
      <c r="S214" s="227">
        <v>0</v>
      </c>
      <c r="T214" s="228">
        <f>S214*H214</f>
        <v>0</v>
      </c>
      <c r="U214" s="38"/>
      <c r="V214" s="38"/>
      <c r="W214" s="38"/>
      <c r="X214" s="38"/>
      <c r="Y214" s="38"/>
      <c r="Z214" s="38"/>
      <c r="AA214" s="38"/>
      <c r="AB214" s="38"/>
      <c r="AC214" s="38"/>
      <c r="AD214" s="38"/>
      <c r="AE214" s="38"/>
      <c r="AR214" s="229" t="s">
        <v>245</v>
      </c>
      <c r="AT214" s="229" t="s">
        <v>165</v>
      </c>
      <c r="AU214" s="229" t="s">
        <v>86</v>
      </c>
      <c r="AY214" s="17" t="s">
        <v>162</v>
      </c>
      <c r="BE214" s="230">
        <f>IF(N214="základní",J214,0)</f>
        <v>0</v>
      </c>
      <c r="BF214" s="230">
        <f>IF(N214="snížená",J214,0)</f>
        <v>0</v>
      </c>
      <c r="BG214" s="230">
        <f>IF(N214="zákl. přenesená",J214,0)</f>
        <v>0</v>
      </c>
      <c r="BH214" s="230">
        <f>IF(N214="sníž. přenesená",J214,0)</f>
        <v>0</v>
      </c>
      <c r="BI214" s="230">
        <f>IF(N214="nulová",J214,0)</f>
        <v>0</v>
      </c>
      <c r="BJ214" s="17" t="s">
        <v>86</v>
      </c>
      <c r="BK214" s="230">
        <f>ROUND(I214*H214,2)</f>
        <v>0</v>
      </c>
      <c r="BL214" s="17" t="s">
        <v>245</v>
      </c>
      <c r="BM214" s="229" t="s">
        <v>1236</v>
      </c>
    </row>
    <row r="215" s="2" customFormat="1" ht="66.75" customHeight="1">
      <c r="A215" s="38"/>
      <c r="B215" s="39"/>
      <c r="C215" s="273" t="s">
        <v>849</v>
      </c>
      <c r="D215" s="273" t="s">
        <v>616</v>
      </c>
      <c r="E215" s="274" t="s">
        <v>3434</v>
      </c>
      <c r="F215" s="275" t="s">
        <v>3433</v>
      </c>
      <c r="G215" s="276" t="s">
        <v>1677</v>
      </c>
      <c r="H215" s="277">
        <v>3</v>
      </c>
      <c r="I215" s="278"/>
      <c r="J215" s="279">
        <f>ROUND(I215*H215,2)</f>
        <v>0</v>
      </c>
      <c r="K215" s="275" t="s">
        <v>1</v>
      </c>
      <c r="L215" s="280"/>
      <c r="M215" s="281" t="s">
        <v>1</v>
      </c>
      <c r="N215" s="282" t="s">
        <v>43</v>
      </c>
      <c r="O215" s="91"/>
      <c r="P215" s="227">
        <f>O215*H215</f>
        <v>0</v>
      </c>
      <c r="Q215" s="227">
        <v>0</v>
      </c>
      <c r="R215" s="227">
        <f>Q215*H215</f>
        <v>0</v>
      </c>
      <c r="S215" s="227">
        <v>0</v>
      </c>
      <c r="T215" s="228">
        <f>S215*H215</f>
        <v>0</v>
      </c>
      <c r="U215" s="38"/>
      <c r="V215" s="38"/>
      <c r="W215" s="38"/>
      <c r="X215" s="38"/>
      <c r="Y215" s="38"/>
      <c r="Z215" s="38"/>
      <c r="AA215" s="38"/>
      <c r="AB215" s="38"/>
      <c r="AC215" s="38"/>
      <c r="AD215" s="38"/>
      <c r="AE215" s="38"/>
      <c r="AR215" s="229" t="s">
        <v>318</v>
      </c>
      <c r="AT215" s="229" t="s">
        <v>616</v>
      </c>
      <c r="AU215" s="229" t="s">
        <v>86</v>
      </c>
      <c r="AY215" s="17" t="s">
        <v>162</v>
      </c>
      <c r="BE215" s="230">
        <f>IF(N215="základní",J215,0)</f>
        <v>0</v>
      </c>
      <c r="BF215" s="230">
        <f>IF(N215="snížená",J215,0)</f>
        <v>0</v>
      </c>
      <c r="BG215" s="230">
        <f>IF(N215="zákl. přenesená",J215,0)</f>
        <v>0</v>
      </c>
      <c r="BH215" s="230">
        <f>IF(N215="sníž. přenesená",J215,0)</f>
        <v>0</v>
      </c>
      <c r="BI215" s="230">
        <f>IF(N215="nulová",J215,0)</f>
        <v>0</v>
      </c>
      <c r="BJ215" s="17" t="s">
        <v>86</v>
      </c>
      <c r="BK215" s="230">
        <f>ROUND(I215*H215,2)</f>
        <v>0</v>
      </c>
      <c r="BL215" s="17" t="s">
        <v>245</v>
      </c>
      <c r="BM215" s="229" t="s">
        <v>1244</v>
      </c>
    </row>
    <row r="216" s="2" customFormat="1" ht="33" customHeight="1">
      <c r="A216" s="38"/>
      <c r="B216" s="39"/>
      <c r="C216" s="218" t="s">
        <v>857</v>
      </c>
      <c r="D216" s="218" t="s">
        <v>165</v>
      </c>
      <c r="E216" s="219" t="s">
        <v>3435</v>
      </c>
      <c r="F216" s="220" t="s">
        <v>3436</v>
      </c>
      <c r="G216" s="221" t="s">
        <v>1677</v>
      </c>
      <c r="H216" s="222">
        <v>3</v>
      </c>
      <c r="I216" s="223"/>
      <c r="J216" s="224">
        <f>ROUND(I216*H216,2)</f>
        <v>0</v>
      </c>
      <c r="K216" s="220" t="s">
        <v>1</v>
      </c>
      <c r="L216" s="44"/>
      <c r="M216" s="225" t="s">
        <v>1</v>
      </c>
      <c r="N216" s="226" t="s">
        <v>43</v>
      </c>
      <c r="O216" s="91"/>
      <c r="P216" s="227">
        <f>O216*H216</f>
        <v>0</v>
      </c>
      <c r="Q216" s="227">
        <v>0</v>
      </c>
      <c r="R216" s="227">
        <f>Q216*H216</f>
        <v>0</v>
      </c>
      <c r="S216" s="227">
        <v>0</v>
      </c>
      <c r="T216" s="228">
        <f>S216*H216</f>
        <v>0</v>
      </c>
      <c r="U216" s="38"/>
      <c r="V216" s="38"/>
      <c r="W216" s="38"/>
      <c r="X216" s="38"/>
      <c r="Y216" s="38"/>
      <c r="Z216" s="38"/>
      <c r="AA216" s="38"/>
      <c r="AB216" s="38"/>
      <c r="AC216" s="38"/>
      <c r="AD216" s="38"/>
      <c r="AE216" s="38"/>
      <c r="AR216" s="229" t="s">
        <v>245</v>
      </c>
      <c r="AT216" s="229" t="s">
        <v>165</v>
      </c>
      <c r="AU216" s="229" t="s">
        <v>86</v>
      </c>
      <c r="AY216" s="17" t="s">
        <v>162</v>
      </c>
      <c r="BE216" s="230">
        <f>IF(N216="základní",J216,0)</f>
        <v>0</v>
      </c>
      <c r="BF216" s="230">
        <f>IF(N216="snížená",J216,0)</f>
        <v>0</v>
      </c>
      <c r="BG216" s="230">
        <f>IF(N216="zákl. přenesená",J216,0)</f>
        <v>0</v>
      </c>
      <c r="BH216" s="230">
        <f>IF(N216="sníž. přenesená",J216,0)</f>
        <v>0</v>
      </c>
      <c r="BI216" s="230">
        <f>IF(N216="nulová",J216,0)</f>
        <v>0</v>
      </c>
      <c r="BJ216" s="17" t="s">
        <v>86</v>
      </c>
      <c r="BK216" s="230">
        <f>ROUND(I216*H216,2)</f>
        <v>0</v>
      </c>
      <c r="BL216" s="17" t="s">
        <v>245</v>
      </c>
      <c r="BM216" s="229" t="s">
        <v>1253</v>
      </c>
    </row>
    <row r="217" s="2" customFormat="1" ht="33" customHeight="1">
      <c r="A217" s="38"/>
      <c r="B217" s="39"/>
      <c r="C217" s="273" t="s">
        <v>862</v>
      </c>
      <c r="D217" s="273" t="s">
        <v>616</v>
      </c>
      <c r="E217" s="274" t="s">
        <v>3437</v>
      </c>
      <c r="F217" s="275" t="s">
        <v>3436</v>
      </c>
      <c r="G217" s="276" t="s">
        <v>1677</v>
      </c>
      <c r="H217" s="277">
        <v>3</v>
      </c>
      <c r="I217" s="278"/>
      <c r="J217" s="279">
        <f>ROUND(I217*H217,2)</f>
        <v>0</v>
      </c>
      <c r="K217" s="275" t="s">
        <v>1</v>
      </c>
      <c r="L217" s="280"/>
      <c r="M217" s="281" t="s">
        <v>1</v>
      </c>
      <c r="N217" s="282" t="s">
        <v>43</v>
      </c>
      <c r="O217" s="91"/>
      <c r="P217" s="227">
        <f>O217*H217</f>
        <v>0</v>
      </c>
      <c r="Q217" s="227">
        <v>0</v>
      </c>
      <c r="R217" s="227">
        <f>Q217*H217</f>
        <v>0</v>
      </c>
      <c r="S217" s="227">
        <v>0</v>
      </c>
      <c r="T217" s="228">
        <f>S217*H217</f>
        <v>0</v>
      </c>
      <c r="U217" s="38"/>
      <c r="V217" s="38"/>
      <c r="W217" s="38"/>
      <c r="X217" s="38"/>
      <c r="Y217" s="38"/>
      <c r="Z217" s="38"/>
      <c r="AA217" s="38"/>
      <c r="AB217" s="38"/>
      <c r="AC217" s="38"/>
      <c r="AD217" s="38"/>
      <c r="AE217" s="38"/>
      <c r="AR217" s="229" t="s">
        <v>318</v>
      </c>
      <c r="AT217" s="229" t="s">
        <v>616</v>
      </c>
      <c r="AU217" s="229" t="s">
        <v>86</v>
      </c>
      <c r="AY217" s="17" t="s">
        <v>162</v>
      </c>
      <c r="BE217" s="230">
        <f>IF(N217="základní",J217,0)</f>
        <v>0</v>
      </c>
      <c r="BF217" s="230">
        <f>IF(N217="snížená",J217,0)</f>
        <v>0</v>
      </c>
      <c r="BG217" s="230">
        <f>IF(N217="zákl. přenesená",J217,0)</f>
        <v>0</v>
      </c>
      <c r="BH217" s="230">
        <f>IF(N217="sníž. přenesená",J217,0)</f>
        <v>0</v>
      </c>
      <c r="BI217" s="230">
        <f>IF(N217="nulová",J217,0)</f>
        <v>0</v>
      </c>
      <c r="BJ217" s="17" t="s">
        <v>86</v>
      </c>
      <c r="BK217" s="230">
        <f>ROUND(I217*H217,2)</f>
        <v>0</v>
      </c>
      <c r="BL217" s="17" t="s">
        <v>245</v>
      </c>
      <c r="BM217" s="229" t="s">
        <v>1262</v>
      </c>
    </row>
    <row r="218" s="2" customFormat="1" ht="37.8" customHeight="1">
      <c r="A218" s="38"/>
      <c r="B218" s="39"/>
      <c r="C218" s="218" t="s">
        <v>871</v>
      </c>
      <c r="D218" s="218" t="s">
        <v>165</v>
      </c>
      <c r="E218" s="219" t="s">
        <v>3438</v>
      </c>
      <c r="F218" s="220" t="s">
        <v>3439</v>
      </c>
      <c r="G218" s="221" t="s">
        <v>1677</v>
      </c>
      <c r="H218" s="222">
        <v>3</v>
      </c>
      <c r="I218" s="223"/>
      <c r="J218" s="224">
        <f>ROUND(I218*H218,2)</f>
        <v>0</v>
      </c>
      <c r="K218" s="220" t="s">
        <v>1</v>
      </c>
      <c r="L218" s="44"/>
      <c r="M218" s="225" t="s">
        <v>1</v>
      </c>
      <c r="N218" s="226" t="s">
        <v>43</v>
      </c>
      <c r="O218" s="91"/>
      <c r="P218" s="227">
        <f>O218*H218</f>
        <v>0</v>
      </c>
      <c r="Q218" s="227">
        <v>0</v>
      </c>
      <c r="R218" s="227">
        <f>Q218*H218</f>
        <v>0</v>
      </c>
      <c r="S218" s="227">
        <v>0</v>
      </c>
      <c r="T218" s="228">
        <f>S218*H218</f>
        <v>0</v>
      </c>
      <c r="U218" s="38"/>
      <c r="V218" s="38"/>
      <c r="W218" s="38"/>
      <c r="X218" s="38"/>
      <c r="Y218" s="38"/>
      <c r="Z218" s="38"/>
      <c r="AA218" s="38"/>
      <c r="AB218" s="38"/>
      <c r="AC218" s="38"/>
      <c r="AD218" s="38"/>
      <c r="AE218" s="38"/>
      <c r="AR218" s="229" t="s">
        <v>245</v>
      </c>
      <c r="AT218" s="229" t="s">
        <v>165</v>
      </c>
      <c r="AU218" s="229" t="s">
        <v>86</v>
      </c>
      <c r="AY218" s="17" t="s">
        <v>162</v>
      </c>
      <c r="BE218" s="230">
        <f>IF(N218="základní",J218,0)</f>
        <v>0</v>
      </c>
      <c r="BF218" s="230">
        <f>IF(N218="snížená",J218,0)</f>
        <v>0</v>
      </c>
      <c r="BG218" s="230">
        <f>IF(N218="zákl. přenesená",J218,0)</f>
        <v>0</v>
      </c>
      <c r="BH218" s="230">
        <f>IF(N218="sníž. přenesená",J218,0)</f>
        <v>0</v>
      </c>
      <c r="BI218" s="230">
        <f>IF(N218="nulová",J218,0)</f>
        <v>0</v>
      </c>
      <c r="BJ218" s="17" t="s">
        <v>86</v>
      </c>
      <c r="BK218" s="230">
        <f>ROUND(I218*H218,2)</f>
        <v>0</v>
      </c>
      <c r="BL218" s="17" t="s">
        <v>245</v>
      </c>
      <c r="BM218" s="229" t="s">
        <v>1270</v>
      </c>
    </row>
    <row r="219" s="2" customFormat="1" ht="37.8" customHeight="1">
      <c r="A219" s="38"/>
      <c r="B219" s="39"/>
      <c r="C219" s="273" t="s">
        <v>876</v>
      </c>
      <c r="D219" s="273" t="s">
        <v>616</v>
      </c>
      <c r="E219" s="274" t="s">
        <v>3440</v>
      </c>
      <c r="F219" s="275" t="s">
        <v>3439</v>
      </c>
      <c r="G219" s="276" t="s">
        <v>1677</v>
      </c>
      <c r="H219" s="277">
        <v>3</v>
      </c>
      <c r="I219" s="278"/>
      <c r="J219" s="279">
        <f>ROUND(I219*H219,2)</f>
        <v>0</v>
      </c>
      <c r="K219" s="275" t="s">
        <v>1</v>
      </c>
      <c r="L219" s="280"/>
      <c r="M219" s="281" t="s">
        <v>1</v>
      </c>
      <c r="N219" s="282" t="s">
        <v>43</v>
      </c>
      <c r="O219" s="91"/>
      <c r="P219" s="227">
        <f>O219*H219</f>
        <v>0</v>
      </c>
      <c r="Q219" s="227">
        <v>0</v>
      </c>
      <c r="R219" s="227">
        <f>Q219*H219</f>
        <v>0</v>
      </c>
      <c r="S219" s="227">
        <v>0</v>
      </c>
      <c r="T219" s="228">
        <f>S219*H219</f>
        <v>0</v>
      </c>
      <c r="U219" s="38"/>
      <c r="V219" s="38"/>
      <c r="W219" s="38"/>
      <c r="X219" s="38"/>
      <c r="Y219" s="38"/>
      <c r="Z219" s="38"/>
      <c r="AA219" s="38"/>
      <c r="AB219" s="38"/>
      <c r="AC219" s="38"/>
      <c r="AD219" s="38"/>
      <c r="AE219" s="38"/>
      <c r="AR219" s="229" t="s">
        <v>318</v>
      </c>
      <c r="AT219" s="229" t="s">
        <v>616</v>
      </c>
      <c r="AU219" s="229" t="s">
        <v>86</v>
      </c>
      <c r="AY219" s="17" t="s">
        <v>162</v>
      </c>
      <c r="BE219" s="230">
        <f>IF(N219="základní",J219,0)</f>
        <v>0</v>
      </c>
      <c r="BF219" s="230">
        <f>IF(N219="snížená",J219,0)</f>
        <v>0</v>
      </c>
      <c r="BG219" s="230">
        <f>IF(N219="zákl. přenesená",J219,0)</f>
        <v>0</v>
      </c>
      <c r="BH219" s="230">
        <f>IF(N219="sníž. přenesená",J219,0)</f>
        <v>0</v>
      </c>
      <c r="BI219" s="230">
        <f>IF(N219="nulová",J219,0)</f>
        <v>0</v>
      </c>
      <c r="BJ219" s="17" t="s">
        <v>86</v>
      </c>
      <c r="BK219" s="230">
        <f>ROUND(I219*H219,2)</f>
        <v>0</v>
      </c>
      <c r="BL219" s="17" t="s">
        <v>245</v>
      </c>
      <c r="BM219" s="229" t="s">
        <v>1278</v>
      </c>
    </row>
    <row r="220" s="2" customFormat="1" ht="24.15" customHeight="1">
      <c r="A220" s="38"/>
      <c r="B220" s="39"/>
      <c r="C220" s="218" t="s">
        <v>881</v>
      </c>
      <c r="D220" s="218" t="s">
        <v>165</v>
      </c>
      <c r="E220" s="219" t="s">
        <v>3441</v>
      </c>
      <c r="F220" s="220" t="s">
        <v>3442</v>
      </c>
      <c r="G220" s="221" t="s">
        <v>1677</v>
      </c>
      <c r="H220" s="222">
        <v>3</v>
      </c>
      <c r="I220" s="223"/>
      <c r="J220" s="224">
        <f>ROUND(I220*H220,2)</f>
        <v>0</v>
      </c>
      <c r="K220" s="220" t="s">
        <v>1</v>
      </c>
      <c r="L220" s="44"/>
      <c r="M220" s="225" t="s">
        <v>1</v>
      </c>
      <c r="N220" s="226" t="s">
        <v>43</v>
      </c>
      <c r="O220" s="91"/>
      <c r="P220" s="227">
        <f>O220*H220</f>
        <v>0</v>
      </c>
      <c r="Q220" s="227">
        <v>0</v>
      </c>
      <c r="R220" s="227">
        <f>Q220*H220</f>
        <v>0</v>
      </c>
      <c r="S220" s="227">
        <v>0</v>
      </c>
      <c r="T220" s="228">
        <f>S220*H220</f>
        <v>0</v>
      </c>
      <c r="U220" s="38"/>
      <c r="V220" s="38"/>
      <c r="W220" s="38"/>
      <c r="X220" s="38"/>
      <c r="Y220" s="38"/>
      <c r="Z220" s="38"/>
      <c r="AA220" s="38"/>
      <c r="AB220" s="38"/>
      <c r="AC220" s="38"/>
      <c r="AD220" s="38"/>
      <c r="AE220" s="38"/>
      <c r="AR220" s="229" t="s">
        <v>245</v>
      </c>
      <c r="AT220" s="229" t="s">
        <v>165</v>
      </c>
      <c r="AU220" s="229" t="s">
        <v>86</v>
      </c>
      <c r="AY220" s="17" t="s">
        <v>162</v>
      </c>
      <c r="BE220" s="230">
        <f>IF(N220="základní",J220,0)</f>
        <v>0</v>
      </c>
      <c r="BF220" s="230">
        <f>IF(N220="snížená",J220,0)</f>
        <v>0</v>
      </c>
      <c r="BG220" s="230">
        <f>IF(N220="zákl. přenesená",J220,0)</f>
        <v>0</v>
      </c>
      <c r="BH220" s="230">
        <f>IF(N220="sníž. přenesená",J220,0)</f>
        <v>0</v>
      </c>
      <c r="BI220" s="230">
        <f>IF(N220="nulová",J220,0)</f>
        <v>0</v>
      </c>
      <c r="BJ220" s="17" t="s">
        <v>86</v>
      </c>
      <c r="BK220" s="230">
        <f>ROUND(I220*H220,2)</f>
        <v>0</v>
      </c>
      <c r="BL220" s="17" t="s">
        <v>245</v>
      </c>
      <c r="BM220" s="229" t="s">
        <v>1287</v>
      </c>
    </row>
    <row r="221" s="2" customFormat="1" ht="24.15" customHeight="1">
      <c r="A221" s="38"/>
      <c r="B221" s="39"/>
      <c r="C221" s="273" t="s">
        <v>887</v>
      </c>
      <c r="D221" s="273" t="s">
        <v>616</v>
      </c>
      <c r="E221" s="274" t="s">
        <v>3443</v>
      </c>
      <c r="F221" s="275" t="s">
        <v>3442</v>
      </c>
      <c r="G221" s="276" t="s">
        <v>1677</v>
      </c>
      <c r="H221" s="277">
        <v>3</v>
      </c>
      <c r="I221" s="278"/>
      <c r="J221" s="279">
        <f>ROUND(I221*H221,2)</f>
        <v>0</v>
      </c>
      <c r="K221" s="275" t="s">
        <v>1</v>
      </c>
      <c r="L221" s="280"/>
      <c r="M221" s="281" t="s">
        <v>1</v>
      </c>
      <c r="N221" s="282" t="s">
        <v>43</v>
      </c>
      <c r="O221" s="91"/>
      <c r="P221" s="227">
        <f>O221*H221</f>
        <v>0</v>
      </c>
      <c r="Q221" s="227">
        <v>0</v>
      </c>
      <c r="R221" s="227">
        <f>Q221*H221</f>
        <v>0</v>
      </c>
      <c r="S221" s="227">
        <v>0</v>
      </c>
      <c r="T221" s="228">
        <f>S221*H221</f>
        <v>0</v>
      </c>
      <c r="U221" s="38"/>
      <c r="V221" s="38"/>
      <c r="W221" s="38"/>
      <c r="X221" s="38"/>
      <c r="Y221" s="38"/>
      <c r="Z221" s="38"/>
      <c r="AA221" s="38"/>
      <c r="AB221" s="38"/>
      <c r="AC221" s="38"/>
      <c r="AD221" s="38"/>
      <c r="AE221" s="38"/>
      <c r="AR221" s="229" t="s">
        <v>318</v>
      </c>
      <c r="AT221" s="229" t="s">
        <v>616</v>
      </c>
      <c r="AU221" s="229" t="s">
        <v>86</v>
      </c>
      <c r="AY221" s="17" t="s">
        <v>162</v>
      </c>
      <c r="BE221" s="230">
        <f>IF(N221="základní",J221,0)</f>
        <v>0</v>
      </c>
      <c r="BF221" s="230">
        <f>IF(N221="snížená",J221,0)</f>
        <v>0</v>
      </c>
      <c r="BG221" s="230">
        <f>IF(N221="zákl. přenesená",J221,0)</f>
        <v>0</v>
      </c>
      <c r="BH221" s="230">
        <f>IF(N221="sníž. přenesená",J221,0)</f>
        <v>0</v>
      </c>
      <c r="BI221" s="230">
        <f>IF(N221="nulová",J221,0)</f>
        <v>0</v>
      </c>
      <c r="BJ221" s="17" t="s">
        <v>86</v>
      </c>
      <c r="BK221" s="230">
        <f>ROUND(I221*H221,2)</f>
        <v>0</v>
      </c>
      <c r="BL221" s="17" t="s">
        <v>245</v>
      </c>
      <c r="BM221" s="229" t="s">
        <v>1295</v>
      </c>
    </row>
    <row r="222" s="2" customFormat="1" ht="24.15" customHeight="1">
      <c r="A222" s="38"/>
      <c r="B222" s="39"/>
      <c r="C222" s="218" t="s">
        <v>893</v>
      </c>
      <c r="D222" s="218" t="s">
        <v>165</v>
      </c>
      <c r="E222" s="219" t="s">
        <v>3444</v>
      </c>
      <c r="F222" s="220" t="s">
        <v>3445</v>
      </c>
      <c r="G222" s="221" t="s">
        <v>1677</v>
      </c>
      <c r="H222" s="222">
        <v>3</v>
      </c>
      <c r="I222" s="223"/>
      <c r="J222" s="224">
        <f>ROUND(I222*H222,2)</f>
        <v>0</v>
      </c>
      <c r="K222" s="220" t="s">
        <v>1</v>
      </c>
      <c r="L222" s="44"/>
      <c r="M222" s="225" t="s">
        <v>1</v>
      </c>
      <c r="N222" s="226" t="s">
        <v>43</v>
      </c>
      <c r="O222" s="91"/>
      <c r="P222" s="227">
        <f>O222*H222</f>
        <v>0</v>
      </c>
      <c r="Q222" s="227">
        <v>0</v>
      </c>
      <c r="R222" s="227">
        <f>Q222*H222</f>
        <v>0</v>
      </c>
      <c r="S222" s="227">
        <v>0</v>
      </c>
      <c r="T222" s="228">
        <f>S222*H222</f>
        <v>0</v>
      </c>
      <c r="U222" s="38"/>
      <c r="V222" s="38"/>
      <c r="W222" s="38"/>
      <c r="X222" s="38"/>
      <c r="Y222" s="38"/>
      <c r="Z222" s="38"/>
      <c r="AA222" s="38"/>
      <c r="AB222" s="38"/>
      <c r="AC222" s="38"/>
      <c r="AD222" s="38"/>
      <c r="AE222" s="38"/>
      <c r="AR222" s="229" t="s">
        <v>245</v>
      </c>
      <c r="AT222" s="229" t="s">
        <v>165</v>
      </c>
      <c r="AU222" s="229" t="s">
        <v>86</v>
      </c>
      <c r="AY222" s="17" t="s">
        <v>162</v>
      </c>
      <c r="BE222" s="230">
        <f>IF(N222="základní",J222,0)</f>
        <v>0</v>
      </c>
      <c r="BF222" s="230">
        <f>IF(N222="snížená",J222,0)</f>
        <v>0</v>
      </c>
      <c r="BG222" s="230">
        <f>IF(N222="zákl. přenesená",J222,0)</f>
        <v>0</v>
      </c>
      <c r="BH222" s="230">
        <f>IF(N222="sníž. přenesená",J222,0)</f>
        <v>0</v>
      </c>
      <c r="BI222" s="230">
        <f>IF(N222="nulová",J222,0)</f>
        <v>0</v>
      </c>
      <c r="BJ222" s="17" t="s">
        <v>86</v>
      </c>
      <c r="BK222" s="230">
        <f>ROUND(I222*H222,2)</f>
        <v>0</v>
      </c>
      <c r="BL222" s="17" t="s">
        <v>245</v>
      </c>
      <c r="BM222" s="229" t="s">
        <v>1304</v>
      </c>
    </row>
    <row r="223" s="2" customFormat="1" ht="24.15" customHeight="1">
      <c r="A223" s="38"/>
      <c r="B223" s="39"/>
      <c r="C223" s="273" t="s">
        <v>897</v>
      </c>
      <c r="D223" s="273" t="s">
        <v>616</v>
      </c>
      <c r="E223" s="274" t="s">
        <v>3446</v>
      </c>
      <c r="F223" s="275" t="s">
        <v>3445</v>
      </c>
      <c r="G223" s="276" t="s">
        <v>1677</v>
      </c>
      <c r="H223" s="277">
        <v>3</v>
      </c>
      <c r="I223" s="278"/>
      <c r="J223" s="279">
        <f>ROUND(I223*H223,2)</f>
        <v>0</v>
      </c>
      <c r="K223" s="275" t="s">
        <v>1</v>
      </c>
      <c r="L223" s="280"/>
      <c r="M223" s="281" t="s">
        <v>1</v>
      </c>
      <c r="N223" s="282" t="s">
        <v>43</v>
      </c>
      <c r="O223" s="91"/>
      <c r="P223" s="227">
        <f>O223*H223</f>
        <v>0</v>
      </c>
      <c r="Q223" s="227">
        <v>0</v>
      </c>
      <c r="R223" s="227">
        <f>Q223*H223</f>
        <v>0</v>
      </c>
      <c r="S223" s="227">
        <v>0</v>
      </c>
      <c r="T223" s="228">
        <f>S223*H223</f>
        <v>0</v>
      </c>
      <c r="U223" s="38"/>
      <c r="V223" s="38"/>
      <c r="W223" s="38"/>
      <c r="X223" s="38"/>
      <c r="Y223" s="38"/>
      <c r="Z223" s="38"/>
      <c r="AA223" s="38"/>
      <c r="AB223" s="38"/>
      <c r="AC223" s="38"/>
      <c r="AD223" s="38"/>
      <c r="AE223" s="38"/>
      <c r="AR223" s="229" t="s">
        <v>318</v>
      </c>
      <c r="AT223" s="229" t="s">
        <v>616</v>
      </c>
      <c r="AU223" s="229" t="s">
        <v>86</v>
      </c>
      <c r="AY223" s="17" t="s">
        <v>162</v>
      </c>
      <c r="BE223" s="230">
        <f>IF(N223="základní",J223,0)</f>
        <v>0</v>
      </c>
      <c r="BF223" s="230">
        <f>IF(N223="snížená",J223,0)</f>
        <v>0</v>
      </c>
      <c r="BG223" s="230">
        <f>IF(N223="zákl. přenesená",J223,0)</f>
        <v>0</v>
      </c>
      <c r="BH223" s="230">
        <f>IF(N223="sníž. přenesená",J223,0)</f>
        <v>0</v>
      </c>
      <c r="BI223" s="230">
        <f>IF(N223="nulová",J223,0)</f>
        <v>0</v>
      </c>
      <c r="BJ223" s="17" t="s">
        <v>86</v>
      </c>
      <c r="BK223" s="230">
        <f>ROUND(I223*H223,2)</f>
        <v>0</v>
      </c>
      <c r="BL223" s="17" t="s">
        <v>245</v>
      </c>
      <c r="BM223" s="229" t="s">
        <v>1314</v>
      </c>
    </row>
    <row r="224" s="2" customFormat="1" ht="33" customHeight="1">
      <c r="A224" s="38"/>
      <c r="B224" s="39"/>
      <c r="C224" s="218" t="s">
        <v>902</v>
      </c>
      <c r="D224" s="218" t="s">
        <v>165</v>
      </c>
      <c r="E224" s="219" t="s">
        <v>3447</v>
      </c>
      <c r="F224" s="220" t="s">
        <v>3448</v>
      </c>
      <c r="G224" s="221" t="s">
        <v>1677</v>
      </c>
      <c r="H224" s="222">
        <v>3</v>
      </c>
      <c r="I224" s="223"/>
      <c r="J224" s="224">
        <f>ROUND(I224*H224,2)</f>
        <v>0</v>
      </c>
      <c r="K224" s="220" t="s">
        <v>1</v>
      </c>
      <c r="L224" s="44"/>
      <c r="M224" s="225" t="s">
        <v>1</v>
      </c>
      <c r="N224" s="226" t="s">
        <v>43</v>
      </c>
      <c r="O224" s="91"/>
      <c r="P224" s="227">
        <f>O224*H224</f>
        <v>0</v>
      </c>
      <c r="Q224" s="227">
        <v>0</v>
      </c>
      <c r="R224" s="227">
        <f>Q224*H224</f>
        <v>0</v>
      </c>
      <c r="S224" s="227">
        <v>0</v>
      </c>
      <c r="T224" s="228">
        <f>S224*H224</f>
        <v>0</v>
      </c>
      <c r="U224" s="38"/>
      <c r="V224" s="38"/>
      <c r="W224" s="38"/>
      <c r="X224" s="38"/>
      <c r="Y224" s="38"/>
      <c r="Z224" s="38"/>
      <c r="AA224" s="38"/>
      <c r="AB224" s="38"/>
      <c r="AC224" s="38"/>
      <c r="AD224" s="38"/>
      <c r="AE224" s="38"/>
      <c r="AR224" s="229" t="s">
        <v>245</v>
      </c>
      <c r="AT224" s="229" t="s">
        <v>165</v>
      </c>
      <c r="AU224" s="229" t="s">
        <v>86</v>
      </c>
      <c r="AY224" s="17" t="s">
        <v>162</v>
      </c>
      <c r="BE224" s="230">
        <f>IF(N224="základní",J224,0)</f>
        <v>0</v>
      </c>
      <c r="BF224" s="230">
        <f>IF(N224="snížená",J224,0)</f>
        <v>0</v>
      </c>
      <c r="BG224" s="230">
        <f>IF(N224="zákl. přenesená",J224,0)</f>
        <v>0</v>
      </c>
      <c r="BH224" s="230">
        <f>IF(N224="sníž. přenesená",J224,0)</f>
        <v>0</v>
      </c>
      <c r="BI224" s="230">
        <f>IF(N224="nulová",J224,0)</f>
        <v>0</v>
      </c>
      <c r="BJ224" s="17" t="s">
        <v>86</v>
      </c>
      <c r="BK224" s="230">
        <f>ROUND(I224*H224,2)</f>
        <v>0</v>
      </c>
      <c r="BL224" s="17" t="s">
        <v>245</v>
      </c>
      <c r="BM224" s="229" t="s">
        <v>1322</v>
      </c>
    </row>
    <row r="225" s="2" customFormat="1" ht="33" customHeight="1">
      <c r="A225" s="38"/>
      <c r="B225" s="39"/>
      <c r="C225" s="273" t="s">
        <v>906</v>
      </c>
      <c r="D225" s="273" t="s">
        <v>616</v>
      </c>
      <c r="E225" s="274" t="s">
        <v>3449</v>
      </c>
      <c r="F225" s="275" t="s">
        <v>3448</v>
      </c>
      <c r="G225" s="276" t="s">
        <v>1677</v>
      </c>
      <c r="H225" s="277">
        <v>3</v>
      </c>
      <c r="I225" s="278"/>
      <c r="J225" s="279">
        <f>ROUND(I225*H225,2)</f>
        <v>0</v>
      </c>
      <c r="K225" s="275" t="s">
        <v>1</v>
      </c>
      <c r="L225" s="280"/>
      <c r="M225" s="281" t="s">
        <v>1</v>
      </c>
      <c r="N225" s="282" t="s">
        <v>43</v>
      </c>
      <c r="O225" s="91"/>
      <c r="P225" s="227">
        <f>O225*H225</f>
        <v>0</v>
      </c>
      <c r="Q225" s="227">
        <v>0</v>
      </c>
      <c r="R225" s="227">
        <f>Q225*H225</f>
        <v>0</v>
      </c>
      <c r="S225" s="227">
        <v>0</v>
      </c>
      <c r="T225" s="228">
        <f>S225*H225</f>
        <v>0</v>
      </c>
      <c r="U225" s="38"/>
      <c r="V225" s="38"/>
      <c r="W225" s="38"/>
      <c r="X225" s="38"/>
      <c r="Y225" s="38"/>
      <c r="Z225" s="38"/>
      <c r="AA225" s="38"/>
      <c r="AB225" s="38"/>
      <c r="AC225" s="38"/>
      <c r="AD225" s="38"/>
      <c r="AE225" s="38"/>
      <c r="AR225" s="229" t="s">
        <v>318</v>
      </c>
      <c r="AT225" s="229" t="s">
        <v>616</v>
      </c>
      <c r="AU225" s="229" t="s">
        <v>86</v>
      </c>
      <c r="AY225" s="17" t="s">
        <v>162</v>
      </c>
      <c r="BE225" s="230">
        <f>IF(N225="základní",J225,0)</f>
        <v>0</v>
      </c>
      <c r="BF225" s="230">
        <f>IF(N225="snížená",J225,0)</f>
        <v>0</v>
      </c>
      <c r="BG225" s="230">
        <f>IF(N225="zákl. přenesená",J225,0)</f>
        <v>0</v>
      </c>
      <c r="BH225" s="230">
        <f>IF(N225="sníž. přenesená",J225,0)</f>
        <v>0</v>
      </c>
      <c r="BI225" s="230">
        <f>IF(N225="nulová",J225,0)</f>
        <v>0</v>
      </c>
      <c r="BJ225" s="17" t="s">
        <v>86</v>
      </c>
      <c r="BK225" s="230">
        <f>ROUND(I225*H225,2)</f>
        <v>0</v>
      </c>
      <c r="BL225" s="17" t="s">
        <v>245</v>
      </c>
      <c r="BM225" s="229" t="s">
        <v>1332</v>
      </c>
    </row>
    <row r="226" s="2" customFormat="1" ht="16.5" customHeight="1">
      <c r="A226" s="38"/>
      <c r="B226" s="39"/>
      <c r="C226" s="218" t="s">
        <v>912</v>
      </c>
      <c r="D226" s="218" t="s">
        <v>165</v>
      </c>
      <c r="E226" s="219" t="s">
        <v>3450</v>
      </c>
      <c r="F226" s="220" t="s">
        <v>3451</v>
      </c>
      <c r="G226" s="221" t="s">
        <v>1677</v>
      </c>
      <c r="H226" s="222">
        <v>3</v>
      </c>
      <c r="I226" s="223"/>
      <c r="J226" s="224">
        <f>ROUND(I226*H226,2)</f>
        <v>0</v>
      </c>
      <c r="K226" s="220" t="s">
        <v>1</v>
      </c>
      <c r="L226" s="44"/>
      <c r="M226" s="225" t="s">
        <v>1</v>
      </c>
      <c r="N226" s="226" t="s">
        <v>43</v>
      </c>
      <c r="O226" s="91"/>
      <c r="P226" s="227">
        <f>O226*H226</f>
        <v>0</v>
      </c>
      <c r="Q226" s="227">
        <v>0</v>
      </c>
      <c r="R226" s="227">
        <f>Q226*H226</f>
        <v>0</v>
      </c>
      <c r="S226" s="227">
        <v>0</v>
      </c>
      <c r="T226" s="228">
        <f>S226*H226</f>
        <v>0</v>
      </c>
      <c r="U226" s="38"/>
      <c r="V226" s="38"/>
      <c r="W226" s="38"/>
      <c r="X226" s="38"/>
      <c r="Y226" s="38"/>
      <c r="Z226" s="38"/>
      <c r="AA226" s="38"/>
      <c r="AB226" s="38"/>
      <c r="AC226" s="38"/>
      <c r="AD226" s="38"/>
      <c r="AE226" s="38"/>
      <c r="AR226" s="229" t="s">
        <v>245</v>
      </c>
      <c r="AT226" s="229" t="s">
        <v>165</v>
      </c>
      <c r="AU226" s="229" t="s">
        <v>86</v>
      </c>
      <c r="AY226" s="17" t="s">
        <v>162</v>
      </c>
      <c r="BE226" s="230">
        <f>IF(N226="základní",J226,0)</f>
        <v>0</v>
      </c>
      <c r="BF226" s="230">
        <f>IF(N226="snížená",J226,0)</f>
        <v>0</v>
      </c>
      <c r="BG226" s="230">
        <f>IF(N226="zákl. přenesená",J226,0)</f>
        <v>0</v>
      </c>
      <c r="BH226" s="230">
        <f>IF(N226="sníž. přenesená",J226,0)</f>
        <v>0</v>
      </c>
      <c r="BI226" s="230">
        <f>IF(N226="nulová",J226,0)</f>
        <v>0</v>
      </c>
      <c r="BJ226" s="17" t="s">
        <v>86</v>
      </c>
      <c r="BK226" s="230">
        <f>ROUND(I226*H226,2)</f>
        <v>0</v>
      </c>
      <c r="BL226" s="17" t="s">
        <v>245</v>
      </c>
      <c r="BM226" s="229" t="s">
        <v>1340</v>
      </c>
    </row>
    <row r="227" s="2" customFormat="1" ht="16.5" customHeight="1">
      <c r="A227" s="38"/>
      <c r="B227" s="39"/>
      <c r="C227" s="273" t="s">
        <v>917</v>
      </c>
      <c r="D227" s="273" t="s">
        <v>616</v>
      </c>
      <c r="E227" s="274" t="s">
        <v>3452</v>
      </c>
      <c r="F227" s="275" t="s">
        <v>3451</v>
      </c>
      <c r="G227" s="276" t="s">
        <v>1677</v>
      </c>
      <c r="H227" s="277">
        <v>3</v>
      </c>
      <c r="I227" s="278"/>
      <c r="J227" s="279">
        <f>ROUND(I227*H227,2)</f>
        <v>0</v>
      </c>
      <c r="K227" s="275" t="s">
        <v>1</v>
      </c>
      <c r="L227" s="280"/>
      <c r="M227" s="281" t="s">
        <v>1</v>
      </c>
      <c r="N227" s="282" t="s">
        <v>43</v>
      </c>
      <c r="O227" s="91"/>
      <c r="P227" s="227">
        <f>O227*H227</f>
        <v>0</v>
      </c>
      <c r="Q227" s="227">
        <v>0</v>
      </c>
      <c r="R227" s="227">
        <f>Q227*H227</f>
        <v>0</v>
      </c>
      <c r="S227" s="227">
        <v>0</v>
      </c>
      <c r="T227" s="228">
        <f>S227*H227</f>
        <v>0</v>
      </c>
      <c r="U227" s="38"/>
      <c r="V227" s="38"/>
      <c r="W227" s="38"/>
      <c r="X227" s="38"/>
      <c r="Y227" s="38"/>
      <c r="Z227" s="38"/>
      <c r="AA227" s="38"/>
      <c r="AB227" s="38"/>
      <c r="AC227" s="38"/>
      <c r="AD227" s="38"/>
      <c r="AE227" s="38"/>
      <c r="AR227" s="229" t="s">
        <v>318</v>
      </c>
      <c r="AT227" s="229" t="s">
        <v>616</v>
      </c>
      <c r="AU227" s="229" t="s">
        <v>86</v>
      </c>
      <c r="AY227" s="17" t="s">
        <v>162</v>
      </c>
      <c r="BE227" s="230">
        <f>IF(N227="základní",J227,0)</f>
        <v>0</v>
      </c>
      <c r="BF227" s="230">
        <f>IF(N227="snížená",J227,0)</f>
        <v>0</v>
      </c>
      <c r="BG227" s="230">
        <f>IF(N227="zákl. přenesená",J227,0)</f>
        <v>0</v>
      </c>
      <c r="BH227" s="230">
        <f>IF(N227="sníž. přenesená",J227,0)</f>
        <v>0</v>
      </c>
      <c r="BI227" s="230">
        <f>IF(N227="nulová",J227,0)</f>
        <v>0</v>
      </c>
      <c r="BJ227" s="17" t="s">
        <v>86</v>
      </c>
      <c r="BK227" s="230">
        <f>ROUND(I227*H227,2)</f>
        <v>0</v>
      </c>
      <c r="BL227" s="17" t="s">
        <v>245</v>
      </c>
      <c r="BM227" s="229" t="s">
        <v>1350</v>
      </c>
    </row>
    <row r="228" s="2" customFormat="1" ht="66.75" customHeight="1">
      <c r="A228" s="38"/>
      <c r="B228" s="39"/>
      <c r="C228" s="218" t="s">
        <v>921</v>
      </c>
      <c r="D228" s="218" t="s">
        <v>165</v>
      </c>
      <c r="E228" s="219" t="s">
        <v>3453</v>
      </c>
      <c r="F228" s="220" t="s">
        <v>3454</v>
      </c>
      <c r="G228" s="221" t="s">
        <v>1677</v>
      </c>
      <c r="H228" s="222">
        <v>2</v>
      </c>
      <c r="I228" s="223"/>
      <c r="J228" s="224">
        <f>ROUND(I228*H228,2)</f>
        <v>0</v>
      </c>
      <c r="K228" s="220" t="s">
        <v>1</v>
      </c>
      <c r="L228" s="44"/>
      <c r="M228" s="225" t="s">
        <v>1</v>
      </c>
      <c r="N228" s="226" t="s">
        <v>43</v>
      </c>
      <c r="O228" s="91"/>
      <c r="P228" s="227">
        <f>O228*H228</f>
        <v>0</v>
      </c>
      <c r="Q228" s="227">
        <v>0</v>
      </c>
      <c r="R228" s="227">
        <f>Q228*H228</f>
        <v>0</v>
      </c>
      <c r="S228" s="227">
        <v>0</v>
      </c>
      <c r="T228" s="228">
        <f>S228*H228</f>
        <v>0</v>
      </c>
      <c r="U228" s="38"/>
      <c r="V228" s="38"/>
      <c r="W228" s="38"/>
      <c r="X228" s="38"/>
      <c r="Y228" s="38"/>
      <c r="Z228" s="38"/>
      <c r="AA228" s="38"/>
      <c r="AB228" s="38"/>
      <c r="AC228" s="38"/>
      <c r="AD228" s="38"/>
      <c r="AE228" s="38"/>
      <c r="AR228" s="229" t="s">
        <v>245</v>
      </c>
      <c r="AT228" s="229" t="s">
        <v>165</v>
      </c>
      <c r="AU228" s="229" t="s">
        <v>86</v>
      </c>
      <c r="AY228" s="17" t="s">
        <v>162</v>
      </c>
      <c r="BE228" s="230">
        <f>IF(N228="základní",J228,0)</f>
        <v>0</v>
      </c>
      <c r="BF228" s="230">
        <f>IF(N228="snížená",J228,0)</f>
        <v>0</v>
      </c>
      <c r="BG228" s="230">
        <f>IF(N228="zákl. přenesená",J228,0)</f>
        <v>0</v>
      </c>
      <c r="BH228" s="230">
        <f>IF(N228="sníž. přenesená",J228,0)</f>
        <v>0</v>
      </c>
      <c r="BI228" s="230">
        <f>IF(N228="nulová",J228,0)</f>
        <v>0</v>
      </c>
      <c r="BJ228" s="17" t="s">
        <v>86</v>
      </c>
      <c r="BK228" s="230">
        <f>ROUND(I228*H228,2)</f>
        <v>0</v>
      </c>
      <c r="BL228" s="17" t="s">
        <v>245</v>
      </c>
      <c r="BM228" s="229" t="s">
        <v>1363</v>
      </c>
    </row>
    <row r="229" s="2" customFormat="1" ht="66.75" customHeight="1">
      <c r="A229" s="38"/>
      <c r="B229" s="39"/>
      <c r="C229" s="273" t="s">
        <v>927</v>
      </c>
      <c r="D229" s="273" t="s">
        <v>616</v>
      </c>
      <c r="E229" s="274" t="s">
        <v>3455</v>
      </c>
      <c r="F229" s="275" t="s">
        <v>3454</v>
      </c>
      <c r="G229" s="276" t="s">
        <v>1677</v>
      </c>
      <c r="H229" s="277">
        <v>2</v>
      </c>
      <c r="I229" s="278"/>
      <c r="J229" s="279">
        <f>ROUND(I229*H229,2)</f>
        <v>0</v>
      </c>
      <c r="K229" s="275" t="s">
        <v>1</v>
      </c>
      <c r="L229" s="280"/>
      <c r="M229" s="281" t="s">
        <v>1</v>
      </c>
      <c r="N229" s="282" t="s">
        <v>43</v>
      </c>
      <c r="O229" s="91"/>
      <c r="P229" s="227">
        <f>O229*H229</f>
        <v>0</v>
      </c>
      <c r="Q229" s="227">
        <v>0</v>
      </c>
      <c r="R229" s="227">
        <f>Q229*H229</f>
        <v>0</v>
      </c>
      <c r="S229" s="227">
        <v>0</v>
      </c>
      <c r="T229" s="228">
        <f>S229*H229</f>
        <v>0</v>
      </c>
      <c r="U229" s="38"/>
      <c r="V229" s="38"/>
      <c r="W229" s="38"/>
      <c r="X229" s="38"/>
      <c r="Y229" s="38"/>
      <c r="Z229" s="38"/>
      <c r="AA229" s="38"/>
      <c r="AB229" s="38"/>
      <c r="AC229" s="38"/>
      <c r="AD229" s="38"/>
      <c r="AE229" s="38"/>
      <c r="AR229" s="229" t="s">
        <v>318</v>
      </c>
      <c r="AT229" s="229" t="s">
        <v>616</v>
      </c>
      <c r="AU229" s="229" t="s">
        <v>86</v>
      </c>
      <c r="AY229" s="17" t="s">
        <v>162</v>
      </c>
      <c r="BE229" s="230">
        <f>IF(N229="základní",J229,0)</f>
        <v>0</v>
      </c>
      <c r="BF229" s="230">
        <f>IF(N229="snížená",J229,0)</f>
        <v>0</v>
      </c>
      <c r="BG229" s="230">
        <f>IF(N229="zákl. přenesená",J229,0)</f>
        <v>0</v>
      </c>
      <c r="BH229" s="230">
        <f>IF(N229="sníž. přenesená",J229,0)</f>
        <v>0</v>
      </c>
      <c r="BI229" s="230">
        <f>IF(N229="nulová",J229,0)</f>
        <v>0</v>
      </c>
      <c r="BJ229" s="17" t="s">
        <v>86</v>
      </c>
      <c r="BK229" s="230">
        <f>ROUND(I229*H229,2)</f>
        <v>0</v>
      </c>
      <c r="BL229" s="17" t="s">
        <v>245</v>
      </c>
      <c r="BM229" s="229" t="s">
        <v>1374</v>
      </c>
    </row>
    <row r="230" s="2" customFormat="1" ht="62.7" customHeight="1">
      <c r="A230" s="38"/>
      <c r="B230" s="39"/>
      <c r="C230" s="218" t="s">
        <v>933</v>
      </c>
      <c r="D230" s="218" t="s">
        <v>165</v>
      </c>
      <c r="E230" s="219" t="s">
        <v>3456</v>
      </c>
      <c r="F230" s="220" t="s">
        <v>3457</v>
      </c>
      <c r="G230" s="221" t="s">
        <v>1677</v>
      </c>
      <c r="H230" s="222">
        <v>1</v>
      </c>
      <c r="I230" s="223"/>
      <c r="J230" s="224">
        <f>ROUND(I230*H230,2)</f>
        <v>0</v>
      </c>
      <c r="K230" s="220" t="s">
        <v>1</v>
      </c>
      <c r="L230" s="44"/>
      <c r="M230" s="225" t="s">
        <v>1</v>
      </c>
      <c r="N230" s="226" t="s">
        <v>43</v>
      </c>
      <c r="O230" s="91"/>
      <c r="P230" s="227">
        <f>O230*H230</f>
        <v>0</v>
      </c>
      <c r="Q230" s="227">
        <v>0</v>
      </c>
      <c r="R230" s="227">
        <f>Q230*H230</f>
        <v>0</v>
      </c>
      <c r="S230" s="227">
        <v>0</v>
      </c>
      <c r="T230" s="228">
        <f>S230*H230</f>
        <v>0</v>
      </c>
      <c r="U230" s="38"/>
      <c r="V230" s="38"/>
      <c r="W230" s="38"/>
      <c r="X230" s="38"/>
      <c r="Y230" s="38"/>
      <c r="Z230" s="38"/>
      <c r="AA230" s="38"/>
      <c r="AB230" s="38"/>
      <c r="AC230" s="38"/>
      <c r="AD230" s="38"/>
      <c r="AE230" s="38"/>
      <c r="AR230" s="229" t="s">
        <v>245</v>
      </c>
      <c r="AT230" s="229" t="s">
        <v>165</v>
      </c>
      <c r="AU230" s="229" t="s">
        <v>86</v>
      </c>
      <c r="AY230" s="17" t="s">
        <v>162</v>
      </c>
      <c r="BE230" s="230">
        <f>IF(N230="základní",J230,0)</f>
        <v>0</v>
      </c>
      <c r="BF230" s="230">
        <f>IF(N230="snížená",J230,0)</f>
        <v>0</v>
      </c>
      <c r="BG230" s="230">
        <f>IF(N230="zákl. přenesená",J230,0)</f>
        <v>0</v>
      </c>
      <c r="BH230" s="230">
        <f>IF(N230="sníž. přenesená",J230,0)</f>
        <v>0</v>
      </c>
      <c r="BI230" s="230">
        <f>IF(N230="nulová",J230,0)</f>
        <v>0</v>
      </c>
      <c r="BJ230" s="17" t="s">
        <v>86</v>
      </c>
      <c r="BK230" s="230">
        <f>ROUND(I230*H230,2)</f>
        <v>0</v>
      </c>
      <c r="BL230" s="17" t="s">
        <v>245</v>
      </c>
      <c r="BM230" s="229" t="s">
        <v>1384</v>
      </c>
    </row>
    <row r="231" s="2" customFormat="1" ht="62.7" customHeight="1">
      <c r="A231" s="38"/>
      <c r="B231" s="39"/>
      <c r="C231" s="273" t="s">
        <v>938</v>
      </c>
      <c r="D231" s="273" t="s">
        <v>616</v>
      </c>
      <c r="E231" s="274" t="s">
        <v>3458</v>
      </c>
      <c r="F231" s="275" t="s">
        <v>3457</v>
      </c>
      <c r="G231" s="276" t="s">
        <v>1677</v>
      </c>
      <c r="H231" s="277">
        <v>1</v>
      </c>
      <c r="I231" s="278"/>
      <c r="J231" s="279">
        <f>ROUND(I231*H231,2)</f>
        <v>0</v>
      </c>
      <c r="K231" s="275" t="s">
        <v>1</v>
      </c>
      <c r="L231" s="280"/>
      <c r="M231" s="281" t="s">
        <v>1</v>
      </c>
      <c r="N231" s="282" t="s">
        <v>43</v>
      </c>
      <c r="O231" s="91"/>
      <c r="P231" s="227">
        <f>O231*H231</f>
        <v>0</v>
      </c>
      <c r="Q231" s="227">
        <v>0</v>
      </c>
      <c r="R231" s="227">
        <f>Q231*H231</f>
        <v>0</v>
      </c>
      <c r="S231" s="227">
        <v>0</v>
      </c>
      <c r="T231" s="228">
        <f>S231*H231</f>
        <v>0</v>
      </c>
      <c r="U231" s="38"/>
      <c r="V231" s="38"/>
      <c r="W231" s="38"/>
      <c r="X231" s="38"/>
      <c r="Y231" s="38"/>
      <c r="Z231" s="38"/>
      <c r="AA231" s="38"/>
      <c r="AB231" s="38"/>
      <c r="AC231" s="38"/>
      <c r="AD231" s="38"/>
      <c r="AE231" s="38"/>
      <c r="AR231" s="229" t="s">
        <v>318</v>
      </c>
      <c r="AT231" s="229" t="s">
        <v>616</v>
      </c>
      <c r="AU231" s="229" t="s">
        <v>86</v>
      </c>
      <c r="AY231" s="17" t="s">
        <v>162</v>
      </c>
      <c r="BE231" s="230">
        <f>IF(N231="základní",J231,0)</f>
        <v>0</v>
      </c>
      <c r="BF231" s="230">
        <f>IF(N231="snížená",J231,0)</f>
        <v>0</v>
      </c>
      <c r="BG231" s="230">
        <f>IF(N231="zákl. přenesená",J231,0)</f>
        <v>0</v>
      </c>
      <c r="BH231" s="230">
        <f>IF(N231="sníž. přenesená",J231,0)</f>
        <v>0</v>
      </c>
      <c r="BI231" s="230">
        <f>IF(N231="nulová",J231,0)</f>
        <v>0</v>
      </c>
      <c r="BJ231" s="17" t="s">
        <v>86</v>
      </c>
      <c r="BK231" s="230">
        <f>ROUND(I231*H231,2)</f>
        <v>0</v>
      </c>
      <c r="BL231" s="17" t="s">
        <v>245</v>
      </c>
      <c r="BM231" s="229" t="s">
        <v>1393</v>
      </c>
    </row>
    <row r="232" s="2" customFormat="1" ht="24.15" customHeight="1">
      <c r="A232" s="38"/>
      <c r="B232" s="39"/>
      <c r="C232" s="218" t="s">
        <v>944</v>
      </c>
      <c r="D232" s="218" t="s">
        <v>165</v>
      </c>
      <c r="E232" s="219" t="s">
        <v>3459</v>
      </c>
      <c r="F232" s="220" t="s">
        <v>3417</v>
      </c>
      <c r="G232" s="221" t="s">
        <v>3365</v>
      </c>
      <c r="H232" s="222">
        <v>15</v>
      </c>
      <c r="I232" s="223"/>
      <c r="J232" s="224">
        <f>ROUND(I232*H232,2)</f>
        <v>0</v>
      </c>
      <c r="K232" s="220" t="s">
        <v>1</v>
      </c>
      <c r="L232" s="44"/>
      <c r="M232" s="225" t="s">
        <v>1</v>
      </c>
      <c r="N232" s="226" t="s">
        <v>43</v>
      </c>
      <c r="O232" s="91"/>
      <c r="P232" s="227">
        <f>O232*H232</f>
        <v>0</v>
      </c>
      <c r="Q232" s="227">
        <v>0</v>
      </c>
      <c r="R232" s="227">
        <f>Q232*H232</f>
        <v>0</v>
      </c>
      <c r="S232" s="227">
        <v>0</v>
      </c>
      <c r="T232" s="228">
        <f>S232*H232</f>
        <v>0</v>
      </c>
      <c r="U232" s="38"/>
      <c r="V232" s="38"/>
      <c r="W232" s="38"/>
      <c r="X232" s="38"/>
      <c r="Y232" s="38"/>
      <c r="Z232" s="38"/>
      <c r="AA232" s="38"/>
      <c r="AB232" s="38"/>
      <c r="AC232" s="38"/>
      <c r="AD232" s="38"/>
      <c r="AE232" s="38"/>
      <c r="AR232" s="229" t="s">
        <v>245</v>
      </c>
      <c r="AT232" s="229" t="s">
        <v>165</v>
      </c>
      <c r="AU232" s="229" t="s">
        <v>86</v>
      </c>
      <c r="AY232" s="17" t="s">
        <v>162</v>
      </c>
      <c r="BE232" s="230">
        <f>IF(N232="základní",J232,0)</f>
        <v>0</v>
      </c>
      <c r="BF232" s="230">
        <f>IF(N232="snížená",J232,0)</f>
        <v>0</v>
      </c>
      <c r="BG232" s="230">
        <f>IF(N232="zákl. přenesená",J232,0)</f>
        <v>0</v>
      </c>
      <c r="BH232" s="230">
        <f>IF(N232="sníž. přenesená",J232,0)</f>
        <v>0</v>
      </c>
      <c r="BI232" s="230">
        <f>IF(N232="nulová",J232,0)</f>
        <v>0</v>
      </c>
      <c r="BJ232" s="17" t="s">
        <v>86</v>
      </c>
      <c r="BK232" s="230">
        <f>ROUND(I232*H232,2)</f>
        <v>0</v>
      </c>
      <c r="BL232" s="17" t="s">
        <v>245</v>
      </c>
      <c r="BM232" s="229" t="s">
        <v>1404</v>
      </c>
    </row>
    <row r="233" s="2" customFormat="1" ht="24.15" customHeight="1">
      <c r="A233" s="38"/>
      <c r="B233" s="39"/>
      <c r="C233" s="273" t="s">
        <v>950</v>
      </c>
      <c r="D233" s="273" t="s">
        <v>616</v>
      </c>
      <c r="E233" s="274" t="s">
        <v>3460</v>
      </c>
      <c r="F233" s="275" t="s">
        <v>3417</v>
      </c>
      <c r="G233" s="276" t="s">
        <v>3365</v>
      </c>
      <c r="H233" s="277">
        <v>15</v>
      </c>
      <c r="I233" s="278"/>
      <c r="J233" s="279">
        <f>ROUND(I233*H233,2)</f>
        <v>0</v>
      </c>
      <c r="K233" s="275" t="s">
        <v>1</v>
      </c>
      <c r="L233" s="280"/>
      <c r="M233" s="281" t="s">
        <v>1</v>
      </c>
      <c r="N233" s="282" t="s">
        <v>43</v>
      </c>
      <c r="O233" s="91"/>
      <c r="P233" s="227">
        <f>O233*H233</f>
        <v>0</v>
      </c>
      <c r="Q233" s="227">
        <v>0</v>
      </c>
      <c r="R233" s="227">
        <f>Q233*H233</f>
        <v>0</v>
      </c>
      <c r="S233" s="227">
        <v>0</v>
      </c>
      <c r="T233" s="228">
        <f>S233*H233</f>
        <v>0</v>
      </c>
      <c r="U233" s="38"/>
      <c r="V233" s="38"/>
      <c r="W233" s="38"/>
      <c r="X233" s="38"/>
      <c r="Y233" s="38"/>
      <c r="Z233" s="38"/>
      <c r="AA233" s="38"/>
      <c r="AB233" s="38"/>
      <c r="AC233" s="38"/>
      <c r="AD233" s="38"/>
      <c r="AE233" s="38"/>
      <c r="AR233" s="229" t="s">
        <v>318</v>
      </c>
      <c r="AT233" s="229" t="s">
        <v>616</v>
      </c>
      <c r="AU233" s="229" t="s">
        <v>86</v>
      </c>
      <c r="AY233" s="17" t="s">
        <v>162</v>
      </c>
      <c r="BE233" s="230">
        <f>IF(N233="základní",J233,0)</f>
        <v>0</v>
      </c>
      <c r="BF233" s="230">
        <f>IF(N233="snížená",J233,0)</f>
        <v>0</v>
      </c>
      <c r="BG233" s="230">
        <f>IF(N233="zákl. přenesená",J233,0)</f>
        <v>0</v>
      </c>
      <c r="BH233" s="230">
        <f>IF(N233="sníž. přenesená",J233,0)</f>
        <v>0</v>
      </c>
      <c r="BI233" s="230">
        <f>IF(N233="nulová",J233,0)</f>
        <v>0</v>
      </c>
      <c r="BJ233" s="17" t="s">
        <v>86</v>
      </c>
      <c r="BK233" s="230">
        <f>ROUND(I233*H233,2)</f>
        <v>0</v>
      </c>
      <c r="BL233" s="17" t="s">
        <v>245</v>
      </c>
      <c r="BM233" s="229" t="s">
        <v>1415</v>
      </c>
    </row>
    <row r="234" s="2" customFormat="1" ht="24.15" customHeight="1">
      <c r="A234" s="38"/>
      <c r="B234" s="39"/>
      <c r="C234" s="218" t="s">
        <v>955</v>
      </c>
      <c r="D234" s="218" t="s">
        <v>165</v>
      </c>
      <c r="E234" s="219" t="s">
        <v>3461</v>
      </c>
      <c r="F234" s="220" t="s">
        <v>3368</v>
      </c>
      <c r="G234" s="221" t="s">
        <v>616</v>
      </c>
      <c r="H234" s="222">
        <v>30</v>
      </c>
      <c r="I234" s="223"/>
      <c r="J234" s="224">
        <f>ROUND(I234*H234,2)</f>
        <v>0</v>
      </c>
      <c r="K234" s="220" t="s">
        <v>1</v>
      </c>
      <c r="L234" s="44"/>
      <c r="M234" s="225" t="s">
        <v>1</v>
      </c>
      <c r="N234" s="226" t="s">
        <v>43</v>
      </c>
      <c r="O234" s="91"/>
      <c r="P234" s="227">
        <f>O234*H234</f>
        <v>0</v>
      </c>
      <c r="Q234" s="227">
        <v>0</v>
      </c>
      <c r="R234" s="227">
        <f>Q234*H234</f>
        <v>0</v>
      </c>
      <c r="S234" s="227">
        <v>0</v>
      </c>
      <c r="T234" s="228">
        <f>S234*H234</f>
        <v>0</v>
      </c>
      <c r="U234" s="38"/>
      <c r="V234" s="38"/>
      <c r="W234" s="38"/>
      <c r="X234" s="38"/>
      <c r="Y234" s="38"/>
      <c r="Z234" s="38"/>
      <c r="AA234" s="38"/>
      <c r="AB234" s="38"/>
      <c r="AC234" s="38"/>
      <c r="AD234" s="38"/>
      <c r="AE234" s="38"/>
      <c r="AR234" s="229" t="s">
        <v>245</v>
      </c>
      <c r="AT234" s="229" t="s">
        <v>165</v>
      </c>
      <c r="AU234" s="229" t="s">
        <v>86</v>
      </c>
      <c r="AY234" s="17" t="s">
        <v>162</v>
      </c>
      <c r="BE234" s="230">
        <f>IF(N234="základní",J234,0)</f>
        <v>0</v>
      </c>
      <c r="BF234" s="230">
        <f>IF(N234="snížená",J234,0)</f>
        <v>0</v>
      </c>
      <c r="BG234" s="230">
        <f>IF(N234="zákl. přenesená",J234,0)</f>
        <v>0</v>
      </c>
      <c r="BH234" s="230">
        <f>IF(N234="sníž. přenesená",J234,0)</f>
        <v>0</v>
      </c>
      <c r="BI234" s="230">
        <f>IF(N234="nulová",J234,0)</f>
        <v>0</v>
      </c>
      <c r="BJ234" s="17" t="s">
        <v>86</v>
      </c>
      <c r="BK234" s="230">
        <f>ROUND(I234*H234,2)</f>
        <v>0</v>
      </c>
      <c r="BL234" s="17" t="s">
        <v>245</v>
      </c>
      <c r="BM234" s="229" t="s">
        <v>1423</v>
      </c>
    </row>
    <row r="235" s="2" customFormat="1" ht="24.15" customHeight="1">
      <c r="A235" s="38"/>
      <c r="B235" s="39"/>
      <c r="C235" s="273" t="s">
        <v>959</v>
      </c>
      <c r="D235" s="273" t="s">
        <v>616</v>
      </c>
      <c r="E235" s="274" t="s">
        <v>3462</v>
      </c>
      <c r="F235" s="275" t="s">
        <v>3368</v>
      </c>
      <c r="G235" s="276" t="s">
        <v>616</v>
      </c>
      <c r="H235" s="277">
        <v>30</v>
      </c>
      <c r="I235" s="278"/>
      <c r="J235" s="279">
        <f>ROUND(I235*H235,2)</f>
        <v>0</v>
      </c>
      <c r="K235" s="275" t="s">
        <v>1</v>
      </c>
      <c r="L235" s="280"/>
      <c r="M235" s="281" t="s">
        <v>1</v>
      </c>
      <c r="N235" s="282" t="s">
        <v>43</v>
      </c>
      <c r="O235" s="91"/>
      <c r="P235" s="227">
        <f>O235*H235</f>
        <v>0</v>
      </c>
      <c r="Q235" s="227">
        <v>0</v>
      </c>
      <c r="R235" s="227">
        <f>Q235*H235</f>
        <v>0</v>
      </c>
      <c r="S235" s="227">
        <v>0</v>
      </c>
      <c r="T235" s="228">
        <f>S235*H235</f>
        <v>0</v>
      </c>
      <c r="U235" s="38"/>
      <c r="V235" s="38"/>
      <c r="W235" s="38"/>
      <c r="X235" s="38"/>
      <c r="Y235" s="38"/>
      <c r="Z235" s="38"/>
      <c r="AA235" s="38"/>
      <c r="AB235" s="38"/>
      <c r="AC235" s="38"/>
      <c r="AD235" s="38"/>
      <c r="AE235" s="38"/>
      <c r="AR235" s="229" t="s">
        <v>318</v>
      </c>
      <c r="AT235" s="229" t="s">
        <v>616</v>
      </c>
      <c r="AU235" s="229" t="s">
        <v>86</v>
      </c>
      <c r="AY235" s="17" t="s">
        <v>162</v>
      </c>
      <c r="BE235" s="230">
        <f>IF(N235="základní",J235,0)</f>
        <v>0</v>
      </c>
      <c r="BF235" s="230">
        <f>IF(N235="snížená",J235,0)</f>
        <v>0</v>
      </c>
      <c r="BG235" s="230">
        <f>IF(N235="zákl. přenesená",J235,0)</f>
        <v>0</v>
      </c>
      <c r="BH235" s="230">
        <f>IF(N235="sníž. přenesená",J235,0)</f>
        <v>0</v>
      </c>
      <c r="BI235" s="230">
        <f>IF(N235="nulová",J235,0)</f>
        <v>0</v>
      </c>
      <c r="BJ235" s="17" t="s">
        <v>86</v>
      </c>
      <c r="BK235" s="230">
        <f>ROUND(I235*H235,2)</f>
        <v>0</v>
      </c>
      <c r="BL235" s="17" t="s">
        <v>245</v>
      </c>
      <c r="BM235" s="229" t="s">
        <v>1431</v>
      </c>
    </row>
    <row r="236" s="2" customFormat="1" ht="33" customHeight="1">
      <c r="A236" s="38"/>
      <c r="B236" s="39"/>
      <c r="C236" s="218" t="s">
        <v>963</v>
      </c>
      <c r="D236" s="218" t="s">
        <v>165</v>
      </c>
      <c r="E236" s="219" t="s">
        <v>3463</v>
      </c>
      <c r="F236" s="220" t="s">
        <v>3464</v>
      </c>
      <c r="G236" s="221" t="s">
        <v>3365</v>
      </c>
      <c r="H236" s="222">
        <v>15</v>
      </c>
      <c r="I236" s="223"/>
      <c r="J236" s="224">
        <f>ROUND(I236*H236,2)</f>
        <v>0</v>
      </c>
      <c r="K236" s="220" t="s">
        <v>1</v>
      </c>
      <c r="L236" s="44"/>
      <c r="M236" s="225" t="s">
        <v>1</v>
      </c>
      <c r="N236" s="226" t="s">
        <v>43</v>
      </c>
      <c r="O236" s="91"/>
      <c r="P236" s="227">
        <f>O236*H236</f>
        <v>0</v>
      </c>
      <c r="Q236" s="227">
        <v>0</v>
      </c>
      <c r="R236" s="227">
        <f>Q236*H236</f>
        <v>0</v>
      </c>
      <c r="S236" s="227">
        <v>0</v>
      </c>
      <c r="T236" s="228">
        <f>S236*H236</f>
        <v>0</v>
      </c>
      <c r="U236" s="38"/>
      <c r="V236" s="38"/>
      <c r="W236" s="38"/>
      <c r="X236" s="38"/>
      <c r="Y236" s="38"/>
      <c r="Z236" s="38"/>
      <c r="AA236" s="38"/>
      <c r="AB236" s="38"/>
      <c r="AC236" s="38"/>
      <c r="AD236" s="38"/>
      <c r="AE236" s="38"/>
      <c r="AR236" s="229" t="s">
        <v>245</v>
      </c>
      <c r="AT236" s="229" t="s">
        <v>165</v>
      </c>
      <c r="AU236" s="229" t="s">
        <v>86</v>
      </c>
      <c r="AY236" s="17" t="s">
        <v>162</v>
      </c>
      <c r="BE236" s="230">
        <f>IF(N236="základní",J236,0)</f>
        <v>0</v>
      </c>
      <c r="BF236" s="230">
        <f>IF(N236="snížená",J236,0)</f>
        <v>0</v>
      </c>
      <c r="BG236" s="230">
        <f>IF(N236="zákl. přenesená",J236,0)</f>
        <v>0</v>
      </c>
      <c r="BH236" s="230">
        <f>IF(N236="sníž. přenesená",J236,0)</f>
        <v>0</v>
      </c>
      <c r="BI236" s="230">
        <f>IF(N236="nulová",J236,0)</f>
        <v>0</v>
      </c>
      <c r="BJ236" s="17" t="s">
        <v>86</v>
      </c>
      <c r="BK236" s="230">
        <f>ROUND(I236*H236,2)</f>
        <v>0</v>
      </c>
      <c r="BL236" s="17" t="s">
        <v>245</v>
      </c>
      <c r="BM236" s="229" t="s">
        <v>1440</v>
      </c>
    </row>
    <row r="237" s="2" customFormat="1" ht="33" customHeight="1">
      <c r="A237" s="38"/>
      <c r="B237" s="39"/>
      <c r="C237" s="273" t="s">
        <v>967</v>
      </c>
      <c r="D237" s="273" t="s">
        <v>616</v>
      </c>
      <c r="E237" s="274" t="s">
        <v>3465</v>
      </c>
      <c r="F237" s="275" t="s">
        <v>3464</v>
      </c>
      <c r="G237" s="276" t="s">
        <v>3365</v>
      </c>
      <c r="H237" s="277">
        <v>15</v>
      </c>
      <c r="I237" s="278"/>
      <c r="J237" s="279">
        <f>ROUND(I237*H237,2)</f>
        <v>0</v>
      </c>
      <c r="K237" s="275" t="s">
        <v>1</v>
      </c>
      <c r="L237" s="280"/>
      <c r="M237" s="281" t="s">
        <v>1</v>
      </c>
      <c r="N237" s="282" t="s">
        <v>43</v>
      </c>
      <c r="O237" s="91"/>
      <c r="P237" s="227">
        <f>O237*H237</f>
        <v>0</v>
      </c>
      <c r="Q237" s="227">
        <v>0</v>
      </c>
      <c r="R237" s="227">
        <f>Q237*H237</f>
        <v>0</v>
      </c>
      <c r="S237" s="227">
        <v>0</v>
      </c>
      <c r="T237" s="228">
        <f>S237*H237</f>
        <v>0</v>
      </c>
      <c r="U237" s="38"/>
      <c r="V237" s="38"/>
      <c r="W237" s="38"/>
      <c r="X237" s="38"/>
      <c r="Y237" s="38"/>
      <c r="Z237" s="38"/>
      <c r="AA237" s="38"/>
      <c r="AB237" s="38"/>
      <c r="AC237" s="38"/>
      <c r="AD237" s="38"/>
      <c r="AE237" s="38"/>
      <c r="AR237" s="229" t="s">
        <v>318</v>
      </c>
      <c r="AT237" s="229" t="s">
        <v>616</v>
      </c>
      <c r="AU237" s="229" t="s">
        <v>86</v>
      </c>
      <c r="AY237" s="17" t="s">
        <v>162</v>
      </c>
      <c r="BE237" s="230">
        <f>IF(N237="základní",J237,0)</f>
        <v>0</v>
      </c>
      <c r="BF237" s="230">
        <f>IF(N237="snížená",J237,0)</f>
        <v>0</v>
      </c>
      <c r="BG237" s="230">
        <f>IF(N237="zákl. přenesená",J237,0)</f>
        <v>0</v>
      </c>
      <c r="BH237" s="230">
        <f>IF(N237="sníž. přenesená",J237,0)</f>
        <v>0</v>
      </c>
      <c r="BI237" s="230">
        <f>IF(N237="nulová",J237,0)</f>
        <v>0</v>
      </c>
      <c r="BJ237" s="17" t="s">
        <v>86</v>
      </c>
      <c r="BK237" s="230">
        <f>ROUND(I237*H237,2)</f>
        <v>0</v>
      </c>
      <c r="BL237" s="17" t="s">
        <v>245</v>
      </c>
      <c r="BM237" s="229" t="s">
        <v>1450</v>
      </c>
    </row>
    <row r="238" s="2" customFormat="1" ht="16.5" customHeight="1">
      <c r="A238" s="38"/>
      <c r="B238" s="39"/>
      <c r="C238" s="218" t="s">
        <v>971</v>
      </c>
      <c r="D238" s="218" t="s">
        <v>165</v>
      </c>
      <c r="E238" s="219" t="s">
        <v>3466</v>
      </c>
      <c r="F238" s="220" t="s">
        <v>3380</v>
      </c>
      <c r="G238" s="221" t="s">
        <v>1864</v>
      </c>
      <c r="H238" s="222">
        <v>270</v>
      </c>
      <c r="I238" s="223"/>
      <c r="J238" s="224">
        <f>ROUND(I238*H238,2)</f>
        <v>0</v>
      </c>
      <c r="K238" s="220" t="s">
        <v>1</v>
      </c>
      <c r="L238" s="44"/>
      <c r="M238" s="225" t="s">
        <v>1</v>
      </c>
      <c r="N238" s="226" t="s">
        <v>43</v>
      </c>
      <c r="O238" s="91"/>
      <c r="P238" s="227">
        <f>O238*H238</f>
        <v>0</v>
      </c>
      <c r="Q238" s="227">
        <v>0</v>
      </c>
      <c r="R238" s="227">
        <f>Q238*H238</f>
        <v>0</v>
      </c>
      <c r="S238" s="227">
        <v>0</v>
      </c>
      <c r="T238" s="228">
        <f>S238*H238</f>
        <v>0</v>
      </c>
      <c r="U238" s="38"/>
      <c r="V238" s="38"/>
      <c r="W238" s="38"/>
      <c r="X238" s="38"/>
      <c r="Y238" s="38"/>
      <c r="Z238" s="38"/>
      <c r="AA238" s="38"/>
      <c r="AB238" s="38"/>
      <c r="AC238" s="38"/>
      <c r="AD238" s="38"/>
      <c r="AE238" s="38"/>
      <c r="AR238" s="229" t="s">
        <v>245</v>
      </c>
      <c r="AT238" s="229" t="s">
        <v>165</v>
      </c>
      <c r="AU238" s="229" t="s">
        <v>86</v>
      </c>
      <c r="AY238" s="17" t="s">
        <v>162</v>
      </c>
      <c r="BE238" s="230">
        <f>IF(N238="základní",J238,0)</f>
        <v>0</v>
      </c>
      <c r="BF238" s="230">
        <f>IF(N238="snížená",J238,0)</f>
        <v>0</v>
      </c>
      <c r="BG238" s="230">
        <f>IF(N238="zákl. přenesená",J238,0)</f>
        <v>0</v>
      </c>
      <c r="BH238" s="230">
        <f>IF(N238="sníž. přenesená",J238,0)</f>
        <v>0</v>
      </c>
      <c r="BI238" s="230">
        <f>IF(N238="nulová",J238,0)</f>
        <v>0</v>
      </c>
      <c r="BJ238" s="17" t="s">
        <v>86</v>
      </c>
      <c r="BK238" s="230">
        <f>ROUND(I238*H238,2)</f>
        <v>0</v>
      </c>
      <c r="BL238" s="17" t="s">
        <v>245</v>
      </c>
      <c r="BM238" s="229" t="s">
        <v>1458</v>
      </c>
    </row>
    <row r="239" s="2" customFormat="1" ht="16.5" customHeight="1">
      <c r="A239" s="38"/>
      <c r="B239" s="39"/>
      <c r="C239" s="273" t="s">
        <v>977</v>
      </c>
      <c r="D239" s="273" t="s">
        <v>616</v>
      </c>
      <c r="E239" s="274" t="s">
        <v>3467</v>
      </c>
      <c r="F239" s="275" t="s">
        <v>3380</v>
      </c>
      <c r="G239" s="276" t="s">
        <v>1864</v>
      </c>
      <c r="H239" s="277">
        <v>270</v>
      </c>
      <c r="I239" s="278"/>
      <c r="J239" s="279">
        <f>ROUND(I239*H239,2)</f>
        <v>0</v>
      </c>
      <c r="K239" s="275" t="s">
        <v>1</v>
      </c>
      <c r="L239" s="280"/>
      <c r="M239" s="281" t="s">
        <v>1</v>
      </c>
      <c r="N239" s="282" t="s">
        <v>43</v>
      </c>
      <c r="O239" s="91"/>
      <c r="P239" s="227">
        <f>O239*H239</f>
        <v>0</v>
      </c>
      <c r="Q239" s="227">
        <v>0</v>
      </c>
      <c r="R239" s="227">
        <f>Q239*H239</f>
        <v>0</v>
      </c>
      <c r="S239" s="227">
        <v>0</v>
      </c>
      <c r="T239" s="228">
        <f>S239*H239</f>
        <v>0</v>
      </c>
      <c r="U239" s="38"/>
      <c r="V239" s="38"/>
      <c r="W239" s="38"/>
      <c r="X239" s="38"/>
      <c r="Y239" s="38"/>
      <c r="Z239" s="38"/>
      <c r="AA239" s="38"/>
      <c r="AB239" s="38"/>
      <c r="AC239" s="38"/>
      <c r="AD239" s="38"/>
      <c r="AE239" s="38"/>
      <c r="AR239" s="229" t="s">
        <v>318</v>
      </c>
      <c r="AT239" s="229" t="s">
        <v>616</v>
      </c>
      <c r="AU239" s="229" t="s">
        <v>86</v>
      </c>
      <c r="AY239" s="17" t="s">
        <v>162</v>
      </c>
      <c r="BE239" s="230">
        <f>IF(N239="základní",J239,0)</f>
        <v>0</v>
      </c>
      <c r="BF239" s="230">
        <f>IF(N239="snížená",J239,0)</f>
        <v>0</v>
      </c>
      <c r="BG239" s="230">
        <f>IF(N239="zákl. přenesená",J239,0)</f>
        <v>0</v>
      </c>
      <c r="BH239" s="230">
        <f>IF(N239="sníž. přenesená",J239,0)</f>
        <v>0</v>
      </c>
      <c r="BI239" s="230">
        <f>IF(N239="nulová",J239,0)</f>
        <v>0</v>
      </c>
      <c r="BJ239" s="17" t="s">
        <v>86</v>
      </c>
      <c r="BK239" s="230">
        <f>ROUND(I239*H239,2)</f>
        <v>0</v>
      </c>
      <c r="BL239" s="17" t="s">
        <v>245</v>
      </c>
      <c r="BM239" s="229" t="s">
        <v>1466</v>
      </c>
    </row>
    <row r="240" s="12" customFormat="1" ht="22.8" customHeight="1">
      <c r="A240" s="12"/>
      <c r="B240" s="202"/>
      <c r="C240" s="203"/>
      <c r="D240" s="204" t="s">
        <v>77</v>
      </c>
      <c r="E240" s="216" t="s">
        <v>182</v>
      </c>
      <c r="F240" s="216" t="s">
        <v>3468</v>
      </c>
      <c r="G240" s="203"/>
      <c r="H240" s="203"/>
      <c r="I240" s="206"/>
      <c r="J240" s="217">
        <f>BK240</f>
        <v>0</v>
      </c>
      <c r="K240" s="203"/>
      <c r="L240" s="208"/>
      <c r="M240" s="209"/>
      <c r="N240" s="210"/>
      <c r="O240" s="210"/>
      <c r="P240" s="211">
        <v>0</v>
      </c>
      <c r="Q240" s="210"/>
      <c r="R240" s="211">
        <v>0</v>
      </c>
      <c r="S240" s="210"/>
      <c r="T240" s="212">
        <v>0</v>
      </c>
      <c r="U240" s="12"/>
      <c r="V240" s="12"/>
      <c r="W240" s="12"/>
      <c r="X240" s="12"/>
      <c r="Y240" s="12"/>
      <c r="Z240" s="12"/>
      <c r="AA240" s="12"/>
      <c r="AB240" s="12"/>
      <c r="AC240" s="12"/>
      <c r="AD240" s="12"/>
      <c r="AE240" s="12"/>
      <c r="AR240" s="213" t="s">
        <v>88</v>
      </c>
      <c r="AT240" s="214" t="s">
        <v>77</v>
      </c>
      <c r="AU240" s="214" t="s">
        <v>86</v>
      </c>
      <c r="AY240" s="213" t="s">
        <v>162</v>
      </c>
      <c r="BK240" s="215">
        <v>0</v>
      </c>
    </row>
    <row r="241" s="12" customFormat="1" ht="25.92" customHeight="1">
      <c r="A241" s="12"/>
      <c r="B241" s="202"/>
      <c r="C241" s="203"/>
      <c r="D241" s="204" t="s">
        <v>77</v>
      </c>
      <c r="E241" s="205" t="s">
        <v>3469</v>
      </c>
      <c r="F241" s="205" t="s">
        <v>3470</v>
      </c>
      <c r="G241" s="203"/>
      <c r="H241" s="203"/>
      <c r="I241" s="206"/>
      <c r="J241" s="207">
        <f>BK241</f>
        <v>0</v>
      </c>
      <c r="K241" s="203"/>
      <c r="L241" s="208"/>
      <c r="M241" s="209"/>
      <c r="N241" s="210"/>
      <c r="O241" s="210"/>
      <c r="P241" s="211">
        <f>SUM(P242:P252)</f>
        <v>0</v>
      </c>
      <c r="Q241" s="210"/>
      <c r="R241" s="211">
        <f>SUM(R242:R252)</f>
        <v>0.0066999999999999994</v>
      </c>
      <c r="S241" s="210"/>
      <c r="T241" s="212">
        <f>SUM(T242:T252)</f>
        <v>0</v>
      </c>
      <c r="U241" s="12"/>
      <c r="V241" s="12"/>
      <c r="W241" s="12"/>
      <c r="X241" s="12"/>
      <c r="Y241" s="12"/>
      <c r="Z241" s="12"/>
      <c r="AA241" s="12"/>
      <c r="AB241" s="12"/>
      <c r="AC241" s="12"/>
      <c r="AD241" s="12"/>
      <c r="AE241" s="12"/>
      <c r="AR241" s="213" t="s">
        <v>88</v>
      </c>
      <c r="AT241" s="214" t="s">
        <v>77</v>
      </c>
      <c r="AU241" s="214" t="s">
        <v>78</v>
      </c>
      <c r="AY241" s="213" t="s">
        <v>162</v>
      </c>
      <c r="BK241" s="215">
        <f>SUM(BK242:BK252)</f>
        <v>0</v>
      </c>
    </row>
    <row r="242" s="2" customFormat="1" ht="33" customHeight="1">
      <c r="A242" s="38"/>
      <c r="B242" s="39"/>
      <c r="C242" s="218" t="s">
        <v>982</v>
      </c>
      <c r="D242" s="218" t="s">
        <v>165</v>
      </c>
      <c r="E242" s="219" t="s">
        <v>3471</v>
      </c>
      <c r="F242" s="220" t="s">
        <v>3472</v>
      </c>
      <c r="G242" s="221" t="s">
        <v>1677</v>
      </c>
      <c r="H242" s="222">
        <v>1</v>
      </c>
      <c r="I242" s="223"/>
      <c r="J242" s="224">
        <f>ROUND(I242*H242,2)</f>
        <v>0</v>
      </c>
      <c r="K242" s="220" t="s">
        <v>1</v>
      </c>
      <c r="L242" s="44"/>
      <c r="M242" s="225" t="s">
        <v>1</v>
      </c>
      <c r="N242" s="226" t="s">
        <v>43</v>
      </c>
      <c r="O242" s="91"/>
      <c r="P242" s="227">
        <f>O242*H242</f>
        <v>0</v>
      </c>
      <c r="Q242" s="227">
        <v>0</v>
      </c>
      <c r="R242" s="227">
        <f>Q242*H242</f>
        <v>0</v>
      </c>
      <c r="S242" s="227">
        <v>0</v>
      </c>
      <c r="T242" s="228">
        <f>S242*H242</f>
        <v>0</v>
      </c>
      <c r="U242" s="38"/>
      <c r="V242" s="38"/>
      <c r="W242" s="38"/>
      <c r="X242" s="38"/>
      <c r="Y242" s="38"/>
      <c r="Z242" s="38"/>
      <c r="AA242" s="38"/>
      <c r="AB242" s="38"/>
      <c r="AC242" s="38"/>
      <c r="AD242" s="38"/>
      <c r="AE242" s="38"/>
      <c r="AR242" s="229" t="s">
        <v>245</v>
      </c>
      <c r="AT242" s="229" t="s">
        <v>165</v>
      </c>
      <c r="AU242" s="229" t="s">
        <v>86</v>
      </c>
      <c r="AY242" s="17" t="s">
        <v>162</v>
      </c>
      <c r="BE242" s="230">
        <f>IF(N242="základní",J242,0)</f>
        <v>0</v>
      </c>
      <c r="BF242" s="230">
        <f>IF(N242="snížená",J242,0)</f>
        <v>0</v>
      </c>
      <c r="BG242" s="230">
        <f>IF(N242="zákl. přenesená",J242,0)</f>
        <v>0</v>
      </c>
      <c r="BH242" s="230">
        <f>IF(N242="sníž. přenesená",J242,0)</f>
        <v>0</v>
      </c>
      <c r="BI242" s="230">
        <f>IF(N242="nulová",J242,0)</f>
        <v>0</v>
      </c>
      <c r="BJ242" s="17" t="s">
        <v>86</v>
      </c>
      <c r="BK242" s="230">
        <f>ROUND(I242*H242,2)</f>
        <v>0</v>
      </c>
      <c r="BL242" s="17" t="s">
        <v>245</v>
      </c>
      <c r="BM242" s="229" t="s">
        <v>1476</v>
      </c>
    </row>
    <row r="243" s="2" customFormat="1" ht="33" customHeight="1">
      <c r="A243" s="38"/>
      <c r="B243" s="39"/>
      <c r="C243" s="273" t="s">
        <v>987</v>
      </c>
      <c r="D243" s="273" t="s">
        <v>616</v>
      </c>
      <c r="E243" s="274" t="s">
        <v>3473</v>
      </c>
      <c r="F243" s="275" t="s">
        <v>3472</v>
      </c>
      <c r="G243" s="276" t="s">
        <v>1677</v>
      </c>
      <c r="H243" s="277">
        <v>1</v>
      </c>
      <c r="I243" s="278"/>
      <c r="J243" s="279">
        <f>ROUND(I243*H243,2)</f>
        <v>0</v>
      </c>
      <c r="K243" s="275" t="s">
        <v>1</v>
      </c>
      <c r="L243" s="280"/>
      <c r="M243" s="281" t="s">
        <v>1</v>
      </c>
      <c r="N243" s="282" t="s">
        <v>43</v>
      </c>
      <c r="O243" s="91"/>
      <c r="P243" s="227">
        <f>O243*H243</f>
        <v>0</v>
      </c>
      <c r="Q243" s="227">
        <v>0</v>
      </c>
      <c r="R243" s="227">
        <f>Q243*H243</f>
        <v>0</v>
      </c>
      <c r="S243" s="227">
        <v>0</v>
      </c>
      <c r="T243" s="228">
        <f>S243*H243</f>
        <v>0</v>
      </c>
      <c r="U243" s="38"/>
      <c r="V243" s="38"/>
      <c r="W243" s="38"/>
      <c r="X243" s="38"/>
      <c r="Y243" s="38"/>
      <c r="Z243" s="38"/>
      <c r="AA243" s="38"/>
      <c r="AB243" s="38"/>
      <c r="AC243" s="38"/>
      <c r="AD243" s="38"/>
      <c r="AE243" s="38"/>
      <c r="AR243" s="229" t="s">
        <v>318</v>
      </c>
      <c r="AT243" s="229" t="s">
        <v>616</v>
      </c>
      <c r="AU243" s="229" t="s">
        <v>86</v>
      </c>
      <c r="AY243" s="17" t="s">
        <v>162</v>
      </c>
      <c r="BE243" s="230">
        <f>IF(N243="základní",J243,0)</f>
        <v>0</v>
      </c>
      <c r="BF243" s="230">
        <f>IF(N243="snížená",J243,0)</f>
        <v>0</v>
      </c>
      <c r="BG243" s="230">
        <f>IF(N243="zákl. přenesená",J243,0)</f>
        <v>0</v>
      </c>
      <c r="BH243" s="230">
        <f>IF(N243="sníž. přenesená",J243,0)</f>
        <v>0</v>
      </c>
      <c r="BI243" s="230">
        <f>IF(N243="nulová",J243,0)</f>
        <v>0</v>
      </c>
      <c r="BJ243" s="17" t="s">
        <v>86</v>
      </c>
      <c r="BK243" s="230">
        <f>ROUND(I243*H243,2)</f>
        <v>0</v>
      </c>
      <c r="BL243" s="17" t="s">
        <v>245</v>
      </c>
      <c r="BM243" s="229" t="s">
        <v>1487</v>
      </c>
    </row>
    <row r="244" s="2" customFormat="1" ht="33" customHeight="1">
      <c r="A244" s="38"/>
      <c r="B244" s="39"/>
      <c r="C244" s="218" t="s">
        <v>991</v>
      </c>
      <c r="D244" s="218" t="s">
        <v>165</v>
      </c>
      <c r="E244" s="219" t="s">
        <v>3474</v>
      </c>
      <c r="F244" s="220" t="s">
        <v>3475</v>
      </c>
      <c r="G244" s="221" t="s">
        <v>1677</v>
      </c>
      <c r="H244" s="222">
        <v>1</v>
      </c>
      <c r="I244" s="223"/>
      <c r="J244" s="224">
        <f>ROUND(I244*H244,2)</f>
        <v>0</v>
      </c>
      <c r="K244" s="220" t="s">
        <v>1</v>
      </c>
      <c r="L244" s="44"/>
      <c r="M244" s="225" t="s">
        <v>1</v>
      </c>
      <c r="N244" s="226" t="s">
        <v>43</v>
      </c>
      <c r="O244" s="91"/>
      <c r="P244" s="227">
        <f>O244*H244</f>
        <v>0</v>
      </c>
      <c r="Q244" s="227">
        <v>0</v>
      </c>
      <c r="R244" s="227">
        <f>Q244*H244</f>
        <v>0</v>
      </c>
      <c r="S244" s="227">
        <v>0</v>
      </c>
      <c r="T244" s="228">
        <f>S244*H244</f>
        <v>0</v>
      </c>
      <c r="U244" s="38"/>
      <c r="V244" s="38"/>
      <c r="W244" s="38"/>
      <c r="X244" s="38"/>
      <c r="Y244" s="38"/>
      <c r="Z244" s="38"/>
      <c r="AA244" s="38"/>
      <c r="AB244" s="38"/>
      <c r="AC244" s="38"/>
      <c r="AD244" s="38"/>
      <c r="AE244" s="38"/>
      <c r="AR244" s="229" t="s">
        <v>245</v>
      </c>
      <c r="AT244" s="229" t="s">
        <v>165</v>
      </c>
      <c r="AU244" s="229" t="s">
        <v>86</v>
      </c>
      <c r="AY244" s="17" t="s">
        <v>162</v>
      </c>
      <c r="BE244" s="230">
        <f>IF(N244="základní",J244,0)</f>
        <v>0</v>
      </c>
      <c r="BF244" s="230">
        <f>IF(N244="snížená",J244,0)</f>
        <v>0</v>
      </c>
      <c r="BG244" s="230">
        <f>IF(N244="zákl. přenesená",J244,0)</f>
        <v>0</v>
      </c>
      <c r="BH244" s="230">
        <f>IF(N244="sníž. přenesená",J244,0)</f>
        <v>0</v>
      </c>
      <c r="BI244" s="230">
        <f>IF(N244="nulová",J244,0)</f>
        <v>0</v>
      </c>
      <c r="BJ244" s="17" t="s">
        <v>86</v>
      </c>
      <c r="BK244" s="230">
        <f>ROUND(I244*H244,2)</f>
        <v>0</v>
      </c>
      <c r="BL244" s="17" t="s">
        <v>245</v>
      </c>
      <c r="BM244" s="229" t="s">
        <v>1499</v>
      </c>
    </row>
    <row r="245" s="2" customFormat="1" ht="33" customHeight="1">
      <c r="A245" s="38"/>
      <c r="B245" s="39"/>
      <c r="C245" s="273" t="s">
        <v>996</v>
      </c>
      <c r="D245" s="273" t="s">
        <v>616</v>
      </c>
      <c r="E245" s="274" t="s">
        <v>3476</v>
      </c>
      <c r="F245" s="275" t="s">
        <v>3475</v>
      </c>
      <c r="G245" s="276" t="s">
        <v>1677</v>
      </c>
      <c r="H245" s="277">
        <v>1</v>
      </c>
      <c r="I245" s="278"/>
      <c r="J245" s="279">
        <f>ROUND(I245*H245,2)</f>
        <v>0</v>
      </c>
      <c r="K245" s="275" t="s">
        <v>1</v>
      </c>
      <c r="L245" s="280"/>
      <c r="M245" s="281" t="s">
        <v>1</v>
      </c>
      <c r="N245" s="282" t="s">
        <v>43</v>
      </c>
      <c r="O245" s="91"/>
      <c r="P245" s="227">
        <f>O245*H245</f>
        <v>0</v>
      </c>
      <c r="Q245" s="227">
        <v>0</v>
      </c>
      <c r="R245" s="227">
        <f>Q245*H245</f>
        <v>0</v>
      </c>
      <c r="S245" s="227">
        <v>0</v>
      </c>
      <c r="T245" s="228">
        <f>S245*H245</f>
        <v>0</v>
      </c>
      <c r="U245" s="38"/>
      <c r="V245" s="38"/>
      <c r="W245" s="38"/>
      <c r="X245" s="38"/>
      <c r="Y245" s="38"/>
      <c r="Z245" s="38"/>
      <c r="AA245" s="38"/>
      <c r="AB245" s="38"/>
      <c r="AC245" s="38"/>
      <c r="AD245" s="38"/>
      <c r="AE245" s="38"/>
      <c r="AR245" s="229" t="s">
        <v>318</v>
      </c>
      <c r="AT245" s="229" t="s">
        <v>616</v>
      </c>
      <c r="AU245" s="229" t="s">
        <v>86</v>
      </c>
      <c r="AY245" s="17" t="s">
        <v>162</v>
      </c>
      <c r="BE245" s="230">
        <f>IF(N245="základní",J245,0)</f>
        <v>0</v>
      </c>
      <c r="BF245" s="230">
        <f>IF(N245="snížená",J245,0)</f>
        <v>0</v>
      </c>
      <c r="BG245" s="230">
        <f>IF(N245="zákl. přenesená",J245,0)</f>
        <v>0</v>
      </c>
      <c r="BH245" s="230">
        <f>IF(N245="sníž. přenesená",J245,0)</f>
        <v>0</v>
      </c>
      <c r="BI245" s="230">
        <f>IF(N245="nulová",J245,0)</f>
        <v>0</v>
      </c>
      <c r="BJ245" s="17" t="s">
        <v>86</v>
      </c>
      <c r="BK245" s="230">
        <f>ROUND(I245*H245,2)</f>
        <v>0</v>
      </c>
      <c r="BL245" s="17" t="s">
        <v>245</v>
      </c>
      <c r="BM245" s="229" t="s">
        <v>1513</v>
      </c>
    </row>
    <row r="246" s="2" customFormat="1" ht="24.15" customHeight="1">
      <c r="A246" s="38"/>
      <c r="B246" s="39"/>
      <c r="C246" s="218" t="s">
        <v>1002</v>
      </c>
      <c r="D246" s="218" t="s">
        <v>165</v>
      </c>
      <c r="E246" s="219" t="s">
        <v>3477</v>
      </c>
      <c r="F246" s="220" t="s">
        <v>3478</v>
      </c>
      <c r="G246" s="221" t="s">
        <v>616</v>
      </c>
      <c r="H246" s="222">
        <v>1</v>
      </c>
      <c r="I246" s="223"/>
      <c r="J246" s="224">
        <f>ROUND(I246*H246,2)</f>
        <v>0</v>
      </c>
      <c r="K246" s="220" t="s">
        <v>1</v>
      </c>
      <c r="L246" s="44"/>
      <c r="M246" s="225" t="s">
        <v>1</v>
      </c>
      <c r="N246" s="226" t="s">
        <v>43</v>
      </c>
      <c r="O246" s="91"/>
      <c r="P246" s="227">
        <f>O246*H246</f>
        <v>0</v>
      </c>
      <c r="Q246" s="227">
        <v>0</v>
      </c>
      <c r="R246" s="227">
        <f>Q246*H246</f>
        <v>0</v>
      </c>
      <c r="S246" s="227">
        <v>0</v>
      </c>
      <c r="T246" s="228">
        <f>S246*H246</f>
        <v>0</v>
      </c>
      <c r="U246" s="38"/>
      <c r="V246" s="38"/>
      <c r="W246" s="38"/>
      <c r="X246" s="38"/>
      <c r="Y246" s="38"/>
      <c r="Z246" s="38"/>
      <c r="AA246" s="38"/>
      <c r="AB246" s="38"/>
      <c r="AC246" s="38"/>
      <c r="AD246" s="38"/>
      <c r="AE246" s="38"/>
      <c r="AR246" s="229" t="s">
        <v>245</v>
      </c>
      <c r="AT246" s="229" t="s">
        <v>165</v>
      </c>
      <c r="AU246" s="229" t="s">
        <v>86</v>
      </c>
      <c r="AY246" s="17" t="s">
        <v>162</v>
      </c>
      <c r="BE246" s="230">
        <f>IF(N246="základní",J246,0)</f>
        <v>0</v>
      </c>
      <c r="BF246" s="230">
        <f>IF(N246="snížená",J246,0)</f>
        <v>0</v>
      </c>
      <c r="BG246" s="230">
        <f>IF(N246="zákl. přenesená",J246,0)</f>
        <v>0</v>
      </c>
      <c r="BH246" s="230">
        <f>IF(N246="sníž. přenesená",J246,0)</f>
        <v>0</v>
      </c>
      <c r="BI246" s="230">
        <f>IF(N246="nulová",J246,0)</f>
        <v>0</v>
      </c>
      <c r="BJ246" s="17" t="s">
        <v>86</v>
      </c>
      <c r="BK246" s="230">
        <f>ROUND(I246*H246,2)</f>
        <v>0</v>
      </c>
      <c r="BL246" s="17" t="s">
        <v>245</v>
      </c>
      <c r="BM246" s="229" t="s">
        <v>1525</v>
      </c>
    </row>
    <row r="247" s="2" customFormat="1" ht="24.15" customHeight="1">
      <c r="A247" s="38"/>
      <c r="B247" s="39"/>
      <c r="C247" s="273" t="s">
        <v>1008</v>
      </c>
      <c r="D247" s="273" t="s">
        <v>616</v>
      </c>
      <c r="E247" s="274" t="s">
        <v>3479</v>
      </c>
      <c r="F247" s="275" t="s">
        <v>3478</v>
      </c>
      <c r="G247" s="276" t="s">
        <v>616</v>
      </c>
      <c r="H247" s="277">
        <v>1</v>
      </c>
      <c r="I247" s="278"/>
      <c r="J247" s="279">
        <f>ROUND(I247*H247,2)</f>
        <v>0</v>
      </c>
      <c r="K247" s="275" t="s">
        <v>1</v>
      </c>
      <c r="L247" s="280"/>
      <c r="M247" s="281" t="s">
        <v>1</v>
      </c>
      <c r="N247" s="282" t="s">
        <v>43</v>
      </c>
      <c r="O247" s="91"/>
      <c r="P247" s="227">
        <f>O247*H247</f>
        <v>0</v>
      </c>
      <c r="Q247" s="227">
        <v>0</v>
      </c>
      <c r="R247" s="227">
        <f>Q247*H247</f>
        <v>0</v>
      </c>
      <c r="S247" s="227">
        <v>0</v>
      </c>
      <c r="T247" s="228">
        <f>S247*H247</f>
        <v>0</v>
      </c>
      <c r="U247" s="38"/>
      <c r="V247" s="38"/>
      <c r="W247" s="38"/>
      <c r="X247" s="38"/>
      <c r="Y247" s="38"/>
      <c r="Z247" s="38"/>
      <c r="AA247" s="38"/>
      <c r="AB247" s="38"/>
      <c r="AC247" s="38"/>
      <c r="AD247" s="38"/>
      <c r="AE247" s="38"/>
      <c r="AR247" s="229" t="s">
        <v>318</v>
      </c>
      <c r="AT247" s="229" t="s">
        <v>616</v>
      </c>
      <c r="AU247" s="229" t="s">
        <v>86</v>
      </c>
      <c r="AY247" s="17" t="s">
        <v>162</v>
      </c>
      <c r="BE247" s="230">
        <f>IF(N247="základní",J247,0)</f>
        <v>0</v>
      </c>
      <c r="BF247" s="230">
        <f>IF(N247="snížená",J247,0)</f>
        <v>0</v>
      </c>
      <c r="BG247" s="230">
        <f>IF(N247="zákl. přenesená",J247,0)</f>
        <v>0</v>
      </c>
      <c r="BH247" s="230">
        <f>IF(N247="sníž. přenesená",J247,0)</f>
        <v>0</v>
      </c>
      <c r="BI247" s="230">
        <f>IF(N247="nulová",J247,0)</f>
        <v>0</v>
      </c>
      <c r="BJ247" s="17" t="s">
        <v>86</v>
      </c>
      <c r="BK247" s="230">
        <f>ROUND(I247*H247,2)</f>
        <v>0</v>
      </c>
      <c r="BL247" s="17" t="s">
        <v>245</v>
      </c>
      <c r="BM247" s="229" t="s">
        <v>1554</v>
      </c>
    </row>
    <row r="248" s="2" customFormat="1" ht="33" customHeight="1">
      <c r="A248" s="38"/>
      <c r="B248" s="39"/>
      <c r="C248" s="218" t="s">
        <v>1014</v>
      </c>
      <c r="D248" s="218" t="s">
        <v>165</v>
      </c>
      <c r="E248" s="219" t="s">
        <v>3480</v>
      </c>
      <c r="F248" s="220" t="s">
        <v>3464</v>
      </c>
      <c r="G248" s="221" t="s">
        <v>3365</v>
      </c>
      <c r="H248" s="222">
        <v>1</v>
      </c>
      <c r="I248" s="223"/>
      <c r="J248" s="224">
        <f>ROUND(I248*H248,2)</f>
        <v>0</v>
      </c>
      <c r="K248" s="220" t="s">
        <v>1</v>
      </c>
      <c r="L248" s="44"/>
      <c r="M248" s="225" t="s">
        <v>1</v>
      </c>
      <c r="N248" s="226" t="s">
        <v>43</v>
      </c>
      <c r="O248" s="91"/>
      <c r="P248" s="227">
        <f>O248*H248</f>
        <v>0</v>
      </c>
      <c r="Q248" s="227">
        <v>0</v>
      </c>
      <c r="R248" s="227">
        <f>Q248*H248</f>
        <v>0</v>
      </c>
      <c r="S248" s="227">
        <v>0</v>
      </c>
      <c r="T248" s="228">
        <f>S248*H248</f>
        <v>0</v>
      </c>
      <c r="U248" s="38"/>
      <c r="V248" s="38"/>
      <c r="W248" s="38"/>
      <c r="X248" s="38"/>
      <c r="Y248" s="38"/>
      <c r="Z248" s="38"/>
      <c r="AA248" s="38"/>
      <c r="AB248" s="38"/>
      <c r="AC248" s="38"/>
      <c r="AD248" s="38"/>
      <c r="AE248" s="38"/>
      <c r="AR248" s="229" t="s">
        <v>245</v>
      </c>
      <c r="AT248" s="229" t="s">
        <v>165</v>
      </c>
      <c r="AU248" s="229" t="s">
        <v>86</v>
      </c>
      <c r="AY248" s="17" t="s">
        <v>162</v>
      </c>
      <c r="BE248" s="230">
        <f>IF(N248="základní",J248,0)</f>
        <v>0</v>
      </c>
      <c r="BF248" s="230">
        <f>IF(N248="snížená",J248,0)</f>
        <v>0</v>
      </c>
      <c r="BG248" s="230">
        <f>IF(N248="zákl. přenesená",J248,0)</f>
        <v>0</v>
      </c>
      <c r="BH248" s="230">
        <f>IF(N248="sníž. přenesená",J248,0)</f>
        <v>0</v>
      </c>
      <c r="BI248" s="230">
        <f>IF(N248="nulová",J248,0)</f>
        <v>0</v>
      </c>
      <c r="BJ248" s="17" t="s">
        <v>86</v>
      </c>
      <c r="BK248" s="230">
        <f>ROUND(I248*H248,2)</f>
        <v>0</v>
      </c>
      <c r="BL248" s="17" t="s">
        <v>245</v>
      </c>
      <c r="BM248" s="229" t="s">
        <v>1562</v>
      </c>
    </row>
    <row r="249" s="2" customFormat="1" ht="33" customHeight="1">
      <c r="A249" s="38"/>
      <c r="B249" s="39"/>
      <c r="C249" s="273" t="s">
        <v>1019</v>
      </c>
      <c r="D249" s="273" t="s">
        <v>616</v>
      </c>
      <c r="E249" s="274" t="s">
        <v>3481</v>
      </c>
      <c r="F249" s="275" t="s">
        <v>3464</v>
      </c>
      <c r="G249" s="276" t="s">
        <v>3365</v>
      </c>
      <c r="H249" s="277">
        <v>1</v>
      </c>
      <c r="I249" s="278"/>
      <c r="J249" s="279">
        <f>ROUND(I249*H249,2)</f>
        <v>0</v>
      </c>
      <c r="K249" s="275" t="s">
        <v>1</v>
      </c>
      <c r="L249" s="280"/>
      <c r="M249" s="281" t="s">
        <v>1</v>
      </c>
      <c r="N249" s="282" t="s">
        <v>43</v>
      </c>
      <c r="O249" s="91"/>
      <c r="P249" s="227">
        <f>O249*H249</f>
        <v>0</v>
      </c>
      <c r="Q249" s="227">
        <v>0</v>
      </c>
      <c r="R249" s="227">
        <f>Q249*H249</f>
        <v>0</v>
      </c>
      <c r="S249" s="227">
        <v>0</v>
      </c>
      <c r="T249" s="228">
        <f>S249*H249</f>
        <v>0</v>
      </c>
      <c r="U249" s="38"/>
      <c r="V249" s="38"/>
      <c r="W249" s="38"/>
      <c r="X249" s="38"/>
      <c r="Y249" s="38"/>
      <c r="Z249" s="38"/>
      <c r="AA249" s="38"/>
      <c r="AB249" s="38"/>
      <c r="AC249" s="38"/>
      <c r="AD249" s="38"/>
      <c r="AE249" s="38"/>
      <c r="AR249" s="229" t="s">
        <v>318</v>
      </c>
      <c r="AT249" s="229" t="s">
        <v>616</v>
      </c>
      <c r="AU249" s="229" t="s">
        <v>86</v>
      </c>
      <c r="AY249" s="17" t="s">
        <v>162</v>
      </c>
      <c r="BE249" s="230">
        <f>IF(N249="základní",J249,0)</f>
        <v>0</v>
      </c>
      <c r="BF249" s="230">
        <f>IF(N249="snížená",J249,0)</f>
        <v>0</v>
      </c>
      <c r="BG249" s="230">
        <f>IF(N249="zákl. přenesená",J249,0)</f>
        <v>0</v>
      </c>
      <c r="BH249" s="230">
        <f>IF(N249="sníž. přenesená",J249,0)</f>
        <v>0</v>
      </c>
      <c r="BI249" s="230">
        <f>IF(N249="nulová",J249,0)</f>
        <v>0</v>
      </c>
      <c r="BJ249" s="17" t="s">
        <v>86</v>
      </c>
      <c r="BK249" s="230">
        <f>ROUND(I249*H249,2)</f>
        <v>0</v>
      </c>
      <c r="BL249" s="17" t="s">
        <v>245</v>
      </c>
      <c r="BM249" s="229" t="s">
        <v>1572</v>
      </c>
    </row>
    <row r="250" s="2" customFormat="1" ht="16.5" customHeight="1">
      <c r="A250" s="38"/>
      <c r="B250" s="39"/>
      <c r="C250" s="218" t="s">
        <v>1023</v>
      </c>
      <c r="D250" s="218" t="s">
        <v>165</v>
      </c>
      <c r="E250" s="219" t="s">
        <v>3482</v>
      </c>
      <c r="F250" s="220" t="s">
        <v>3380</v>
      </c>
      <c r="G250" s="221" t="s">
        <v>1864</v>
      </c>
      <c r="H250" s="222">
        <v>10</v>
      </c>
      <c r="I250" s="223"/>
      <c r="J250" s="224">
        <f>ROUND(I250*H250,2)</f>
        <v>0</v>
      </c>
      <c r="K250" s="220" t="s">
        <v>1</v>
      </c>
      <c r="L250" s="44"/>
      <c r="M250" s="225" t="s">
        <v>1</v>
      </c>
      <c r="N250" s="226" t="s">
        <v>43</v>
      </c>
      <c r="O250" s="91"/>
      <c r="P250" s="227">
        <f>O250*H250</f>
        <v>0</v>
      </c>
      <c r="Q250" s="227">
        <v>0.00022000000000000001</v>
      </c>
      <c r="R250" s="227">
        <f>Q250*H250</f>
        <v>0.0022000000000000001</v>
      </c>
      <c r="S250" s="227">
        <v>0</v>
      </c>
      <c r="T250" s="228">
        <f>S250*H250</f>
        <v>0</v>
      </c>
      <c r="U250" s="38"/>
      <c r="V250" s="38"/>
      <c r="W250" s="38"/>
      <c r="X250" s="38"/>
      <c r="Y250" s="38"/>
      <c r="Z250" s="38"/>
      <c r="AA250" s="38"/>
      <c r="AB250" s="38"/>
      <c r="AC250" s="38"/>
      <c r="AD250" s="38"/>
      <c r="AE250" s="38"/>
      <c r="AR250" s="229" t="s">
        <v>245</v>
      </c>
      <c r="AT250" s="229" t="s">
        <v>165</v>
      </c>
      <c r="AU250" s="229" t="s">
        <v>86</v>
      </c>
      <c r="AY250" s="17" t="s">
        <v>162</v>
      </c>
      <c r="BE250" s="230">
        <f>IF(N250="základní",J250,0)</f>
        <v>0</v>
      </c>
      <c r="BF250" s="230">
        <f>IF(N250="snížená",J250,0)</f>
        <v>0</v>
      </c>
      <c r="BG250" s="230">
        <f>IF(N250="zákl. přenesená",J250,0)</f>
        <v>0</v>
      </c>
      <c r="BH250" s="230">
        <f>IF(N250="sníž. přenesená",J250,0)</f>
        <v>0</v>
      </c>
      <c r="BI250" s="230">
        <f>IF(N250="nulová",J250,0)</f>
        <v>0</v>
      </c>
      <c r="BJ250" s="17" t="s">
        <v>86</v>
      </c>
      <c r="BK250" s="230">
        <f>ROUND(I250*H250,2)</f>
        <v>0</v>
      </c>
      <c r="BL250" s="17" t="s">
        <v>245</v>
      </c>
      <c r="BM250" s="229" t="s">
        <v>1584</v>
      </c>
    </row>
    <row r="251" s="2" customFormat="1" ht="16.5" customHeight="1">
      <c r="A251" s="38"/>
      <c r="B251" s="39"/>
      <c r="C251" s="273" t="s">
        <v>1028</v>
      </c>
      <c r="D251" s="273" t="s">
        <v>616</v>
      </c>
      <c r="E251" s="274" t="s">
        <v>3483</v>
      </c>
      <c r="F251" s="275" t="s">
        <v>3380</v>
      </c>
      <c r="G251" s="276" t="s">
        <v>1864</v>
      </c>
      <c r="H251" s="277">
        <v>10</v>
      </c>
      <c r="I251" s="278"/>
      <c r="J251" s="279">
        <f>ROUND(I251*H251,2)</f>
        <v>0</v>
      </c>
      <c r="K251" s="275" t="s">
        <v>1</v>
      </c>
      <c r="L251" s="280"/>
      <c r="M251" s="281" t="s">
        <v>1</v>
      </c>
      <c r="N251" s="282" t="s">
        <v>43</v>
      </c>
      <c r="O251" s="91"/>
      <c r="P251" s="227">
        <f>O251*H251</f>
        <v>0</v>
      </c>
      <c r="Q251" s="227">
        <v>0.00044999999999999999</v>
      </c>
      <c r="R251" s="227">
        <f>Q251*H251</f>
        <v>0.0044999999999999997</v>
      </c>
      <c r="S251" s="227">
        <v>0</v>
      </c>
      <c r="T251" s="228">
        <f>S251*H251</f>
        <v>0</v>
      </c>
      <c r="U251" s="38"/>
      <c r="V251" s="38"/>
      <c r="W251" s="38"/>
      <c r="X251" s="38"/>
      <c r="Y251" s="38"/>
      <c r="Z251" s="38"/>
      <c r="AA251" s="38"/>
      <c r="AB251" s="38"/>
      <c r="AC251" s="38"/>
      <c r="AD251" s="38"/>
      <c r="AE251" s="38"/>
      <c r="AR251" s="229" t="s">
        <v>318</v>
      </c>
      <c r="AT251" s="229" t="s">
        <v>616</v>
      </c>
      <c r="AU251" s="229" t="s">
        <v>86</v>
      </c>
      <c r="AY251" s="17" t="s">
        <v>162</v>
      </c>
      <c r="BE251" s="230">
        <f>IF(N251="základní",J251,0)</f>
        <v>0</v>
      </c>
      <c r="BF251" s="230">
        <f>IF(N251="snížená",J251,0)</f>
        <v>0</v>
      </c>
      <c r="BG251" s="230">
        <f>IF(N251="zákl. přenesená",J251,0)</f>
        <v>0</v>
      </c>
      <c r="BH251" s="230">
        <f>IF(N251="sníž. přenesená",J251,0)</f>
        <v>0</v>
      </c>
      <c r="BI251" s="230">
        <f>IF(N251="nulová",J251,0)</f>
        <v>0</v>
      </c>
      <c r="BJ251" s="17" t="s">
        <v>86</v>
      </c>
      <c r="BK251" s="230">
        <f>ROUND(I251*H251,2)</f>
        <v>0</v>
      </c>
      <c r="BL251" s="17" t="s">
        <v>245</v>
      </c>
      <c r="BM251" s="229" t="s">
        <v>1593</v>
      </c>
    </row>
    <row r="252" s="12" customFormat="1" ht="22.8" customHeight="1">
      <c r="A252" s="12"/>
      <c r="B252" s="202"/>
      <c r="C252" s="203"/>
      <c r="D252" s="204" t="s">
        <v>77</v>
      </c>
      <c r="E252" s="216" t="s">
        <v>170</v>
      </c>
      <c r="F252" s="216" t="s">
        <v>3484</v>
      </c>
      <c r="G252" s="203"/>
      <c r="H252" s="203"/>
      <c r="I252" s="206"/>
      <c r="J252" s="217">
        <f>BK252</f>
        <v>0</v>
      </c>
      <c r="K252" s="203"/>
      <c r="L252" s="208"/>
      <c r="M252" s="209"/>
      <c r="N252" s="210"/>
      <c r="O252" s="210"/>
      <c r="P252" s="211">
        <v>0</v>
      </c>
      <c r="Q252" s="210"/>
      <c r="R252" s="211">
        <v>0</v>
      </c>
      <c r="S252" s="210"/>
      <c r="T252" s="212">
        <v>0</v>
      </c>
      <c r="U252" s="12"/>
      <c r="V252" s="12"/>
      <c r="W252" s="12"/>
      <c r="X252" s="12"/>
      <c r="Y252" s="12"/>
      <c r="Z252" s="12"/>
      <c r="AA252" s="12"/>
      <c r="AB252" s="12"/>
      <c r="AC252" s="12"/>
      <c r="AD252" s="12"/>
      <c r="AE252" s="12"/>
      <c r="AR252" s="213" t="s">
        <v>88</v>
      </c>
      <c r="AT252" s="214" t="s">
        <v>77</v>
      </c>
      <c r="AU252" s="214" t="s">
        <v>86</v>
      </c>
      <c r="AY252" s="213" t="s">
        <v>162</v>
      </c>
      <c r="BK252" s="215">
        <v>0</v>
      </c>
    </row>
    <row r="253" s="12" customFormat="1" ht="25.92" customHeight="1">
      <c r="A253" s="12"/>
      <c r="B253" s="202"/>
      <c r="C253" s="203"/>
      <c r="D253" s="204" t="s">
        <v>77</v>
      </c>
      <c r="E253" s="205" t="s">
        <v>3485</v>
      </c>
      <c r="F253" s="205" t="s">
        <v>3486</v>
      </c>
      <c r="G253" s="203"/>
      <c r="H253" s="203"/>
      <c r="I253" s="206"/>
      <c r="J253" s="207">
        <f>BK253</f>
        <v>0</v>
      </c>
      <c r="K253" s="203"/>
      <c r="L253" s="208"/>
      <c r="M253" s="209"/>
      <c r="N253" s="210"/>
      <c r="O253" s="210"/>
      <c r="P253" s="211">
        <f>SUM(P254:P272)</f>
        <v>0</v>
      </c>
      <c r="Q253" s="210"/>
      <c r="R253" s="211">
        <f>SUM(R254:R272)</f>
        <v>0</v>
      </c>
      <c r="S253" s="210"/>
      <c r="T253" s="212">
        <f>SUM(T254:T272)</f>
        <v>0</v>
      </c>
      <c r="U253" s="12"/>
      <c r="V253" s="12"/>
      <c r="W253" s="12"/>
      <c r="X253" s="12"/>
      <c r="Y253" s="12"/>
      <c r="Z253" s="12"/>
      <c r="AA253" s="12"/>
      <c r="AB253" s="12"/>
      <c r="AC253" s="12"/>
      <c r="AD253" s="12"/>
      <c r="AE253" s="12"/>
      <c r="AR253" s="213" t="s">
        <v>88</v>
      </c>
      <c r="AT253" s="214" t="s">
        <v>77</v>
      </c>
      <c r="AU253" s="214" t="s">
        <v>78</v>
      </c>
      <c r="AY253" s="213" t="s">
        <v>162</v>
      </c>
      <c r="BK253" s="215">
        <f>SUM(BK254:BK272)</f>
        <v>0</v>
      </c>
    </row>
    <row r="254" s="2" customFormat="1" ht="33" customHeight="1">
      <c r="A254" s="38"/>
      <c r="B254" s="39"/>
      <c r="C254" s="218" t="s">
        <v>1032</v>
      </c>
      <c r="D254" s="218" t="s">
        <v>165</v>
      </c>
      <c r="E254" s="219" t="s">
        <v>3487</v>
      </c>
      <c r="F254" s="220" t="s">
        <v>3488</v>
      </c>
      <c r="G254" s="221" t="s">
        <v>1677</v>
      </c>
      <c r="H254" s="222">
        <v>1</v>
      </c>
      <c r="I254" s="223"/>
      <c r="J254" s="224">
        <f>ROUND(I254*H254,2)</f>
        <v>0</v>
      </c>
      <c r="K254" s="220" t="s">
        <v>1</v>
      </c>
      <c r="L254" s="44"/>
      <c r="M254" s="225" t="s">
        <v>1</v>
      </c>
      <c r="N254" s="226" t="s">
        <v>43</v>
      </c>
      <c r="O254" s="91"/>
      <c r="P254" s="227">
        <f>O254*H254</f>
        <v>0</v>
      </c>
      <c r="Q254" s="227">
        <v>0</v>
      </c>
      <c r="R254" s="227">
        <f>Q254*H254</f>
        <v>0</v>
      </c>
      <c r="S254" s="227">
        <v>0</v>
      </c>
      <c r="T254" s="228">
        <f>S254*H254</f>
        <v>0</v>
      </c>
      <c r="U254" s="38"/>
      <c r="V254" s="38"/>
      <c r="W254" s="38"/>
      <c r="X254" s="38"/>
      <c r="Y254" s="38"/>
      <c r="Z254" s="38"/>
      <c r="AA254" s="38"/>
      <c r="AB254" s="38"/>
      <c r="AC254" s="38"/>
      <c r="AD254" s="38"/>
      <c r="AE254" s="38"/>
      <c r="AR254" s="229" t="s">
        <v>245</v>
      </c>
      <c r="AT254" s="229" t="s">
        <v>165</v>
      </c>
      <c r="AU254" s="229" t="s">
        <v>86</v>
      </c>
      <c r="AY254" s="17" t="s">
        <v>162</v>
      </c>
      <c r="BE254" s="230">
        <f>IF(N254="základní",J254,0)</f>
        <v>0</v>
      </c>
      <c r="BF254" s="230">
        <f>IF(N254="snížená",J254,0)</f>
        <v>0</v>
      </c>
      <c r="BG254" s="230">
        <f>IF(N254="zákl. přenesená",J254,0)</f>
        <v>0</v>
      </c>
      <c r="BH254" s="230">
        <f>IF(N254="sníž. přenesená",J254,0)</f>
        <v>0</v>
      </c>
      <c r="BI254" s="230">
        <f>IF(N254="nulová",J254,0)</f>
        <v>0</v>
      </c>
      <c r="BJ254" s="17" t="s">
        <v>86</v>
      </c>
      <c r="BK254" s="230">
        <f>ROUND(I254*H254,2)</f>
        <v>0</v>
      </c>
      <c r="BL254" s="17" t="s">
        <v>245</v>
      </c>
      <c r="BM254" s="229" t="s">
        <v>1605</v>
      </c>
    </row>
    <row r="255" s="2" customFormat="1" ht="33" customHeight="1">
      <c r="A255" s="38"/>
      <c r="B255" s="39"/>
      <c r="C255" s="273" t="s">
        <v>1036</v>
      </c>
      <c r="D255" s="273" t="s">
        <v>616</v>
      </c>
      <c r="E255" s="274" t="s">
        <v>3489</v>
      </c>
      <c r="F255" s="275" t="s">
        <v>3488</v>
      </c>
      <c r="G255" s="276" t="s">
        <v>1677</v>
      </c>
      <c r="H255" s="277">
        <v>1</v>
      </c>
      <c r="I255" s="278"/>
      <c r="J255" s="279">
        <f>ROUND(I255*H255,2)</f>
        <v>0</v>
      </c>
      <c r="K255" s="275" t="s">
        <v>1</v>
      </c>
      <c r="L255" s="280"/>
      <c r="M255" s="281" t="s">
        <v>1</v>
      </c>
      <c r="N255" s="282" t="s">
        <v>43</v>
      </c>
      <c r="O255" s="91"/>
      <c r="P255" s="227">
        <f>O255*H255</f>
        <v>0</v>
      </c>
      <c r="Q255" s="227">
        <v>0</v>
      </c>
      <c r="R255" s="227">
        <f>Q255*H255</f>
        <v>0</v>
      </c>
      <c r="S255" s="227">
        <v>0</v>
      </c>
      <c r="T255" s="228">
        <f>S255*H255</f>
        <v>0</v>
      </c>
      <c r="U255" s="38"/>
      <c r="V255" s="38"/>
      <c r="W255" s="38"/>
      <c r="X255" s="38"/>
      <c r="Y255" s="38"/>
      <c r="Z255" s="38"/>
      <c r="AA255" s="38"/>
      <c r="AB255" s="38"/>
      <c r="AC255" s="38"/>
      <c r="AD255" s="38"/>
      <c r="AE255" s="38"/>
      <c r="AR255" s="229" t="s">
        <v>318</v>
      </c>
      <c r="AT255" s="229" t="s">
        <v>616</v>
      </c>
      <c r="AU255" s="229" t="s">
        <v>86</v>
      </c>
      <c r="AY255" s="17" t="s">
        <v>162</v>
      </c>
      <c r="BE255" s="230">
        <f>IF(N255="základní",J255,0)</f>
        <v>0</v>
      </c>
      <c r="BF255" s="230">
        <f>IF(N255="snížená",J255,0)</f>
        <v>0</v>
      </c>
      <c r="BG255" s="230">
        <f>IF(N255="zákl. přenesená",J255,0)</f>
        <v>0</v>
      </c>
      <c r="BH255" s="230">
        <f>IF(N255="sníž. přenesená",J255,0)</f>
        <v>0</v>
      </c>
      <c r="BI255" s="230">
        <f>IF(N255="nulová",J255,0)</f>
        <v>0</v>
      </c>
      <c r="BJ255" s="17" t="s">
        <v>86</v>
      </c>
      <c r="BK255" s="230">
        <f>ROUND(I255*H255,2)</f>
        <v>0</v>
      </c>
      <c r="BL255" s="17" t="s">
        <v>245</v>
      </c>
      <c r="BM255" s="229" t="s">
        <v>1614</v>
      </c>
    </row>
    <row r="256" s="2" customFormat="1" ht="33" customHeight="1">
      <c r="A256" s="38"/>
      <c r="B256" s="39"/>
      <c r="C256" s="218" t="s">
        <v>1042</v>
      </c>
      <c r="D256" s="218" t="s">
        <v>165</v>
      </c>
      <c r="E256" s="219" t="s">
        <v>3490</v>
      </c>
      <c r="F256" s="220" t="s">
        <v>3491</v>
      </c>
      <c r="G256" s="221" t="s">
        <v>1677</v>
      </c>
      <c r="H256" s="222">
        <v>1</v>
      </c>
      <c r="I256" s="223"/>
      <c r="J256" s="224">
        <f>ROUND(I256*H256,2)</f>
        <v>0</v>
      </c>
      <c r="K256" s="220" t="s">
        <v>1</v>
      </c>
      <c r="L256" s="44"/>
      <c r="M256" s="225" t="s">
        <v>1</v>
      </c>
      <c r="N256" s="226" t="s">
        <v>43</v>
      </c>
      <c r="O256" s="91"/>
      <c r="P256" s="227">
        <f>O256*H256</f>
        <v>0</v>
      </c>
      <c r="Q256" s="227">
        <v>0</v>
      </c>
      <c r="R256" s="227">
        <f>Q256*H256</f>
        <v>0</v>
      </c>
      <c r="S256" s="227">
        <v>0</v>
      </c>
      <c r="T256" s="228">
        <f>S256*H256</f>
        <v>0</v>
      </c>
      <c r="U256" s="38"/>
      <c r="V256" s="38"/>
      <c r="W256" s="38"/>
      <c r="X256" s="38"/>
      <c r="Y256" s="38"/>
      <c r="Z256" s="38"/>
      <c r="AA256" s="38"/>
      <c r="AB256" s="38"/>
      <c r="AC256" s="38"/>
      <c r="AD256" s="38"/>
      <c r="AE256" s="38"/>
      <c r="AR256" s="229" t="s">
        <v>245</v>
      </c>
      <c r="AT256" s="229" t="s">
        <v>165</v>
      </c>
      <c r="AU256" s="229" t="s">
        <v>86</v>
      </c>
      <c r="AY256" s="17" t="s">
        <v>162</v>
      </c>
      <c r="BE256" s="230">
        <f>IF(N256="základní",J256,0)</f>
        <v>0</v>
      </c>
      <c r="BF256" s="230">
        <f>IF(N256="snížená",J256,0)</f>
        <v>0</v>
      </c>
      <c r="BG256" s="230">
        <f>IF(N256="zákl. přenesená",J256,0)</f>
        <v>0</v>
      </c>
      <c r="BH256" s="230">
        <f>IF(N256="sníž. přenesená",J256,0)</f>
        <v>0</v>
      </c>
      <c r="BI256" s="230">
        <f>IF(N256="nulová",J256,0)</f>
        <v>0</v>
      </c>
      <c r="BJ256" s="17" t="s">
        <v>86</v>
      </c>
      <c r="BK256" s="230">
        <f>ROUND(I256*H256,2)</f>
        <v>0</v>
      </c>
      <c r="BL256" s="17" t="s">
        <v>245</v>
      </c>
      <c r="BM256" s="229" t="s">
        <v>1638</v>
      </c>
    </row>
    <row r="257" s="2" customFormat="1" ht="33" customHeight="1">
      <c r="A257" s="38"/>
      <c r="B257" s="39"/>
      <c r="C257" s="273" t="s">
        <v>1045</v>
      </c>
      <c r="D257" s="273" t="s">
        <v>616</v>
      </c>
      <c r="E257" s="274" t="s">
        <v>3492</v>
      </c>
      <c r="F257" s="275" t="s">
        <v>3491</v>
      </c>
      <c r="G257" s="276" t="s">
        <v>1677</v>
      </c>
      <c r="H257" s="277">
        <v>1</v>
      </c>
      <c r="I257" s="278"/>
      <c r="J257" s="279">
        <f>ROUND(I257*H257,2)</f>
        <v>0</v>
      </c>
      <c r="K257" s="275" t="s">
        <v>1</v>
      </c>
      <c r="L257" s="280"/>
      <c r="M257" s="281" t="s">
        <v>1</v>
      </c>
      <c r="N257" s="282" t="s">
        <v>43</v>
      </c>
      <c r="O257" s="91"/>
      <c r="P257" s="227">
        <f>O257*H257</f>
        <v>0</v>
      </c>
      <c r="Q257" s="227">
        <v>0</v>
      </c>
      <c r="R257" s="227">
        <f>Q257*H257</f>
        <v>0</v>
      </c>
      <c r="S257" s="227">
        <v>0</v>
      </c>
      <c r="T257" s="228">
        <f>S257*H257</f>
        <v>0</v>
      </c>
      <c r="U257" s="38"/>
      <c r="V257" s="38"/>
      <c r="W257" s="38"/>
      <c r="X257" s="38"/>
      <c r="Y257" s="38"/>
      <c r="Z257" s="38"/>
      <c r="AA257" s="38"/>
      <c r="AB257" s="38"/>
      <c r="AC257" s="38"/>
      <c r="AD257" s="38"/>
      <c r="AE257" s="38"/>
      <c r="AR257" s="229" t="s">
        <v>318</v>
      </c>
      <c r="AT257" s="229" t="s">
        <v>616</v>
      </c>
      <c r="AU257" s="229" t="s">
        <v>86</v>
      </c>
      <c r="AY257" s="17" t="s">
        <v>162</v>
      </c>
      <c r="BE257" s="230">
        <f>IF(N257="základní",J257,0)</f>
        <v>0</v>
      </c>
      <c r="BF257" s="230">
        <f>IF(N257="snížená",J257,0)</f>
        <v>0</v>
      </c>
      <c r="BG257" s="230">
        <f>IF(N257="zákl. přenesená",J257,0)</f>
        <v>0</v>
      </c>
      <c r="BH257" s="230">
        <f>IF(N257="sníž. přenesená",J257,0)</f>
        <v>0</v>
      </c>
      <c r="BI257" s="230">
        <f>IF(N257="nulová",J257,0)</f>
        <v>0</v>
      </c>
      <c r="BJ257" s="17" t="s">
        <v>86</v>
      </c>
      <c r="BK257" s="230">
        <f>ROUND(I257*H257,2)</f>
        <v>0</v>
      </c>
      <c r="BL257" s="17" t="s">
        <v>245</v>
      </c>
      <c r="BM257" s="229" t="s">
        <v>1647</v>
      </c>
    </row>
    <row r="258" s="2" customFormat="1" ht="24.15" customHeight="1">
      <c r="A258" s="38"/>
      <c r="B258" s="39"/>
      <c r="C258" s="218" t="s">
        <v>1050</v>
      </c>
      <c r="D258" s="218" t="s">
        <v>165</v>
      </c>
      <c r="E258" s="219" t="s">
        <v>3493</v>
      </c>
      <c r="F258" s="220" t="s">
        <v>3494</v>
      </c>
      <c r="G258" s="221" t="s">
        <v>1677</v>
      </c>
      <c r="H258" s="222">
        <v>1</v>
      </c>
      <c r="I258" s="223"/>
      <c r="J258" s="224">
        <f>ROUND(I258*H258,2)</f>
        <v>0</v>
      </c>
      <c r="K258" s="220" t="s">
        <v>1</v>
      </c>
      <c r="L258" s="44"/>
      <c r="M258" s="225" t="s">
        <v>1</v>
      </c>
      <c r="N258" s="226" t="s">
        <v>43</v>
      </c>
      <c r="O258" s="91"/>
      <c r="P258" s="227">
        <f>O258*H258</f>
        <v>0</v>
      </c>
      <c r="Q258" s="227">
        <v>0</v>
      </c>
      <c r="R258" s="227">
        <f>Q258*H258</f>
        <v>0</v>
      </c>
      <c r="S258" s="227">
        <v>0</v>
      </c>
      <c r="T258" s="228">
        <f>S258*H258</f>
        <v>0</v>
      </c>
      <c r="U258" s="38"/>
      <c r="V258" s="38"/>
      <c r="W258" s="38"/>
      <c r="X258" s="38"/>
      <c r="Y258" s="38"/>
      <c r="Z258" s="38"/>
      <c r="AA258" s="38"/>
      <c r="AB258" s="38"/>
      <c r="AC258" s="38"/>
      <c r="AD258" s="38"/>
      <c r="AE258" s="38"/>
      <c r="AR258" s="229" t="s">
        <v>245</v>
      </c>
      <c r="AT258" s="229" t="s">
        <v>165</v>
      </c>
      <c r="AU258" s="229" t="s">
        <v>86</v>
      </c>
      <c r="AY258" s="17" t="s">
        <v>162</v>
      </c>
      <c r="BE258" s="230">
        <f>IF(N258="základní",J258,0)</f>
        <v>0</v>
      </c>
      <c r="BF258" s="230">
        <f>IF(N258="snížená",J258,0)</f>
        <v>0</v>
      </c>
      <c r="BG258" s="230">
        <f>IF(N258="zákl. přenesená",J258,0)</f>
        <v>0</v>
      </c>
      <c r="BH258" s="230">
        <f>IF(N258="sníž. přenesená",J258,0)</f>
        <v>0</v>
      </c>
      <c r="BI258" s="230">
        <f>IF(N258="nulová",J258,0)</f>
        <v>0</v>
      </c>
      <c r="BJ258" s="17" t="s">
        <v>86</v>
      </c>
      <c r="BK258" s="230">
        <f>ROUND(I258*H258,2)</f>
        <v>0</v>
      </c>
      <c r="BL258" s="17" t="s">
        <v>245</v>
      </c>
      <c r="BM258" s="229" t="s">
        <v>1656</v>
      </c>
    </row>
    <row r="259" s="2" customFormat="1" ht="24.15" customHeight="1">
      <c r="A259" s="38"/>
      <c r="B259" s="39"/>
      <c r="C259" s="273" t="s">
        <v>1055</v>
      </c>
      <c r="D259" s="273" t="s">
        <v>616</v>
      </c>
      <c r="E259" s="274" t="s">
        <v>3495</v>
      </c>
      <c r="F259" s="275" t="s">
        <v>3494</v>
      </c>
      <c r="G259" s="276" t="s">
        <v>1677</v>
      </c>
      <c r="H259" s="277">
        <v>1</v>
      </c>
      <c r="I259" s="278"/>
      <c r="J259" s="279">
        <f>ROUND(I259*H259,2)</f>
        <v>0</v>
      </c>
      <c r="K259" s="275" t="s">
        <v>1</v>
      </c>
      <c r="L259" s="280"/>
      <c r="M259" s="281" t="s">
        <v>1</v>
      </c>
      <c r="N259" s="282" t="s">
        <v>43</v>
      </c>
      <c r="O259" s="91"/>
      <c r="P259" s="227">
        <f>O259*H259</f>
        <v>0</v>
      </c>
      <c r="Q259" s="227">
        <v>0</v>
      </c>
      <c r="R259" s="227">
        <f>Q259*H259</f>
        <v>0</v>
      </c>
      <c r="S259" s="227">
        <v>0</v>
      </c>
      <c r="T259" s="228">
        <f>S259*H259</f>
        <v>0</v>
      </c>
      <c r="U259" s="38"/>
      <c r="V259" s="38"/>
      <c r="W259" s="38"/>
      <c r="X259" s="38"/>
      <c r="Y259" s="38"/>
      <c r="Z259" s="38"/>
      <c r="AA259" s="38"/>
      <c r="AB259" s="38"/>
      <c r="AC259" s="38"/>
      <c r="AD259" s="38"/>
      <c r="AE259" s="38"/>
      <c r="AR259" s="229" t="s">
        <v>318</v>
      </c>
      <c r="AT259" s="229" t="s">
        <v>616</v>
      </c>
      <c r="AU259" s="229" t="s">
        <v>86</v>
      </c>
      <c r="AY259" s="17" t="s">
        <v>162</v>
      </c>
      <c r="BE259" s="230">
        <f>IF(N259="základní",J259,0)</f>
        <v>0</v>
      </c>
      <c r="BF259" s="230">
        <f>IF(N259="snížená",J259,0)</f>
        <v>0</v>
      </c>
      <c r="BG259" s="230">
        <f>IF(N259="zákl. přenesená",J259,0)</f>
        <v>0</v>
      </c>
      <c r="BH259" s="230">
        <f>IF(N259="sníž. přenesená",J259,0)</f>
        <v>0</v>
      </c>
      <c r="BI259" s="230">
        <f>IF(N259="nulová",J259,0)</f>
        <v>0</v>
      </c>
      <c r="BJ259" s="17" t="s">
        <v>86</v>
      </c>
      <c r="BK259" s="230">
        <f>ROUND(I259*H259,2)</f>
        <v>0</v>
      </c>
      <c r="BL259" s="17" t="s">
        <v>245</v>
      </c>
      <c r="BM259" s="229" t="s">
        <v>1664</v>
      </c>
    </row>
    <row r="260" s="2" customFormat="1" ht="37.8" customHeight="1">
      <c r="A260" s="38"/>
      <c r="B260" s="39"/>
      <c r="C260" s="218" t="s">
        <v>1062</v>
      </c>
      <c r="D260" s="218" t="s">
        <v>165</v>
      </c>
      <c r="E260" s="219" t="s">
        <v>3496</v>
      </c>
      <c r="F260" s="220" t="s">
        <v>3497</v>
      </c>
      <c r="G260" s="221" t="s">
        <v>1677</v>
      </c>
      <c r="H260" s="222">
        <v>1</v>
      </c>
      <c r="I260" s="223"/>
      <c r="J260" s="224">
        <f>ROUND(I260*H260,2)</f>
        <v>0</v>
      </c>
      <c r="K260" s="220" t="s">
        <v>1</v>
      </c>
      <c r="L260" s="44"/>
      <c r="M260" s="225" t="s">
        <v>1</v>
      </c>
      <c r="N260" s="226" t="s">
        <v>43</v>
      </c>
      <c r="O260" s="91"/>
      <c r="P260" s="227">
        <f>O260*H260</f>
        <v>0</v>
      </c>
      <c r="Q260" s="227">
        <v>0</v>
      </c>
      <c r="R260" s="227">
        <f>Q260*H260</f>
        <v>0</v>
      </c>
      <c r="S260" s="227">
        <v>0</v>
      </c>
      <c r="T260" s="228">
        <f>S260*H260</f>
        <v>0</v>
      </c>
      <c r="U260" s="38"/>
      <c r="V260" s="38"/>
      <c r="W260" s="38"/>
      <c r="X260" s="38"/>
      <c r="Y260" s="38"/>
      <c r="Z260" s="38"/>
      <c r="AA260" s="38"/>
      <c r="AB260" s="38"/>
      <c r="AC260" s="38"/>
      <c r="AD260" s="38"/>
      <c r="AE260" s="38"/>
      <c r="AR260" s="229" t="s">
        <v>245</v>
      </c>
      <c r="AT260" s="229" t="s">
        <v>165</v>
      </c>
      <c r="AU260" s="229" t="s">
        <v>86</v>
      </c>
      <c r="AY260" s="17" t="s">
        <v>162</v>
      </c>
      <c r="BE260" s="230">
        <f>IF(N260="základní",J260,0)</f>
        <v>0</v>
      </c>
      <c r="BF260" s="230">
        <f>IF(N260="snížená",J260,0)</f>
        <v>0</v>
      </c>
      <c r="BG260" s="230">
        <f>IF(N260="zákl. přenesená",J260,0)</f>
        <v>0</v>
      </c>
      <c r="BH260" s="230">
        <f>IF(N260="sníž. přenesená",J260,0)</f>
        <v>0</v>
      </c>
      <c r="BI260" s="230">
        <f>IF(N260="nulová",J260,0)</f>
        <v>0</v>
      </c>
      <c r="BJ260" s="17" t="s">
        <v>86</v>
      </c>
      <c r="BK260" s="230">
        <f>ROUND(I260*H260,2)</f>
        <v>0</v>
      </c>
      <c r="BL260" s="17" t="s">
        <v>245</v>
      </c>
      <c r="BM260" s="229" t="s">
        <v>1674</v>
      </c>
    </row>
    <row r="261" s="2" customFormat="1" ht="37.8" customHeight="1">
      <c r="A261" s="38"/>
      <c r="B261" s="39"/>
      <c r="C261" s="273" t="s">
        <v>1070</v>
      </c>
      <c r="D261" s="273" t="s">
        <v>616</v>
      </c>
      <c r="E261" s="274" t="s">
        <v>3498</v>
      </c>
      <c r="F261" s="275" t="s">
        <v>3497</v>
      </c>
      <c r="G261" s="276" t="s">
        <v>1677</v>
      </c>
      <c r="H261" s="277">
        <v>1</v>
      </c>
      <c r="I261" s="278"/>
      <c r="J261" s="279">
        <f>ROUND(I261*H261,2)</f>
        <v>0</v>
      </c>
      <c r="K261" s="275" t="s">
        <v>1</v>
      </c>
      <c r="L261" s="280"/>
      <c r="M261" s="281" t="s">
        <v>1</v>
      </c>
      <c r="N261" s="282" t="s">
        <v>43</v>
      </c>
      <c r="O261" s="91"/>
      <c r="P261" s="227">
        <f>O261*H261</f>
        <v>0</v>
      </c>
      <c r="Q261" s="227">
        <v>0</v>
      </c>
      <c r="R261" s="227">
        <f>Q261*H261</f>
        <v>0</v>
      </c>
      <c r="S261" s="227">
        <v>0</v>
      </c>
      <c r="T261" s="228">
        <f>S261*H261</f>
        <v>0</v>
      </c>
      <c r="U261" s="38"/>
      <c r="V261" s="38"/>
      <c r="W261" s="38"/>
      <c r="X261" s="38"/>
      <c r="Y261" s="38"/>
      <c r="Z261" s="38"/>
      <c r="AA261" s="38"/>
      <c r="AB261" s="38"/>
      <c r="AC261" s="38"/>
      <c r="AD261" s="38"/>
      <c r="AE261" s="38"/>
      <c r="AR261" s="229" t="s">
        <v>318</v>
      </c>
      <c r="AT261" s="229" t="s">
        <v>616</v>
      </c>
      <c r="AU261" s="229" t="s">
        <v>86</v>
      </c>
      <c r="AY261" s="17" t="s">
        <v>162</v>
      </c>
      <c r="BE261" s="230">
        <f>IF(N261="základní",J261,0)</f>
        <v>0</v>
      </c>
      <c r="BF261" s="230">
        <f>IF(N261="snížená",J261,0)</f>
        <v>0</v>
      </c>
      <c r="BG261" s="230">
        <f>IF(N261="zákl. přenesená",J261,0)</f>
        <v>0</v>
      </c>
      <c r="BH261" s="230">
        <f>IF(N261="sníž. přenesená",J261,0)</f>
        <v>0</v>
      </c>
      <c r="BI261" s="230">
        <f>IF(N261="nulová",J261,0)</f>
        <v>0</v>
      </c>
      <c r="BJ261" s="17" t="s">
        <v>86</v>
      </c>
      <c r="BK261" s="230">
        <f>ROUND(I261*H261,2)</f>
        <v>0</v>
      </c>
      <c r="BL261" s="17" t="s">
        <v>245</v>
      </c>
      <c r="BM261" s="229" t="s">
        <v>1684</v>
      </c>
    </row>
    <row r="262" s="2" customFormat="1" ht="16.5" customHeight="1">
      <c r="A262" s="38"/>
      <c r="B262" s="39"/>
      <c r="C262" s="218" t="s">
        <v>1074</v>
      </c>
      <c r="D262" s="218" t="s">
        <v>165</v>
      </c>
      <c r="E262" s="219" t="s">
        <v>3499</v>
      </c>
      <c r="F262" s="220" t="s">
        <v>3500</v>
      </c>
      <c r="G262" s="221" t="s">
        <v>1677</v>
      </c>
      <c r="H262" s="222">
        <v>1</v>
      </c>
      <c r="I262" s="223"/>
      <c r="J262" s="224">
        <f>ROUND(I262*H262,2)</f>
        <v>0</v>
      </c>
      <c r="K262" s="220" t="s">
        <v>1</v>
      </c>
      <c r="L262" s="44"/>
      <c r="M262" s="225" t="s">
        <v>1</v>
      </c>
      <c r="N262" s="226" t="s">
        <v>43</v>
      </c>
      <c r="O262" s="91"/>
      <c r="P262" s="227">
        <f>O262*H262</f>
        <v>0</v>
      </c>
      <c r="Q262" s="227">
        <v>0</v>
      </c>
      <c r="R262" s="227">
        <f>Q262*H262</f>
        <v>0</v>
      </c>
      <c r="S262" s="227">
        <v>0</v>
      </c>
      <c r="T262" s="228">
        <f>S262*H262</f>
        <v>0</v>
      </c>
      <c r="U262" s="38"/>
      <c r="V262" s="38"/>
      <c r="W262" s="38"/>
      <c r="X262" s="38"/>
      <c r="Y262" s="38"/>
      <c r="Z262" s="38"/>
      <c r="AA262" s="38"/>
      <c r="AB262" s="38"/>
      <c r="AC262" s="38"/>
      <c r="AD262" s="38"/>
      <c r="AE262" s="38"/>
      <c r="AR262" s="229" t="s">
        <v>245</v>
      </c>
      <c r="AT262" s="229" t="s">
        <v>165</v>
      </c>
      <c r="AU262" s="229" t="s">
        <v>86</v>
      </c>
      <c r="AY262" s="17" t="s">
        <v>162</v>
      </c>
      <c r="BE262" s="230">
        <f>IF(N262="základní",J262,0)</f>
        <v>0</v>
      </c>
      <c r="BF262" s="230">
        <f>IF(N262="snížená",J262,0)</f>
        <v>0</v>
      </c>
      <c r="BG262" s="230">
        <f>IF(N262="zákl. přenesená",J262,0)</f>
        <v>0</v>
      </c>
      <c r="BH262" s="230">
        <f>IF(N262="sníž. přenesená",J262,0)</f>
        <v>0</v>
      </c>
      <c r="BI262" s="230">
        <f>IF(N262="nulová",J262,0)</f>
        <v>0</v>
      </c>
      <c r="BJ262" s="17" t="s">
        <v>86</v>
      </c>
      <c r="BK262" s="230">
        <f>ROUND(I262*H262,2)</f>
        <v>0</v>
      </c>
      <c r="BL262" s="17" t="s">
        <v>245</v>
      </c>
      <c r="BM262" s="229" t="s">
        <v>1693</v>
      </c>
    </row>
    <row r="263" s="2" customFormat="1" ht="16.5" customHeight="1">
      <c r="A263" s="38"/>
      <c r="B263" s="39"/>
      <c r="C263" s="273" t="s">
        <v>1082</v>
      </c>
      <c r="D263" s="273" t="s">
        <v>616</v>
      </c>
      <c r="E263" s="274" t="s">
        <v>3501</v>
      </c>
      <c r="F263" s="275" t="s">
        <v>3500</v>
      </c>
      <c r="G263" s="276" t="s">
        <v>1677</v>
      </c>
      <c r="H263" s="277">
        <v>1</v>
      </c>
      <c r="I263" s="278"/>
      <c r="J263" s="279">
        <f>ROUND(I263*H263,2)</f>
        <v>0</v>
      </c>
      <c r="K263" s="275" t="s">
        <v>1</v>
      </c>
      <c r="L263" s="280"/>
      <c r="M263" s="281" t="s">
        <v>1</v>
      </c>
      <c r="N263" s="282" t="s">
        <v>43</v>
      </c>
      <c r="O263" s="91"/>
      <c r="P263" s="227">
        <f>O263*H263</f>
        <v>0</v>
      </c>
      <c r="Q263" s="227">
        <v>0</v>
      </c>
      <c r="R263" s="227">
        <f>Q263*H263</f>
        <v>0</v>
      </c>
      <c r="S263" s="227">
        <v>0</v>
      </c>
      <c r="T263" s="228">
        <f>S263*H263</f>
        <v>0</v>
      </c>
      <c r="U263" s="38"/>
      <c r="V263" s="38"/>
      <c r="W263" s="38"/>
      <c r="X263" s="38"/>
      <c r="Y263" s="38"/>
      <c r="Z263" s="38"/>
      <c r="AA263" s="38"/>
      <c r="AB263" s="38"/>
      <c r="AC263" s="38"/>
      <c r="AD263" s="38"/>
      <c r="AE263" s="38"/>
      <c r="AR263" s="229" t="s">
        <v>318</v>
      </c>
      <c r="AT263" s="229" t="s">
        <v>616</v>
      </c>
      <c r="AU263" s="229" t="s">
        <v>86</v>
      </c>
      <c r="AY263" s="17" t="s">
        <v>162</v>
      </c>
      <c r="BE263" s="230">
        <f>IF(N263="základní",J263,0)</f>
        <v>0</v>
      </c>
      <c r="BF263" s="230">
        <f>IF(N263="snížená",J263,0)</f>
        <v>0</v>
      </c>
      <c r="BG263" s="230">
        <f>IF(N263="zákl. přenesená",J263,0)</f>
        <v>0</v>
      </c>
      <c r="BH263" s="230">
        <f>IF(N263="sníž. přenesená",J263,0)</f>
        <v>0</v>
      </c>
      <c r="BI263" s="230">
        <f>IF(N263="nulová",J263,0)</f>
        <v>0</v>
      </c>
      <c r="BJ263" s="17" t="s">
        <v>86</v>
      </c>
      <c r="BK263" s="230">
        <f>ROUND(I263*H263,2)</f>
        <v>0</v>
      </c>
      <c r="BL263" s="17" t="s">
        <v>245</v>
      </c>
      <c r="BM263" s="229" t="s">
        <v>1703</v>
      </c>
    </row>
    <row r="264" s="2" customFormat="1" ht="24.15" customHeight="1">
      <c r="A264" s="38"/>
      <c r="B264" s="39"/>
      <c r="C264" s="218" t="s">
        <v>1087</v>
      </c>
      <c r="D264" s="218" t="s">
        <v>165</v>
      </c>
      <c r="E264" s="219" t="s">
        <v>3502</v>
      </c>
      <c r="F264" s="220" t="s">
        <v>3503</v>
      </c>
      <c r="G264" s="221" t="s">
        <v>3365</v>
      </c>
      <c r="H264" s="222">
        <v>20</v>
      </c>
      <c r="I264" s="223"/>
      <c r="J264" s="224">
        <f>ROUND(I264*H264,2)</f>
        <v>0</v>
      </c>
      <c r="K264" s="220" t="s">
        <v>1</v>
      </c>
      <c r="L264" s="44"/>
      <c r="M264" s="225" t="s">
        <v>1</v>
      </c>
      <c r="N264" s="226" t="s">
        <v>43</v>
      </c>
      <c r="O264" s="91"/>
      <c r="P264" s="227">
        <f>O264*H264</f>
        <v>0</v>
      </c>
      <c r="Q264" s="227">
        <v>0</v>
      </c>
      <c r="R264" s="227">
        <f>Q264*H264</f>
        <v>0</v>
      </c>
      <c r="S264" s="227">
        <v>0</v>
      </c>
      <c r="T264" s="228">
        <f>S264*H264</f>
        <v>0</v>
      </c>
      <c r="U264" s="38"/>
      <c r="V264" s="38"/>
      <c r="W264" s="38"/>
      <c r="X264" s="38"/>
      <c r="Y264" s="38"/>
      <c r="Z264" s="38"/>
      <c r="AA264" s="38"/>
      <c r="AB264" s="38"/>
      <c r="AC264" s="38"/>
      <c r="AD264" s="38"/>
      <c r="AE264" s="38"/>
      <c r="AR264" s="229" t="s">
        <v>245</v>
      </c>
      <c r="AT264" s="229" t="s">
        <v>165</v>
      </c>
      <c r="AU264" s="229" t="s">
        <v>86</v>
      </c>
      <c r="AY264" s="17" t="s">
        <v>162</v>
      </c>
      <c r="BE264" s="230">
        <f>IF(N264="základní",J264,0)</f>
        <v>0</v>
      </c>
      <c r="BF264" s="230">
        <f>IF(N264="snížená",J264,0)</f>
        <v>0</v>
      </c>
      <c r="BG264" s="230">
        <f>IF(N264="zákl. přenesená",J264,0)</f>
        <v>0</v>
      </c>
      <c r="BH264" s="230">
        <f>IF(N264="sníž. přenesená",J264,0)</f>
        <v>0</v>
      </c>
      <c r="BI264" s="230">
        <f>IF(N264="nulová",J264,0)</f>
        <v>0</v>
      </c>
      <c r="BJ264" s="17" t="s">
        <v>86</v>
      </c>
      <c r="BK264" s="230">
        <f>ROUND(I264*H264,2)</f>
        <v>0</v>
      </c>
      <c r="BL264" s="17" t="s">
        <v>245</v>
      </c>
      <c r="BM264" s="229" t="s">
        <v>1711</v>
      </c>
    </row>
    <row r="265" s="2" customFormat="1" ht="24.15" customHeight="1">
      <c r="A265" s="38"/>
      <c r="B265" s="39"/>
      <c r="C265" s="273" t="s">
        <v>1091</v>
      </c>
      <c r="D265" s="273" t="s">
        <v>616</v>
      </c>
      <c r="E265" s="274" t="s">
        <v>3504</v>
      </c>
      <c r="F265" s="275" t="s">
        <v>3503</v>
      </c>
      <c r="G265" s="276" t="s">
        <v>3365</v>
      </c>
      <c r="H265" s="277">
        <v>20</v>
      </c>
      <c r="I265" s="278"/>
      <c r="J265" s="279">
        <f>ROUND(I265*H265,2)</f>
        <v>0</v>
      </c>
      <c r="K265" s="275" t="s">
        <v>1</v>
      </c>
      <c r="L265" s="280"/>
      <c r="M265" s="281" t="s">
        <v>1</v>
      </c>
      <c r="N265" s="282" t="s">
        <v>43</v>
      </c>
      <c r="O265" s="91"/>
      <c r="P265" s="227">
        <f>O265*H265</f>
        <v>0</v>
      </c>
      <c r="Q265" s="227">
        <v>0</v>
      </c>
      <c r="R265" s="227">
        <f>Q265*H265</f>
        <v>0</v>
      </c>
      <c r="S265" s="227">
        <v>0</v>
      </c>
      <c r="T265" s="228">
        <f>S265*H265</f>
        <v>0</v>
      </c>
      <c r="U265" s="38"/>
      <c r="V265" s="38"/>
      <c r="W265" s="38"/>
      <c r="X265" s="38"/>
      <c r="Y265" s="38"/>
      <c r="Z265" s="38"/>
      <c r="AA265" s="38"/>
      <c r="AB265" s="38"/>
      <c r="AC265" s="38"/>
      <c r="AD265" s="38"/>
      <c r="AE265" s="38"/>
      <c r="AR265" s="229" t="s">
        <v>318</v>
      </c>
      <c r="AT265" s="229" t="s">
        <v>616</v>
      </c>
      <c r="AU265" s="229" t="s">
        <v>86</v>
      </c>
      <c r="AY265" s="17" t="s">
        <v>162</v>
      </c>
      <c r="BE265" s="230">
        <f>IF(N265="základní",J265,0)</f>
        <v>0</v>
      </c>
      <c r="BF265" s="230">
        <f>IF(N265="snížená",J265,0)</f>
        <v>0</v>
      </c>
      <c r="BG265" s="230">
        <f>IF(N265="zákl. přenesená",J265,0)</f>
        <v>0</v>
      </c>
      <c r="BH265" s="230">
        <f>IF(N265="sníž. přenesená",J265,0)</f>
        <v>0</v>
      </c>
      <c r="BI265" s="230">
        <f>IF(N265="nulová",J265,0)</f>
        <v>0</v>
      </c>
      <c r="BJ265" s="17" t="s">
        <v>86</v>
      </c>
      <c r="BK265" s="230">
        <f>ROUND(I265*H265,2)</f>
        <v>0</v>
      </c>
      <c r="BL265" s="17" t="s">
        <v>245</v>
      </c>
      <c r="BM265" s="229" t="s">
        <v>1719</v>
      </c>
    </row>
    <row r="266" s="2" customFormat="1" ht="24.15" customHeight="1">
      <c r="A266" s="38"/>
      <c r="B266" s="39"/>
      <c r="C266" s="218" t="s">
        <v>1097</v>
      </c>
      <c r="D266" s="218" t="s">
        <v>165</v>
      </c>
      <c r="E266" s="219" t="s">
        <v>3505</v>
      </c>
      <c r="F266" s="220" t="s">
        <v>3506</v>
      </c>
      <c r="G266" s="221" t="s">
        <v>616</v>
      </c>
      <c r="H266" s="222">
        <v>1</v>
      </c>
      <c r="I266" s="223"/>
      <c r="J266" s="224">
        <f>ROUND(I266*H266,2)</f>
        <v>0</v>
      </c>
      <c r="K266" s="220" t="s">
        <v>1</v>
      </c>
      <c r="L266" s="44"/>
      <c r="M266" s="225" t="s">
        <v>1</v>
      </c>
      <c r="N266" s="226" t="s">
        <v>43</v>
      </c>
      <c r="O266" s="91"/>
      <c r="P266" s="227">
        <f>O266*H266</f>
        <v>0</v>
      </c>
      <c r="Q266" s="227">
        <v>0</v>
      </c>
      <c r="R266" s="227">
        <f>Q266*H266</f>
        <v>0</v>
      </c>
      <c r="S266" s="227">
        <v>0</v>
      </c>
      <c r="T266" s="228">
        <f>S266*H266</f>
        <v>0</v>
      </c>
      <c r="U266" s="38"/>
      <c r="V266" s="38"/>
      <c r="W266" s="38"/>
      <c r="X266" s="38"/>
      <c r="Y266" s="38"/>
      <c r="Z266" s="38"/>
      <c r="AA266" s="38"/>
      <c r="AB266" s="38"/>
      <c r="AC266" s="38"/>
      <c r="AD266" s="38"/>
      <c r="AE266" s="38"/>
      <c r="AR266" s="229" t="s">
        <v>245</v>
      </c>
      <c r="AT266" s="229" t="s">
        <v>165</v>
      </c>
      <c r="AU266" s="229" t="s">
        <v>86</v>
      </c>
      <c r="AY266" s="17" t="s">
        <v>162</v>
      </c>
      <c r="BE266" s="230">
        <f>IF(N266="základní",J266,0)</f>
        <v>0</v>
      </c>
      <c r="BF266" s="230">
        <f>IF(N266="snížená",J266,0)</f>
        <v>0</v>
      </c>
      <c r="BG266" s="230">
        <f>IF(N266="zákl. přenesená",J266,0)</f>
        <v>0</v>
      </c>
      <c r="BH266" s="230">
        <f>IF(N266="sníž. přenesená",J266,0)</f>
        <v>0</v>
      </c>
      <c r="BI266" s="230">
        <f>IF(N266="nulová",J266,0)</f>
        <v>0</v>
      </c>
      <c r="BJ266" s="17" t="s">
        <v>86</v>
      </c>
      <c r="BK266" s="230">
        <f>ROUND(I266*H266,2)</f>
        <v>0</v>
      </c>
      <c r="BL266" s="17" t="s">
        <v>245</v>
      </c>
      <c r="BM266" s="229" t="s">
        <v>1727</v>
      </c>
    </row>
    <row r="267" s="2" customFormat="1" ht="24.15" customHeight="1">
      <c r="A267" s="38"/>
      <c r="B267" s="39"/>
      <c r="C267" s="273" t="s">
        <v>1102</v>
      </c>
      <c r="D267" s="273" t="s">
        <v>616</v>
      </c>
      <c r="E267" s="274" t="s">
        <v>3507</v>
      </c>
      <c r="F267" s="275" t="s">
        <v>3506</v>
      </c>
      <c r="G267" s="276" t="s">
        <v>616</v>
      </c>
      <c r="H267" s="277">
        <v>1</v>
      </c>
      <c r="I267" s="278"/>
      <c r="J267" s="279">
        <f>ROUND(I267*H267,2)</f>
        <v>0</v>
      </c>
      <c r="K267" s="275" t="s">
        <v>1</v>
      </c>
      <c r="L267" s="280"/>
      <c r="M267" s="281" t="s">
        <v>1</v>
      </c>
      <c r="N267" s="282" t="s">
        <v>43</v>
      </c>
      <c r="O267" s="91"/>
      <c r="P267" s="227">
        <f>O267*H267</f>
        <v>0</v>
      </c>
      <c r="Q267" s="227">
        <v>0</v>
      </c>
      <c r="R267" s="227">
        <f>Q267*H267</f>
        <v>0</v>
      </c>
      <c r="S267" s="227">
        <v>0</v>
      </c>
      <c r="T267" s="228">
        <f>S267*H267</f>
        <v>0</v>
      </c>
      <c r="U267" s="38"/>
      <c r="V267" s="38"/>
      <c r="W267" s="38"/>
      <c r="X267" s="38"/>
      <c r="Y267" s="38"/>
      <c r="Z267" s="38"/>
      <c r="AA267" s="38"/>
      <c r="AB267" s="38"/>
      <c r="AC267" s="38"/>
      <c r="AD267" s="38"/>
      <c r="AE267" s="38"/>
      <c r="AR267" s="229" t="s">
        <v>318</v>
      </c>
      <c r="AT267" s="229" t="s">
        <v>616</v>
      </c>
      <c r="AU267" s="229" t="s">
        <v>86</v>
      </c>
      <c r="AY267" s="17" t="s">
        <v>162</v>
      </c>
      <c r="BE267" s="230">
        <f>IF(N267="základní",J267,0)</f>
        <v>0</v>
      </c>
      <c r="BF267" s="230">
        <f>IF(N267="snížená",J267,0)</f>
        <v>0</v>
      </c>
      <c r="BG267" s="230">
        <f>IF(N267="zákl. přenesená",J267,0)</f>
        <v>0</v>
      </c>
      <c r="BH267" s="230">
        <f>IF(N267="sníž. přenesená",J267,0)</f>
        <v>0</v>
      </c>
      <c r="BI267" s="230">
        <f>IF(N267="nulová",J267,0)</f>
        <v>0</v>
      </c>
      <c r="BJ267" s="17" t="s">
        <v>86</v>
      </c>
      <c r="BK267" s="230">
        <f>ROUND(I267*H267,2)</f>
        <v>0</v>
      </c>
      <c r="BL267" s="17" t="s">
        <v>245</v>
      </c>
      <c r="BM267" s="229" t="s">
        <v>1735</v>
      </c>
    </row>
    <row r="268" s="2" customFormat="1" ht="33" customHeight="1">
      <c r="A268" s="38"/>
      <c r="B268" s="39"/>
      <c r="C268" s="218" t="s">
        <v>1106</v>
      </c>
      <c r="D268" s="218" t="s">
        <v>165</v>
      </c>
      <c r="E268" s="219" t="s">
        <v>3508</v>
      </c>
      <c r="F268" s="220" t="s">
        <v>3464</v>
      </c>
      <c r="G268" s="221" t="s">
        <v>3365</v>
      </c>
      <c r="H268" s="222">
        <v>25</v>
      </c>
      <c r="I268" s="223"/>
      <c r="J268" s="224">
        <f>ROUND(I268*H268,2)</f>
        <v>0</v>
      </c>
      <c r="K268" s="220" t="s">
        <v>1</v>
      </c>
      <c r="L268" s="44"/>
      <c r="M268" s="225" t="s">
        <v>1</v>
      </c>
      <c r="N268" s="226" t="s">
        <v>43</v>
      </c>
      <c r="O268" s="91"/>
      <c r="P268" s="227">
        <f>O268*H268</f>
        <v>0</v>
      </c>
      <c r="Q268" s="227">
        <v>0</v>
      </c>
      <c r="R268" s="227">
        <f>Q268*H268</f>
        <v>0</v>
      </c>
      <c r="S268" s="227">
        <v>0</v>
      </c>
      <c r="T268" s="228">
        <f>S268*H268</f>
        <v>0</v>
      </c>
      <c r="U268" s="38"/>
      <c r="V268" s="38"/>
      <c r="W268" s="38"/>
      <c r="X268" s="38"/>
      <c r="Y268" s="38"/>
      <c r="Z268" s="38"/>
      <c r="AA268" s="38"/>
      <c r="AB268" s="38"/>
      <c r="AC268" s="38"/>
      <c r="AD268" s="38"/>
      <c r="AE268" s="38"/>
      <c r="AR268" s="229" t="s">
        <v>245</v>
      </c>
      <c r="AT268" s="229" t="s">
        <v>165</v>
      </c>
      <c r="AU268" s="229" t="s">
        <v>86</v>
      </c>
      <c r="AY268" s="17" t="s">
        <v>162</v>
      </c>
      <c r="BE268" s="230">
        <f>IF(N268="základní",J268,0)</f>
        <v>0</v>
      </c>
      <c r="BF268" s="230">
        <f>IF(N268="snížená",J268,0)</f>
        <v>0</v>
      </c>
      <c r="BG268" s="230">
        <f>IF(N268="zákl. přenesená",J268,0)</f>
        <v>0</v>
      </c>
      <c r="BH268" s="230">
        <f>IF(N268="sníž. přenesená",J268,0)</f>
        <v>0</v>
      </c>
      <c r="BI268" s="230">
        <f>IF(N268="nulová",J268,0)</f>
        <v>0</v>
      </c>
      <c r="BJ268" s="17" t="s">
        <v>86</v>
      </c>
      <c r="BK268" s="230">
        <f>ROUND(I268*H268,2)</f>
        <v>0</v>
      </c>
      <c r="BL268" s="17" t="s">
        <v>245</v>
      </c>
      <c r="BM268" s="229" t="s">
        <v>1743</v>
      </c>
    </row>
    <row r="269" s="2" customFormat="1" ht="33" customHeight="1">
      <c r="A269" s="38"/>
      <c r="B269" s="39"/>
      <c r="C269" s="273" t="s">
        <v>1110</v>
      </c>
      <c r="D269" s="273" t="s">
        <v>616</v>
      </c>
      <c r="E269" s="274" t="s">
        <v>3509</v>
      </c>
      <c r="F269" s="275" t="s">
        <v>3464</v>
      </c>
      <c r="G269" s="276" t="s">
        <v>3365</v>
      </c>
      <c r="H269" s="277">
        <v>25</v>
      </c>
      <c r="I269" s="278"/>
      <c r="J269" s="279">
        <f>ROUND(I269*H269,2)</f>
        <v>0</v>
      </c>
      <c r="K269" s="275" t="s">
        <v>1</v>
      </c>
      <c r="L269" s="280"/>
      <c r="M269" s="281" t="s">
        <v>1</v>
      </c>
      <c r="N269" s="282" t="s">
        <v>43</v>
      </c>
      <c r="O269" s="91"/>
      <c r="P269" s="227">
        <f>O269*H269</f>
        <v>0</v>
      </c>
      <c r="Q269" s="227">
        <v>0</v>
      </c>
      <c r="R269" s="227">
        <f>Q269*H269</f>
        <v>0</v>
      </c>
      <c r="S269" s="227">
        <v>0</v>
      </c>
      <c r="T269" s="228">
        <f>S269*H269</f>
        <v>0</v>
      </c>
      <c r="U269" s="38"/>
      <c r="V269" s="38"/>
      <c r="W269" s="38"/>
      <c r="X269" s="38"/>
      <c r="Y269" s="38"/>
      <c r="Z269" s="38"/>
      <c r="AA269" s="38"/>
      <c r="AB269" s="38"/>
      <c r="AC269" s="38"/>
      <c r="AD269" s="38"/>
      <c r="AE269" s="38"/>
      <c r="AR269" s="229" t="s">
        <v>318</v>
      </c>
      <c r="AT269" s="229" t="s">
        <v>616</v>
      </c>
      <c r="AU269" s="229" t="s">
        <v>86</v>
      </c>
      <c r="AY269" s="17" t="s">
        <v>162</v>
      </c>
      <c r="BE269" s="230">
        <f>IF(N269="základní",J269,0)</f>
        <v>0</v>
      </c>
      <c r="BF269" s="230">
        <f>IF(N269="snížená",J269,0)</f>
        <v>0</v>
      </c>
      <c r="BG269" s="230">
        <f>IF(N269="zákl. přenesená",J269,0)</f>
        <v>0</v>
      </c>
      <c r="BH269" s="230">
        <f>IF(N269="sníž. přenesená",J269,0)</f>
        <v>0</v>
      </c>
      <c r="BI269" s="230">
        <f>IF(N269="nulová",J269,0)</f>
        <v>0</v>
      </c>
      <c r="BJ269" s="17" t="s">
        <v>86</v>
      </c>
      <c r="BK269" s="230">
        <f>ROUND(I269*H269,2)</f>
        <v>0</v>
      </c>
      <c r="BL269" s="17" t="s">
        <v>245</v>
      </c>
      <c r="BM269" s="229" t="s">
        <v>1751</v>
      </c>
    </row>
    <row r="270" s="2" customFormat="1" ht="16.5" customHeight="1">
      <c r="A270" s="38"/>
      <c r="B270" s="39"/>
      <c r="C270" s="218" t="s">
        <v>1116</v>
      </c>
      <c r="D270" s="218" t="s">
        <v>165</v>
      </c>
      <c r="E270" s="219" t="s">
        <v>3510</v>
      </c>
      <c r="F270" s="220" t="s">
        <v>3380</v>
      </c>
      <c r="G270" s="221" t="s">
        <v>1864</v>
      </c>
      <c r="H270" s="222">
        <v>90</v>
      </c>
      <c r="I270" s="223"/>
      <c r="J270" s="224">
        <f>ROUND(I270*H270,2)</f>
        <v>0</v>
      </c>
      <c r="K270" s="220" t="s">
        <v>1</v>
      </c>
      <c r="L270" s="44"/>
      <c r="M270" s="225" t="s">
        <v>1</v>
      </c>
      <c r="N270" s="226" t="s">
        <v>43</v>
      </c>
      <c r="O270" s="91"/>
      <c r="P270" s="227">
        <f>O270*H270</f>
        <v>0</v>
      </c>
      <c r="Q270" s="227">
        <v>0</v>
      </c>
      <c r="R270" s="227">
        <f>Q270*H270</f>
        <v>0</v>
      </c>
      <c r="S270" s="227">
        <v>0</v>
      </c>
      <c r="T270" s="228">
        <f>S270*H270</f>
        <v>0</v>
      </c>
      <c r="U270" s="38"/>
      <c r="V270" s="38"/>
      <c r="W270" s="38"/>
      <c r="X270" s="38"/>
      <c r="Y270" s="38"/>
      <c r="Z270" s="38"/>
      <c r="AA270" s="38"/>
      <c r="AB270" s="38"/>
      <c r="AC270" s="38"/>
      <c r="AD270" s="38"/>
      <c r="AE270" s="38"/>
      <c r="AR270" s="229" t="s">
        <v>245</v>
      </c>
      <c r="AT270" s="229" t="s">
        <v>165</v>
      </c>
      <c r="AU270" s="229" t="s">
        <v>86</v>
      </c>
      <c r="AY270" s="17" t="s">
        <v>162</v>
      </c>
      <c r="BE270" s="230">
        <f>IF(N270="základní",J270,0)</f>
        <v>0</v>
      </c>
      <c r="BF270" s="230">
        <f>IF(N270="snížená",J270,0)</f>
        <v>0</v>
      </c>
      <c r="BG270" s="230">
        <f>IF(N270="zákl. přenesená",J270,0)</f>
        <v>0</v>
      </c>
      <c r="BH270" s="230">
        <f>IF(N270="sníž. přenesená",J270,0)</f>
        <v>0</v>
      </c>
      <c r="BI270" s="230">
        <f>IF(N270="nulová",J270,0)</f>
        <v>0</v>
      </c>
      <c r="BJ270" s="17" t="s">
        <v>86</v>
      </c>
      <c r="BK270" s="230">
        <f>ROUND(I270*H270,2)</f>
        <v>0</v>
      </c>
      <c r="BL270" s="17" t="s">
        <v>245</v>
      </c>
      <c r="BM270" s="229" t="s">
        <v>1759</v>
      </c>
    </row>
    <row r="271" s="2" customFormat="1" ht="16.5" customHeight="1">
      <c r="A271" s="38"/>
      <c r="B271" s="39"/>
      <c r="C271" s="273" t="s">
        <v>1122</v>
      </c>
      <c r="D271" s="273" t="s">
        <v>616</v>
      </c>
      <c r="E271" s="274" t="s">
        <v>3511</v>
      </c>
      <c r="F271" s="275" t="s">
        <v>3380</v>
      </c>
      <c r="G271" s="276" t="s">
        <v>1864</v>
      </c>
      <c r="H271" s="277">
        <v>90</v>
      </c>
      <c r="I271" s="278"/>
      <c r="J271" s="279">
        <f>ROUND(I271*H271,2)</f>
        <v>0</v>
      </c>
      <c r="K271" s="275" t="s">
        <v>1</v>
      </c>
      <c r="L271" s="280"/>
      <c r="M271" s="281" t="s">
        <v>1</v>
      </c>
      <c r="N271" s="282" t="s">
        <v>43</v>
      </c>
      <c r="O271" s="91"/>
      <c r="P271" s="227">
        <f>O271*H271</f>
        <v>0</v>
      </c>
      <c r="Q271" s="227">
        <v>0</v>
      </c>
      <c r="R271" s="227">
        <f>Q271*H271</f>
        <v>0</v>
      </c>
      <c r="S271" s="227">
        <v>0</v>
      </c>
      <c r="T271" s="228">
        <f>S271*H271</f>
        <v>0</v>
      </c>
      <c r="U271" s="38"/>
      <c r="V271" s="38"/>
      <c r="W271" s="38"/>
      <c r="X271" s="38"/>
      <c r="Y271" s="38"/>
      <c r="Z271" s="38"/>
      <c r="AA271" s="38"/>
      <c r="AB271" s="38"/>
      <c r="AC271" s="38"/>
      <c r="AD271" s="38"/>
      <c r="AE271" s="38"/>
      <c r="AR271" s="229" t="s">
        <v>318</v>
      </c>
      <c r="AT271" s="229" t="s">
        <v>616</v>
      </c>
      <c r="AU271" s="229" t="s">
        <v>86</v>
      </c>
      <c r="AY271" s="17" t="s">
        <v>162</v>
      </c>
      <c r="BE271" s="230">
        <f>IF(N271="základní",J271,0)</f>
        <v>0</v>
      </c>
      <c r="BF271" s="230">
        <f>IF(N271="snížená",J271,0)</f>
        <v>0</v>
      </c>
      <c r="BG271" s="230">
        <f>IF(N271="zákl. přenesená",J271,0)</f>
        <v>0</v>
      </c>
      <c r="BH271" s="230">
        <f>IF(N271="sníž. přenesená",J271,0)</f>
        <v>0</v>
      </c>
      <c r="BI271" s="230">
        <f>IF(N271="nulová",J271,0)</f>
        <v>0</v>
      </c>
      <c r="BJ271" s="17" t="s">
        <v>86</v>
      </c>
      <c r="BK271" s="230">
        <f>ROUND(I271*H271,2)</f>
        <v>0</v>
      </c>
      <c r="BL271" s="17" t="s">
        <v>245</v>
      </c>
      <c r="BM271" s="229" t="s">
        <v>1767</v>
      </c>
    </row>
    <row r="272" s="12" customFormat="1" ht="22.8" customHeight="1">
      <c r="A272" s="12"/>
      <c r="B272" s="202"/>
      <c r="C272" s="203"/>
      <c r="D272" s="204" t="s">
        <v>77</v>
      </c>
      <c r="E272" s="216" t="s">
        <v>191</v>
      </c>
      <c r="F272" s="216" t="s">
        <v>3512</v>
      </c>
      <c r="G272" s="203"/>
      <c r="H272" s="203"/>
      <c r="I272" s="206"/>
      <c r="J272" s="217">
        <f>BK272</f>
        <v>0</v>
      </c>
      <c r="K272" s="203"/>
      <c r="L272" s="208"/>
      <c r="M272" s="209"/>
      <c r="N272" s="210"/>
      <c r="O272" s="210"/>
      <c r="P272" s="211">
        <v>0</v>
      </c>
      <c r="Q272" s="210"/>
      <c r="R272" s="211">
        <v>0</v>
      </c>
      <c r="S272" s="210"/>
      <c r="T272" s="212">
        <v>0</v>
      </c>
      <c r="U272" s="12"/>
      <c r="V272" s="12"/>
      <c r="W272" s="12"/>
      <c r="X272" s="12"/>
      <c r="Y272" s="12"/>
      <c r="Z272" s="12"/>
      <c r="AA272" s="12"/>
      <c r="AB272" s="12"/>
      <c r="AC272" s="12"/>
      <c r="AD272" s="12"/>
      <c r="AE272" s="12"/>
      <c r="AR272" s="213" t="s">
        <v>88</v>
      </c>
      <c r="AT272" s="214" t="s">
        <v>77</v>
      </c>
      <c r="AU272" s="214" t="s">
        <v>86</v>
      </c>
      <c r="AY272" s="213" t="s">
        <v>162</v>
      </c>
      <c r="BK272" s="215">
        <v>0</v>
      </c>
    </row>
    <row r="273" s="12" customFormat="1" ht="25.92" customHeight="1">
      <c r="A273" s="12"/>
      <c r="B273" s="202"/>
      <c r="C273" s="203"/>
      <c r="D273" s="204" t="s">
        <v>77</v>
      </c>
      <c r="E273" s="205" t="s">
        <v>3513</v>
      </c>
      <c r="F273" s="205" t="s">
        <v>3514</v>
      </c>
      <c r="G273" s="203"/>
      <c r="H273" s="203"/>
      <c r="I273" s="206"/>
      <c r="J273" s="207">
        <f>BK273</f>
        <v>0</v>
      </c>
      <c r="K273" s="203"/>
      <c r="L273" s="208"/>
      <c r="M273" s="209"/>
      <c r="N273" s="210"/>
      <c r="O273" s="210"/>
      <c r="P273" s="211">
        <f>SUM(P274:P284)</f>
        <v>0</v>
      </c>
      <c r="Q273" s="210"/>
      <c r="R273" s="211">
        <f>SUM(R274:R284)</f>
        <v>0.00027999999999999998</v>
      </c>
      <c r="S273" s="210"/>
      <c r="T273" s="212">
        <f>SUM(T274:T284)</f>
        <v>0</v>
      </c>
      <c r="U273" s="12"/>
      <c r="V273" s="12"/>
      <c r="W273" s="12"/>
      <c r="X273" s="12"/>
      <c r="Y273" s="12"/>
      <c r="Z273" s="12"/>
      <c r="AA273" s="12"/>
      <c r="AB273" s="12"/>
      <c r="AC273" s="12"/>
      <c r="AD273" s="12"/>
      <c r="AE273" s="12"/>
      <c r="AR273" s="213" t="s">
        <v>88</v>
      </c>
      <c r="AT273" s="214" t="s">
        <v>77</v>
      </c>
      <c r="AU273" s="214" t="s">
        <v>78</v>
      </c>
      <c r="AY273" s="213" t="s">
        <v>162</v>
      </c>
      <c r="BK273" s="215">
        <f>SUM(BK274:BK284)</f>
        <v>0</v>
      </c>
    </row>
    <row r="274" s="2" customFormat="1" ht="24.15" customHeight="1">
      <c r="A274" s="38"/>
      <c r="B274" s="39"/>
      <c r="C274" s="218" t="s">
        <v>1126</v>
      </c>
      <c r="D274" s="218" t="s">
        <v>165</v>
      </c>
      <c r="E274" s="219" t="s">
        <v>3515</v>
      </c>
      <c r="F274" s="220" t="s">
        <v>3516</v>
      </c>
      <c r="G274" s="221" t="s">
        <v>1677</v>
      </c>
      <c r="H274" s="222">
        <v>1</v>
      </c>
      <c r="I274" s="223"/>
      <c r="J274" s="224">
        <f>ROUND(I274*H274,2)</f>
        <v>0</v>
      </c>
      <c r="K274" s="220" t="s">
        <v>1</v>
      </c>
      <c r="L274" s="44"/>
      <c r="M274" s="225" t="s">
        <v>1</v>
      </c>
      <c r="N274" s="226" t="s">
        <v>43</v>
      </c>
      <c r="O274" s="91"/>
      <c r="P274" s="227">
        <f>O274*H274</f>
        <v>0</v>
      </c>
      <c r="Q274" s="227">
        <v>0</v>
      </c>
      <c r="R274" s="227">
        <f>Q274*H274</f>
        <v>0</v>
      </c>
      <c r="S274" s="227">
        <v>0</v>
      </c>
      <c r="T274" s="228">
        <f>S274*H274</f>
        <v>0</v>
      </c>
      <c r="U274" s="38"/>
      <c r="V274" s="38"/>
      <c r="W274" s="38"/>
      <c r="X274" s="38"/>
      <c r="Y274" s="38"/>
      <c r="Z274" s="38"/>
      <c r="AA274" s="38"/>
      <c r="AB274" s="38"/>
      <c r="AC274" s="38"/>
      <c r="AD274" s="38"/>
      <c r="AE274" s="38"/>
      <c r="AR274" s="229" t="s">
        <v>245</v>
      </c>
      <c r="AT274" s="229" t="s">
        <v>165</v>
      </c>
      <c r="AU274" s="229" t="s">
        <v>86</v>
      </c>
      <c r="AY274" s="17" t="s">
        <v>162</v>
      </c>
      <c r="BE274" s="230">
        <f>IF(N274="základní",J274,0)</f>
        <v>0</v>
      </c>
      <c r="BF274" s="230">
        <f>IF(N274="snížená",J274,0)</f>
        <v>0</v>
      </c>
      <c r="BG274" s="230">
        <f>IF(N274="zákl. přenesená",J274,0)</f>
        <v>0</v>
      </c>
      <c r="BH274" s="230">
        <f>IF(N274="sníž. přenesená",J274,0)</f>
        <v>0</v>
      </c>
      <c r="BI274" s="230">
        <f>IF(N274="nulová",J274,0)</f>
        <v>0</v>
      </c>
      <c r="BJ274" s="17" t="s">
        <v>86</v>
      </c>
      <c r="BK274" s="230">
        <f>ROUND(I274*H274,2)</f>
        <v>0</v>
      </c>
      <c r="BL274" s="17" t="s">
        <v>245</v>
      </c>
      <c r="BM274" s="229" t="s">
        <v>1775</v>
      </c>
    </row>
    <row r="275" s="2" customFormat="1" ht="24.15" customHeight="1">
      <c r="A275" s="38"/>
      <c r="B275" s="39"/>
      <c r="C275" s="273" t="s">
        <v>1131</v>
      </c>
      <c r="D275" s="273" t="s">
        <v>616</v>
      </c>
      <c r="E275" s="274" t="s">
        <v>3517</v>
      </c>
      <c r="F275" s="275" t="s">
        <v>3516</v>
      </c>
      <c r="G275" s="276" t="s">
        <v>1677</v>
      </c>
      <c r="H275" s="277">
        <v>1</v>
      </c>
      <c r="I275" s="278"/>
      <c r="J275" s="279">
        <f>ROUND(I275*H275,2)</f>
        <v>0</v>
      </c>
      <c r="K275" s="275" t="s">
        <v>1</v>
      </c>
      <c r="L275" s="280"/>
      <c r="M275" s="281" t="s">
        <v>1</v>
      </c>
      <c r="N275" s="282" t="s">
        <v>43</v>
      </c>
      <c r="O275" s="91"/>
      <c r="P275" s="227">
        <f>O275*H275</f>
        <v>0</v>
      </c>
      <c r="Q275" s="227">
        <v>0</v>
      </c>
      <c r="R275" s="227">
        <f>Q275*H275</f>
        <v>0</v>
      </c>
      <c r="S275" s="227">
        <v>0</v>
      </c>
      <c r="T275" s="228">
        <f>S275*H275</f>
        <v>0</v>
      </c>
      <c r="U275" s="38"/>
      <c r="V275" s="38"/>
      <c r="W275" s="38"/>
      <c r="X275" s="38"/>
      <c r="Y275" s="38"/>
      <c r="Z275" s="38"/>
      <c r="AA275" s="38"/>
      <c r="AB275" s="38"/>
      <c r="AC275" s="38"/>
      <c r="AD275" s="38"/>
      <c r="AE275" s="38"/>
      <c r="AR275" s="229" t="s">
        <v>318</v>
      </c>
      <c r="AT275" s="229" t="s">
        <v>616</v>
      </c>
      <c r="AU275" s="229" t="s">
        <v>86</v>
      </c>
      <c r="AY275" s="17" t="s">
        <v>162</v>
      </c>
      <c r="BE275" s="230">
        <f>IF(N275="základní",J275,0)</f>
        <v>0</v>
      </c>
      <c r="BF275" s="230">
        <f>IF(N275="snížená",J275,0)</f>
        <v>0</v>
      </c>
      <c r="BG275" s="230">
        <f>IF(N275="zákl. přenesená",J275,0)</f>
        <v>0</v>
      </c>
      <c r="BH275" s="230">
        <f>IF(N275="sníž. přenesená",J275,0)</f>
        <v>0</v>
      </c>
      <c r="BI275" s="230">
        <f>IF(N275="nulová",J275,0)</f>
        <v>0</v>
      </c>
      <c r="BJ275" s="17" t="s">
        <v>86</v>
      </c>
      <c r="BK275" s="230">
        <f>ROUND(I275*H275,2)</f>
        <v>0</v>
      </c>
      <c r="BL275" s="17" t="s">
        <v>245</v>
      </c>
      <c r="BM275" s="229" t="s">
        <v>1783</v>
      </c>
    </row>
    <row r="276" s="2" customFormat="1" ht="33" customHeight="1">
      <c r="A276" s="38"/>
      <c r="B276" s="39"/>
      <c r="C276" s="218" t="s">
        <v>1135</v>
      </c>
      <c r="D276" s="218" t="s">
        <v>165</v>
      </c>
      <c r="E276" s="219" t="s">
        <v>3518</v>
      </c>
      <c r="F276" s="220" t="s">
        <v>3519</v>
      </c>
      <c r="G276" s="221" t="s">
        <v>1677</v>
      </c>
      <c r="H276" s="222">
        <v>1</v>
      </c>
      <c r="I276" s="223"/>
      <c r="J276" s="224">
        <f>ROUND(I276*H276,2)</f>
        <v>0</v>
      </c>
      <c r="K276" s="220" t="s">
        <v>1</v>
      </c>
      <c r="L276" s="44"/>
      <c r="M276" s="225" t="s">
        <v>1</v>
      </c>
      <c r="N276" s="226" t="s">
        <v>43</v>
      </c>
      <c r="O276" s="91"/>
      <c r="P276" s="227">
        <f>O276*H276</f>
        <v>0</v>
      </c>
      <c r="Q276" s="227">
        <v>0</v>
      </c>
      <c r="R276" s="227">
        <f>Q276*H276</f>
        <v>0</v>
      </c>
      <c r="S276" s="227">
        <v>0</v>
      </c>
      <c r="T276" s="228">
        <f>S276*H276</f>
        <v>0</v>
      </c>
      <c r="U276" s="38"/>
      <c r="V276" s="38"/>
      <c r="W276" s="38"/>
      <c r="X276" s="38"/>
      <c r="Y276" s="38"/>
      <c r="Z276" s="38"/>
      <c r="AA276" s="38"/>
      <c r="AB276" s="38"/>
      <c r="AC276" s="38"/>
      <c r="AD276" s="38"/>
      <c r="AE276" s="38"/>
      <c r="AR276" s="229" t="s">
        <v>245</v>
      </c>
      <c r="AT276" s="229" t="s">
        <v>165</v>
      </c>
      <c r="AU276" s="229" t="s">
        <v>86</v>
      </c>
      <c r="AY276" s="17" t="s">
        <v>162</v>
      </c>
      <c r="BE276" s="230">
        <f>IF(N276="základní",J276,0)</f>
        <v>0</v>
      </c>
      <c r="BF276" s="230">
        <f>IF(N276="snížená",J276,0)</f>
        <v>0</v>
      </c>
      <c r="BG276" s="230">
        <f>IF(N276="zákl. přenesená",J276,0)</f>
        <v>0</v>
      </c>
      <c r="BH276" s="230">
        <f>IF(N276="sníž. přenesená",J276,0)</f>
        <v>0</v>
      </c>
      <c r="BI276" s="230">
        <f>IF(N276="nulová",J276,0)</f>
        <v>0</v>
      </c>
      <c r="BJ276" s="17" t="s">
        <v>86</v>
      </c>
      <c r="BK276" s="230">
        <f>ROUND(I276*H276,2)</f>
        <v>0</v>
      </c>
      <c r="BL276" s="17" t="s">
        <v>245</v>
      </c>
      <c r="BM276" s="229" t="s">
        <v>1791</v>
      </c>
    </row>
    <row r="277" s="2" customFormat="1" ht="33" customHeight="1">
      <c r="A277" s="38"/>
      <c r="B277" s="39"/>
      <c r="C277" s="273" t="s">
        <v>1137</v>
      </c>
      <c r="D277" s="273" t="s">
        <v>616</v>
      </c>
      <c r="E277" s="274" t="s">
        <v>3520</v>
      </c>
      <c r="F277" s="275" t="s">
        <v>3519</v>
      </c>
      <c r="G277" s="276" t="s">
        <v>1677</v>
      </c>
      <c r="H277" s="277">
        <v>1</v>
      </c>
      <c r="I277" s="278"/>
      <c r="J277" s="279">
        <f>ROUND(I277*H277,2)</f>
        <v>0</v>
      </c>
      <c r="K277" s="275" t="s">
        <v>1</v>
      </c>
      <c r="L277" s="280"/>
      <c r="M277" s="281" t="s">
        <v>1</v>
      </c>
      <c r="N277" s="282" t="s">
        <v>43</v>
      </c>
      <c r="O277" s="91"/>
      <c r="P277" s="227">
        <f>O277*H277</f>
        <v>0</v>
      </c>
      <c r="Q277" s="227">
        <v>0</v>
      </c>
      <c r="R277" s="227">
        <f>Q277*H277</f>
        <v>0</v>
      </c>
      <c r="S277" s="227">
        <v>0</v>
      </c>
      <c r="T277" s="228">
        <f>S277*H277</f>
        <v>0</v>
      </c>
      <c r="U277" s="38"/>
      <c r="V277" s="38"/>
      <c r="W277" s="38"/>
      <c r="X277" s="38"/>
      <c r="Y277" s="38"/>
      <c r="Z277" s="38"/>
      <c r="AA277" s="38"/>
      <c r="AB277" s="38"/>
      <c r="AC277" s="38"/>
      <c r="AD277" s="38"/>
      <c r="AE277" s="38"/>
      <c r="AR277" s="229" t="s">
        <v>318</v>
      </c>
      <c r="AT277" s="229" t="s">
        <v>616</v>
      </c>
      <c r="AU277" s="229" t="s">
        <v>86</v>
      </c>
      <c r="AY277" s="17" t="s">
        <v>162</v>
      </c>
      <c r="BE277" s="230">
        <f>IF(N277="základní",J277,0)</f>
        <v>0</v>
      </c>
      <c r="BF277" s="230">
        <f>IF(N277="snížená",J277,0)</f>
        <v>0</v>
      </c>
      <c r="BG277" s="230">
        <f>IF(N277="zákl. přenesená",J277,0)</f>
        <v>0</v>
      </c>
      <c r="BH277" s="230">
        <f>IF(N277="sníž. přenesená",J277,0)</f>
        <v>0</v>
      </c>
      <c r="BI277" s="230">
        <f>IF(N277="nulová",J277,0)</f>
        <v>0</v>
      </c>
      <c r="BJ277" s="17" t="s">
        <v>86</v>
      </c>
      <c r="BK277" s="230">
        <f>ROUND(I277*H277,2)</f>
        <v>0</v>
      </c>
      <c r="BL277" s="17" t="s">
        <v>245</v>
      </c>
      <c r="BM277" s="229" t="s">
        <v>1799</v>
      </c>
    </row>
    <row r="278" s="2" customFormat="1" ht="24.15" customHeight="1">
      <c r="A278" s="38"/>
      <c r="B278" s="39"/>
      <c r="C278" s="218" t="s">
        <v>1142</v>
      </c>
      <c r="D278" s="218" t="s">
        <v>165</v>
      </c>
      <c r="E278" s="219" t="s">
        <v>3521</v>
      </c>
      <c r="F278" s="220" t="s">
        <v>3522</v>
      </c>
      <c r="G278" s="221" t="s">
        <v>616</v>
      </c>
      <c r="H278" s="222">
        <v>4</v>
      </c>
      <c r="I278" s="223"/>
      <c r="J278" s="224">
        <f>ROUND(I278*H278,2)</f>
        <v>0</v>
      </c>
      <c r="K278" s="220" t="s">
        <v>1</v>
      </c>
      <c r="L278" s="44"/>
      <c r="M278" s="225" t="s">
        <v>1</v>
      </c>
      <c r="N278" s="226" t="s">
        <v>43</v>
      </c>
      <c r="O278" s="91"/>
      <c r="P278" s="227">
        <f>O278*H278</f>
        <v>0</v>
      </c>
      <c r="Q278" s="227">
        <v>0</v>
      </c>
      <c r="R278" s="227">
        <f>Q278*H278</f>
        <v>0</v>
      </c>
      <c r="S278" s="227">
        <v>0</v>
      </c>
      <c r="T278" s="228">
        <f>S278*H278</f>
        <v>0</v>
      </c>
      <c r="U278" s="38"/>
      <c r="V278" s="38"/>
      <c r="W278" s="38"/>
      <c r="X278" s="38"/>
      <c r="Y278" s="38"/>
      <c r="Z278" s="38"/>
      <c r="AA278" s="38"/>
      <c r="AB278" s="38"/>
      <c r="AC278" s="38"/>
      <c r="AD278" s="38"/>
      <c r="AE278" s="38"/>
      <c r="AR278" s="229" t="s">
        <v>245</v>
      </c>
      <c r="AT278" s="229" t="s">
        <v>165</v>
      </c>
      <c r="AU278" s="229" t="s">
        <v>86</v>
      </c>
      <c r="AY278" s="17" t="s">
        <v>162</v>
      </c>
      <c r="BE278" s="230">
        <f>IF(N278="základní",J278,0)</f>
        <v>0</v>
      </c>
      <c r="BF278" s="230">
        <f>IF(N278="snížená",J278,0)</f>
        <v>0</v>
      </c>
      <c r="BG278" s="230">
        <f>IF(N278="zákl. přenesená",J278,0)</f>
        <v>0</v>
      </c>
      <c r="BH278" s="230">
        <f>IF(N278="sníž. přenesená",J278,0)</f>
        <v>0</v>
      </c>
      <c r="BI278" s="230">
        <f>IF(N278="nulová",J278,0)</f>
        <v>0</v>
      </c>
      <c r="BJ278" s="17" t="s">
        <v>86</v>
      </c>
      <c r="BK278" s="230">
        <f>ROUND(I278*H278,2)</f>
        <v>0</v>
      </c>
      <c r="BL278" s="17" t="s">
        <v>245</v>
      </c>
      <c r="BM278" s="229" t="s">
        <v>1807</v>
      </c>
    </row>
    <row r="279" s="2" customFormat="1" ht="24.15" customHeight="1">
      <c r="A279" s="38"/>
      <c r="B279" s="39"/>
      <c r="C279" s="273" t="s">
        <v>1145</v>
      </c>
      <c r="D279" s="273" t="s">
        <v>616</v>
      </c>
      <c r="E279" s="274" t="s">
        <v>3523</v>
      </c>
      <c r="F279" s="275" t="s">
        <v>3522</v>
      </c>
      <c r="G279" s="276" t="s">
        <v>616</v>
      </c>
      <c r="H279" s="277">
        <v>4</v>
      </c>
      <c r="I279" s="278"/>
      <c r="J279" s="279">
        <f>ROUND(I279*H279,2)</f>
        <v>0</v>
      </c>
      <c r="K279" s="275" t="s">
        <v>1</v>
      </c>
      <c r="L279" s="280"/>
      <c r="M279" s="281" t="s">
        <v>1</v>
      </c>
      <c r="N279" s="282" t="s">
        <v>43</v>
      </c>
      <c r="O279" s="91"/>
      <c r="P279" s="227">
        <f>O279*H279</f>
        <v>0</v>
      </c>
      <c r="Q279" s="227">
        <v>0</v>
      </c>
      <c r="R279" s="227">
        <f>Q279*H279</f>
        <v>0</v>
      </c>
      <c r="S279" s="227">
        <v>0</v>
      </c>
      <c r="T279" s="228">
        <f>S279*H279</f>
        <v>0</v>
      </c>
      <c r="U279" s="38"/>
      <c r="V279" s="38"/>
      <c r="W279" s="38"/>
      <c r="X279" s="38"/>
      <c r="Y279" s="38"/>
      <c r="Z279" s="38"/>
      <c r="AA279" s="38"/>
      <c r="AB279" s="38"/>
      <c r="AC279" s="38"/>
      <c r="AD279" s="38"/>
      <c r="AE279" s="38"/>
      <c r="AR279" s="229" t="s">
        <v>318</v>
      </c>
      <c r="AT279" s="229" t="s">
        <v>616</v>
      </c>
      <c r="AU279" s="229" t="s">
        <v>86</v>
      </c>
      <c r="AY279" s="17" t="s">
        <v>162</v>
      </c>
      <c r="BE279" s="230">
        <f>IF(N279="základní",J279,0)</f>
        <v>0</v>
      </c>
      <c r="BF279" s="230">
        <f>IF(N279="snížená",J279,0)</f>
        <v>0</v>
      </c>
      <c r="BG279" s="230">
        <f>IF(N279="zákl. přenesená",J279,0)</f>
        <v>0</v>
      </c>
      <c r="BH279" s="230">
        <f>IF(N279="sníž. přenesená",J279,0)</f>
        <v>0</v>
      </c>
      <c r="BI279" s="230">
        <f>IF(N279="nulová",J279,0)</f>
        <v>0</v>
      </c>
      <c r="BJ279" s="17" t="s">
        <v>86</v>
      </c>
      <c r="BK279" s="230">
        <f>ROUND(I279*H279,2)</f>
        <v>0</v>
      </c>
      <c r="BL279" s="17" t="s">
        <v>245</v>
      </c>
      <c r="BM279" s="229" t="s">
        <v>1815</v>
      </c>
    </row>
    <row r="280" s="2" customFormat="1" ht="33" customHeight="1">
      <c r="A280" s="38"/>
      <c r="B280" s="39"/>
      <c r="C280" s="218" t="s">
        <v>1150</v>
      </c>
      <c r="D280" s="218" t="s">
        <v>165</v>
      </c>
      <c r="E280" s="219" t="s">
        <v>3524</v>
      </c>
      <c r="F280" s="220" t="s">
        <v>3464</v>
      </c>
      <c r="G280" s="221" t="s">
        <v>3365</v>
      </c>
      <c r="H280" s="222">
        <v>2</v>
      </c>
      <c r="I280" s="223"/>
      <c r="J280" s="224">
        <f>ROUND(I280*H280,2)</f>
        <v>0</v>
      </c>
      <c r="K280" s="220" t="s">
        <v>1</v>
      </c>
      <c r="L280" s="44"/>
      <c r="M280" s="225" t="s">
        <v>1</v>
      </c>
      <c r="N280" s="226" t="s">
        <v>43</v>
      </c>
      <c r="O280" s="91"/>
      <c r="P280" s="227">
        <f>O280*H280</f>
        <v>0</v>
      </c>
      <c r="Q280" s="227">
        <v>0</v>
      </c>
      <c r="R280" s="227">
        <f>Q280*H280</f>
        <v>0</v>
      </c>
      <c r="S280" s="227">
        <v>0</v>
      </c>
      <c r="T280" s="228">
        <f>S280*H280</f>
        <v>0</v>
      </c>
      <c r="U280" s="38"/>
      <c r="V280" s="38"/>
      <c r="W280" s="38"/>
      <c r="X280" s="38"/>
      <c r="Y280" s="38"/>
      <c r="Z280" s="38"/>
      <c r="AA280" s="38"/>
      <c r="AB280" s="38"/>
      <c r="AC280" s="38"/>
      <c r="AD280" s="38"/>
      <c r="AE280" s="38"/>
      <c r="AR280" s="229" t="s">
        <v>245</v>
      </c>
      <c r="AT280" s="229" t="s">
        <v>165</v>
      </c>
      <c r="AU280" s="229" t="s">
        <v>86</v>
      </c>
      <c r="AY280" s="17" t="s">
        <v>162</v>
      </c>
      <c r="BE280" s="230">
        <f>IF(N280="základní",J280,0)</f>
        <v>0</v>
      </c>
      <c r="BF280" s="230">
        <f>IF(N280="snížená",J280,0)</f>
        <v>0</v>
      </c>
      <c r="BG280" s="230">
        <f>IF(N280="zákl. přenesená",J280,0)</f>
        <v>0</v>
      </c>
      <c r="BH280" s="230">
        <f>IF(N280="sníž. přenesená",J280,0)</f>
        <v>0</v>
      </c>
      <c r="BI280" s="230">
        <f>IF(N280="nulová",J280,0)</f>
        <v>0</v>
      </c>
      <c r="BJ280" s="17" t="s">
        <v>86</v>
      </c>
      <c r="BK280" s="230">
        <f>ROUND(I280*H280,2)</f>
        <v>0</v>
      </c>
      <c r="BL280" s="17" t="s">
        <v>245</v>
      </c>
      <c r="BM280" s="229" t="s">
        <v>1823</v>
      </c>
    </row>
    <row r="281" s="2" customFormat="1" ht="33" customHeight="1">
      <c r="A281" s="38"/>
      <c r="B281" s="39"/>
      <c r="C281" s="273" t="s">
        <v>1156</v>
      </c>
      <c r="D281" s="273" t="s">
        <v>616</v>
      </c>
      <c r="E281" s="274" t="s">
        <v>3525</v>
      </c>
      <c r="F281" s="275" t="s">
        <v>3464</v>
      </c>
      <c r="G281" s="276" t="s">
        <v>3365</v>
      </c>
      <c r="H281" s="277">
        <v>2</v>
      </c>
      <c r="I281" s="278"/>
      <c r="J281" s="279">
        <f>ROUND(I281*H281,2)</f>
        <v>0</v>
      </c>
      <c r="K281" s="275" t="s">
        <v>1</v>
      </c>
      <c r="L281" s="280"/>
      <c r="M281" s="281" t="s">
        <v>1</v>
      </c>
      <c r="N281" s="282" t="s">
        <v>43</v>
      </c>
      <c r="O281" s="91"/>
      <c r="P281" s="227">
        <f>O281*H281</f>
        <v>0</v>
      </c>
      <c r="Q281" s="227">
        <v>0.00013999999999999999</v>
      </c>
      <c r="R281" s="227">
        <f>Q281*H281</f>
        <v>0.00027999999999999998</v>
      </c>
      <c r="S281" s="227">
        <v>0</v>
      </c>
      <c r="T281" s="228">
        <f>S281*H281</f>
        <v>0</v>
      </c>
      <c r="U281" s="38"/>
      <c r="V281" s="38"/>
      <c r="W281" s="38"/>
      <c r="X281" s="38"/>
      <c r="Y281" s="38"/>
      <c r="Z281" s="38"/>
      <c r="AA281" s="38"/>
      <c r="AB281" s="38"/>
      <c r="AC281" s="38"/>
      <c r="AD281" s="38"/>
      <c r="AE281" s="38"/>
      <c r="AR281" s="229" t="s">
        <v>318</v>
      </c>
      <c r="AT281" s="229" t="s">
        <v>616</v>
      </c>
      <c r="AU281" s="229" t="s">
        <v>86</v>
      </c>
      <c r="AY281" s="17" t="s">
        <v>162</v>
      </c>
      <c r="BE281" s="230">
        <f>IF(N281="základní",J281,0)</f>
        <v>0</v>
      </c>
      <c r="BF281" s="230">
        <f>IF(N281="snížená",J281,0)</f>
        <v>0</v>
      </c>
      <c r="BG281" s="230">
        <f>IF(N281="zákl. přenesená",J281,0)</f>
        <v>0</v>
      </c>
      <c r="BH281" s="230">
        <f>IF(N281="sníž. přenesená",J281,0)</f>
        <v>0</v>
      </c>
      <c r="BI281" s="230">
        <f>IF(N281="nulová",J281,0)</f>
        <v>0</v>
      </c>
      <c r="BJ281" s="17" t="s">
        <v>86</v>
      </c>
      <c r="BK281" s="230">
        <f>ROUND(I281*H281,2)</f>
        <v>0</v>
      </c>
      <c r="BL281" s="17" t="s">
        <v>245</v>
      </c>
      <c r="BM281" s="229" t="s">
        <v>1831</v>
      </c>
    </row>
    <row r="282" s="2" customFormat="1" ht="16.5" customHeight="1">
      <c r="A282" s="38"/>
      <c r="B282" s="39"/>
      <c r="C282" s="218" t="s">
        <v>1161</v>
      </c>
      <c r="D282" s="218" t="s">
        <v>165</v>
      </c>
      <c r="E282" s="219" t="s">
        <v>3526</v>
      </c>
      <c r="F282" s="220" t="s">
        <v>3380</v>
      </c>
      <c r="G282" s="221" t="s">
        <v>1864</v>
      </c>
      <c r="H282" s="222">
        <v>10</v>
      </c>
      <c r="I282" s="223"/>
      <c r="J282" s="224">
        <f>ROUND(I282*H282,2)</f>
        <v>0</v>
      </c>
      <c r="K282" s="220" t="s">
        <v>1</v>
      </c>
      <c r="L282" s="44"/>
      <c r="M282" s="225" t="s">
        <v>1</v>
      </c>
      <c r="N282" s="226" t="s">
        <v>43</v>
      </c>
      <c r="O282" s="91"/>
      <c r="P282" s="227">
        <f>O282*H282</f>
        <v>0</v>
      </c>
      <c r="Q282" s="227">
        <v>0</v>
      </c>
      <c r="R282" s="227">
        <f>Q282*H282</f>
        <v>0</v>
      </c>
      <c r="S282" s="227">
        <v>0</v>
      </c>
      <c r="T282" s="228">
        <f>S282*H282</f>
        <v>0</v>
      </c>
      <c r="U282" s="38"/>
      <c r="V282" s="38"/>
      <c r="W282" s="38"/>
      <c r="X282" s="38"/>
      <c r="Y282" s="38"/>
      <c r="Z282" s="38"/>
      <c r="AA282" s="38"/>
      <c r="AB282" s="38"/>
      <c r="AC282" s="38"/>
      <c r="AD282" s="38"/>
      <c r="AE282" s="38"/>
      <c r="AR282" s="229" t="s">
        <v>245</v>
      </c>
      <c r="AT282" s="229" t="s">
        <v>165</v>
      </c>
      <c r="AU282" s="229" t="s">
        <v>86</v>
      </c>
      <c r="AY282" s="17" t="s">
        <v>162</v>
      </c>
      <c r="BE282" s="230">
        <f>IF(N282="základní",J282,0)</f>
        <v>0</v>
      </c>
      <c r="BF282" s="230">
        <f>IF(N282="snížená",J282,0)</f>
        <v>0</v>
      </c>
      <c r="BG282" s="230">
        <f>IF(N282="zákl. přenesená",J282,0)</f>
        <v>0</v>
      </c>
      <c r="BH282" s="230">
        <f>IF(N282="sníž. přenesená",J282,0)</f>
        <v>0</v>
      </c>
      <c r="BI282" s="230">
        <f>IF(N282="nulová",J282,0)</f>
        <v>0</v>
      </c>
      <c r="BJ282" s="17" t="s">
        <v>86</v>
      </c>
      <c r="BK282" s="230">
        <f>ROUND(I282*H282,2)</f>
        <v>0</v>
      </c>
      <c r="BL282" s="17" t="s">
        <v>245</v>
      </c>
      <c r="BM282" s="229" t="s">
        <v>1839</v>
      </c>
    </row>
    <row r="283" s="2" customFormat="1" ht="16.5" customHeight="1">
      <c r="A283" s="38"/>
      <c r="B283" s="39"/>
      <c r="C283" s="273" t="s">
        <v>1166</v>
      </c>
      <c r="D283" s="273" t="s">
        <v>616</v>
      </c>
      <c r="E283" s="274" t="s">
        <v>3527</v>
      </c>
      <c r="F283" s="275" t="s">
        <v>3380</v>
      </c>
      <c r="G283" s="276" t="s">
        <v>1864</v>
      </c>
      <c r="H283" s="277">
        <v>10</v>
      </c>
      <c r="I283" s="278"/>
      <c r="J283" s="279">
        <f>ROUND(I283*H283,2)</f>
        <v>0</v>
      </c>
      <c r="K283" s="275" t="s">
        <v>1</v>
      </c>
      <c r="L283" s="280"/>
      <c r="M283" s="281" t="s">
        <v>1</v>
      </c>
      <c r="N283" s="282" t="s">
        <v>43</v>
      </c>
      <c r="O283" s="91"/>
      <c r="P283" s="227">
        <f>O283*H283</f>
        <v>0</v>
      </c>
      <c r="Q283" s="227">
        <v>0</v>
      </c>
      <c r="R283" s="227">
        <f>Q283*H283</f>
        <v>0</v>
      </c>
      <c r="S283" s="227">
        <v>0</v>
      </c>
      <c r="T283" s="228">
        <f>S283*H283</f>
        <v>0</v>
      </c>
      <c r="U283" s="38"/>
      <c r="V283" s="38"/>
      <c r="W283" s="38"/>
      <c r="X283" s="38"/>
      <c r="Y283" s="38"/>
      <c r="Z283" s="38"/>
      <c r="AA283" s="38"/>
      <c r="AB283" s="38"/>
      <c r="AC283" s="38"/>
      <c r="AD283" s="38"/>
      <c r="AE283" s="38"/>
      <c r="AR283" s="229" t="s">
        <v>318</v>
      </c>
      <c r="AT283" s="229" t="s">
        <v>616</v>
      </c>
      <c r="AU283" s="229" t="s">
        <v>86</v>
      </c>
      <c r="AY283" s="17" t="s">
        <v>162</v>
      </c>
      <c r="BE283" s="230">
        <f>IF(N283="základní",J283,0)</f>
        <v>0</v>
      </c>
      <c r="BF283" s="230">
        <f>IF(N283="snížená",J283,0)</f>
        <v>0</v>
      </c>
      <c r="BG283" s="230">
        <f>IF(N283="zákl. přenesená",J283,0)</f>
        <v>0</v>
      </c>
      <c r="BH283" s="230">
        <f>IF(N283="sníž. přenesená",J283,0)</f>
        <v>0</v>
      </c>
      <c r="BI283" s="230">
        <f>IF(N283="nulová",J283,0)</f>
        <v>0</v>
      </c>
      <c r="BJ283" s="17" t="s">
        <v>86</v>
      </c>
      <c r="BK283" s="230">
        <f>ROUND(I283*H283,2)</f>
        <v>0</v>
      </c>
      <c r="BL283" s="17" t="s">
        <v>245</v>
      </c>
      <c r="BM283" s="229" t="s">
        <v>1848</v>
      </c>
    </row>
    <row r="284" s="12" customFormat="1" ht="22.8" customHeight="1">
      <c r="A284" s="12"/>
      <c r="B284" s="202"/>
      <c r="C284" s="203"/>
      <c r="D284" s="204" t="s">
        <v>77</v>
      </c>
      <c r="E284" s="216" t="s">
        <v>196</v>
      </c>
      <c r="F284" s="216" t="s">
        <v>3528</v>
      </c>
      <c r="G284" s="203"/>
      <c r="H284" s="203"/>
      <c r="I284" s="206"/>
      <c r="J284" s="217">
        <f>BK284</f>
        <v>0</v>
      </c>
      <c r="K284" s="203"/>
      <c r="L284" s="208"/>
      <c r="M284" s="209"/>
      <c r="N284" s="210"/>
      <c r="O284" s="210"/>
      <c r="P284" s="211">
        <v>0</v>
      </c>
      <c r="Q284" s="210"/>
      <c r="R284" s="211">
        <v>0</v>
      </c>
      <c r="S284" s="210"/>
      <c r="T284" s="212">
        <v>0</v>
      </c>
      <c r="U284" s="12"/>
      <c r="V284" s="12"/>
      <c r="W284" s="12"/>
      <c r="X284" s="12"/>
      <c r="Y284" s="12"/>
      <c r="Z284" s="12"/>
      <c r="AA284" s="12"/>
      <c r="AB284" s="12"/>
      <c r="AC284" s="12"/>
      <c r="AD284" s="12"/>
      <c r="AE284" s="12"/>
      <c r="AR284" s="213" t="s">
        <v>88</v>
      </c>
      <c r="AT284" s="214" t="s">
        <v>77</v>
      </c>
      <c r="AU284" s="214" t="s">
        <v>86</v>
      </c>
      <c r="AY284" s="213" t="s">
        <v>162</v>
      </c>
      <c r="BK284" s="215">
        <v>0</v>
      </c>
    </row>
    <row r="285" s="12" customFormat="1" ht="25.92" customHeight="1">
      <c r="A285" s="12"/>
      <c r="B285" s="202"/>
      <c r="C285" s="203"/>
      <c r="D285" s="204" t="s">
        <v>77</v>
      </c>
      <c r="E285" s="205" t="s">
        <v>3529</v>
      </c>
      <c r="F285" s="205" t="s">
        <v>3272</v>
      </c>
      <c r="G285" s="203"/>
      <c r="H285" s="203"/>
      <c r="I285" s="206"/>
      <c r="J285" s="207">
        <f>BK285</f>
        <v>0</v>
      </c>
      <c r="K285" s="203"/>
      <c r="L285" s="208"/>
      <c r="M285" s="209"/>
      <c r="N285" s="210"/>
      <c r="O285" s="210"/>
      <c r="P285" s="211">
        <f>SUM(P286:P292)</f>
        <v>0</v>
      </c>
      <c r="Q285" s="210"/>
      <c r="R285" s="211">
        <f>SUM(R286:R292)</f>
        <v>0</v>
      </c>
      <c r="S285" s="210"/>
      <c r="T285" s="212">
        <f>SUM(T286:T292)</f>
        <v>0</v>
      </c>
      <c r="U285" s="12"/>
      <c r="V285" s="12"/>
      <c r="W285" s="12"/>
      <c r="X285" s="12"/>
      <c r="Y285" s="12"/>
      <c r="Z285" s="12"/>
      <c r="AA285" s="12"/>
      <c r="AB285" s="12"/>
      <c r="AC285" s="12"/>
      <c r="AD285" s="12"/>
      <c r="AE285" s="12"/>
      <c r="AR285" s="213" t="s">
        <v>88</v>
      </c>
      <c r="AT285" s="214" t="s">
        <v>77</v>
      </c>
      <c r="AU285" s="214" t="s">
        <v>78</v>
      </c>
      <c r="AY285" s="213" t="s">
        <v>162</v>
      </c>
      <c r="BK285" s="215">
        <f>SUM(BK286:BK292)</f>
        <v>0</v>
      </c>
    </row>
    <row r="286" s="2" customFormat="1" ht="16.5" customHeight="1">
      <c r="A286" s="38"/>
      <c r="B286" s="39"/>
      <c r="C286" s="218" t="s">
        <v>1170</v>
      </c>
      <c r="D286" s="218" t="s">
        <v>165</v>
      </c>
      <c r="E286" s="219" t="s">
        <v>3530</v>
      </c>
      <c r="F286" s="220" t="s">
        <v>3531</v>
      </c>
      <c r="G286" s="221" t="s">
        <v>2994</v>
      </c>
      <c r="H286" s="222">
        <v>1</v>
      </c>
      <c r="I286" s="223"/>
      <c r="J286" s="224">
        <f>ROUND(I286*H286,2)</f>
        <v>0</v>
      </c>
      <c r="K286" s="220" t="s">
        <v>1</v>
      </c>
      <c r="L286" s="44"/>
      <c r="M286" s="225" t="s">
        <v>1</v>
      </c>
      <c r="N286" s="226" t="s">
        <v>43</v>
      </c>
      <c r="O286" s="91"/>
      <c r="P286" s="227">
        <f>O286*H286</f>
        <v>0</v>
      </c>
      <c r="Q286" s="227">
        <v>0</v>
      </c>
      <c r="R286" s="227">
        <f>Q286*H286</f>
        <v>0</v>
      </c>
      <c r="S286" s="227">
        <v>0</v>
      </c>
      <c r="T286" s="228">
        <f>S286*H286</f>
        <v>0</v>
      </c>
      <c r="U286" s="38"/>
      <c r="V286" s="38"/>
      <c r="W286" s="38"/>
      <c r="X286" s="38"/>
      <c r="Y286" s="38"/>
      <c r="Z286" s="38"/>
      <c r="AA286" s="38"/>
      <c r="AB286" s="38"/>
      <c r="AC286" s="38"/>
      <c r="AD286" s="38"/>
      <c r="AE286" s="38"/>
      <c r="AR286" s="229" t="s">
        <v>245</v>
      </c>
      <c r="AT286" s="229" t="s">
        <v>165</v>
      </c>
      <c r="AU286" s="229" t="s">
        <v>86</v>
      </c>
      <c r="AY286" s="17" t="s">
        <v>162</v>
      </c>
      <c r="BE286" s="230">
        <f>IF(N286="základní",J286,0)</f>
        <v>0</v>
      </c>
      <c r="BF286" s="230">
        <f>IF(N286="snížená",J286,0)</f>
        <v>0</v>
      </c>
      <c r="BG286" s="230">
        <f>IF(N286="zákl. přenesená",J286,0)</f>
        <v>0</v>
      </c>
      <c r="BH286" s="230">
        <f>IF(N286="sníž. přenesená",J286,0)</f>
        <v>0</v>
      </c>
      <c r="BI286" s="230">
        <f>IF(N286="nulová",J286,0)</f>
        <v>0</v>
      </c>
      <c r="BJ286" s="17" t="s">
        <v>86</v>
      </c>
      <c r="BK286" s="230">
        <f>ROUND(I286*H286,2)</f>
        <v>0</v>
      </c>
      <c r="BL286" s="17" t="s">
        <v>245</v>
      </c>
      <c r="BM286" s="229" t="s">
        <v>1857</v>
      </c>
    </row>
    <row r="287" s="2" customFormat="1" ht="24.15" customHeight="1">
      <c r="A287" s="38"/>
      <c r="B287" s="39"/>
      <c r="C287" s="218" t="s">
        <v>1175</v>
      </c>
      <c r="D287" s="218" t="s">
        <v>165</v>
      </c>
      <c r="E287" s="219" t="s">
        <v>3532</v>
      </c>
      <c r="F287" s="220" t="s">
        <v>3533</v>
      </c>
      <c r="G287" s="221" t="s">
        <v>2994</v>
      </c>
      <c r="H287" s="222">
        <v>1</v>
      </c>
      <c r="I287" s="223"/>
      <c r="J287" s="224">
        <f>ROUND(I287*H287,2)</f>
        <v>0</v>
      </c>
      <c r="K287" s="220" t="s">
        <v>1</v>
      </c>
      <c r="L287" s="44"/>
      <c r="M287" s="225" t="s">
        <v>1</v>
      </c>
      <c r="N287" s="226" t="s">
        <v>43</v>
      </c>
      <c r="O287" s="91"/>
      <c r="P287" s="227">
        <f>O287*H287</f>
        <v>0</v>
      </c>
      <c r="Q287" s="227">
        <v>0</v>
      </c>
      <c r="R287" s="227">
        <f>Q287*H287</f>
        <v>0</v>
      </c>
      <c r="S287" s="227">
        <v>0</v>
      </c>
      <c r="T287" s="228">
        <f>S287*H287</f>
        <v>0</v>
      </c>
      <c r="U287" s="38"/>
      <c r="V287" s="38"/>
      <c r="W287" s="38"/>
      <c r="X287" s="38"/>
      <c r="Y287" s="38"/>
      <c r="Z287" s="38"/>
      <c r="AA287" s="38"/>
      <c r="AB287" s="38"/>
      <c r="AC287" s="38"/>
      <c r="AD287" s="38"/>
      <c r="AE287" s="38"/>
      <c r="AR287" s="229" t="s">
        <v>245</v>
      </c>
      <c r="AT287" s="229" t="s">
        <v>165</v>
      </c>
      <c r="AU287" s="229" t="s">
        <v>86</v>
      </c>
      <c r="AY287" s="17" t="s">
        <v>162</v>
      </c>
      <c r="BE287" s="230">
        <f>IF(N287="základní",J287,0)</f>
        <v>0</v>
      </c>
      <c r="BF287" s="230">
        <f>IF(N287="snížená",J287,0)</f>
        <v>0</v>
      </c>
      <c r="BG287" s="230">
        <f>IF(N287="zákl. přenesená",J287,0)</f>
        <v>0</v>
      </c>
      <c r="BH287" s="230">
        <f>IF(N287="sníž. přenesená",J287,0)</f>
        <v>0</v>
      </c>
      <c r="BI287" s="230">
        <f>IF(N287="nulová",J287,0)</f>
        <v>0</v>
      </c>
      <c r="BJ287" s="17" t="s">
        <v>86</v>
      </c>
      <c r="BK287" s="230">
        <f>ROUND(I287*H287,2)</f>
        <v>0</v>
      </c>
      <c r="BL287" s="17" t="s">
        <v>245</v>
      </c>
      <c r="BM287" s="229" t="s">
        <v>1867</v>
      </c>
    </row>
    <row r="288" s="2" customFormat="1" ht="24.15" customHeight="1">
      <c r="A288" s="38"/>
      <c r="B288" s="39"/>
      <c r="C288" s="218" t="s">
        <v>1181</v>
      </c>
      <c r="D288" s="218" t="s">
        <v>165</v>
      </c>
      <c r="E288" s="219" t="s">
        <v>3534</v>
      </c>
      <c r="F288" s="220" t="s">
        <v>3535</v>
      </c>
      <c r="G288" s="221" t="s">
        <v>2994</v>
      </c>
      <c r="H288" s="222">
        <v>1</v>
      </c>
      <c r="I288" s="223"/>
      <c r="J288" s="224">
        <f>ROUND(I288*H288,2)</f>
        <v>0</v>
      </c>
      <c r="K288" s="220" t="s">
        <v>1</v>
      </c>
      <c r="L288" s="44"/>
      <c r="M288" s="225" t="s">
        <v>1</v>
      </c>
      <c r="N288" s="226" t="s">
        <v>43</v>
      </c>
      <c r="O288" s="91"/>
      <c r="P288" s="227">
        <f>O288*H288</f>
        <v>0</v>
      </c>
      <c r="Q288" s="227">
        <v>0</v>
      </c>
      <c r="R288" s="227">
        <f>Q288*H288</f>
        <v>0</v>
      </c>
      <c r="S288" s="227">
        <v>0</v>
      </c>
      <c r="T288" s="228">
        <f>S288*H288</f>
        <v>0</v>
      </c>
      <c r="U288" s="38"/>
      <c r="V288" s="38"/>
      <c r="W288" s="38"/>
      <c r="X288" s="38"/>
      <c r="Y288" s="38"/>
      <c r="Z288" s="38"/>
      <c r="AA288" s="38"/>
      <c r="AB288" s="38"/>
      <c r="AC288" s="38"/>
      <c r="AD288" s="38"/>
      <c r="AE288" s="38"/>
      <c r="AR288" s="229" t="s">
        <v>245</v>
      </c>
      <c r="AT288" s="229" t="s">
        <v>165</v>
      </c>
      <c r="AU288" s="229" t="s">
        <v>86</v>
      </c>
      <c r="AY288" s="17" t="s">
        <v>162</v>
      </c>
      <c r="BE288" s="230">
        <f>IF(N288="základní",J288,0)</f>
        <v>0</v>
      </c>
      <c r="BF288" s="230">
        <f>IF(N288="snížená",J288,0)</f>
        <v>0</v>
      </c>
      <c r="BG288" s="230">
        <f>IF(N288="zákl. přenesená",J288,0)</f>
        <v>0</v>
      </c>
      <c r="BH288" s="230">
        <f>IF(N288="sníž. přenesená",J288,0)</f>
        <v>0</v>
      </c>
      <c r="BI288" s="230">
        <f>IF(N288="nulová",J288,0)</f>
        <v>0</v>
      </c>
      <c r="BJ288" s="17" t="s">
        <v>86</v>
      </c>
      <c r="BK288" s="230">
        <f>ROUND(I288*H288,2)</f>
        <v>0</v>
      </c>
      <c r="BL288" s="17" t="s">
        <v>245</v>
      </c>
      <c r="BM288" s="229" t="s">
        <v>1877</v>
      </c>
    </row>
    <row r="289" s="2" customFormat="1" ht="21.75" customHeight="1">
      <c r="A289" s="38"/>
      <c r="B289" s="39"/>
      <c r="C289" s="218" t="s">
        <v>1185</v>
      </c>
      <c r="D289" s="218" t="s">
        <v>165</v>
      </c>
      <c r="E289" s="219" t="s">
        <v>3536</v>
      </c>
      <c r="F289" s="220" t="s">
        <v>3537</v>
      </c>
      <c r="G289" s="221" t="s">
        <v>2994</v>
      </c>
      <c r="H289" s="222">
        <v>1</v>
      </c>
      <c r="I289" s="223"/>
      <c r="J289" s="224">
        <f>ROUND(I289*H289,2)</f>
        <v>0</v>
      </c>
      <c r="K289" s="220" t="s">
        <v>1</v>
      </c>
      <c r="L289" s="44"/>
      <c r="M289" s="225" t="s">
        <v>1</v>
      </c>
      <c r="N289" s="226" t="s">
        <v>43</v>
      </c>
      <c r="O289" s="91"/>
      <c r="P289" s="227">
        <f>O289*H289</f>
        <v>0</v>
      </c>
      <c r="Q289" s="227">
        <v>0</v>
      </c>
      <c r="R289" s="227">
        <f>Q289*H289</f>
        <v>0</v>
      </c>
      <c r="S289" s="227">
        <v>0</v>
      </c>
      <c r="T289" s="228">
        <f>S289*H289</f>
        <v>0</v>
      </c>
      <c r="U289" s="38"/>
      <c r="V289" s="38"/>
      <c r="W289" s="38"/>
      <c r="X289" s="38"/>
      <c r="Y289" s="38"/>
      <c r="Z289" s="38"/>
      <c r="AA289" s="38"/>
      <c r="AB289" s="38"/>
      <c r="AC289" s="38"/>
      <c r="AD289" s="38"/>
      <c r="AE289" s="38"/>
      <c r="AR289" s="229" t="s">
        <v>245</v>
      </c>
      <c r="AT289" s="229" t="s">
        <v>165</v>
      </c>
      <c r="AU289" s="229" t="s">
        <v>86</v>
      </c>
      <c r="AY289" s="17" t="s">
        <v>162</v>
      </c>
      <c r="BE289" s="230">
        <f>IF(N289="základní",J289,0)</f>
        <v>0</v>
      </c>
      <c r="BF289" s="230">
        <f>IF(N289="snížená",J289,0)</f>
        <v>0</v>
      </c>
      <c r="BG289" s="230">
        <f>IF(N289="zákl. přenesená",J289,0)</f>
        <v>0</v>
      </c>
      <c r="BH289" s="230">
        <f>IF(N289="sníž. přenesená",J289,0)</f>
        <v>0</v>
      </c>
      <c r="BI289" s="230">
        <f>IF(N289="nulová",J289,0)</f>
        <v>0</v>
      </c>
      <c r="BJ289" s="17" t="s">
        <v>86</v>
      </c>
      <c r="BK289" s="230">
        <f>ROUND(I289*H289,2)</f>
        <v>0</v>
      </c>
      <c r="BL289" s="17" t="s">
        <v>245</v>
      </c>
      <c r="BM289" s="229" t="s">
        <v>1889</v>
      </c>
    </row>
    <row r="290" s="2" customFormat="1" ht="21.75" customHeight="1">
      <c r="A290" s="38"/>
      <c r="B290" s="39"/>
      <c r="C290" s="218" t="s">
        <v>1189</v>
      </c>
      <c r="D290" s="218" t="s">
        <v>165</v>
      </c>
      <c r="E290" s="219" t="s">
        <v>3538</v>
      </c>
      <c r="F290" s="220" t="s">
        <v>3539</v>
      </c>
      <c r="G290" s="221" t="s">
        <v>2994</v>
      </c>
      <c r="H290" s="222">
        <v>1</v>
      </c>
      <c r="I290" s="223"/>
      <c r="J290" s="224">
        <f>ROUND(I290*H290,2)</f>
        <v>0</v>
      </c>
      <c r="K290" s="220" t="s">
        <v>1</v>
      </c>
      <c r="L290" s="44"/>
      <c r="M290" s="225" t="s">
        <v>1</v>
      </c>
      <c r="N290" s="226" t="s">
        <v>43</v>
      </c>
      <c r="O290" s="91"/>
      <c r="P290" s="227">
        <f>O290*H290</f>
        <v>0</v>
      </c>
      <c r="Q290" s="227">
        <v>0</v>
      </c>
      <c r="R290" s="227">
        <f>Q290*H290</f>
        <v>0</v>
      </c>
      <c r="S290" s="227">
        <v>0</v>
      </c>
      <c r="T290" s="228">
        <f>S290*H290</f>
        <v>0</v>
      </c>
      <c r="U290" s="38"/>
      <c r="V290" s="38"/>
      <c r="W290" s="38"/>
      <c r="X290" s="38"/>
      <c r="Y290" s="38"/>
      <c r="Z290" s="38"/>
      <c r="AA290" s="38"/>
      <c r="AB290" s="38"/>
      <c r="AC290" s="38"/>
      <c r="AD290" s="38"/>
      <c r="AE290" s="38"/>
      <c r="AR290" s="229" t="s">
        <v>245</v>
      </c>
      <c r="AT290" s="229" t="s">
        <v>165</v>
      </c>
      <c r="AU290" s="229" t="s">
        <v>86</v>
      </c>
      <c r="AY290" s="17" t="s">
        <v>162</v>
      </c>
      <c r="BE290" s="230">
        <f>IF(N290="základní",J290,0)</f>
        <v>0</v>
      </c>
      <c r="BF290" s="230">
        <f>IF(N290="snížená",J290,0)</f>
        <v>0</v>
      </c>
      <c r="BG290" s="230">
        <f>IF(N290="zákl. přenesená",J290,0)</f>
        <v>0</v>
      </c>
      <c r="BH290" s="230">
        <f>IF(N290="sníž. přenesená",J290,0)</f>
        <v>0</v>
      </c>
      <c r="BI290" s="230">
        <f>IF(N290="nulová",J290,0)</f>
        <v>0</v>
      </c>
      <c r="BJ290" s="17" t="s">
        <v>86</v>
      </c>
      <c r="BK290" s="230">
        <f>ROUND(I290*H290,2)</f>
        <v>0</v>
      </c>
      <c r="BL290" s="17" t="s">
        <v>245</v>
      </c>
      <c r="BM290" s="229" t="s">
        <v>1898</v>
      </c>
    </row>
    <row r="291" s="2" customFormat="1" ht="24.15" customHeight="1">
      <c r="A291" s="38"/>
      <c r="B291" s="39"/>
      <c r="C291" s="218" t="s">
        <v>1194</v>
      </c>
      <c r="D291" s="218" t="s">
        <v>165</v>
      </c>
      <c r="E291" s="219" t="s">
        <v>3540</v>
      </c>
      <c r="F291" s="220" t="s">
        <v>3541</v>
      </c>
      <c r="G291" s="221" t="s">
        <v>2994</v>
      </c>
      <c r="H291" s="222">
        <v>1</v>
      </c>
      <c r="I291" s="223"/>
      <c r="J291" s="224">
        <f>ROUND(I291*H291,2)</f>
        <v>0</v>
      </c>
      <c r="K291" s="220" t="s">
        <v>1</v>
      </c>
      <c r="L291" s="44"/>
      <c r="M291" s="225" t="s">
        <v>1</v>
      </c>
      <c r="N291" s="226" t="s">
        <v>43</v>
      </c>
      <c r="O291" s="91"/>
      <c r="P291" s="227">
        <f>O291*H291</f>
        <v>0</v>
      </c>
      <c r="Q291" s="227">
        <v>0</v>
      </c>
      <c r="R291" s="227">
        <f>Q291*H291</f>
        <v>0</v>
      </c>
      <c r="S291" s="227">
        <v>0</v>
      </c>
      <c r="T291" s="228">
        <f>S291*H291</f>
        <v>0</v>
      </c>
      <c r="U291" s="38"/>
      <c r="V291" s="38"/>
      <c r="W291" s="38"/>
      <c r="X291" s="38"/>
      <c r="Y291" s="38"/>
      <c r="Z291" s="38"/>
      <c r="AA291" s="38"/>
      <c r="AB291" s="38"/>
      <c r="AC291" s="38"/>
      <c r="AD291" s="38"/>
      <c r="AE291" s="38"/>
      <c r="AR291" s="229" t="s">
        <v>245</v>
      </c>
      <c r="AT291" s="229" t="s">
        <v>165</v>
      </c>
      <c r="AU291" s="229" t="s">
        <v>86</v>
      </c>
      <c r="AY291" s="17" t="s">
        <v>162</v>
      </c>
      <c r="BE291" s="230">
        <f>IF(N291="základní",J291,0)</f>
        <v>0</v>
      </c>
      <c r="BF291" s="230">
        <f>IF(N291="snížená",J291,0)</f>
        <v>0</v>
      </c>
      <c r="BG291" s="230">
        <f>IF(N291="zákl. přenesená",J291,0)</f>
        <v>0</v>
      </c>
      <c r="BH291" s="230">
        <f>IF(N291="sníž. přenesená",J291,0)</f>
        <v>0</v>
      </c>
      <c r="BI291" s="230">
        <f>IF(N291="nulová",J291,0)</f>
        <v>0</v>
      </c>
      <c r="BJ291" s="17" t="s">
        <v>86</v>
      </c>
      <c r="BK291" s="230">
        <f>ROUND(I291*H291,2)</f>
        <v>0</v>
      </c>
      <c r="BL291" s="17" t="s">
        <v>245</v>
      </c>
      <c r="BM291" s="229" t="s">
        <v>1908</v>
      </c>
    </row>
    <row r="292" s="12" customFormat="1" ht="22.8" customHeight="1">
      <c r="A292" s="12"/>
      <c r="B292" s="202"/>
      <c r="C292" s="203"/>
      <c r="D292" s="204" t="s">
        <v>77</v>
      </c>
      <c r="E292" s="216" t="s">
        <v>201</v>
      </c>
      <c r="F292" s="216" t="s">
        <v>3542</v>
      </c>
      <c r="G292" s="203"/>
      <c r="H292" s="203"/>
      <c r="I292" s="206"/>
      <c r="J292" s="217">
        <f>BK292</f>
        <v>0</v>
      </c>
      <c r="K292" s="203"/>
      <c r="L292" s="208"/>
      <c r="M292" s="284"/>
      <c r="N292" s="285"/>
      <c r="O292" s="285"/>
      <c r="P292" s="286">
        <v>0</v>
      </c>
      <c r="Q292" s="285"/>
      <c r="R292" s="286">
        <v>0</v>
      </c>
      <c r="S292" s="285"/>
      <c r="T292" s="287">
        <v>0</v>
      </c>
      <c r="U292" s="12"/>
      <c r="V292" s="12"/>
      <c r="W292" s="12"/>
      <c r="X292" s="12"/>
      <c r="Y292" s="12"/>
      <c r="Z292" s="12"/>
      <c r="AA292" s="12"/>
      <c r="AB292" s="12"/>
      <c r="AC292" s="12"/>
      <c r="AD292" s="12"/>
      <c r="AE292" s="12"/>
      <c r="AR292" s="213" t="s">
        <v>88</v>
      </c>
      <c r="AT292" s="214" t="s">
        <v>77</v>
      </c>
      <c r="AU292" s="214" t="s">
        <v>86</v>
      </c>
      <c r="AY292" s="213" t="s">
        <v>162</v>
      </c>
      <c r="BK292" s="215">
        <v>0</v>
      </c>
    </row>
    <row r="293" s="2" customFormat="1" ht="6.96" customHeight="1">
      <c r="A293" s="38"/>
      <c r="B293" s="66"/>
      <c r="C293" s="67"/>
      <c r="D293" s="67"/>
      <c r="E293" s="67"/>
      <c r="F293" s="67"/>
      <c r="G293" s="67"/>
      <c r="H293" s="67"/>
      <c r="I293" s="67"/>
      <c r="J293" s="67"/>
      <c r="K293" s="67"/>
      <c r="L293" s="44"/>
      <c r="M293" s="38"/>
      <c r="O293" s="38"/>
      <c r="P293" s="38"/>
      <c r="Q293" s="38"/>
      <c r="R293" s="38"/>
      <c r="S293" s="38"/>
      <c r="T293" s="38"/>
      <c r="U293" s="38"/>
      <c r="V293" s="38"/>
      <c r="W293" s="38"/>
      <c r="X293" s="38"/>
      <c r="Y293" s="38"/>
      <c r="Z293" s="38"/>
      <c r="AA293" s="38"/>
      <c r="AB293" s="38"/>
      <c r="AC293" s="38"/>
      <c r="AD293" s="38"/>
      <c r="AE293" s="38"/>
    </row>
  </sheetData>
  <sheetProtection sheet="1" autoFilter="0" formatColumns="0" formatRows="0" objects="1" scenarios="1" spinCount="100000" saltValue="Nsuzoh+q63SVpnLwpdAXW3xywem8i0mcRDVnj4Mo2ozdYhAXJP/MD0IJYdQte4arHGYskMjv/mjHXHU7vB6qPA==" hashValue="KHrR+2KeyaexmnE5l3RQfJ7oo5HoVx2JPB5shEywMDodsmajvDh+KNYvx4tt6EEqUO6YclIYz9KCqKLyOlrjJA==" algorithmName="SHA-512" password="CC35"/>
  <autoFilter ref="C129:K292"/>
  <mergeCells count="9">
    <mergeCell ref="E7:H7"/>
    <mergeCell ref="E9:H9"/>
    <mergeCell ref="E18:H18"/>
    <mergeCell ref="E27:H27"/>
    <mergeCell ref="E85:H85"/>
    <mergeCell ref="E87:H87"/>
    <mergeCell ref="E120:H120"/>
    <mergeCell ref="E122:H12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106</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3543</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ROUND(J123,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ROUND((SUM(BE123:BE232)),  2)</f>
        <v>0</v>
      </c>
      <c r="G33" s="38"/>
      <c r="H33" s="38"/>
      <c r="I33" s="155">
        <v>0.20999999999999999</v>
      </c>
      <c r="J33" s="154">
        <f>ROUND(((SUM(BE123:BE232))*I33),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ROUND((SUM(BF123:BF232)),  2)</f>
        <v>0</v>
      </c>
      <c r="G34" s="38"/>
      <c r="H34" s="38"/>
      <c r="I34" s="155">
        <v>0.14999999999999999</v>
      </c>
      <c r="J34" s="154">
        <f>ROUND(((SUM(BF123:BF232))*I34),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ROUND((SUM(BG123:BG232)),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ROUND((SUM(BH123:BH232)),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ROUND((SUM(BI123:BI232)),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SO 01- 7-OBJEKT HZ - MaR</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J123</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3544</v>
      </c>
      <c r="E97" s="182"/>
      <c r="F97" s="182"/>
      <c r="G97" s="182"/>
      <c r="H97" s="182"/>
      <c r="I97" s="182"/>
      <c r="J97" s="183">
        <f>J124</f>
        <v>0</v>
      </c>
      <c r="K97" s="180"/>
      <c r="L97" s="184"/>
      <c r="S97" s="9"/>
      <c r="T97" s="9"/>
      <c r="U97" s="9"/>
      <c r="V97" s="9"/>
      <c r="W97" s="9"/>
      <c r="X97" s="9"/>
      <c r="Y97" s="9"/>
      <c r="Z97" s="9"/>
      <c r="AA97" s="9"/>
      <c r="AB97" s="9"/>
      <c r="AC97" s="9"/>
      <c r="AD97" s="9"/>
      <c r="AE97" s="9"/>
    </row>
    <row r="98" hidden="1" s="9" customFormat="1" ht="24.96" customHeight="1">
      <c r="A98" s="9"/>
      <c r="B98" s="179"/>
      <c r="C98" s="180"/>
      <c r="D98" s="181" t="s">
        <v>3545</v>
      </c>
      <c r="E98" s="182"/>
      <c r="F98" s="182"/>
      <c r="G98" s="182"/>
      <c r="H98" s="182"/>
      <c r="I98" s="182"/>
      <c r="J98" s="183">
        <f>J147</f>
        <v>0</v>
      </c>
      <c r="K98" s="180"/>
      <c r="L98" s="184"/>
      <c r="S98" s="9"/>
      <c r="T98" s="9"/>
      <c r="U98" s="9"/>
      <c r="V98" s="9"/>
      <c r="W98" s="9"/>
      <c r="X98" s="9"/>
      <c r="Y98" s="9"/>
      <c r="Z98" s="9"/>
      <c r="AA98" s="9"/>
      <c r="AB98" s="9"/>
      <c r="AC98" s="9"/>
      <c r="AD98" s="9"/>
      <c r="AE98" s="9"/>
    </row>
    <row r="99" hidden="1" s="10" customFormat="1" ht="19.92" customHeight="1">
      <c r="A99" s="10"/>
      <c r="B99" s="185"/>
      <c r="C99" s="186"/>
      <c r="D99" s="187" t="s">
        <v>3546</v>
      </c>
      <c r="E99" s="188"/>
      <c r="F99" s="188"/>
      <c r="G99" s="188"/>
      <c r="H99" s="188"/>
      <c r="I99" s="188"/>
      <c r="J99" s="189">
        <f>J165</f>
        <v>0</v>
      </c>
      <c r="K99" s="186"/>
      <c r="L99" s="190"/>
      <c r="S99" s="10"/>
      <c r="T99" s="10"/>
      <c r="U99" s="10"/>
      <c r="V99" s="10"/>
      <c r="W99" s="10"/>
      <c r="X99" s="10"/>
      <c r="Y99" s="10"/>
      <c r="Z99" s="10"/>
      <c r="AA99" s="10"/>
      <c r="AB99" s="10"/>
      <c r="AC99" s="10"/>
      <c r="AD99" s="10"/>
      <c r="AE99" s="10"/>
    </row>
    <row r="100" hidden="1" s="9" customFormat="1" ht="24.96" customHeight="1">
      <c r="A100" s="9"/>
      <c r="B100" s="179"/>
      <c r="C100" s="180"/>
      <c r="D100" s="181" t="s">
        <v>3547</v>
      </c>
      <c r="E100" s="182"/>
      <c r="F100" s="182"/>
      <c r="G100" s="182"/>
      <c r="H100" s="182"/>
      <c r="I100" s="182"/>
      <c r="J100" s="183">
        <f>J166</f>
        <v>0</v>
      </c>
      <c r="K100" s="180"/>
      <c r="L100" s="184"/>
      <c r="S100" s="9"/>
      <c r="T100" s="9"/>
      <c r="U100" s="9"/>
      <c r="V100" s="9"/>
      <c r="W100" s="9"/>
      <c r="X100" s="9"/>
      <c r="Y100" s="9"/>
      <c r="Z100" s="9"/>
      <c r="AA100" s="9"/>
      <c r="AB100" s="9"/>
      <c r="AC100" s="9"/>
      <c r="AD100" s="9"/>
      <c r="AE100" s="9"/>
    </row>
    <row r="101" hidden="1" s="10" customFormat="1" ht="19.92" customHeight="1">
      <c r="A101" s="10"/>
      <c r="B101" s="185"/>
      <c r="C101" s="186"/>
      <c r="D101" s="187" t="s">
        <v>3548</v>
      </c>
      <c r="E101" s="188"/>
      <c r="F101" s="188"/>
      <c r="G101" s="188"/>
      <c r="H101" s="188"/>
      <c r="I101" s="188"/>
      <c r="J101" s="189">
        <f>J197</f>
        <v>0</v>
      </c>
      <c r="K101" s="186"/>
      <c r="L101" s="190"/>
      <c r="S101" s="10"/>
      <c r="T101" s="10"/>
      <c r="U101" s="10"/>
      <c r="V101" s="10"/>
      <c r="W101" s="10"/>
      <c r="X101" s="10"/>
      <c r="Y101" s="10"/>
      <c r="Z101" s="10"/>
      <c r="AA101" s="10"/>
      <c r="AB101" s="10"/>
      <c r="AC101" s="10"/>
      <c r="AD101" s="10"/>
      <c r="AE101" s="10"/>
    </row>
    <row r="102" hidden="1" s="9" customFormat="1" ht="24.96" customHeight="1">
      <c r="A102" s="9"/>
      <c r="B102" s="179"/>
      <c r="C102" s="180"/>
      <c r="D102" s="181" t="s">
        <v>3549</v>
      </c>
      <c r="E102" s="182"/>
      <c r="F102" s="182"/>
      <c r="G102" s="182"/>
      <c r="H102" s="182"/>
      <c r="I102" s="182"/>
      <c r="J102" s="183">
        <f>J198</f>
        <v>0</v>
      </c>
      <c r="K102" s="180"/>
      <c r="L102" s="184"/>
      <c r="S102" s="9"/>
      <c r="T102" s="9"/>
      <c r="U102" s="9"/>
      <c r="V102" s="9"/>
      <c r="W102" s="9"/>
      <c r="X102" s="9"/>
      <c r="Y102" s="9"/>
      <c r="Z102" s="9"/>
      <c r="AA102" s="9"/>
      <c r="AB102" s="9"/>
      <c r="AC102" s="9"/>
      <c r="AD102" s="9"/>
      <c r="AE102" s="9"/>
    </row>
    <row r="103" hidden="1" s="10" customFormat="1" ht="19.92" customHeight="1">
      <c r="A103" s="10"/>
      <c r="B103" s="185"/>
      <c r="C103" s="186"/>
      <c r="D103" s="187" t="s">
        <v>3550</v>
      </c>
      <c r="E103" s="188"/>
      <c r="F103" s="188"/>
      <c r="G103" s="188"/>
      <c r="H103" s="188"/>
      <c r="I103" s="188"/>
      <c r="J103" s="189">
        <f>J232</f>
        <v>0</v>
      </c>
      <c r="K103" s="186"/>
      <c r="L103" s="190"/>
      <c r="S103" s="10"/>
      <c r="T103" s="10"/>
      <c r="U103" s="10"/>
      <c r="V103" s="10"/>
      <c r="W103" s="10"/>
      <c r="X103" s="10"/>
      <c r="Y103" s="10"/>
      <c r="Z103" s="10"/>
      <c r="AA103" s="10"/>
      <c r="AB103" s="10"/>
      <c r="AC103" s="10"/>
      <c r="AD103" s="10"/>
      <c r="AE103" s="10"/>
    </row>
    <row r="104" hidden="1" s="2" customFormat="1" ht="21.84" customHeight="1">
      <c r="A104" s="38"/>
      <c r="B104" s="39"/>
      <c r="C104" s="40"/>
      <c r="D104" s="40"/>
      <c r="E104" s="40"/>
      <c r="F104" s="40"/>
      <c r="G104" s="40"/>
      <c r="H104" s="40"/>
      <c r="I104" s="40"/>
      <c r="J104" s="40"/>
      <c r="K104" s="40"/>
      <c r="L104" s="63"/>
      <c r="S104" s="38"/>
      <c r="T104" s="38"/>
      <c r="U104" s="38"/>
      <c r="V104" s="38"/>
      <c r="W104" s="38"/>
      <c r="X104" s="38"/>
      <c r="Y104" s="38"/>
      <c r="Z104" s="38"/>
      <c r="AA104" s="38"/>
      <c r="AB104" s="38"/>
      <c r="AC104" s="38"/>
      <c r="AD104" s="38"/>
      <c r="AE104" s="38"/>
    </row>
    <row r="105" hidden="1" s="2" customFormat="1" ht="6.96" customHeight="1">
      <c r="A105" s="38"/>
      <c r="B105" s="66"/>
      <c r="C105" s="67"/>
      <c r="D105" s="67"/>
      <c r="E105" s="67"/>
      <c r="F105" s="67"/>
      <c r="G105" s="67"/>
      <c r="H105" s="67"/>
      <c r="I105" s="67"/>
      <c r="J105" s="67"/>
      <c r="K105" s="67"/>
      <c r="L105" s="63"/>
      <c r="S105" s="38"/>
      <c r="T105" s="38"/>
      <c r="U105" s="38"/>
      <c r="V105" s="38"/>
      <c r="W105" s="38"/>
      <c r="X105" s="38"/>
      <c r="Y105" s="38"/>
      <c r="Z105" s="38"/>
      <c r="AA105" s="38"/>
      <c r="AB105" s="38"/>
      <c r="AC105" s="38"/>
      <c r="AD105" s="38"/>
      <c r="AE105" s="38"/>
    </row>
    <row r="106" hidden="1"/>
    <row r="107" hidden="1"/>
    <row r="108" hidden="1"/>
    <row r="109" s="2" customFormat="1" ht="6.96" customHeight="1">
      <c r="A109" s="38"/>
      <c r="B109" s="68"/>
      <c r="C109" s="69"/>
      <c r="D109" s="69"/>
      <c r="E109" s="69"/>
      <c r="F109" s="69"/>
      <c r="G109" s="69"/>
      <c r="H109" s="69"/>
      <c r="I109" s="69"/>
      <c r="J109" s="69"/>
      <c r="K109" s="69"/>
      <c r="L109" s="63"/>
      <c r="S109" s="38"/>
      <c r="T109" s="38"/>
      <c r="U109" s="38"/>
      <c r="V109" s="38"/>
      <c r="W109" s="38"/>
      <c r="X109" s="38"/>
      <c r="Y109" s="38"/>
      <c r="Z109" s="38"/>
      <c r="AA109" s="38"/>
      <c r="AB109" s="38"/>
      <c r="AC109" s="38"/>
      <c r="AD109" s="38"/>
      <c r="AE109" s="38"/>
    </row>
    <row r="110" s="2" customFormat="1" ht="24.96" customHeight="1">
      <c r="A110" s="38"/>
      <c r="B110" s="39"/>
      <c r="C110" s="23" t="s">
        <v>147</v>
      </c>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6.96" customHeight="1">
      <c r="A111" s="38"/>
      <c r="B111" s="39"/>
      <c r="C111" s="40"/>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16</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26.25" customHeight="1">
      <c r="A113" s="38"/>
      <c r="B113" s="39"/>
      <c r="C113" s="40"/>
      <c r="D113" s="40"/>
      <c r="E113" s="174" t="str">
        <f>E7</f>
        <v>STAVEBNÍ ÚPRAVY HASIČSKÉ ZBROJNICE HEŘMANICE - SLEZSKÁ OSTRAVA</v>
      </c>
      <c r="F113" s="32"/>
      <c r="G113" s="32"/>
      <c r="H113" s="32"/>
      <c r="I113" s="40"/>
      <c r="J113" s="40"/>
      <c r="K113" s="40"/>
      <c r="L113" s="63"/>
      <c r="S113" s="38"/>
      <c r="T113" s="38"/>
      <c r="U113" s="38"/>
      <c r="V113" s="38"/>
      <c r="W113" s="38"/>
      <c r="X113" s="38"/>
      <c r="Y113" s="38"/>
      <c r="Z113" s="38"/>
      <c r="AA113" s="38"/>
      <c r="AB113" s="38"/>
      <c r="AC113" s="38"/>
      <c r="AD113" s="38"/>
      <c r="AE113" s="38"/>
    </row>
    <row r="114" s="2" customFormat="1" ht="12" customHeight="1">
      <c r="A114" s="38"/>
      <c r="B114" s="39"/>
      <c r="C114" s="32" t="s">
        <v>129</v>
      </c>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6.5" customHeight="1">
      <c r="A115" s="38"/>
      <c r="B115" s="39"/>
      <c r="C115" s="40"/>
      <c r="D115" s="40"/>
      <c r="E115" s="76" t="str">
        <f>E9</f>
        <v>SO 01- 7-OBJEKT HZ - MaR</v>
      </c>
      <c r="F115" s="40"/>
      <c r="G115" s="40"/>
      <c r="H115" s="40"/>
      <c r="I115" s="40"/>
      <c r="J115" s="40"/>
      <c r="K115" s="40"/>
      <c r="L115" s="63"/>
      <c r="S115" s="38"/>
      <c r="T115" s="38"/>
      <c r="U115" s="38"/>
      <c r="V115" s="38"/>
      <c r="W115" s="38"/>
      <c r="X115" s="38"/>
      <c r="Y115" s="38"/>
      <c r="Z115" s="38"/>
      <c r="AA115" s="38"/>
      <c r="AB115" s="38"/>
      <c r="AC115" s="38"/>
      <c r="AD115" s="38"/>
      <c r="AE115" s="38"/>
    </row>
    <row r="116" s="2" customFormat="1" ht="6.96"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2" customHeight="1">
      <c r="A117" s="38"/>
      <c r="B117" s="39"/>
      <c r="C117" s="32" t="s">
        <v>20</v>
      </c>
      <c r="D117" s="40"/>
      <c r="E117" s="40"/>
      <c r="F117" s="27" t="str">
        <f>F12</f>
        <v>SLEZSKÁ OSTRAVA</v>
      </c>
      <c r="G117" s="40"/>
      <c r="H117" s="40"/>
      <c r="I117" s="32" t="s">
        <v>22</v>
      </c>
      <c r="J117" s="79" t="str">
        <f>IF(J12="","",J12)</f>
        <v>10. 8. 2023</v>
      </c>
      <c r="K117" s="40"/>
      <c r="L117" s="63"/>
      <c r="S117" s="38"/>
      <c r="T117" s="38"/>
      <c r="U117" s="38"/>
      <c r="V117" s="38"/>
      <c r="W117" s="38"/>
      <c r="X117" s="38"/>
      <c r="Y117" s="38"/>
      <c r="Z117" s="38"/>
      <c r="AA117" s="38"/>
      <c r="AB117" s="38"/>
      <c r="AC117" s="38"/>
      <c r="AD117" s="38"/>
      <c r="AE117" s="38"/>
    </row>
    <row r="118" s="2" customFormat="1" ht="6.96"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15.15" customHeight="1">
      <c r="A119" s="38"/>
      <c r="B119" s="39"/>
      <c r="C119" s="32" t="s">
        <v>24</v>
      </c>
      <c r="D119" s="40"/>
      <c r="E119" s="40"/>
      <c r="F119" s="27" t="str">
        <f>E15</f>
        <v>SMO - SLEZSKÁ OSTRAVA</v>
      </c>
      <c r="G119" s="40"/>
      <c r="H119" s="40"/>
      <c r="I119" s="32" t="s">
        <v>30</v>
      </c>
      <c r="J119" s="36" t="str">
        <f>E21</f>
        <v>SPAN s.r.o.</v>
      </c>
      <c r="K119" s="40"/>
      <c r="L119" s="63"/>
      <c r="S119" s="38"/>
      <c r="T119" s="38"/>
      <c r="U119" s="38"/>
      <c r="V119" s="38"/>
      <c r="W119" s="38"/>
      <c r="X119" s="38"/>
      <c r="Y119" s="38"/>
      <c r="Z119" s="38"/>
      <c r="AA119" s="38"/>
      <c r="AB119" s="38"/>
      <c r="AC119" s="38"/>
      <c r="AD119" s="38"/>
      <c r="AE119" s="38"/>
    </row>
    <row r="120" s="2" customFormat="1" ht="15.15" customHeight="1">
      <c r="A120" s="38"/>
      <c r="B120" s="39"/>
      <c r="C120" s="32" t="s">
        <v>28</v>
      </c>
      <c r="D120" s="40"/>
      <c r="E120" s="40"/>
      <c r="F120" s="27" t="str">
        <f>IF(E18="","",E18)</f>
        <v>Vyplň údaj</v>
      </c>
      <c r="G120" s="40"/>
      <c r="H120" s="40"/>
      <c r="I120" s="32" t="s">
        <v>35</v>
      </c>
      <c r="J120" s="36" t="str">
        <f>E24</f>
        <v>SPAN S.R.O.</v>
      </c>
      <c r="K120" s="40"/>
      <c r="L120" s="63"/>
      <c r="S120" s="38"/>
      <c r="T120" s="38"/>
      <c r="U120" s="38"/>
      <c r="V120" s="38"/>
      <c r="W120" s="38"/>
      <c r="X120" s="38"/>
      <c r="Y120" s="38"/>
      <c r="Z120" s="38"/>
      <c r="AA120" s="38"/>
      <c r="AB120" s="38"/>
      <c r="AC120" s="38"/>
      <c r="AD120" s="38"/>
      <c r="AE120" s="38"/>
    </row>
    <row r="121" s="2" customFormat="1" ht="10.32" customHeight="1">
      <c r="A121" s="38"/>
      <c r="B121" s="39"/>
      <c r="C121" s="40"/>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11" customFormat="1" ht="29.28" customHeight="1">
      <c r="A122" s="191"/>
      <c r="B122" s="192"/>
      <c r="C122" s="193" t="s">
        <v>148</v>
      </c>
      <c r="D122" s="194" t="s">
        <v>63</v>
      </c>
      <c r="E122" s="194" t="s">
        <v>59</v>
      </c>
      <c r="F122" s="194" t="s">
        <v>60</v>
      </c>
      <c r="G122" s="194" t="s">
        <v>149</v>
      </c>
      <c r="H122" s="194" t="s">
        <v>150</v>
      </c>
      <c r="I122" s="194" t="s">
        <v>151</v>
      </c>
      <c r="J122" s="194" t="s">
        <v>133</v>
      </c>
      <c r="K122" s="195" t="s">
        <v>152</v>
      </c>
      <c r="L122" s="196"/>
      <c r="M122" s="100" t="s">
        <v>1</v>
      </c>
      <c r="N122" s="101" t="s">
        <v>42</v>
      </c>
      <c r="O122" s="101" t="s">
        <v>153</v>
      </c>
      <c r="P122" s="101" t="s">
        <v>154</v>
      </c>
      <c r="Q122" s="101" t="s">
        <v>155</v>
      </c>
      <c r="R122" s="101" t="s">
        <v>156</v>
      </c>
      <c r="S122" s="101" t="s">
        <v>157</v>
      </c>
      <c r="T122" s="102" t="s">
        <v>158</v>
      </c>
      <c r="U122" s="191"/>
      <c r="V122" s="191"/>
      <c r="W122" s="191"/>
      <c r="X122" s="191"/>
      <c r="Y122" s="191"/>
      <c r="Z122" s="191"/>
      <c r="AA122" s="191"/>
      <c r="AB122" s="191"/>
      <c r="AC122" s="191"/>
      <c r="AD122" s="191"/>
      <c r="AE122" s="191"/>
    </row>
    <row r="123" s="2" customFormat="1" ht="22.8" customHeight="1">
      <c r="A123" s="38"/>
      <c r="B123" s="39"/>
      <c r="C123" s="107" t="s">
        <v>159</v>
      </c>
      <c r="D123" s="40"/>
      <c r="E123" s="40"/>
      <c r="F123" s="40"/>
      <c r="G123" s="40"/>
      <c r="H123" s="40"/>
      <c r="I123" s="40"/>
      <c r="J123" s="197">
        <f>BK123</f>
        <v>0</v>
      </c>
      <c r="K123" s="40"/>
      <c r="L123" s="44"/>
      <c r="M123" s="103"/>
      <c r="N123" s="198"/>
      <c r="O123" s="104"/>
      <c r="P123" s="199">
        <f>P124+P147+P166+P198</f>
        <v>0</v>
      </c>
      <c r="Q123" s="104"/>
      <c r="R123" s="199">
        <f>R124+R147+R166+R198</f>
        <v>0</v>
      </c>
      <c r="S123" s="104"/>
      <c r="T123" s="200">
        <f>T124+T147+T166+T198</f>
        <v>0</v>
      </c>
      <c r="U123" s="38"/>
      <c r="V123" s="38"/>
      <c r="W123" s="38"/>
      <c r="X123" s="38"/>
      <c r="Y123" s="38"/>
      <c r="Z123" s="38"/>
      <c r="AA123" s="38"/>
      <c r="AB123" s="38"/>
      <c r="AC123" s="38"/>
      <c r="AD123" s="38"/>
      <c r="AE123" s="38"/>
      <c r="AT123" s="17" t="s">
        <v>77</v>
      </c>
      <c r="AU123" s="17" t="s">
        <v>135</v>
      </c>
      <c r="BK123" s="201">
        <f>BK124+BK147+BK166+BK198</f>
        <v>0</v>
      </c>
    </row>
    <row r="124" s="12" customFormat="1" ht="25.92" customHeight="1">
      <c r="A124" s="12"/>
      <c r="B124" s="202"/>
      <c r="C124" s="203"/>
      <c r="D124" s="204" t="s">
        <v>77</v>
      </c>
      <c r="E124" s="205" t="s">
        <v>86</v>
      </c>
      <c r="F124" s="205" t="s">
        <v>3551</v>
      </c>
      <c r="G124" s="203"/>
      <c r="H124" s="203"/>
      <c r="I124" s="206"/>
      <c r="J124" s="207">
        <f>BK124</f>
        <v>0</v>
      </c>
      <c r="K124" s="203"/>
      <c r="L124" s="208"/>
      <c r="M124" s="209"/>
      <c r="N124" s="210"/>
      <c r="O124" s="210"/>
      <c r="P124" s="211">
        <f>SUM(P125:P146)</f>
        <v>0</v>
      </c>
      <c r="Q124" s="210"/>
      <c r="R124" s="211">
        <f>SUM(R125:R146)</f>
        <v>0</v>
      </c>
      <c r="S124" s="210"/>
      <c r="T124" s="212">
        <f>SUM(T125:T146)</f>
        <v>0</v>
      </c>
      <c r="U124" s="12"/>
      <c r="V124" s="12"/>
      <c r="W124" s="12"/>
      <c r="X124" s="12"/>
      <c r="Y124" s="12"/>
      <c r="Z124" s="12"/>
      <c r="AA124" s="12"/>
      <c r="AB124" s="12"/>
      <c r="AC124" s="12"/>
      <c r="AD124" s="12"/>
      <c r="AE124" s="12"/>
      <c r="AR124" s="213" t="s">
        <v>182</v>
      </c>
      <c r="AT124" s="214" t="s">
        <v>77</v>
      </c>
      <c r="AU124" s="214" t="s">
        <v>78</v>
      </c>
      <c r="AY124" s="213" t="s">
        <v>162</v>
      </c>
      <c r="BK124" s="215">
        <f>SUM(BK125:BK146)</f>
        <v>0</v>
      </c>
    </row>
    <row r="125" s="2" customFormat="1" ht="24.15" customHeight="1">
      <c r="A125" s="38"/>
      <c r="B125" s="39"/>
      <c r="C125" s="218" t="s">
        <v>86</v>
      </c>
      <c r="D125" s="218" t="s">
        <v>165</v>
      </c>
      <c r="E125" s="219" t="s">
        <v>3552</v>
      </c>
      <c r="F125" s="220" t="s">
        <v>3553</v>
      </c>
      <c r="G125" s="221" t="s">
        <v>1677</v>
      </c>
      <c r="H125" s="222">
        <v>1</v>
      </c>
      <c r="I125" s="223"/>
      <c r="J125" s="224">
        <f>ROUND(I125*H125,2)</f>
        <v>0</v>
      </c>
      <c r="K125" s="220" t="s">
        <v>1</v>
      </c>
      <c r="L125" s="44"/>
      <c r="M125" s="225" t="s">
        <v>1</v>
      </c>
      <c r="N125" s="226" t="s">
        <v>43</v>
      </c>
      <c r="O125" s="91"/>
      <c r="P125" s="227">
        <f>O125*H125</f>
        <v>0</v>
      </c>
      <c r="Q125" s="227">
        <v>0</v>
      </c>
      <c r="R125" s="227">
        <f>Q125*H125</f>
        <v>0</v>
      </c>
      <c r="S125" s="227">
        <v>0</v>
      </c>
      <c r="T125" s="228">
        <f>S125*H125</f>
        <v>0</v>
      </c>
      <c r="U125" s="38"/>
      <c r="V125" s="38"/>
      <c r="W125" s="38"/>
      <c r="X125" s="38"/>
      <c r="Y125" s="38"/>
      <c r="Z125" s="38"/>
      <c r="AA125" s="38"/>
      <c r="AB125" s="38"/>
      <c r="AC125" s="38"/>
      <c r="AD125" s="38"/>
      <c r="AE125" s="38"/>
      <c r="AR125" s="229" t="s">
        <v>767</v>
      </c>
      <c r="AT125" s="229" t="s">
        <v>165</v>
      </c>
      <c r="AU125" s="229" t="s">
        <v>86</v>
      </c>
      <c r="AY125" s="17" t="s">
        <v>162</v>
      </c>
      <c r="BE125" s="230">
        <f>IF(N125="základní",J125,0)</f>
        <v>0</v>
      </c>
      <c r="BF125" s="230">
        <f>IF(N125="snížená",J125,0)</f>
        <v>0</v>
      </c>
      <c r="BG125" s="230">
        <f>IF(N125="zákl. přenesená",J125,0)</f>
        <v>0</v>
      </c>
      <c r="BH125" s="230">
        <f>IF(N125="sníž. přenesená",J125,0)</f>
        <v>0</v>
      </c>
      <c r="BI125" s="230">
        <f>IF(N125="nulová",J125,0)</f>
        <v>0</v>
      </c>
      <c r="BJ125" s="17" t="s">
        <v>86</v>
      </c>
      <c r="BK125" s="230">
        <f>ROUND(I125*H125,2)</f>
        <v>0</v>
      </c>
      <c r="BL125" s="17" t="s">
        <v>767</v>
      </c>
      <c r="BM125" s="229" t="s">
        <v>88</v>
      </c>
    </row>
    <row r="126" s="2" customFormat="1" ht="24.15" customHeight="1">
      <c r="A126" s="38"/>
      <c r="B126" s="39"/>
      <c r="C126" s="273" t="s">
        <v>88</v>
      </c>
      <c r="D126" s="273" t="s">
        <v>616</v>
      </c>
      <c r="E126" s="274" t="s">
        <v>3554</v>
      </c>
      <c r="F126" s="275" t="s">
        <v>3553</v>
      </c>
      <c r="G126" s="276" t="s">
        <v>1677</v>
      </c>
      <c r="H126" s="277">
        <v>1</v>
      </c>
      <c r="I126" s="278"/>
      <c r="J126" s="279">
        <f>ROUND(I126*H126,2)</f>
        <v>0</v>
      </c>
      <c r="K126" s="275" t="s">
        <v>1</v>
      </c>
      <c r="L126" s="280"/>
      <c r="M126" s="281" t="s">
        <v>1</v>
      </c>
      <c r="N126" s="282" t="s">
        <v>43</v>
      </c>
      <c r="O126" s="91"/>
      <c r="P126" s="227">
        <f>O126*H126</f>
        <v>0</v>
      </c>
      <c r="Q126" s="227">
        <v>0</v>
      </c>
      <c r="R126" s="227">
        <f>Q126*H126</f>
        <v>0</v>
      </c>
      <c r="S126" s="227">
        <v>0</v>
      </c>
      <c r="T126" s="228">
        <f>S126*H126</f>
        <v>0</v>
      </c>
      <c r="U126" s="38"/>
      <c r="V126" s="38"/>
      <c r="W126" s="38"/>
      <c r="X126" s="38"/>
      <c r="Y126" s="38"/>
      <c r="Z126" s="38"/>
      <c r="AA126" s="38"/>
      <c r="AB126" s="38"/>
      <c r="AC126" s="38"/>
      <c r="AD126" s="38"/>
      <c r="AE126" s="38"/>
      <c r="AR126" s="229" t="s">
        <v>1735</v>
      </c>
      <c r="AT126" s="229" t="s">
        <v>616</v>
      </c>
      <c r="AU126" s="229" t="s">
        <v>86</v>
      </c>
      <c r="AY126" s="17" t="s">
        <v>162</v>
      </c>
      <c r="BE126" s="230">
        <f>IF(N126="základní",J126,0)</f>
        <v>0</v>
      </c>
      <c r="BF126" s="230">
        <f>IF(N126="snížená",J126,0)</f>
        <v>0</v>
      </c>
      <c r="BG126" s="230">
        <f>IF(N126="zákl. přenesená",J126,0)</f>
        <v>0</v>
      </c>
      <c r="BH126" s="230">
        <f>IF(N126="sníž. přenesená",J126,0)</f>
        <v>0</v>
      </c>
      <c r="BI126" s="230">
        <f>IF(N126="nulová",J126,0)</f>
        <v>0</v>
      </c>
      <c r="BJ126" s="17" t="s">
        <v>86</v>
      </c>
      <c r="BK126" s="230">
        <f>ROUND(I126*H126,2)</f>
        <v>0</v>
      </c>
      <c r="BL126" s="17" t="s">
        <v>767</v>
      </c>
      <c r="BM126" s="229" t="s">
        <v>170</v>
      </c>
    </row>
    <row r="127" s="2" customFormat="1" ht="16.5" customHeight="1">
      <c r="A127" s="38"/>
      <c r="B127" s="39"/>
      <c r="C127" s="218" t="s">
        <v>182</v>
      </c>
      <c r="D127" s="218" t="s">
        <v>165</v>
      </c>
      <c r="E127" s="219" t="s">
        <v>2610</v>
      </c>
      <c r="F127" s="220" t="s">
        <v>3555</v>
      </c>
      <c r="G127" s="221" t="s">
        <v>1677</v>
      </c>
      <c r="H127" s="222">
        <v>1</v>
      </c>
      <c r="I127" s="223"/>
      <c r="J127" s="224">
        <f>ROUND(I127*H127,2)</f>
        <v>0</v>
      </c>
      <c r="K127" s="220" t="s">
        <v>1</v>
      </c>
      <c r="L127" s="44"/>
      <c r="M127" s="225" t="s">
        <v>1</v>
      </c>
      <c r="N127" s="226" t="s">
        <v>43</v>
      </c>
      <c r="O127" s="91"/>
      <c r="P127" s="227">
        <f>O127*H127</f>
        <v>0</v>
      </c>
      <c r="Q127" s="227">
        <v>0</v>
      </c>
      <c r="R127" s="227">
        <f>Q127*H127</f>
        <v>0</v>
      </c>
      <c r="S127" s="227">
        <v>0</v>
      </c>
      <c r="T127" s="228">
        <f>S127*H127</f>
        <v>0</v>
      </c>
      <c r="U127" s="38"/>
      <c r="V127" s="38"/>
      <c r="W127" s="38"/>
      <c r="X127" s="38"/>
      <c r="Y127" s="38"/>
      <c r="Z127" s="38"/>
      <c r="AA127" s="38"/>
      <c r="AB127" s="38"/>
      <c r="AC127" s="38"/>
      <c r="AD127" s="38"/>
      <c r="AE127" s="38"/>
      <c r="AR127" s="229" t="s">
        <v>767</v>
      </c>
      <c r="AT127" s="229" t="s">
        <v>165</v>
      </c>
      <c r="AU127" s="229" t="s">
        <v>86</v>
      </c>
      <c r="AY127" s="17" t="s">
        <v>162</v>
      </c>
      <c r="BE127" s="230">
        <f>IF(N127="základní",J127,0)</f>
        <v>0</v>
      </c>
      <c r="BF127" s="230">
        <f>IF(N127="snížená",J127,0)</f>
        <v>0</v>
      </c>
      <c r="BG127" s="230">
        <f>IF(N127="zákl. přenesená",J127,0)</f>
        <v>0</v>
      </c>
      <c r="BH127" s="230">
        <f>IF(N127="sníž. přenesená",J127,0)</f>
        <v>0</v>
      </c>
      <c r="BI127" s="230">
        <f>IF(N127="nulová",J127,0)</f>
        <v>0</v>
      </c>
      <c r="BJ127" s="17" t="s">
        <v>86</v>
      </c>
      <c r="BK127" s="230">
        <f>ROUND(I127*H127,2)</f>
        <v>0</v>
      </c>
      <c r="BL127" s="17" t="s">
        <v>767</v>
      </c>
      <c r="BM127" s="229" t="s">
        <v>196</v>
      </c>
    </row>
    <row r="128" s="2" customFormat="1" ht="16.5" customHeight="1">
      <c r="A128" s="38"/>
      <c r="B128" s="39"/>
      <c r="C128" s="273" t="s">
        <v>170</v>
      </c>
      <c r="D128" s="273" t="s">
        <v>616</v>
      </c>
      <c r="E128" s="274" t="s">
        <v>2612</v>
      </c>
      <c r="F128" s="275" t="s">
        <v>3555</v>
      </c>
      <c r="G128" s="276" t="s">
        <v>1677</v>
      </c>
      <c r="H128" s="277">
        <v>1</v>
      </c>
      <c r="I128" s="278"/>
      <c r="J128" s="279">
        <f>ROUND(I128*H128,2)</f>
        <v>0</v>
      </c>
      <c r="K128" s="275" t="s">
        <v>1</v>
      </c>
      <c r="L128" s="280"/>
      <c r="M128" s="281" t="s">
        <v>1</v>
      </c>
      <c r="N128" s="282" t="s">
        <v>43</v>
      </c>
      <c r="O128" s="91"/>
      <c r="P128" s="227">
        <f>O128*H128</f>
        <v>0</v>
      </c>
      <c r="Q128" s="227">
        <v>0</v>
      </c>
      <c r="R128" s="227">
        <f>Q128*H128</f>
        <v>0</v>
      </c>
      <c r="S128" s="227">
        <v>0</v>
      </c>
      <c r="T128" s="228">
        <f>S128*H128</f>
        <v>0</v>
      </c>
      <c r="U128" s="38"/>
      <c r="V128" s="38"/>
      <c r="W128" s="38"/>
      <c r="X128" s="38"/>
      <c r="Y128" s="38"/>
      <c r="Z128" s="38"/>
      <c r="AA128" s="38"/>
      <c r="AB128" s="38"/>
      <c r="AC128" s="38"/>
      <c r="AD128" s="38"/>
      <c r="AE128" s="38"/>
      <c r="AR128" s="229" t="s">
        <v>1735</v>
      </c>
      <c r="AT128" s="229" t="s">
        <v>616</v>
      </c>
      <c r="AU128" s="229" t="s">
        <v>86</v>
      </c>
      <c r="AY128" s="17" t="s">
        <v>162</v>
      </c>
      <c r="BE128" s="230">
        <f>IF(N128="základní",J128,0)</f>
        <v>0</v>
      </c>
      <c r="BF128" s="230">
        <f>IF(N128="snížená",J128,0)</f>
        <v>0</v>
      </c>
      <c r="BG128" s="230">
        <f>IF(N128="zákl. přenesená",J128,0)</f>
        <v>0</v>
      </c>
      <c r="BH128" s="230">
        <f>IF(N128="sníž. přenesená",J128,0)</f>
        <v>0</v>
      </c>
      <c r="BI128" s="230">
        <f>IF(N128="nulová",J128,0)</f>
        <v>0</v>
      </c>
      <c r="BJ128" s="17" t="s">
        <v>86</v>
      </c>
      <c r="BK128" s="230">
        <f>ROUND(I128*H128,2)</f>
        <v>0</v>
      </c>
      <c r="BL128" s="17" t="s">
        <v>767</v>
      </c>
      <c r="BM128" s="229" t="s">
        <v>205</v>
      </c>
    </row>
    <row r="129" s="2" customFormat="1" ht="37.8" customHeight="1">
      <c r="A129" s="38"/>
      <c r="B129" s="39"/>
      <c r="C129" s="218" t="s">
        <v>191</v>
      </c>
      <c r="D129" s="218" t="s">
        <v>165</v>
      </c>
      <c r="E129" s="219" t="s">
        <v>3556</v>
      </c>
      <c r="F129" s="220" t="s">
        <v>3557</v>
      </c>
      <c r="G129" s="221" t="s">
        <v>1677</v>
      </c>
      <c r="H129" s="222">
        <v>1</v>
      </c>
      <c r="I129" s="223"/>
      <c r="J129" s="224">
        <f>ROUND(I129*H129,2)</f>
        <v>0</v>
      </c>
      <c r="K129" s="220" t="s">
        <v>1</v>
      </c>
      <c r="L129" s="44"/>
      <c r="M129" s="225" t="s">
        <v>1</v>
      </c>
      <c r="N129" s="226" t="s">
        <v>43</v>
      </c>
      <c r="O129" s="91"/>
      <c r="P129" s="227">
        <f>O129*H129</f>
        <v>0</v>
      </c>
      <c r="Q129" s="227">
        <v>0</v>
      </c>
      <c r="R129" s="227">
        <f>Q129*H129</f>
        <v>0</v>
      </c>
      <c r="S129" s="227">
        <v>0</v>
      </c>
      <c r="T129" s="228">
        <f>S129*H129</f>
        <v>0</v>
      </c>
      <c r="U129" s="38"/>
      <c r="V129" s="38"/>
      <c r="W129" s="38"/>
      <c r="X129" s="38"/>
      <c r="Y129" s="38"/>
      <c r="Z129" s="38"/>
      <c r="AA129" s="38"/>
      <c r="AB129" s="38"/>
      <c r="AC129" s="38"/>
      <c r="AD129" s="38"/>
      <c r="AE129" s="38"/>
      <c r="AR129" s="229" t="s">
        <v>767</v>
      </c>
      <c r="AT129" s="229" t="s">
        <v>165</v>
      </c>
      <c r="AU129" s="229" t="s">
        <v>86</v>
      </c>
      <c r="AY129" s="17" t="s">
        <v>162</v>
      </c>
      <c r="BE129" s="230">
        <f>IF(N129="základní",J129,0)</f>
        <v>0</v>
      </c>
      <c r="BF129" s="230">
        <f>IF(N129="snížená",J129,0)</f>
        <v>0</v>
      </c>
      <c r="BG129" s="230">
        <f>IF(N129="zákl. přenesená",J129,0)</f>
        <v>0</v>
      </c>
      <c r="BH129" s="230">
        <f>IF(N129="sníž. přenesená",J129,0)</f>
        <v>0</v>
      </c>
      <c r="BI129" s="230">
        <f>IF(N129="nulová",J129,0)</f>
        <v>0</v>
      </c>
      <c r="BJ129" s="17" t="s">
        <v>86</v>
      </c>
      <c r="BK129" s="230">
        <f>ROUND(I129*H129,2)</f>
        <v>0</v>
      </c>
      <c r="BL129" s="17" t="s">
        <v>767</v>
      </c>
      <c r="BM129" s="229" t="s">
        <v>214</v>
      </c>
    </row>
    <row r="130" s="2" customFormat="1" ht="37.8" customHeight="1">
      <c r="A130" s="38"/>
      <c r="B130" s="39"/>
      <c r="C130" s="273" t="s">
        <v>196</v>
      </c>
      <c r="D130" s="273" t="s">
        <v>616</v>
      </c>
      <c r="E130" s="274" t="s">
        <v>3558</v>
      </c>
      <c r="F130" s="275" t="s">
        <v>3557</v>
      </c>
      <c r="G130" s="276" t="s">
        <v>1677</v>
      </c>
      <c r="H130" s="277">
        <v>1</v>
      </c>
      <c r="I130" s="278"/>
      <c r="J130" s="279">
        <f>ROUND(I130*H130,2)</f>
        <v>0</v>
      </c>
      <c r="K130" s="275" t="s">
        <v>1</v>
      </c>
      <c r="L130" s="280"/>
      <c r="M130" s="281" t="s">
        <v>1</v>
      </c>
      <c r="N130" s="282" t="s">
        <v>43</v>
      </c>
      <c r="O130" s="91"/>
      <c r="P130" s="227">
        <f>O130*H130</f>
        <v>0</v>
      </c>
      <c r="Q130" s="227">
        <v>0</v>
      </c>
      <c r="R130" s="227">
        <f>Q130*H130</f>
        <v>0</v>
      </c>
      <c r="S130" s="227">
        <v>0</v>
      </c>
      <c r="T130" s="228">
        <f>S130*H130</f>
        <v>0</v>
      </c>
      <c r="U130" s="38"/>
      <c r="V130" s="38"/>
      <c r="W130" s="38"/>
      <c r="X130" s="38"/>
      <c r="Y130" s="38"/>
      <c r="Z130" s="38"/>
      <c r="AA130" s="38"/>
      <c r="AB130" s="38"/>
      <c r="AC130" s="38"/>
      <c r="AD130" s="38"/>
      <c r="AE130" s="38"/>
      <c r="AR130" s="229" t="s">
        <v>1735</v>
      </c>
      <c r="AT130" s="229" t="s">
        <v>616</v>
      </c>
      <c r="AU130" s="229" t="s">
        <v>86</v>
      </c>
      <c r="AY130" s="17" t="s">
        <v>162</v>
      </c>
      <c r="BE130" s="230">
        <f>IF(N130="základní",J130,0)</f>
        <v>0</v>
      </c>
      <c r="BF130" s="230">
        <f>IF(N130="snížená",J130,0)</f>
        <v>0</v>
      </c>
      <c r="BG130" s="230">
        <f>IF(N130="zákl. přenesená",J130,0)</f>
        <v>0</v>
      </c>
      <c r="BH130" s="230">
        <f>IF(N130="sníž. přenesená",J130,0)</f>
        <v>0</v>
      </c>
      <c r="BI130" s="230">
        <f>IF(N130="nulová",J130,0)</f>
        <v>0</v>
      </c>
      <c r="BJ130" s="17" t="s">
        <v>86</v>
      </c>
      <c r="BK130" s="230">
        <f>ROUND(I130*H130,2)</f>
        <v>0</v>
      </c>
      <c r="BL130" s="17" t="s">
        <v>767</v>
      </c>
      <c r="BM130" s="229" t="s">
        <v>226</v>
      </c>
    </row>
    <row r="131" s="2" customFormat="1" ht="16.5" customHeight="1">
      <c r="A131" s="38"/>
      <c r="B131" s="39"/>
      <c r="C131" s="218" t="s">
        <v>201</v>
      </c>
      <c r="D131" s="218" t="s">
        <v>165</v>
      </c>
      <c r="E131" s="219" t="s">
        <v>3559</v>
      </c>
      <c r="F131" s="220" t="s">
        <v>3560</v>
      </c>
      <c r="G131" s="221" t="s">
        <v>1677</v>
      </c>
      <c r="H131" s="222">
        <v>43</v>
      </c>
      <c r="I131" s="223"/>
      <c r="J131" s="224">
        <f>ROUND(I131*H131,2)</f>
        <v>0</v>
      </c>
      <c r="K131" s="220" t="s">
        <v>1</v>
      </c>
      <c r="L131" s="44"/>
      <c r="M131" s="225" t="s">
        <v>1</v>
      </c>
      <c r="N131" s="226" t="s">
        <v>43</v>
      </c>
      <c r="O131" s="91"/>
      <c r="P131" s="227">
        <f>O131*H131</f>
        <v>0</v>
      </c>
      <c r="Q131" s="227">
        <v>0</v>
      </c>
      <c r="R131" s="227">
        <f>Q131*H131</f>
        <v>0</v>
      </c>
      <c r="S131" s="227">
        <v>0</v>
      </c>
      <c r="T131" s="228">
        <f>S131*H131</f>
        <v>0</v>
      </c>
      <c r="U131" s="38"/>
      <c r="V131" s="38"/>
      <c r="W131" s="38"/>
      <c r="X131" s="38"/>
      <c r="Y131" s="38"/>
      <c r="Z131" s="38"/>
      <c r="AA131" s="38"/>
      <c r="AB131" s="38"/>
      <c r="AC131" s="38"/>
      <c r="AD131" s="38"/>
      <c r="AE131" s="38"/>
      <c r="AR131" s="229" t="s">
        <v>767</v>
      </c>
      <c r="AT131" s="229" t="s">
        <v>165</v>
      </c>
      <c r="AU131" s="229" t="s">
        <v>86</v>
      </c>
      <c r="AY131" s="17" t="s">
        <v>162</v>
      </c>
      <c r="BE131" s="230">
        <f>IF(N131="základní",J131,0)</f>
        <v>0</v>
      </c>
      <c r="BF131" s="230">
        <f>IF(N131="snížená",J131,0)</f>
        <v>0</v>
      </c>
      <c r="BG131" s="230">
        <f>IF(N131="zákl. přenesená",J131,0)</f>
        <v>0</v>
      </c>
      <c r="BH131" s="230">
        <f>IF(N131="sníž. přenesená",J131,0)</f>
        <v>0</v>
      </c>
      <c r="BI131" s="230">
        <f>IF(N131="nulová",J131,0)</f>
        <v>0</v>
      </c>
      <c r="BJ131" s="17" t="s">
        <v>86</v>
      </c>
      <c r="BK131" s="230">
        <f>ROUND(I131*H131,2)</f>
        <v>0</v>
      </c>
      <c r="BL131" s="17" t="s">
        <v>767</v>
      </c>
      <c r="BM131" s="229" t="s">
        <v>235</v>
      </c>
    </row>
    <row r="132" s="2" customFormat="1" ht="24.15" customHeight="1">
      <c r="A132" s="38"/>
      <c r="B132" s="39"/>
      <c r="C132" s="218" t="s">
        <v>205</v>
      </c>
      <c r="D132" s="218" t="s">
        <v>165</v>
      </c>
      <c r="E132" s="219" t="s">
        <v>3561</v>
      </c>
      <c r="F132" s="220" t="s">
        <v>3562</v>
      </c>
      <c r="G132" s="221" t="s">
        <v>1677</v>
      </c>
      <c r="H132" s="222">
        <v>43</v>
      </c>
      <c r="I132" s="223"/>
      <c r="J132" s="224">
        <f>ROUND(I132*H132,2)</f>
        <v>0</v>
      </c>
      <c r="K132" s="220" t="s">
        <v>1</v>
      </c>
      <c r="L132" s="44"/>
      <c r="M132" s="225" t="s">
        <v>1</v>
      </c>
      <c r="N132" s="226" t="s">
        <v>43</v>
      </c>
      <c r="O132" s="91"/>
      <c r="P132" s="227">
        <f>O132*H132</f>
        <v>0</v>
      </c>
      <c r="Q132" s="227">
        <v>0</v>
      </c>
      <c r="R132" s="227">
        <f>Q132*H132</f>
        <v>0</v>
      </c>
      <c r="S132" s="227">
        <v>0</v>
      </c>
      <c r="T132" s="228">
        <f>S132*H132</f>
        <v>0</v>
      </c>
      <c r="U132" s="38"/>
      <c r="V132" s="38"/>
      <c r="W132" s="38"/>
      <c r="X132" s="38"/>
      <c r="Y132" s="38"/>
      <c r="Z132" s="38"/>
      <c r="AA132" s="38"/>
      <c r="AB132" s="38"/>
      <c r="AC132" s="38"/>
      <c r="AD132" s="38"/>
      <c r="AE132" s="38"/>
      <c r="AR132" s="229" t="s">
        <v>767</v>
      </c>
      <c r="AT132" s="229" t="s">
        <v>165</v>
      </c>
      <c r="AU132" s="229" t="s">
        <v>86</v>
      </c>
      <c r="AY132" s="17" t="s">
        <v>162</v>
      </c>
      <c r="BE132" s="230">
        <f>IF(N132="základní",J132,0)</f>
        <v>0</v>
      </c>
      <c r="BF132" s="230">
        <f>IF(N132="snížená",J132,0)</f>
        <v>0</v>
      </c>
      <c r="BG132" s="230">
        <f>IF(N132="zákl. přenesená",J132,0)</f>
        <v>0</v>
      </c>
      <c r="BH132" s="230">
        <f>IF(N132="sníž. přenesená",J132,0)</f>
        <v>0</v>
      </c>
      <c r="BI132" s="230">
        <f>IF(N132="nulová",J132,0)</f>
        <v>0</v>
      </c>
      <c r="BJ132" s="17" t="s">
        <v>86</v>
      </c>
      <c r="BK132" s="230">
        <f>ROUND(I132*H132,2)</f>
        <v>0</v>
      </c>
      <c r="BL132" s="17" t="s">
        <v>767</v>
      </c>
      <c r="BM132" s="229" t="s">
        <v>245</v>
      </c>
    </row>
    <row r="133" s="2" customFormat="1" ht="24.15" customHeight="1">
      <c r="A133" s="38"/>
      <c r="B133" s="39"/>
      <c r="C133" s="218" t="s">
        <v>163</v>
      </c>
      <c r="D133" s="218" t="s">
        <v>165</v>
      </c>
      <c r="E133" s="219" t="s">
        <v>3561</v>
      </c>
      <c r="F133" s="220" t="s">
        <v>3562</v>
      </c>
      <c r="G133" s="221" t="s">
        <v>1677</v>
      </c>
      <c r="H133" s="222">
        <v>8</v>
      </c>
      <c r="I133" s="223"/>
      <c r="J133" s="224">
        <f>ROUND(I133*H133,2)</f>
        <v>0</v>
      </c>
      <c r="K133" s="220" t="s">
        <v>1</v>
      </c>
      <c r="L133" s="44"/>
      <c r="M133" s="225" t="s">
        <v>1</v>
      </c>
      <c r="N133" s="226" t="s">
        <v>43</v>
      </c>
      <c r="O133" s="91"/>
      <c r="P133" s="227">
        <f>O133*H133</f>
        <v>0</v>
      </c>
      <c r="Q133" s="227">
        <v>0</v>
      </c>
      <c r="R133" s="227">
        <f>Q133*H133</f>
        <v>0</v>
      </c>
      <c r="S133" s="227">
        <v>0</v>
      </c>
      <c r="T133" s="228">
        <f>S133*H133</f>
        <v>0</v>
      </c>
      <c r="U133" s="38"/>
      <c r="V133" s="38"/>
      <c r="W133" s="38"/>
      <c r="X133" s="38"/>
      <c r="Y133" s="38"/>
      <c r="Z133" s="38"/>
      <c r="AA133" s="38"/>
      <c r="AB133" s="38"/>
      <c r="AC133" s="38"/>
      <c r="AD133" s="38"/>
      <c r="AE133" s="38"/>
      <c r="AR133" s="229" t="s">
        <v>767</v>
      </c>
      <c r="AT133" s="229" t="s">
        <v>165</v>
      </c>
      <c r="AU133" s="229" t="s">
        <v>86</v>
      </c>
      <c r="AY133" s="17" t="s">
        <v>162</v>
      </c>
      <c r="BE133" s="230">
        <f>IF(N133="základní",J133,0)</f>
        <v>0</v>
      </c>
      <c r="BF133" s="230">
        <f>IF(N133="snížená",J133,0)</f>
        <v>0</v>
      </c>
      <c r="BG133" s="230">
        <f>IF(N133="zákl. přenesená",J133,0)</f>
        <v>0</v>
      </c>
      <c r="BH133" s="230">
        <f>IF(N133="sníž. přenesená",J133,0)</f>
        <v>0</v>
      </c>
      <c r="BI133" s="230">
        <f>IF(N133="nulová",J133,0)</f>
        <v>0</v>
      </c>
      <c r="BJ133" s="17" t="s">
        <v>86</v>
      </c>
      <c r="BK133" s="230">
        <f>ROUND(I133*H133,2)</f>
        <v>0</v>
      </c>
      <c r="BL133" s="17" t="s">
        <v>767</v>
      </c>
      <c r="BM133" s="229" t="s">
        <v>256</v>
      </c>
    </row>
    <row r="134" s="2" customFormat="1" ht="16.5" customHeight="1">
      <c r="A134" s="38"/>
      <c r="B134" s="39"/>
      <c r="C134" s="218" t="s">
        <v>214</v>
      </c>
      <c r="D134" s="218" t="s">
        <v>165</v>
      </c>
      <c r="E134" s="219" t="s">
        <v>3563</v>
      </c>
      <c r="F134" s="220" t="s">
        <v>3564</v>
      </c>
      <c r="G134" s="221" t="s">
        <v>1677</v>
      </c>
      <c r="H134" s="222">
        <v>1</v>
      </c>
      <c r="I134" s="223"/>
      <c r="J134" s="224">
        <f>ROUND(I134*H134,2)</f>
        <v>0</v>
      </c>
      <c r="K134" s="220" t="s">
        <v>1</v>
      </c>
      <c r="L134" s="44"/>
      <c r="M134" s="225" t="s">
        <v>1</v>
      </c>
      <c r="N134" s="226" t="s">
        <v>43</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767</v>
      </c>
      <c r="AT134" s="229" t="s">
        <v>165</v>
      </c>
      <c r="AU134" s="229" t="s">
        <v>86</v>
      </c>
      <c r="AY134" s="17" t="s">
        <v>162</v>
      </c>
      <c r="BE134" s="230">
        <f>IF(N134="základní",J134,0)</f>
        <v>0</v>
      </c>
      <c r="BF134" s="230">
        <f>IF(N134="snížená",J134,0)</f>
        <v>0</v>
      </c>
      <c r="BG134" s="230">
        <f>IF(N134="zákl. přenesená",J134,0)</f>
        <v>0</v>
      </c>
      <c r="BH134" s="230">
        <f>IF(N134="sníž. přenesená",J134,0)</f>
        <v>0</v>
      </c>
      <c r="BI134" s="230">
        <f>IF(N134="nulová",J134,0)</f>
        <v>0</v>
      </c>
      <c r="BJ134" s="17" t="s">
        <v>86</v>
      </c>
      <c r="BK134" s="230">
        <f>ROUND(I134*H134,2)</f>
        <v>0</v>
      </c>
      <c r="BL134" s="17" t="s">
        <v>767</v>
      </c>
      <c r="BM134" s="229" t="s">
        <v>265</v>
      </c>
    </row>
    <row r="135" s="2" customFormat="1" ht="16.5" customHeight="1">
      <c r="A135" s="38"/>
      <c r="B135" s="39"/>
      <c r="C135" s="273" t="s">
        <v>221</v>
      </c>
      <c r="D135" s="273" t="s">
        <v>616</v>
      </c>
      <c r="E135" s="274" t="s">
        <v>3565</v>
      </c>
      <c r="F135" s="275" t="s">
        <v>3564</v>
      </c>
      <c r="G135" s="276" t="s">
        <v>1677</v>
      </c>
      <c r="H135" s="277">
        <v>1</v>
      </c>
      <c r="I135" s="278"/>
      <c r="J135" s="279">
        <f>ROUND(I135*H135,2)</f>
        <v>0</v>
      </c>
      <c r="K135" s="275" t="s">
        <v>1</v>
      </c>
      <c r="L135" s="280"/>
      <c r="M135" s="281" t="s">
        <v>1</v>
      </c>
      <c r="N135" s="282" t="s">
        <v>43</v>
      </c>
      <c r="O135" s="91"/>
      <c r="P135" s="227">
        <f>O135*H135</f>
        <v>0</v>
      </c>
      <c r="Q135" s="227">
        <v>0</v>
      </c>
      <c r="R135" s="227">
        <f>Q135*H135</f>
        <v>0</v>
      </c>
      <c r="S135" s="227">
        <v>0</v>
      </c>
      <c r="T135" s="228">
        <f>S135*H135</f>
        <v>0</v>
      </c>
      <c r="U135" s="38"/>
      <c r="V135" s="38"/>
      <c r="W135" s="38"/>
      <c r="X135" s="38"/>
      <c r="Y135" s="38"/>
      <c r="Z135" s="38"/>
      <c r="AA135" s="38"/>
      <c r="AB135" s="38"/>
      <c r="AC135" s="38"/>
      <c r="AD135" s="38"/>
      <c r="AE135" s="38"/>
      <c r="AR135" s="229" t="s">
        <v>1735</v>
      </c>
      <c r="AT135" s="229" t="s">
        <v>616</v>
      </c>
      <c r="AU135" s="229" t="s">
        <v>86</v>
      </c>
      <c r="AY135" s="17" t="s">
        <v>162</v>
      </c>
      <c r="BE135" s="230">
        <f>IF(N135="základní",J135,0)</f>
        <v>0</v>
      </c>
      <c r="BF135" s="230">
        <f>IF(N135="snížená",J135,0)</f>
        <v>0</v>
      </c>
      <c r="BG135" s="230">
        <f>IF(N135="zákl. přenesená",J135,0)</f>
        <v>0</v>
      </c>
      <c r="BH135" s="230">
        <f>IF(N135="sníž. přenesená",J135,0)</f>
        <v>0</v>
      </c>
      <c r="BI135" s="230">
        <f>IF(N135="nulová",J135,0)</f>
        <v>0</v>
      </c>
      <c r="BJ135" s="17" t="s">
        <v>86</v>
      </c>
      <c r="BK135" s="230">
        <f>ROUND(I135*H135,2)</f>
        <v>0</v>
      </c>
      <c r="BL135" s="17" t="s">
        <v>767</v>
      </c>
      <c r="BM135" s="229" t="s">
        <v>275</v>
      </c>
    </row>
    <row r="136" s="2" customFormat="1" ht="16.5" customHeight="1">
      <c r="A136" s="38"/>
      <c r="B136" s="39"/>
      <c r="C136" s="218" t="s">
        <v>226</v>
      </c>
      <c r="D136" s="218" t="s">
        <v>165</v>
      </c>
      <c r="E136" s="219" t="s">
        <v>3566</v>
      </c>
      <c r="F136" s="220" t="s">
        <v>3567</v>
      </c>
      <c r="G136" s="221" t="s">
        <v>1677</v>
      </c>
      <c r="H136" s="222">
        <v>1</v>
      </c>
      <c r="I136" s="223"/>
      <c r="J136" s="224">
        <f>ROUND(I136*H136,2)</f>
        <v>0</v>
      </c>
      <c r="K136" s="220" t="s">
        <v>1</v>
      </c>
      <c r="L136" s="44"/>
      <c r="M136" s="225" t="s">
        <v>1</v>
      </c>
      <c r="N136" s="226" t="s">
        <v>43</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767</v>
      </c>
      <c r="AT136" s="229" t="s">
        <v>165</v>
      </c>
      <c r="AU136" s="229" t="s">
        <v>86</v>
      </c>
      <c r="AY136" s="17" t="s">
        <v>162</v>
      </c>
      <c r="BE136" s="230">
        <f>IF(N136="základní",J136,0)</f>
        <v>0</v>
      </c>
      <c r="BF136" s="230">
        <f>IF(N136="snížená",J136,0)</f>
        <v>0</v>
      </c>
      <c r="BG136" s="230">
        <f>IF(N136="zákl. přenesená",J136,0)</f>
        <v>0</v>
      </c>
      <c r="BH136" s="230">
        <f>IF(N136="sníž. přenesená",J136,0)</f>
        <v>0</v>
      </c>
      <c r="BI136" s="230">
        <f>IF(N136="nulová",J136,0)</f>
        <v>0</v>
      </c>
      <c r="BJ136" s="17" t="s">
        <v>86</v>
      </c>
      <c r="BK136" s="230">
        <f>ROUND(I136*H136,2)</f>
        <v>0</v>
      </c>
      <c r="BL136" s="17" t="s">
        <v>767</v>
      </c>
      <c r="BM136" s="229" t="s">
        <v>283</v>
      </c>
    </row>
    <row r="137" s="2" customFormat="1" ht="16.5" customHeight="1">
      <c r="A137" s="38"/>
      <c r="B137" s="39"/>
      <c r="C137" s="273" t="s">
        <v>230</v>
      </c>
      <c r="D137" s="273" t="s">
        <v>616</v>
      </c>
      <c r="E137" s="274" t="s">
        <v>3568</v>
      </c>
      <c r="F137" s="275" t="s">
        <v>3567</v>
      </c>
      <c r="G137" s="276" t="s">
        <v>1677</v>
      </c>
      <c r="H137" s="277">
        <v>1</v>
      </c>
      <c r="I137" s="278"/>
      <c r="J137" s="279">
        <f>ROUND(I137*H137,2)</f>
        <v>0</v>
      </c>
      <c r="K137" s="275" t="s">
        <v>1</v>
      </c>
      <c r="L137" s="280"/>
      <c r="M137" s="281" t="s">
        <v>1</v>
      </c>
      <c r="N137" s="282" t="s">
        <v>43</v>
      </c>
      <c r="O137" s="91"/>
      <c r="P137" s="227">
        <f>O137*H137</f>
        <v>0</v>
      </c>
      <c r="Q137" s="227">
        <v>0</v>
      </c>
      <c r="R137" s="227">
        <f>Q137*H137</f>
        <v>0</v>
      </c>
      <c r="S137" s="227">
        <v>0</v>
      </c>
      <c r="T137" s="228">
        <f>S137*H137</f>
        <v>0</v>
      </c>
      <c r="U137" s="38"/>
      <c r="V137" s="38"/>
      <c r="W137" s="38"/>
      <c r="X137" s="38"/>
      <c r="Y137" s="38"/>
      <c r="Z137" s="38"/>
      <c r="AA137" s="38"/>
      <c r="AB137" s="38"/>
      <c r="AC137" s="38"/>
      <c r="AD137" s="38"/>
      <c r="AE137" s="38"/>
      <c r="AR137" s="229" t="s">
        <v>1735</v>
      </c>
      <c r="AT137" s="229" t="s">
        <v>616</v>
      </c>
      <c r="AU137" s="229" t="s">
        <v>86</v>
      </c>
      <c r="AY137" s="17" t="s">
        <v>162</v>
      </c>
      <c r="BE137" s="230">
        <f>IF(N137="základní",J137,0)</f>
        <v>0</v>
      </c>
      <c r="BF137" s="230">
        <f>IF(N137="snížená",J137,0)</f>
        <v>0</v>
      </c>
      <c r="BG137" s="230">
        <f>IF(N137="zákl. přenesená",J137,0)</f>
        <v>0</v>
      </c>
      <c r="BH137" s="230">
        <f>IF(N137="sníž. přenesená",J137,0)</f>
        <v>0</v>
      </c>
      <c r="BI137" s="230">
        <f>IF(N137="nulová",J137,0)</f>
        <v>0</v>
      </c>
      <c r="BJ137" s="17" t="s">
        <v>86</v>
      </c>
      <c r="BK137" s="230">
        <f>ROUND(I137*H137,2)</f>
        <v>0</v>
      </c>
      <c r="BL137" s="17" t="s">
        <v>767</v>
      </c>
      <c r="BM137" s="229" t="s">
        <v>291</v>
      </c>
    </row>
    <row r="138" s="2" customFormat="1" ht="16.5" customHeight="1">
      <c r="A138" s="38"/>
      <c r="B138" s="39"/>
      <c r="C138" s="218" t="s">
        <v>235</v>
      </c>
      <c r="D138" s="218" t="s">
        <v>165</v>
      </c>
      <c r="E138" s="219" t="s">
        <v>3569</v>
      </c>
      <c r="F138" s="220" t="s">
        <v>3570</v>
      </c>
      <c r="G138" s="221" t="s">
        <v>1677</v>
      </c>
      <c r="H138" s="222">
        <v>1</v>
      </c>
      <c r="I138" s="223"/>
      <c r="J138" s="224">
        <f>ROUND(I138*H138,2)</f>
        <v>0</v>
      </c>
      <c r="K138" s="220" t="s">
        <v>1</v>
      </c>
      <c r="L138" s="44"/>
      <c r="M138" s="225" t="s">
        <v>1</v>
      </c>
      <c r="N138" s="226" t="s">
        <v>43</v>
      </c>
      <c r="O138" s="91"/>
      <c r="P138" s="227">
        <f>O138*H138</f>
        <v>0</v>
      </c>
      <c r="Q138" s="227">
        <v>0</v>
      </c>
      <c r="R138" s="227">
        <f>Q138*H138</f>
        <v>0</v>
      </c>
      <c r="S138" s="227">
        <v>0</v>
      </c>
      <c r="T138" s="228">
        <f>S138*H138</f>
        <v>0</v>
      </c>
      <c r="U138" s="38"/>
      <c r="V138" s="38"/>
      <c r="W138" s="38"/>
      <c r="X138" s="38"/>
      <c r="Y138" s="38"/>
      <c r="Z138" s="38"/>
      <c r="AA138" s="38"/>
      <c r="AB138" s="38"/>
      <c r="AC138" s="38"/>
      <c r="AD138" s="38"/>
      <c r="AE138" s="38"/>
      <c r="AR138" s="229" t="s">
        <v>767</v>
      </c>
      <c r="AT138" s="229" t="s">
        <v>165</v>
      </c>
      <c r="AU138" s="229" t="s">
        <v>86</v>
      </c>
      <c r="AY138" s="17" t="s">
        <v>162</v>
      </c>
      <c r="BE138" s="230">
        <f>IF(N138="základní",J138,0)</f>
        <v>0</v>
      </c>
      <c r="BF138" s="230">
        <f>IF(N138="snížená",J138,0)</f>
        <v>0</v>
      </c>
      <c r="BG138" s="230">
        <f>IF(N138="zákl. přenesená",J138,0)</f>
        <v>0</v>
      </c>
      <c r="BH138" s="230">
        <f>IF(N138="sníž. přenesená",J138,0)</f>
        <v>0</v>
      </c>
      <c r="BI138" s="230">
        <f>IF(N138="nulová",J138,0)</f>
        <v>0</v>
      </c>
      <c r="BJ138" s="17" t="s">
        <v>86</v>
      </c>
      <c r="BK138" s="230">
        <f>ROUND(I138*H138,2)</f>
        <v>0</v>
      </c>
      <c r="BL138" s="17" t="s">
        <v>767</v>
      </c>
      <c r="BM138" s="229" t="s">
        <v>299</v>
      </c>
    </row>
    <row r="139" s="2" customFormat="1" ht="16.5" customHeight="1">
      <c r="A139" s="38"/>
      <c r="B139" s="39"/>
      <c r="C139" s="273" t="s">
        <v>8</v>
      </c>
      <c r="D139" s="273" t="s">
        <v>616</v>
      </c>
      <c r="E139" s="274" t="s">
        <v>3571</v>
      </c>
      <c r="F139" s="275" t="s">
        <v>3570</v>
      </c>
      <c r="G139" s="276" t="s">
        <v>1677</v>
      </c>
      <c r="H139" s="277">
        <v>1</v>
      </c>
      <c r="I139" s="278"/>
      <c r="J139" s="279">
        <f>ROUND(I139*H139,2)</f>
        <v>0</v>
      </c>
      <c r="K139" s="275" t="s">
        <v>1</v>
      </c>
      <c r="L139" s="280"/>
      <c r="M139" s="281" t="s">
        <v>1</v>
      </c>
      <c r="N139" s="282" t="s">
        <v>43</v>
      </c>
      <c r="O139" s="91"/>
      <c r="P139" s="227">
        <f>O139*H139</f>
        <v>0</v>
      </c>
      <c r="Q139" s="227">
        <v>0</v>
      </c>
      <c r="R139" s="227">
        <f>Q139*H139</f>
        <v>0</v>
      </c>
      <c r="S139" s="227">
        <v>0</v>
      </c>
      <c r="T139" s="228">
        <f>S139*H139</f>
        <v>0</v>
      </c>
      <c r="U139" s="38"/>
      <c r="V139" s="38"/>
      <c r="W139" s="38"/>
      <c r="X139" s="38"/>
      <c r="Y139" s="38"/>
      <c r="Z139" s="38"/>
      <c r="AA139" s="38"/>
      <c r="AB139" s="38"/>
      <c r="AC139" s="38"/>
      <c r="AD139" s="38"/>
      <c r="AE139" s="38"/>
      <c r="AR139" s="229" t="s">
        <v>1735</v>
      </c>
      <c r="AT139" s="229" t="s">
        <v>616</v>
      </c>
      <c r="AU139" s="229" t="s">
        <v>86</v>
      </c>
      <c r="AY139" s="17" t="s">
        <v>162</v>
      </c>
      <c r="BE139" s="230">
        <f>IF(N139="základní",J139,0)</f>
        <v>0</v>
      </c>
      <c r="BF139" s="230">
        <f>IF(N139="snížená",J139,0)</f>
        <v>0</v>
      </c>
      <c r="BG139" s="230">
        <f>IF(N139="zákl. přenesená",J139,0)</f>
        <v>0</v>
      </c>
      <c r="BH139" s="230">
        <f>IF(N139="sníž. přenesená",J139,0)</f>
        <v>0</v>
      </c>
      <c r="BI139" s="230">
        <f>IF(N139="nulová",J139,0)</f>
        <v>0</v>
      </c>
      <c r="BJ139" s="17" t="s">
        <v>86</v>
      </c>
      <c r="BK139" s="230">
        <f>ROUND(I139*H139,2)</f>
        <v>0</v>
      </c>
      <c r="BL139" s="17" t="s">
        <v>767</v>
      </c>
      <c r="BM139" s="229" t="s">
        <v>308</v>
      </c>
    </row>
    <row r="140" s="2" customFormat="1" ht="16.5" customHeight="1">
      <c r="A140" s="38"/>
      <c r="B140" s="39"/>
      <c r="C140" s="218" t="s">
        <v>245</v>
      </c>
      <c r="D140" s="218" t="s">
        <v>165</v>
      </c>
      <c r="E140" s="219" t="s">
        <v>3572</v>
      </c>
      <c r="F140" s="220" t="s">
        <v>3573</v>
      </c>
      <c r="G140" s="221" t="s">
        <v>1677</v>
      </c>
      <c r="H140" s="222">
        <v>1</v>
      </c>
      <c r="I140" s="223"/>
      <c r="J140" s="224">
        <f>ROUND(I140*H140,2)</f>
        <v>0</v>
      </c>
      <c r="K140" s="220" t="s">
        <v>1</v>
      </c>
      <c r="L140" s="44"/>
      <c r="M140" s="225" t="s">
        <v>1</v>
      </c>
      <c r="N140" s="226" t="s">
        <v>43</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767</v>
      </c>
      <c r="AT140" s="229" t="s">
        <v>165</v>
      </c>
      <c r="AU140" s="229" t="s">
        <v>86</v>
      </c>
      <c r="AY140" s="17" t="s">
        <v>162</v>
      </c>
      <c r="BE140" s="230">
        <f>IF(N140="základní",J140,0)</f>
        <v>0</v>
      </c>
      <c r="BF140" s="230">
        <f>IF(N140="snížená",J140,0)</f>
        <v>0</v>
      </c>
      <c r="BG140" s="230">
        <f>IF(N140="zákl. přenesená",J140,0)</f>
        <v>0</v>
      </c>
      <c r="BH140" s="230">
        <f>IF(N140="sníž. přenesená",J140,0)</f>
        <v>0</v>
      </c>
      <c r="BI140" s="230">
        <f>IF(N140="nulová",J140,0)</f>
        <v>0</v>
      </c>
      <c r="BJ140" s="17" t="s">
        <v>86</v>
      </c>
      <c r="BK140" s="230">
        <f>ROUND(I140*H140,2)</f>
        <v>0</v>
      </c>
      <c r="BL140" s="17" t="s">
        <v>767</v>
      </c>
      <c r="BM140" s="229" t="s">
        <v>318</v>
      </c>
    </row>
    <row r="141" s="2" customFormat="1" ht="16.5" customHeight="1">
      <c r="A141" s="38"/>
      <c r="B141" s="39"/>
      <c r="C141" s="273" t="s">
        <v>250</v>
      </c>
      <c r="D141" s="273" t="s">
        <v>616</v>
      </c>
      <c r="E141" s="274" t="s">
        <v>3574</v>
      </c>
      <c r="F141" s="275" t="s">
        <v>3573</v>
      </c>
      <c r="G141" s="276" t="s">
        <v>1677</v>
      </c>
      <c r="H141" s="277">
        <v>1</v>
      </c>
      <c r="I141" s="278"/>
      <c r="J141" s="279">
        <f>ROUND(I141*H141,2)</f>
        <v>0</v>
      </c>
      <c r="K141" s="275" t="s">
        <v>1</v>
      </c>
      <c r="L141" s="280"/>
      <c r="M141" s="281" t="s">
        <v>1</v>
      </c>
      <c r="N141" s="282" t="s">
        <v>43</v>
      </c>
      <c r="O141" s="91"/>
      <c r="P141" s="227">
        <f>O141*H141</f>
        <v>0</v>
      </c>
      <c r="Q141" s="227">
        <v>0</v>
      </c>
      <c r="R141" s="227">
        <f>Q141*H141</f>
        <v>0</v>
      </c>
      <c r="S141" s="227">
        <v>0</v>
      </c>
      <c r="T141" s="228">
        <f>S141*H141</f>
        <v>0</v>
      </c>
      <c r="U141" s="38"/>
      <c r="V141" s="38"/>
      <c r="W141" s="38"/>
      <c r="X141" s="38"/>
      <c r="Y141" s="38"/>
      <c r="Z141" s="38"/>
      <c r="AA141" s="38"/>
      <c r="AB141" s="38"/>
      <c r="AC141" s="38"/>
      <c r="AD141" s="38"/>
      <c r="AE141" s="38"/>
      <c r="AR141" s="229" t="s">
        <v>1735</v>
      </c>
      <c r="AT141" s="229" t="s">
        <v>616</v>
      </c>
      <c r="AU141" s="229" t="s">
        <v>86</v>
      </c>
      <c r="AY141" s="17" t="s">
        <v>162</v>
      </c>
      <c r="BE141" s="230">
        <f>IF(N141="základní",J141,0)</f>
        <v>0</v>
      </c>
      <c r="BF141" s="230">
        <f>IF(N141="snížená",J141,0)</f>
        <v>0</v>
      </c>
      <c r="BG141" s="230">
        <f>IF(N141="zákl. přenesená",J141,0)</f>
        <v>0</v>
      </c>
      <c r="BH141" s="230">
        <f>IF(N141="sníž. přenesená",J141,0)</f>
        <v>0</v>
      </c>
      <c r="BI141" s="230">
        <f>IF(N141="nulová",J141,0)</f>
        <v>0</v>
      </c>
      <c r="BJ141" s="17" t="s">
        <v>86</v>
      </c>
      <c r="BK141" s="230">
        <f>ROUND(I141*H141,2)</f>
        <v>0</v>
      </c>
      <c r="BL141" s="17" t="s">
        <v>767</v>
      </c>
      <c r="BM141" s="229" t="s">
        <v>330</v>
      </c>
    </row>
    <row r="142" s="2" customFormat="1" ht="16.5" customHeight="1">
      <c r="A142" s="38"/>
      <c r="B142" s="39"/>
      <c r="C142" s="218" t="s">
        <v>256</v>
      </c>
      <c r="D142" s="218" t="s">
        <v>165</v>
      </c>
      <c r="E142" s="219" t="s">
        <v>3575</v>
      </c>
      <c r="F142" s="220" t="s">
        <v>3576</v>
      </c>
      <c r="G142" s="221" t="s">
        <v>1677</v>
      </c>
      <c r="H142" s="222">
        <v>6</v>
      </c>
      <c r="I142" s="223"/>
      <c r="J142" s="224">
        <f>ROUND(I142*H142,2)</f>
        <v>0</v>
      </c>
      <c r="K142" s="220" t="s">
        <v>1</v>
      </c>
      <c r="L142" s="44"/>
      <c r="M142" s="225" t="s">
        <v>1</v>
      </c>
      <c r="N142" s="226" t="s">
        <v>43</v>
      </c>
      <c r="O142" s="91"/>
      <c r="P142" s="227">
        <f>O142*H142</f>
        <v>0</v>
      </c>
      <c r="Q142" s="227">
        <v>0</v>
      </c>
      <c r="R142" s="227">
        <f>Q142*H142</f>
        <v>0</v>
      </c>
      <c r="S142" s="227">
        <v>0</v>
      </c>
      <c r="T142" s="228">
        <f>S142*H142</f>
        <v>0</v>
      </c>
      <c r="U142" s="38"/>
      <c r="V142" s="38"/>
      <c r="W142" s="38"/>
      <c r="X142" s="38"/>
      <c r="Y142" s="38"/>
      <c r="Z142" s="38"/>
      <c r="AA142" s="38"/>
      <c r="AB142" s="38"/>
      <c r="AC142" s="38"/>
      <c r="AD142" s="38"/>
      <c r="AE142" s="38"/>
      <c r="AR142" s="229" t="s">
        <v>767</v>
      </c>
      <c r="AT142" s="229" t="s">
        <v>165</v>
      </c>
      <c r="AU142" s="229" t="s">
        <v>86</v>
      </c>
      <c r="AY142" s="17" t="s">
        <v>162</v>
      </c>
      <c r="BE142" s="230">
        <f>IF(N142="základní",J142,0)</f>
        <v>0</v>
      </c>
      <c r="BF142" s="230">
        <f>IF(N142="snížená",J142,0)</f>
        <v>0</v>
      </c>
      <c r="BG142" s="230">
        <f>IF(N142="zákl. přenesená",J142,0)</f>
        <v>0</v>
      </c>
      <c r="BH142" s="230">
        <f>IF(N142="sníž. přenesená",J142,0)</f>
        <v>0</v>
      </c>
      <c r="BI142" s="230">
        <f>IF(N142="nulová",J142,0)</f>
        <v>0</v>
      </c>
      <c r="BJ142" s="17" t="s">
        <v>86</v>
      </c>
      <c r="BK142" s="230">
        <f>ROUND(I142*H142,2)</f>
        <v>0</v>
      </c>
      <c r="BL142" s="17" t="s">
        <v>767</v>
      </c>
      <c r="BM142" s="229" t="s">
        <v>344</v>
      </c>
    </row>
    <row r="143" s="2" customFormat="1" ht="16.5" customHeight="1">
      <c r="A143" s="38"/>
      <c r="B143" s="39"/>
      <c r="C143" s="273" t="s">
        <v>261</v>
      </c>
      <c r="D143" s="273" t="s">
        <v>616</v>
      </c>
      <c r="E143" s="274" t="s">
        <v>3577</v>
      </c>
      <c r="F143" s="275" t="s">
        <v>3576</v>
      </c>
      <c r="G143" s="276" t="s">
        <v>1677</v>
      </c>
      <c r="H143" s="277">
        <v>6</v>
      </c>
      <c r="I143" s="278"/>
      <c r="J143" s="279">
        <f>ROUND(I143*H143,2)</f>
        <v>0</v>
      </c>
      <c r="K143" s="275" t="s">
        <v>1</v>
      </c>
      <c r="L143" s="280"/>
      <c r="M143" s="281" t="s">
        <v>1</v>
      </c>
      <c r="N143" s="282" t="s">
        <v>43</v>
      </c>
      <c r="O143" s="91"/>
      <c r="P143" s="227">
        <f>O143*H143</f>
        <v>0</v>
      </c>
      <c r="Q143" s="227">
        <v>0</v>
      </c>
      <c r="R143" s="227">
        <f>Q143*H143</f>
        <v>0</v>
      </c>
      <c r="S143" s="227">
        <v>0</v>
      </c>
      <c r="T143" s="228">
        <f>S143*H143</f>
        <v>0</v>
      </c>
      <c r="U143" s="38"/>
      <c r="V143" s="38"/>
      <c r="W143" s="38"/>
      <c r="X143" s="38"/>
      <c r="Y143" s="38"/>
      <c r="Z143" s="38"/>
      <c r="AA143" s="38"/>
      <c r="AB143" s="38"/>
      <c r="AC143" s="38"/>
      <c r="AD143" s="38"/>
      <c r="AE143" s="38"/>
      <c r="AR143" s="229" t="s">
        <v>1735</v>
      </c>
      <c r="AT143" s="229" t="s">
        <v>616</v>
      </c>
      <c r="AU143" s="229" t="s">
        <v>86</v>
      </c>
      <c r="AY143" s="17" t="s">
        <v>162</v>
      </c>
      <c r="BE143" s="230">
        <f>IF(N143="základní",J143,0)</f>
        <v>0</v>
      </c>
      <c r="BF143" s="230">
        <f>IF(N143="snížená",J143,0)</f>
        <v>0</v>
      </c>
      <c r="BG143" s="230">
        <f>IF(N143="zákl. přenesená",J143,0)</f>
        <v>0</v>
      </c>
      <c r="BH143" s="230">
        <f>IF(N143="sníž. přenesená",J143,0)</f>
        <v>0</v>
      </c>
      <c r="BI143" s="230">
        <f>IF(N143="nulová",J143,0)</f>
        <v>0</v>
      </c>
      <c r="BJ143" s="17" t="s">
        <v>86</v>
      </c>
      <c r="BK143" s="230">
        <f>ROUND(I143*H143,2)</f>
        <v>0</v>
      </c>
      <c r="BL143" s="17" t="s">
        <v>767</v>
      </c>
      <c r="BM143" s="229" t="s">
        <v>355</v>
      </c>
    </row>
    <row r="144" s="2" customFormat="1" ht="16.5" customHeight="1">
      <c r="A144" s="38"/>
      <c r="B144" s="39"/>
      <c r="C144" s="218" t="s">
        <v>265</v>
      </c>
      <c r="D144" s="218" t="s">
        <v>165</v>
      </c>
      <c r="E144" s="219" t="s">
        <v>3578</v>
      </c>
      <c r="F144" s="220" t="s">
        <v>3579</v>
      </c>
      <c r="G144" s="221" t="s">
        <v>1677</v>
      </c>
      <c r="H144" s="222">
        <v>4</v>
      </c>
      <c r="I144" s="223"/>
      <c r="J144" s="224">
        <f>ROUND(I144*H144,2)</f>
        <v>0</v>
      </c>
      <c r="K144" s="220" t="s">
        <v>1</v>
      </c>
      <c r="L144" s="44"/>
      <c r="M144" s="225" t="s">
        <v>1</v>
      </c>
      <c r="N144" s="226" t="s">
        <v>43</v>
      </c>
      <c r="O144" s="91"/>
      <c r="P144" s="227">
        <f>O144*H144</f>
        <v>0</v>
      </c>
      <c r="Q144" s="227">
        <v>0</v>
      </c>
      <c r="R144" s="227">
        <f>Q144*H144</f>
        <v>0</v>
      </c>
      <c r="S144" s="227">
        <v>0</v>
      </c>
      <c r="T144" s="228">
        <f>S144*H144</f>
        <v>0</v>
      </c>
      <c r="U144" s="38"/>
      <c r="V144" s="38"/>
      <c r="W144" s="38"/>
      <c r="X144" s="38"/>
      <c r="Y144" s="38"/>
      <c r="Z144" s="38"/>
      <c r="AA144" s="38"/>
      <c r="AB144" s="38"/>
      <c r="AC144" s="38"/>
      <c r="AD144" s="38"/>
      <c r="AE144" s="38"/>
      <c r="AR144" s="229" t="s">
        <v>767</v>
      </c>
      <c r="AT144" s="229" t="s">
        <v>165</v>
      </c>
      <c r="AU144" s="229" t="s">
        <v>86</v>
      </c>
      <c r="AY144" s="17" t="s">
        <v>162</v>
      </c>
      <c r="BE144" s="230">
        <f>IF(N144="základní",J144,0)</f>
        <v>0</v>
      </c>
      <c r="BF144" s="230">
        <f>IF(N144="snížená",J144,0)</f>
        <v>0</v>
      </c>
      <c r="BG144" s="230">
        <f>IF(N144="zákl. přenesená",J144,0)</f>
        <v>0</v>
      </c>
      <c r="BH144" s="230">
        <f>IF(N144="sníž. přenesená",J144,0)</f>
        <v>0</v>
      </c>
      <c r="BI144" s="230">
        <f>IF(N144="nulová",J144,0)</f>
        <v>0</v>
      </c>
      <c r="BJ144" s="17" t="s">
        <v>86</v>
      </c>
      <c r="BK144" s="230">
        <f>ROUND(I144*H144,2)</f>
        <v>0</v>
      </c>
      <c r="BL144" s="17" t="s">
        <v>767</v>
      </c>
      <c r="BM144" s="229" t="s">
        <v>364</v>
      </c>
    </row>
    <row r="145" s="2" customFormat="1" ht="16.5" customHeight="1">
      <c r="A145" s="38"/>
      <c r="B145" s="39"/>
      <c r="C145" s="273" t="s">
        <v>7</v>
      </c>
      <c r="D145" s="273" t="s">
        <v>616</v>
      </c>
      <c r="E145" s="274" t="s">
        <v>3580</v>
      </c>
      <c r="F145" s="275" t="s">
        <v>3579</v>
      </c>
      <c r="G145" s="276" t="s">
        <v>1677</v>
      </c>
      <c r="H145" s="277">
        <v>4</v>
      </c>
      <c r="I145" s="278"/>
      <c r="J145" s="279">
        <f>ROUND(I145*H145,2)</f>
        <v>0</v>
      </c>
      <c r="K145" s="275" t="s">
        <v>1</v>
      </c>
      <c r="L145" s="280"/>
      <c r="M145" s="281" t="s">
        <v>1</v>
      </c>
      <c r="N145" s="282" t="s">
        <v>43</v>
      </c>
      <c r="O145" s="91"/>
      <c r="P145" s="227">
        <f>O145*H145</f>
        <v>0</v>
      </c>
      <c r="Q145" s="227">
        <v>0</v>
      </c>
      <c r="R145" s="227">
        <f>Q145*H145</f>
        <v>0</v>
      </c>
      <c r="S145" s="227">
        <v>0</v>
      </c>
      <c r="T145" s="228">
        <f>S145*H145</f>
        <v>0</v>
      </c>
      <c r="U145" s="38"/>
      <c r="V145" s="38"/>
      <c r="W145" s="38"/>
      <c r="X145" s="38"/>
      <c r="Y145" s="38"/>
      <c r="Z145" s="38"/>
      <c r="AA145" s="38"/>
      <c r="AB145" s="38"/>
      <c r="AC145" s="38"/>
      <c r="AD145" s="38"/>
      <c r="AE145" s="38"/>
      <c r="AR145" s="229" t="s">
        <v>1735</v>
      </c>
      <c r="AT145" s="229" t="s">
        <v>616</v>
      </c>
      <c r="AU145" s="229" t="s">
        <v>86</v>
      </c>
      <c r="AY145" s="17" t="s">
        <v>162</v>
      </c>
      <c r="BE145" s="230">
        <f>IF(N145="základní",J145,0)</f>
        <v>0</v>
      </c>
      <c r="BF145" s="230">
        <f>IF(N145="snížená",J145,0)</f>
        <v>0</v>
      </c>
      <c r="BG145" s="230">
        <f>IF(N145="zákl. přenesená",J145,0)</f>
        <v>0</v>
      </c>
      <c r="BH145" s="230">
        <f>IF(N145="sníž. přenesená",J145,0)</f>
        <v>0</v>
      </c>
      <c r="BI145" s="230">
        <f>IF(N145="nulová",J145,0)</f>
        <v>0</v>
      </c>
      <c r="BJ145" s="17" t="s">
        <v>86</v>
      </c>
      <c r="BK145" s="230">
        <f>ROUND(I145*H145,2)</f>
        <v>0</v>
      </c>
      <c r="BL145" s="17" t="s">
        <v>767</v>
      </c>
      <c r="BM145" s="229" t="s">
        <v>379</v>
      </c>
    </row>
    <row r="146" s="2" customFormat="1" ht="16.5" customHeight="1">
      <c r="A146" s="38"/>
      <c r="B146" s="39"/>
      <c r="C146" s="218" t="s">
        <v>275</v>
      </c>
      <c r="D146" s="218" t="s">
        <v>165</v>
      </c>
      <c r="E146" s="219" t="s">
        <v>3581</v>
      </c>
      <c r="F146" s="220" t="s">
        <v>3582</v>
      </c>
      <c r="G146" s="221" t="s">
        <v>1677</v>
      </c>
      <c r="H146" s="222">
        <v>5</v>
      </c>
      <c r="I146" s="223"/>
      <c r="J146" s="224">
        <f>ROUND(I146*H146,2)</f>
        <v>0</v>
      </c>
      <c r="K146" s="220" t="s">
        <v>1</v>
      </c>
      <c r="L146" s="44"/>
      <c r="M146" s="225" t="s">
        <v>1</v>
      </c>
      <c r="N146" s="226" t="s">
        <v>43</v>
      </c>
      <c r="O146" s="91"/>
      <c r="P146" s="227">
        <f>O146*H146</f>
        <v>0</v>
      </c>
      <c r="Q146" s="227">
        <v>0</v>
      </c>
      <c r="R146" s="227">
        <f>Q146*H146</f>
        <v>0</v>
      </c>
      <c r="S146" s="227">
        <v>0</v>
      </c>
      <c r="T146" s="228">
        <f>S146*H146</f>
        <v>0</v>
      </c>
      <c r="U146" s="38"/>
      <c r="V146" s="38"/>
      <c r="W146" s="38"/>
      <c r="X146" s="38"/>
      <c r="Y146" s="38"/>
      <c r="Z146" s="38"/>
      <c r="AA146" s="38"/>
      <c r="AB146" s="38"/>
      <c r="AC146" s="38"/>
      <c r="AD146" s="38"/>
      <c r="AE146" s="38"/>
      <c r="AR146" s="229" t="s">
        <v>767</v>
      </c>
      <c r="AT146" s="229" t="s">
        <v>165</v>
      </c>
      <c r="AU146" s="229" t="s">
        <v>86</v>
      </c>
      <c r="AY146" s="17" t="s">
        <v>162</v>
      </c>
      <c r="BE146" s="230">
        <f>IF(N146="základní",J146,0)</f>
        <v>0</v>
      </c>
      <c r="BF146" s="230">
        <f>IF(N146="snížená",J146,0)</f>
        <v>0</v>
      </c>
      <c r="BG146" s="230">
        <f>IF(N146="zákl. přenesená",J146,0)</f>
        <v>0</v>
      </c>
      <c r="BH146" s="230">
        <f>IF(N146="sníž. přenesená",J146,0)</f>
        <v>0</v>
      </c>
      <c r="BI146" s="230">
        <f>IF(N146="nulová",J146,0)</f>
        <v>0</v>
      </c>
      <c r="BJ146" s="17" t="s">
        <v>86</v>
      </c>
      <c r="BK146" s="230">
        <f>ROUND(I146*H146,2)</f>
        <v>0</v>
      </c>
      <c r="BL146" s="17" t="s">
        <v>767</v>
      </c>
      <c r="BM146" s="229" t="s">
        <v>392</v>
      </c>
    </row>
    <row r="147" s="12" customFormat="1" ht="25.92" customHeight="1">
      <c r="A147" s="12"/>
      <c r="B147" s="202"/>
      <c r="C147" s="203"/>
      <c r="D147" s="204" t="s">
        <v>77</v>
      </c>
      <c r="E147" s="205" t="s">
        <v>3583</v>
      </c>
      <c r="F147" s="205" t="s">
        <v>3582</v>
      </c>
      <c r="G147" s="203"/>
      <c r="H147" s="203"/>
      <c r="I147" s="206"/>
      <c r="J147" s="207">
        <f>BK147</f>
        <v>0</v>
      </c>
      <c r="K147" s="203"/>
      <c r="L147" s="208"/>
      <c r="M147" s="209"/>
      <c r="N147" s="210"/>
      <c r="O147" s="210"/>
      <c r="P147" s="211">
        <f>SUM(P148:P165)</f>
        <v>0</v>
      </c>
      <c r="Q147" s="210"/>
      <c r="R147" s="211">
        <f>SUM(R148:R165)</f>
        <v>0</v>
      </c>
      <c r="S147" s="210"/>
      <c r="T147" s="212">
        <f>SUM(T148:T165)</f>
        <v>0</v>
      </c>
      <c r="U147" s="12"/>
      <c r="V147" s="12"/>
      <c r="W147" s="12"/>
      <c r="X147" s="12"/>
      <c r="Y147" s="12"/>
      <c r="Z147" s="12"/>
      <c r="AA147" s="12"/>
      <c r="AB147" s="12"/>
      <c r="AC147" s="12"/>
      <c r="AD147" s="12"/>
      <c r="AE147" s="12"/>
      <c r="AR147" s="213" t="s">
        <v>182</v>
      </c>
      <c r="AT147" s="214" t="s">
        <v>77</v>
      </c>
      <c r="AU147" s="214" t="s">
        <v>78</v>
      </c>
      <c r="AY147" s="213" t="s">
        <v>162</v>
      </c>
      <c r="BK147" s="215">
        <f>SUM(BK148:BK165)</f>
        <v>0</v>
      </c>
    </row>
    <row r="148" s="2" customFormat="1" ht="16.5" customHeight="1">
      <c r="A148" s="38"/>
      <c r="B148" s="39"/>
      <c r="C148" s="218" t="s">
        <v>279</v>
      </c>
      <c r="D148" s="218" t="s">
        <v>165</v>
      </c>
      <c r="E148" s="219" t="s">
        <v>3584</v>
      </c>
      <c r="F148" s="220" t="s">
        <v>3585</v>
      </c>
      <c r="G148" s="221" t="s">
        <v>1677</v>
      </c>
      <c r="H148" s="222">
        <v>4</v>
      </c>
      <c r="I148" s="223"/>
      <c r="J148" s="224">
        <f>ROUND(I148*H148,2)</f>
        <v>0</v>
      </c>
      <c r="K148" s="220" t="s">
        <v>1</v>
      </c>
      <c r="L148" s="44"/>
      <c r="M148" s="225" t="s">
        <v>1</v>
      </c>
      <c r="N148" s="226" t="s">
        <v>43</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767</v>
      </c>
      <c r="AT148" s="229" t="s">
        <v>165</v>
      </c>
      <c r="AU148" s="229" t="s">
        <v>86</v>
      </c>
      <c r="AY148" s="17" t="s">
        <v>162</v>
      </c>
      <c r="BE148" s="230">
        <f>IF(N148="základní",J148,0)</f>
        <v>0</v>
      </c>
      <c r="BF148" s="230">
        <f>IF(N148="snížená",J148,0)</f>
        <v>0</v>
      </c>
      <c r="BG148" s="230">
        <f>IF(N148="zákl. přenesená",J148,0)</f>
        <v>0</v>
      </c>
      <c r="BH148" s="230">
        <f>IF(N148="sníž. přenesená",J148,0)</f>
        <v>0</v>
      </c>
      <c r="BI148" s="230">
        <f>IF(N148="nulová",J148,0)</f>
        <v>0</v>
      </c>
      <c r="BJ148" s="17" t="s">
        <v>86</v>
      </c>
      <c r="BK148" s="230">
        <f>ROUND(I148*H148,2)</f>
        <v>0</v>
      </c>
      <c r="BL148" s="17" t="s">
        <v>767</v>
      </c>
      <c r="BM148" s="229" t="s">
        <v>404</v>
      </c>
    </row>
    <row r="149" s="2" customFormat="1" ht="16.5" customHeight="1">
      <c r="A149" s="38"/>
      <c r="B149" s="39"/>
      <c r="C149" s="273" t="s">
        <v>283</v>
      </c>
      <c r="D149" s="273" t="s">
        <v>616</v>
      </c>
      <c r="E149" s="274" t="s">
        <v>3586</v>
      </c>
      <c r="F149" s="275" t="s">
        <v>3585</v>
      </c>
      <c r="G149" s="276" t="s">
        <v>1677</v>
      </c>
      <c r="H149" s="277">
        <v>4</v>
      </c>
      <c r="I149" s="278"/>
      <c r="J149" s="279">
        <f>ROUND(I149*H149,2)</f>
        <v>0</v>
      </c>
      <c r="K149" s="275" t="s">
        <v>1</v>
      </c>
      <c r="L149" s="280"/>
      <c r="M149" s="281" t="s">
        <v>1</v>
      </c>
      <c r="N149" s="282" t="s">
        <v>43</v>
      </c>
      <c r="O149" s="91"/>
      <c r="P149" s="227">
        <f>O149*H149</f>
        <v>0</v>
      </c>
      <c r="Q149" s="227">
        <v>0</v>
      </c>
      <c r="R149" s="227">
        <f>Q149*H149</f>
        <v>0</v>
      </c>
      <c r="S149" s="227">
        <v>0</v>
      </c>
      <c r="T149" s="228">
        <f>S149*H149</f>
        <v>0</v>
      </c>
      <c r="U149" s="38"/>
      <c r="V149" s="38"/>
      <c r="W149" s="38"/>
      <c r="X149" s="38"/>
      <c r="Y149" s="38"/>
      <c r="Z149" s="38"/>
      <c r="AA149" s="38"/>
      <c r="AB149" s="38"/>
      <c r="AC149" s="38"/>
      <c r="AD149" s="38"/>
      <c r="AE149" s="38"/>
      <c r="AR149" s="229" t="s">
        <v>1735</v>
      </c>
      <c r="AT149" s="229" t="s">
        <v>616</v>
      </c>
      <c r="AU149" s="229" t="s">
        <v>86</v>
      </c>
      <c r="AY149" s="17" t="s">
        <v>162</v>
      </c>
      <c r="BE149" s="230">
        <f>IF(N149="základní",J149,0)</f>
        <v>0</v>
      </c>
      <c r="BF149" s="230">
        <f>IF(N149="snížená",J149,0)</f>
        <v>0</v>
      </c>
      <c r="BG149" s="230">
        <f>IF(N149="zákl. přenesená",J149,0)</f>
        <v>0</v>
      </c>
      <c r="BH149" s="230">
        <f>IF(N149="sníž. přenesená",J149,0)</f>
        <v>0</v>
      </c>
      <c r="BI149" s="230">
        <f>IF(N149="nulová",J149,0)</f>
        <v>0</v>
      </c>
      <c r="BJ149" s="17" t="s">
        <v>86</v>
      </c>
      <c r="BK149" s="230">
        <f>ROUND(I149*H149,2)</f>
        <v>0</v>
      </c>
      <c r="BL149" s="17" t="s">
        <v>767</v>
      </c>
      <c r="BM149" s="229" t="s">
        <v>415</v>
      </c>
    </row>
    <row r="150" s="2" customFormat="1" ht="16.5" customHeight="1">
      <c r="A150" s="38"/>
      <c r="B150" s="39"/>
      <c r="C150" s="218" t="s">
        <v>287</v>
      </c>
      <c r="D150" s="218" t="s">
        <v>165</v>
      </c>
      <c r="E150" s="219" t="s">
        <v>3587</v>
      </c>
      <c r="F150" s="220" t="s">
        <v>3588</v>
      </c>
      <c r="G150" s="221" t="s">
        <v>1677</v>
      </c>
      <c r="H150" s="222">
        <v>1</v>
      </c>
      <c r="I150" s="223"/>
      <c r="J150" s="224">
        <f>ROUND(I150*H150,2)</f>
        <v>0</v>
      </c>
      <c r="K150" s="220" t="s">
        <v>1</v>
      </c>
      <c r="L150" s="44"/>
      <c r="M150" s="225" t="s">
        <v>1</v>
      </c>
      <c r="N150" s="226" t="s">
        <v>43</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767</v>
      </c>
      <c r="AT150" s="229" t="s">
        <v>165</v>
      </c>
      <c r="AU150" s="229" t="s">
        <v>86</v>
      </c>
      <c r="AY150" s="17" t="s">
        <v>162</v>
      </c>
      <c r="BE150" s="230">
        <f>IF(N150="základní",J150,0)</f>
        <v>0</v>
      </c>
      <c r="BF150" s="230">
        <f>IF(N150="snížená",J150,0)</f>
        <v>0</v>
      </c>
      <c r="BG150" s="230">
        <f>IF(N150="zákl. přenesená",J150,0)</f>
        <v>0</v>
      </c>
      <c r="BH150" s="230">
        <f>IF(N150="sníž. přenesená",J150,0)</f>
        <v>0</v>
      </c>
      <c r="BI150" s="230">
        <f>IF(N150="nulová",J150,0)</f>
        <v>0</v>
      </c>
      <c r="BJ150" s="17" t="s">
        <v>86</v>
      </c>
      <c r="BK150" s="230">
        <f>ROUND(I150*H150,2)</f>
        <v>0</v>
      </c>
      <c r="BL150" s="17" t="s">
        <v>767</v>
      </c>
      <c r="BM150" s="229" t="s">
        <v>425</v>
      </c>
    </row>
    <row r="151" s="2" customFormat="1" ht="16.5" customHeight="1">
      <c r="A151" s="38"/>
      <c r="B151" s="39"/>
      <c r="C151" s="273" t="s">
        <v>291</v>
      </c>
      <c r="D151" s="273" t="s">
        <v>616</v>
      </c>
      <c r="E151" s="274" t="s">
        <v>3589</v>
      </c>
      <c r="F151" s="275" t="s">
        <v>3588</v>
      </c>
      <c r="G151" s="276" t="s">
        <v>1677</v>
      </c>
      <c r="H151" s="277">
        <v>1</v>
      </c>
      <c r="I151" s="278"/>
      <c r="J151" s="279">
        <f>ROUND(I151*H151,2)</f>
        <v>0</v>
      </c>
      <c r="K151" s="275" t="s">
        <v>1</v>
      </c>
      <c r="L151" s="280"/>
      <c r="M151" s="281" t="s">
        <v>1</v>
      </c>
      <c r="N151" s="282" t="s">
        <v>43</v>
      </c>
      <c r="O151" s="91"/>
      <c r="P151" s="227">
        <f>O151*H151</f>
        <v>0</v>
      </c>
      <c r="Q151" s="227">
        <v>0</v>
      </c>
      <c r="R151" s="227">
        <f>Q151*H151</f>
        <v>0</v>
      </c>
      <c r="S151" s="227">
        <v>0</v>
      </c>
      <c r="T151" s="228">
        <f>S151*H151</f>
        <v>0</v>
      </c>
      <c r="U151" s="38"/>
      <c r="V151" s="38"/>
      <c r="W151" s="38"/>
      <c r="X151" s="38"/>
      <c r="Y151" s="38"/>
      <c r="Z151" s="38"/>
      <c r="AA151" s="38"/>
      <c r="AB151" s="38"/>
      <c r="AC151" s="38"/>
      <c r="AD151" s="38"/>
      <c r="AE151" s="38"/>
      <c r="AR151" s="229" t="s">
        <v>1735</v>
      </c>
      <c r="AT151" s="229" t="s">
        <v>616</v>
      </c>
      <c r="AU151" s="229" t="s">
        <v>86</v>
      </c>
      <c r="AY151" s="17" t="s">
        <v>162</v>
      </c>
      <c r="BE151" s="230">
        <f>IF(N151="základní",J151,0)</f>
        <v>0</v>
      </c>
      <c r="BF151" s="230">
        <f>IF(N151="snížená",J151,0)</f>
        <v>0</v>
      </c>
      <c r="BG151" s="230">
        <f>IF(N151="zákl. přenesená",J151,0)</f>
        <v>0</v>
      </c>
      <c r="BH151" s="230">
        <f>IF(N151="sníž. přenesená",J151,0)</f>
        <v>0</v>
      </c>
      <c r="BI151" s="230">
        <f>IF(N151="nulová",J151,0)</f>
        <v>0</v>
      </c>
      <c r="BJ151" s="17" t="s">
        <v>86</v>
      </c>
      <c r="BK151" s="230">
        <f>ROUND(I151*H151,2)</f>
        <v>0</v>
      </c>
      <c r="BL151" s="17" t="s">
        <v>767</v>
      </c>
      <c r="BM151" s="229" t="s">
        <v>435</v>
      </c>
    </row>
    <row r="152" s="2" customFormat="1" ht="24.15" customHeight="1">
      <c r="A152" s="38"/>
      <c r="B152" s="39"/>
      <c r="C152" s="218" t="s">
        <v>295</v>
      </c>
      <c r="D152" s="218" t="s">
        <v>165</v>
      </c>
      <c r="E152" s="219" t="s">
        <v>3590</v>
      </c>
      <c r="F152" s="220" t="s">
        <v>3591</v>
      </c>
      <c r="G152" s="221" t="s">
        <v>1677</v>
      </c>
      <c r="H152" s="222">
        <v>6</v>
      </c>
      <c r="I152" s="223"/>
      <c r="J152" s="224">
        <f>ROUND(I152*H152,2)</f>
        <v>0</v>
      </c>
      <c r="K152" s="220" t="s">
        <v>1</v>
      </c>
      <c r="L152" s="44"/>
      <c r="M152" s="225" t="s">
        <v>1</v>
      </c>
      <c r="N152" s="226" t="s">
        <v>43</v>
      </c>
      <c r="O152" s="91"/>
      <c r="P152" s="227">
        <f>O152*H152</f>
        <v>0</v>
      </c>
      <c r="Q152" s="227">
        <v>0</v>
      </c>
      <c r="R152" s="227">
        <f>Q152*H152</f>
        <v>0</v>
      </c>
      <c r="S152" s="227">
        <v>0</v>
      </c>
      <c r="T152" s="228">
        <f>S152*H152</f>
        <v>0</v>
      </c>
      <c r="U152" s="38"/>
      <c r="V152" s="38"/>
      <c r="W152" s="38"/>
      <c r="X152" s="38"/>
      <c r="Y152" s="38"/>
      <c r="Z152" s="38"/>
      <c r="AA152" s="38"/>
      <c r="AB152" s="38"/>
      <c r="AC152" s="38"/>
      <c r="AD152" s="38"/>
      <c r="AE152" s="38"/>
      <c r="AR152" s="229" t="s">
        <v>767</v>
      </c>
      <c r="AT152" s="229" t="s">
        <v>165</v>
      </c>
      <c r="AU152" s="229" t="s">
        <v>86</v>
      </c>
      <c r="AY152" s="17" t="s">
        <v>162</v>
      </c>
      <c r="BE152" s="230">
        <f>IF(N152="základní",J152,0)</f>
        <v>0</v>
      </c>
      <c r="BF152" s="230">
        <f>IF(N152="snížená",J152,0)</f>
        <v>0</v>
      </c>
      <c r="BG152" s="230">
        <f>IF(N152="zákl. přenesená",J152,0)</f>
        <v>0</v>
      </c>
      <c r="BH152" s="230">
        <f>IF(N152="sníž. přenesená",J152,0)</f>
        <v>0</v>
      </c>
      <c r="BI152" s="230">
        <f>IF(N152="nulová",J152,0)</f>
        <v>0</v>
      </c>
      <c r="BJ152" s="17" t="s">
        <v>86</v>
      </c>
      <c r="BK152" s="230">
        <f>ROUND(I152*H152,2)</f>
        <v>0</v>
      </c>
      <c r="BL152" s="17" t="s">
        <v>767</v>
      </c>
      <c r="BM152" s="229" t="s">
        <v>445</v>
      </c>
    </row>
    <row r="153" s="2" customFormat="1" ht="24.15" customHeight="1">
      <c r="A153" s="38"/>
      <c r="B153" s="39"/>
      <c r="C153" s="273" t="s">
        <v>299</v>
      </c>
      <c r="D153" s="273" t="s">
        <v>616</v>
      </c>
      <c r="E153" s="274" t="s">
        <v>3592</v>
      </c>
      <c r="F153" s="275" t="s">
        <v>3591</v>
      </c>
      <c r="G153" s="276" t="s">
        <v>1677</v>
      </c>
      <c r="H153" s="277">
        <v>6</v>
      </c>
      <c r="I153" s="278"/>
      <c r="J153" s="279">
        <f>ROUND(I153*H153,2)</f>
        <v>0</v>
      </c>
      <c r="K153" s="275" t="s">
        <v>1</v>
      </c>
      <c r="L153" s="280"/>
      <c r="M153" s="281" t="s">
        <v>1</v>
      </c>
      <c r="N153" s="282" t="s">
        <v>43</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1735</v>
      </c>
      <c r="AT153" s="229" t="s">
        <v>616</v>
      </c>
      <c r="AU153" s="229" t="s">
        <v>86</v>
      </c>
      <c r="AY153" s="17" t="s">
        <v>162</v>
      </c>
      <c r="BE153" s="230">
        <f>IF(N153="základní",J153,0)</f>
        <v>0</v>
      </c>
      <c r="BF153" s="230">
        <f>IF(N153="snížená",J153,0)</f>
        <v>0</v>
      </c>
      <c r="BG153" s="230">
        <f>IF(N153="zákl. přenesená",J153,0)</f>
        <v>0</v>
      </c>
      <c r="BH153" s="230">
        <f>IF(N153="sníž. přenesená",J153,0)</f>
        <v>0</v>
      </c>
      <c r="BI153" s="230">
        <f>IF(N153="nulová",J153,0)</f>
        <v>0</v>
      </c>
      <c r="BJ153" s="17" t="s">
        <v>86</v>
      </c>
      <c r="BK153" s="230">
        <f>ROUND(I153*H153,2)</f>
        <v>0</v>
      </c>
      <c r="BL153" s="17" t="s">
        <v>767</v>
      </c>
      <c r="BM153" s="229" t="s">
        <v>456</v>
      </c>
    </row>
    <row r="154" s="2" customFormat="1" ht="21.75" customHeight="1">
      <c r="A154" s="38"/>
      <c r="B154" s="39"/>
      <c r="C154" s="218" t="s">
        <v>304</v>
      </c>
      <c r="D154" s="218" t="s">
        <v>165</v>
      </c>
      <c r="E154" s="219" t="s">
        <v>3593</v>
      </c>
      <c r="F154" s="220" t="s">
        <v>3594</v>
      </c>
      <c r="G154" s="221" t="s">
        <v>1677</v>
      </c>
      <c r="H154" s="222">
        <v>6</v>
      </c>
      <c r="I154" s="223"/>
      <c r="J154" s="224">
        <f>ROUND(I154*H154,2)</f>
        <v>0</v>
      </c>
      <c r="K154" s="220" t="s">
        <v>1</v>
      </c>
      <c r="L154" s="44"/>
      <c r="M154" s="225" t="s">
        <v>1</v>
      </c>
      <c r="N154" s="226" t="s">
        <v>43</v>
      </c>
      <c r="O154" s="91"/>
      <c r="P154" s="227">
        <f>O154*H154</f>
        <v>0</v>
      </c>
      <c r="Q154" s="227">
        <v>0</v>
      </c>
      <c r="R154" s="227">
        <f>Q154*H154</f>
        <v>0</v>
      </c>
      <c r="S154" s="227">
        <v>0</v>
      </c>
      <c r="T154" s="228">
        <f>S154*H154</f>
        <v>0</v>
      </c>
      <c r="U154" s="38"/>
      <c r="V154" s="38"/>
      <c r="W154" s="38"/>
      <c r="X154" s="38"/>
      <c r="Y154" s="38"/>
      <c r="Z154" s="38"/>
      <c r="AA154" s="38"/>
      <c r="AB154" s="38"/>
      <c r="AC154" s="38"/>
      <c r="AD154" s="38"/>
      <c r="AE154" s="38"/>
      <c r="AR154" s="229" t="s">
        <v>767</v>
      </c>
      <c r="AT154" s="229" t="s">
        <v>165</v>
      </c>
      <c r="AU154" s="229" t="s">
        <v>86</v>
      </c>
      <c r="AY154" s="17" t="s">
        <v>162</v>
      </c>
      <c r="BE154" s="230">
        <f>IF(N154="základní",J154,0)</f>
        <v>0</v>
      </c>
      <c r="BF154" s="230">
        <f>IF(N154="snížená",J154,0)</f>
        <v>0</v>
      </c>
      <c r="BG154" s="230">
        <f>IF(N154="zákl. přenesená",J154,0)</f>
        <v>0</v>
      </c>
      <c r="BH154" s="230">
        <f>IF(N154="sníž. přenesená",J154,0)</f>
        <v>0</v>
      </c>
      <c r="BI154" s="230">
        <f>IF(N154="nulová",J154,0)</f>
        <v>0</v>
      </c>
      <c r="BJ154" s="17" t="s">
        <v>86</v>
      </c>
      <c r="BK154" s="230">
        <f>ROUND(I154*H154,2)</f>
        <v>0</v>
      </c>
      <c r="BL154" s="17" t="s">
        <v>767</v>
      </c>
      <c r="BM154" s="229" t="s">
        <v>467</v>
      </c>
    </row>
    <row r="155" s="2" customFormat="1" ht="21.75" customHeight="1">
      <c r="A155" s="38"/>
      <c r="B155" s="39"/>
      <c r="C155" s="218" t="s">
        <v>308</v>
      </c>
      <c r="D155" s="218" t="s">
        <v>165</v>
      </c>
      <c r="E155" s="219" t="s">
        <v>3593</v>
      </c>
      <c r="F155" s="220" t="s">
        <v>3594</v>
      </c>
      <c r="G155" s="221" t="s">
        <v>1677</v>
      </c>
      <c r="H155" s="222">
        <v>6</v>
      </c>
      <c r="I155" s="223"/>
      <c r="J155" s="224">
        <f>ROUND(I155*H155,2)</f>
        <v>0</v>
      </c>
      <c r="K155" s="220" t="s">
        <v>1</v>
      </c>
      <c r="L155" s="44"/>
      <c r="M155" s="225" t="s">
        <v>1</v>
      </c>
      <c r="N155" s="226" t="s">
        <v>43</v>
      </c>
      <c r="O155" s="91"/>
      <c r="P155" s="227">
        <f>O155*H155</f>
        <v>0</v>
      </c>
      <c r="Q155" s="227">
        <v>0</v>
      </c>
      <c r="R155" s="227">
        <f>Q155*H155</f>
        <v>0</v>
      </c>
      <c r="S155" s="227">
        <v>0</v>
      </c>
      <c r="T155" s="228">
        <f>S155*H155</f>
        <v>0</v>
      </c>
      <c r="U155" s="38"/>
      <c r="V155" s="38"/>
      <c r="W155" s="38"/>
      <c r="X155" s="38"/>
      <c r="Y155" s="38"/>
      <c r="Z155" s="38"/>
      <c r="AA155" s="38"/>
      <c r="AB155" s="38"/>
      <c r="AC155" s="38"/>
      <c r="AD155" s="38"/>
      <c r="AE155" s="38"/>
      <c r="AR155" s="229" t="s">
        <v>767</v>
      </c>
      <c r="AT155" s="229" t="s">
        <v>165</v>
      </c>
      <c r="AU155" s="229" t="s">
        <v>86</v>
      </c>
      <c r="AY155" s="17" t="s">
        <v>162</v>
      </c>
      <c r="BE155" s="230">
        <f>IF(N155="základní",J155,0)</f>
        <v>0</v>
      </c>
      <c r="BF155" s="230">
        <f>IF(N155="snížená",J155,0)</f>
        <v>0</v>
      </c>
      <c r="BG155" s="230">
        <f>IF(N155="zákl. přenesená",J155,0)</f>
        <v>0</v>
      </c>
      <c r="BH155" s="230">
        <f>IF(N155="sníž. přenesená",J155,0)</f>
        <v>0</v>
      </c>
      <c r="BI155" s="230">
        <f>IF(N155="nulová",J155,0)</f>
        <v>0</v>
      </c>
      <c r="BJ155" s="17" t="s">
        <v>86</v>
      </c>
      <c r="BK155" s="230">
        <f>ROUND(I155*H155,2)</f>
        <v>0</v>
      </c>
      <c r="BL155" s="17" t="s">
        <v>767</v>
      </c>
      <c r="BM155" s="229" t="s">
        <v>477</v>
      </c>
    </row>
    <row r="156" s="2" customFormat="1" ht="16.5" customHeight="1">
      <c r="A156" s="38"/>
      <c r="B156" s="39"/>
      <c r="C156" s="218" t="s">
        <v>313</v>
      </c>
      <c r="D156" s="218" t="s">
        <v>165</v>
      </c>
      <c r="E156" s="219" t="s">
        <v>3595</v>
      </c>
      <c r="F156" s="220" t="s">
        <v>3596</v>
      </c>
      <c r="G156" s="221" t="s">
        <v>1677</v>
      </c>
      <c r="H156" s="222">
        <v>7</v>
      </c>
      <c r="I156" s="223"/>
      <c r="J156" s="224">
        <f>ROUND(I156*H156,2)</f>
        <v>0</v>
      </c>
      <c r="K156" s="220" t="s">
        <v>1</v>
      </c>
      <c r="L156" s="44"/>
      <c r="M156" s="225" t="s">
        <v>1</v>
      </c>
      <c r="N156" s="226" t="s">
        <v>43</v>
      </c>
      <c r="O156" s="91"/>
      <c r="P156" s="227">
        <f>O156*H156</f>
        <v>0</v>
      </c>
      <c r="Q156" s="227">
        <v>0</v>
      </c>
      <c r="R156" s="227">
        <f>Q156*H156</f>
        <v>0</v>
      </c>
      <c r="S156" s="227">
        <v>0</v>
      </c>
      <c r="T156" s="228">
        <f>S156*H156</f>
        <v>0</v>
      </c>
      <c r="U156" s="38"/>
      <c r="V156" s="38"/>
      <c r="W156" s="38"/>
      <c r="X156" s="38"/>
      <c r="Y156" s="38"/>
      <c r="Z156" s="38"/>
      <c r="AA156" s="38"/>
      <c r="AB156" s="38"/>
      <c r="AC156" s="38"/>
      <c r="AD156" s="38"/>
      <c r="AE156" s="38"/>
      <c r="AR156" s="229" t="s">
        <v>767</v>
      </c>
      <c r="AT156" s="229" t="s">
        <v>165</v>
      </c>
      <c r="AU156" s="229" t="s">
        <v>86</v>
      </c>
      <c r="AY156" s="17" t="s">
        <v>162</v>
      </c>
      <c r="BE156" s="230">
        <f>IF(N156="základní",J156,0)</f>
        <v>0</v>
      </c>
      <c r="BF156" s="230">
        <f>IF(N156="snížená",J156,0)</f>
        <v>0</v>
      </c>
      <c r="BG156" s="230">
        <f>IF(N156="zákl. přenesená",J156,0)</f>
        <v>0</v>
      </c>
      <c r="BH156" s="230">
        <f>IF(N156="sníž. přenesená",J156,0)</f>
        <v>0</v>
      </c>
      <c r="BI156" s="230">
        <f>IF(N156="nulová",J156,0)</f>
        <v>0</v>
      </c>
      <c r="BJ156" s="17" t="s">
        <v>86</v>
      </c>
      <c r="BK156" s="230">
        <f>ROUND(I156*H156,2)</f>
        <v>0</v>
      </c>
      <c r="BL156" s="17" t="s">
        <v>767</v>
      </c>
      <c r="BM156" s="229" t="s">
        <v>487</v>
      </c>
    </row>
    <row r="157" s="2" customFormat="1" ht="16.5" customHeight="1">
      <c r="A157" s="38"/>
      <c r="B157" s="39"/>
      <c r="C157" s="273" t="s">
        <v>318</v>
      </c>
      <c r="D157" s="273" t="s">
        <v>616</v>
      </c>
      <c r="E157" s="274" t="s">
        <v>3597</v>
      </c>
      <c r="F157" s="275" t="s">
        <v>3596</v>
      </c>
      <c r="G157" s="276" t="s">
        <v>1677</v>
      </c>
      <c r="H157" s="277">
        <v>7</v>
      </c>
      <c r="I157" s="278"/>
      <c r="J157" s="279">
        <f>ROUND(I157*H157,2)</f>
        <v>0</v>
      </c>
      <c r="K157" s="275" t="s">
        <v>1</v>
      </c>
      <c r="L157" s="280"/>
      <c r="M157" s="281" t="s">
        <v>1</v>
      </c>
      <c r="N157" s="282" t="s">
        <v>43</v>
      </c>
      <c r="O157" s="91"/>
      <c r="P157" s="227">
        <f>O157*H157</f>
        <v>0</v>
      </c>
      <c r="Q157" s="227">
        <v>0</v>
      </c>
      <c r="R157" s="227">
        <f>Q157*H157</f>
        <v>0</v>
      </c>
      <c r="S157" s="227">
        <v>0</v>
      </c>
      <c r="T157" s="228">
        <f>S157*H157</f>
        <v>0</v>
      </c>
      <c r="U157" s="38"/>
      <c r="V157" s="38"/>
      <c r="W157" s="38"/>
      <c r="X157" s="38"/>
      <c r="Y157" s="38"/>
      <c r="Z157" s="38"/>
      <c r="AA157" s="38"/>
      <c r="AB157" s="38"/>
      <c r="AC157" s="38"/>
      <c r="AD157" s="38"/>
      <c r="AE157" s="38"/>
      <c r="AR157" s="229" t="s">
        <v>1735</v>
      </c>
      <c r="AT157" s="229" t="s">
        <v>616</v>
      </c>
      <c r="AU157" s="229" t="s">
        <v>86</v>
      </c>
      <c r="AY157" s="17" t="s">
        <v>162</v>
      </c>
      <c r="BE157" s="230">
        <f>IF(N157="základní",J157,0)</f>
        <v>0</v>
      </c>
      <c r="BF157" s="230">
        <f>IF(N157="snížená",J157,0)</f>
        <v>0</v>
      </c>
      <c r="BG157" s="230">
        <f>IF(N157="zákl. přenesená",J157,0)</f>
        <v>0</v>
      </c>
      <c r="BH157" s="230">
        <f>IF(N157="sníž. přenesená",J157,0)</f>
        <v>0</v>
      </c>
      <c r="BI157" s="230">
        <f>IF(N157="nulová",J157,0)</f>
        <v>0</v>
      </c>
      <c r="BJ157" s="17" t="s">
        <v>86</v>
      </c>
      <c r="BK157" s="230">
        <f>ROUND(I157*H157,2)</f>
        <v>0</v>
      </c>
      <c r="BL157" s="17" t="s">
        <v>767</v>
      </c>
      <c r="BM157" s="229" t="s">
        <v>767</v>
      </c>
    </row>
    <row r="158" s="2" customFormat="1" ht="21.75" customHeight="1">
      <c r="A158" s="38"/>
      <c r="B158" s="39"/>
      <c r="C158" s="218" t="s">
        <v>324</v>
      </c>
      <c r="D158" s="218" t="s">
        <v>165</v>
      </c>
      <c r="E158" s="219" t="s">
        <v>3598</v>
      </c>
      <c r="F158" s="220" t="s">
        <v>3599</v>
      </c>
      <c r="G158" s="221" t="s">
        <v>1677</v>
      </c>
      <c r="H158" s="222">
        <v>1</v>
      </c>
      <c r="I158" s="223"/>
      <c r="J158" s="224">
        <f>ROUND(I158*H158,2)</f>
        <v>0</v>
      </c>
      <c r="K158" s="220" t="s">
        <v>1</v>
      </c>
      <c r="L158" s="44"/>
      <c r="M158" s="225" t="s">
        <v>1</v>
      </c>
      <c r="N158" s="226" t="s">
        <v>43</v>
      </c>
      <c r="O158" s="91"/>
      <c r="P158" s="227">
        <f>O158*H158</f>
        <v>0</v>
      </c>
      <c r="Q158" s="227">
        <v>0</v>
      </c>
      <c r="R158" s="227">
        <f>Q158*H158</f>
        <v>0</v>
      </c>
      <c r="S158" s="227">
        <v>0</v>
      </c>
      <c r="T158" s="228">
        <f>S158*H158</f>
        <v>0</v>
      </c>
      <c r="U158" s="38"/>
      <c r="V158" s="38"/>
      <c r="W158" s="38"/>
      <c r="X158" s="38"/>
      <c r="Y158" s="38"/>
      <c r="Z158" s="38"/>
      <c r="AA158" s="38"/>
      <c r="AB158" s="38"/>
      <c r="AC158" s="38"/>
      <c r="AD158" s="38"/>
      <c r="AE158" s="38"/>
      <c r="AR158" s="229" t="s">
        <v>767</v>
      </c>
      <c r="AT158" s="229" t="s">
        <v>165</v>
      </c>
      <c r="AU158" s="229" t="s">
        <v>86</v>
      </c>
      <c r="AY158" s="17" t="s">
        <v>162</v>
      </c>
      <c r="BE158" s="230">
        <f>IF(N158="základní",J158,0)</f>
        <v>0</v>
      </c>
      <c r="BF158" s="230">
        <f>IF(N158="snížená",J158,0)</f>
        <v>0</v>
      </c>
      <c r="BG158" s="230">
        <f>IF(N158="zákl. přenesená",J158,0)</f>
        <v>0</v>
      </c>
      <c r="BH158" s="230">
        <f>IF(N158="sníž. přenesená",J158,0)</f>
        <v>0</v>
      </c>
      <c r="BI158" s="230">
        <f>IF(N158="nulová",J158,0)</f>
        <v>0</v>
      </c>
      <c r="BJ158" s="17" t="s">
        <v>86</v>
      </c>
      <c r="BK158" s="230">
        <f>ROUND(I158*H158,2)</f>
        <v>0</v>
      </c>
      <c r="BL158" s="17" t="s">
        <v>767</v>
      </c>
      <c r="BM158" s="229" t="s">
        <v>777</v>
      </c>
    </row>
    <row r="159" s="2" customFormat="1" ht="21.75" customHeight="1">
      <c r="A159" s="38"/>
      <c r="B159" s="39"/>
      <c r="C159" s="273" t="s">
        <v>330</v>
      </c>
      <c r="D159" s="273" t="s">
        <v>616</v>
      </c>
      <c r="E159" s="274" t="s">
        <v>3600</v>
      </c>
      <c r="F159" s="275" t="s">
        <v>3599</v>
      </c>
      <c r="G159" s="276" t="s">
        <v>1677</v>
      </c>
      <c r="H159" s="277">
        <v>1</v>
      </c>
      <c r="I159" s="278"/>
      <c r="J159" s="279">
        <f>ROUND(I159*H159,2)</f>
        <v>0</v>
      </c>
      <c r="K159" s="275" t="s">
        <v>1</v>
      </c>
      <c r="L159" s="280"/>
      <c r="M159" s="281" t="s">
        <v>1</v>
      </c>
      <c r="N159" s="282" t="s">
        <v>43</v>
      </c>
      <c r="O159" s="91"/>
      <c r="P159" s="227">
        <f>O159*H159</f>
        <v>0</v>
      </c>
      <c r="Q159" s="227">
        <v>0</v>
      </c>
      <c r="R159" s="227">
        <f>Q159*H159</f>
        <v>0</v>
      </c>
      <c r="S159" s="227">
        <v>0</v>
      </c>
      <c r="T159" s="228">
        <f>S159*H159</f>
        <v>0</v>
      </c>
      <c r="U159" s="38"/>
      <c r="V159" s="38"/>
      <c r="W159" s="38"/>
      <c r="X159" s="38"/>
      <c r="Y159" s="38"/>
      <c r="Z159" s="38"/>
      <c r="AA159" s="38"/>
      <c r="AB159" s="38"/>
      <c r="AC159" s="38"/>
      <c r="AD159" s="38"/>
      <c r="AE159" s="38"/>
      <c r="AR159" s="229" t="s">
        <v>1735</v>
      </c>
      <c r="AT159" s="229" t="s">
        <v>616</v>
      </c>
      <c r="AU159" s="229" t="s">
        <v>86</v>
      </c>
      <c r="AY159" s="17" t="s">
        <v>162</v>
      </c>
      <c r="BE159" s="230">
        <f>IF(N159="základní",J159,0)</f>
        <v>0</v>
      </c>
      <c r="BF159" s="230">
        <f>IF(N159="snížená",J159,0)</f>
        <v>0</v>
      </c>
      <c r="BG159" s="230">
        <f>IF(N159="zákl. přenesená",J159,0)</f>
        <v>0</v>
      </c>
      <c r="BH159" s="230">
        <f>IF(N159="sníž. přenesená",J159,0)</f>
        <v>0</v>
      </c>
      <c r="BI159" s="230">
        <f>IF(N159="nulová",J159,0)</f>
        <v>0</v>
      </c>
      <c r="BJ159" s="17" t="s">
        <v>86</v>
      </c>
      <c r="BK159" s="230">
        <f>ROUND(I159*H159,2)</f>
        <v>0</v>
      </c>
      <c r="BL159" s="17" t="s">
        <v>767</v>
      </c>
      <c r="BM159" s="229" t="s">
        <v>786</v>
      </c>
    </row>
    <row r="160" s="2" customFormat="1" ht="16.5" customHeight="1">
      <c r="A160" s="38"/>
      <c r="B160" s="39"/>
      <c r="C160" s="218" t="s">
        <v>338</v>
      </c>
      <c r="D160" s="218" t="s">
        <v>165</v>
      </c>
      <c r="E160" s="219" t="s">
        <v>3601</v>
      </c>
      <c r="F160" s="220" t="s">
        <v>3602</v>
      </c>
      <c r="G160" s="221" t="s">
        <v>1677</v>
      </c>
      <c r="H160" s="222">
        <v>1</v>
      </c>
      <c r="I160" s="223"/>
      <c r="J160" s="224">
        <f>ROUND(I160*H160,2)</f>
        <v>0</v>
      </c>
      <c r="K160" s="220" t="s">
        <v>1</v>
      </c>
      <c r="L160" s="44"/>
      <c r="M160" s="225" t="s">
        <v>1</v>
      </c>
      <c r="N160" s="226" t="s">
        <v>43</v>
      </c>
      <c r="O160" s="91"/>
      <c r="P160" s="227">
        <f>O160*H160</f>
        <v>0</v>
      </c>
      <c r="Q160" s="227">
        <v>0</v>
      </c>
      <c r="R160" s="227">
        <f>Q160*H160</f>
        <v>0</v>
      </c>
      <c r="S160" s="227">
        <v>0</v>
      </c>
      <c r="T160" s="228">
        <f>S160*H160</f>
        <v>0</v>
      </c>
      <c r="U160" s="38"/>
      <c r="V160" s="38"/>
      <c r="W160" s="38"/>
      <c r="X160" s="38"/>
      <c r="Y160" s="38"/>
      <c r="Z160" s="38"/>
      <c r="AA160" s="38"/>
      <c r="AB160" s="38"/>
      <c r="AC160" s="38"/>
      <c r="AD160" s="38"/>
      <c r="AE160" s="38"/>
      <c r="AR160" s="229" t="s">
        <v>767</v>
      </c>
      <c r="AT160" s="229" t="s">
        <v>165</v>
      </c>
      <c r="AU160" s="229" t="s">
        <v>86</v>
      </c>
      <c r="AY160" s="17" t="s">
        <v>162</v>
      </c>
      <c r="BE160" s="230">
        <f>IF(N160="základní",J160,0)</f>
        <v>0</v>
      </c>
      <c r="BF160" s="230">
        <f>IF(N160="snížená",J160,0)</f>
        <v>0</v>
      </c>
      <c r="BG160" s="230">
        <f>IF(N160="zákl. přenesená",J160,0)</f>
        <v>0</v>
      </c>
      <c r="BH160" s="230">
        <f>IF(N160="sníž. přenesená",J160,0)</f>
        <v>0</v>
      </c>
      <c r="BI160" s="230">
        <f>IF(N160="nulová",J160,0)</f>
        <v>0</v>
      </c>
      <c r="BJ160" s="17" t="s">
        <v>86</v>
      </c>
      <c r="BK160" s="230">
        <f>ROUND(I160*H160,2)</f>
        <v>0</v>
      </c>
      <c r="BL160" s="17" t="s">
        <v>767</v>
      </c>
      <c r="BM160" s="229" t="s">
        <v>797</v>
      </c>
    </row>
    <row r="161" s="2" customFormat="1" ht="16.5" customHeight="1">
      <c r="A161" s="38"/>
      <c r="B161" s="39"/>
      <c r="C161" s="273" t="s">
        <v>344</v>
      </c>
      <c r="D161" s="273" t="s">
        <v>616</v>
      </c>
      <c r="E161" s="274" t="s">
        <v>3603</v>
      </c>
      <c r="F161" s="275" t="s">
        <v>3602</v>
      </c>
      <c r="G161" s="276" t="s">
        <v>1677</v>
      </c>
      <c r="H161" s="277">
        <v>1</v>
      </c>
      <c r="I161" s="278"/>
      <c r="J161" s="279">
        <f>ROUND(I161*H161,2)</f>
        <v>0</v>
      </c>
      <c r="K161" s="275" t="s">
        <v>1</v>
      </c>
      <c r="L161" s="280"/>
      <c r="M161" s="281" t="s">
        <v>1</v>
      </c>
      <c r="N161" s="282" t="s">
        <v>43</v>
      </c>
      <c r="O161" s="91"/>
      <c r="P161" s="227">
        <f>O161*H161</f>
        <v>0</v>
      </c>
      <c r="Q161" s="227">
        <v>0</v>
      </c>
      <c r="R161" s="227">
        <f>Q161*H161</f>
        <v>0</v>
      </c>
      <c r="S161" s="227">
        <v>0</v>
      </c>
      <c r="T161" s="228">
        <f>S161*H161</f>
        <v>0</v>
      </c>
      <c r="U161" s="38"/>
      <c r="V161" s="38"/>
      <c r="W161" s="38"/>
      <c r="X161" s="38"/>
      <c r="Y161" s="38"/>
      <c r="Z161" s="38"/>
      <c r="AA161" s="38"/>
      <c r="AB161" s="38"/>
      <c r="AC161" s="38"/>
      <c r="AD161" s="38"/>
      <c r="AE161" s="38"/>
      <c r="AR161" s="229" t="s">
        <v>1735</v>
      </c>
      <c r="AT161" s="229" t="s">
        <v>616</v>
      </c>
      <c r="AU161" s="229" t="s">
        <v>86</v>
      </c>
      <c r="AY161" s="17" t="s">
        <v>162</v>
      </c>
      <c r="BE161" s="230">
        <f>IF(N161="základní",J161,0)</f>
        <v>0</v>
      </c>
      <c r="BF161" s="230">
        <f>IF(N161="snížená",J161,0)</f>
        <v>0</v>
      </c>
      <c r="BG161" s="230">
        <f>IF(N161="zákl. přenesená",J161,0)</f>
        <v>0</v>
      </c>
      <c r="BH161" s="230">
        <f>IF(N161="sníž. přenesená",J161,0)</f>
        <v>0</v>
      </c>
      <c r="BI161" s="230">
        <f>IF(N161="nulová",J161,0)</f>
        <v>0</v>
      </c>
      <c r="BJ161" s="17" t="s">
        <v>86</v>
      </c>
      <c r="BK161" s="230">
        <f>ROUND(I161*H161,2)</f>
        <v>0</v>
      </c>
      <c r="BL161" s="17" t="s">
        <v>767</v>
      </c>
      <c r="BM161" s="229" t="s">
        <v>807</v>
      </c>
    </row>
    <row r="162" s="2" customFormat="1" ht="24.15" customHeight="1">
      <c r="A162" s="38"/>
      <c r="B162" s="39"/>
      <c r="C162" s="218" t="s">
        <v>350</v>
      </c>
      <c r="D162" s="218" t="s">
        <v>165</v>
      </c>
      <c r="E162" s="219" t="s">
        <v>2660</v>
      </c>
      <c r="F162" s="220" t="s">
        <v>3604</v>
      </c>
      <c r="G162" s="221" t="s">
        <v>2994</v>
      </c>
      <c r="H162" s="222">
        <v>1</v>
      </c>
      <c r="I162" s="223"/>
      <c r="J162" s="224">
        <f>ROUND(I162*H162,2)</f>
        <v>0</v>
      </c>
      <c r="K162" s="220" t="s">
        <v>1</v>
      </c>
      <c r="L162" s="44"/>
      <c r="M162" s="225" t="s">
        <v>1</v>
      </c>
      <c r="N162" s="226" t="s">
        <v>43</v>
      </c>
      <c r="O162" s="91"/>
      <c r="P162" s="227">
        <f>O162*H162</f>
        <v>0</v>
      </c>
      <c r="Q162" s="227">
        <v>0</v>
      </c>
      <c r="R162" s="227">
        <f>Q162*H162</f>
        <v>0</v>
      </c>
      <c r="S162" s="227">
        <v>0</v>
      </c>
      <c r="T162" s="228">
        <f>S162*H162</f>
        <v>0</v>
      </c>
      <c r="U162" s="38"/>
      <c r="V162" s="38"/>
      <c r="W162" s="38"/>
      <c r="X162" s="38"/>
      <c r="Y162" s="38"/>
      <c r="Z162" s="38"/>
      <c r="AA162" s="38"/>
      <c r="AB162" s="38"/>
      <c r="AC162" s="38"/>
      <c r="AD162" s="38"/>
      <c r="AE162" s="38"/>
      <c r="AR162" s="229" t="s">
        <v>767</v>
      </c>
      <c r="AT162" s="229" t="s">
        <v>165</v>
      </c>
      <c r="AU162" s="229" t="s">
        <v>86</v>
      </c>
      <c r="AY162" s="17" t="s">
        <v>162</v>
      </c>
      <c r="BE162" s="230">
        <f>IF(N162="základní",J162,0)</f>
        <v>0</v>
      </c>
      <c r="BF162" s="230">
        <f>IF(N162="snížená",J162,0)</f>
        <v>0</v>
      </c>
      <c r="BG162" s="230">
        <f>IF(N162="zákl. přenesená",J162,0)</f>
        <v>0</v>
      </c>
      <c r="BH162" s="230">
        <f>IF(N162="sníž. přenesená",J162,0)</f>
        <v>0</v>
      </c>
      <c r="BI162" s="230">
        <f>IF(N162="nulová",J162,0)</f>
        <v>0</v>
      </c>
      <c r="BJ162" s="17" t="s">
        <v>86</v>
      </c>
      <c r="BK162" s="230">
        <f>ROUND(I162*H162,2)</f>
        <v>0</v>
      </c>
      <c r="BL162" s="17" t="s">
        <v>767</v>
      </c>
      <c r="BM162" s="229" t="s">
        <v>815</v>
      </c>
    </row>
    <row r="163" s="2" customFormat="1" ht="24.15" customHeight="1">
      <c r="A163" s="38"/>
      <c r="B163" s="39"/>
      <c r="C163" s="273" t="s">
        <v>355</v>
      </c>
      <c r="D163" s="273" t="s">
        <v>616</v>
      </c>
      <c r="E163" s="274" t="s">
        <v>2662</v>
      </c>
      <c r="F163" s="275" t="s">
        <v>3604</v>
      </c>
      <c r="G163" s="276" t="s">
        <v>2994</v>
      </c>
      <c r="H163" s="277">
        <v>1</v>
      </c>
      <c r="I163" s="278"/>
      <c r="J163" s="279">
        <f>ROUND(I163*H163,2)</f>
        <v>0</v>
      </c>
      <c r="K163" s="275" t="s">
        <v>1</v>
      </c>
      <c r="L163" s="280"/>
      <c r="M163" s="281" t="s">
        <v>1</v>
      </c>
      <c r="N163" s="282" t="s">
        <v>43</v>
      </c>
      <c r="O163" s="91"/>
      <c r="P163" s="227">
        <f>O163*H163</f>
        <v>0</v>
      </c>
      <c r="Q163" s="227">
        <v>0</v>
      </c>
      <c r="R163" s="227">
        <f>Q163*H163</f>
        <v>0</v>
      </c>
      <c r="S163" s="227">
        <v>0</v>
      </c>
      <c r="T163" s="228">
        <f>S163*H163</f>
        <v>0</v>
      </c>
      <c r="U163" s="38"/>
      <c r="V163" s="38"/>
      <c r="W163" s="38"/>
      <c r="X163" s="38"/>
      <c r="Y163" s="38"/>
      <c r="Z163" s="38"/>
      <c r="AA163" s="38"/>
      <c r="AB163" s="38"/>
      <c r="AC163" s="38"/>
      <c r="AD163" s="38"/>
      <c r="AE163" s="38"/>
      <c r="AR163" s="229" t="s">
        <v>1735</v>
      </c>
      <c r="AT163" s="229" t="s">
        <v>616</v>
      </c>
      <c r="AU163" s="229" t="s">
        <v>86</v>
      </c>
      <c r="AY163" s="17" t="s">
        <v>162</v>
      </c>
      <c r="BE163" s="230">
        <f>IF(N163="základní",J163,0)</f>
        <v>0</v>
      </c>
      <c r="BF163" s="230">
        <f>IF(N163="snížená",J163,0)</f>
        <v>0</v>
      </c>
      <c r="BG163" s="230">
        <f>IF(N163="zákl. přenesená",J163,0)</f>
        <v>0</v>
      </c>
      <c r="BH163" s="230">
        <f>IF(N163="sníž. přenesená",J163,0)</f>
        <v>0</v>
      </c>
      <c r="BI163" s="230">
        <f>IF(N163="nulová",J163,0)</f>
        <v>0</v>
      </c>
      <c r="BJ163" s="17" t="s">
        <v>86</v>
      </c>
      <c r="BK163" s="230">
        <f>ROUND(I163*H163,2)</f>
        <v>0</v>
      </c>
      <c r="BL163" s="17" t="s">
        <v>767</v>
      </c>
      <c r="BM163" s="229" t="s">
        <v>825</v>
      </c>
    </row>
    <row r="164" s="2" customFormat="1" ht="16.5" customHeight="1">
      <c r="A164" s="38"/>
      <c r="B164" s="39"/>
      <c r="C164" s="218" t="s">
        <v>359</v>
      </c>
      <c r="D164" s="218" t="s">
        <v>165</v>
      </c>
      <c r="E164" s="219" t="s">
        <v>2663</v>
      </c>
      <c r="F164" s="220" t="s">
        <v>3605</v>
      </c>
      <c r="G164" s="221" t="s">
        <v>2994</v>
      </c>
      <c r="H164" s="222">
        <v>1</v>
      </c>
      <c r="I164" s="223"/>
      <c r="J164" s="224">
        <f>ROUND(I164*H164,2)</f>
        <v>0</v>
      </c>
      <c r="K164" s="220" t="s">
        <v>1</v>
      </c>
      <c r="L164" s="44"/>
      <c r="M164" s="225" t="s">
        <v>1</v>
      </c>
      <c r="N164" s="226" t="s">
        <v>43</v>
      </c>
      <c r="O164" s="91"/>
      <c r="P164" s="227">
        <f>O164*H164</f>
        <v>0</v>
      </c>
      <c r="Q164" s="227">
        <v>0</v>
      </c>
      <c r="R164" s="227">
        <f>Q164*H164</f>
        <v>0</v>
      </c>
      <c r="S164" s="227">
        <v>0</v>
      </c>
      <c r="T164" s="228">
        <f>S164*H164</f>
        <v>0</v>
      </c>
      <c r="U164" s="38"/>
      <c r="V164" s="38"/>
      <c r="W164" s="38"/>
      <c r="X164" s="38"/>
      <c r="Y164" s="38"/>
      <c r="Z164" s="38"/>
      <c r="AA164" s="38"/>
      <c r="AB164" s="38"/>
      <c r="AC164" s="38"/>
      <c r="AD164" s="38"/>
      <c r="AE164" s="38"/>
      <c r="AR164" s="229" t="s">
        <v>767</v>
      </c>
      <c r="AT164" s="229" t="s">
        <v>165</v>
      </c>
      <c r="AU164" s="229" t="s">
        <v>86</v>
      </c>
      <c r="AY164" s="17" t="s">
        <v>162</v>
      </c>
      <c r="BE164" s="230">
        <f>IF(N164="základní",J164,0)</f>
        <v>0</v>
      </c>
      <c r="BF164" s="230">
        <f>IF(N164="snížená",J164,0)</f>
        <v>0</v>
      </c>
      <c r="BG164" s="230">
        <f>IF(N164="zákl. přenesená",J164,0)</f>
        <v>0</v>
      </c>
      <c r="BH164" s="230">
        <f>IF(N164="sníž. přenesená",J164,0)</f>
        <v>0</v>
      </c>
      <c r="BI164" s="230">
        <f>IF(N164="nulová",J164,0)</f>
        <v>0</v>
      </c>
      <c r="BJ164" s="17" t="s">
        <v>86</v>
      </c>
      <c r="BK164" s="230">
        <f>ROUND(I164*H164,2)</f>
        <v>0</v>
      </c>
      <c r="BL164" s="17" t="s">
        <v>767</v>
      </c>
      <c r="BM164" s="229" t="s">
        <v>835</v>
      </c>
    </row>
    <row r="165" s="12" customFormat="1" ht="22.8" customHeight="1">
      <c r="A165" s="12"/>
      <c r="B165" s="202"/>
      <c r="C165" s="203"/>
      <c r="D165" s="204" t="s">
        <v>77</v>
      </c>
      <c r="E165" s="216" t="s">
        <v>2074</v>
      </c>
      <c r="F165" s="216" t="s">
        <v>3606</v>
      </c>
      <c r="G165" s="203"/>
      <c r="H165" s="203"/>
      <c r="I165" s="206"/>
      <c r="J165" s="217">
        <f>BK165</f>
        <v>0</v>
      </c>
      <c r="K165" s="203"/>
      <c r="L165" s="208"/>
      <c r="M165" s="209"/>
      <c r="N165" s="210"/>
      <c r="O165" s="210"/>
      <c r="P165" s="211">
        <v>0</v>
      </c>
      <c r="Q165" s="210"/>
      <c r="R165" s="211">
        <v>0</v>
      </c>
      <c r="S165" s="210"/>
      <c r="T165" s="212">
        <v>0</v>
      </c>
      <c r="U165" s="12"/>
      <c r="V165" s="12"/>
      <c r="W165" s="12"/>
      <c r="X165" s="12"/>
      <c r="Y165" s="12"/>
      <c r="Z165" s="12"/>
      <c r="AA165" s="12"/>
      <c r="AB165" s="12"/>
      <c r="AC165" s="12"/>
      <c r="AD165" s="12"/>
      <c r="AE165" s="12"/>
      <c r="AR165" s="213" t="s">
        <v>182</v>
      </c>
      <c r="AT165" s="214" t="s">
        <v>77</v>
      </c>
      <c r="AU165" s="214" t="s">
        <v>86</v>
      </c>
      <c r="AY165" s="213" t="s">
        <v>162</v>
      </c>
      <c r="BK165" s="215">
        <v>0</v>
      </c>
    </row>
    <row r="166" s="12" customFormat="1" ht="25.92" customHeight="1">
      <c r="A166" s="12"/>
      <c r="B166" s="202"/>
      <c r="C166" s="203"/>
      <c r="D166" s="204" t="s">
        <v>77</v>
      </c>
      <c r="E166" s="205" t="s">
        <v>88</v>
      </c>
      <c r="F166" s="205" t="s">
        <v>3607</v>
      </c>
      <c r="G166" s="203"/>
      <c r="H166" s="203"/>
      <c r="I166" s="206"/>
      <c r="J166" s="207">
        <f>BK166</f>
        <v>0</v>
      </c>
      <c r="K166" s="203"/>
      <c r="L166" s="208"/>
      <c r="M166" s="209"/>
      <c r="N166" s="210"/>
      <c r="O166" s="210"/>
      <c r="P166" s="211">
        <f>SUM(P167:P197)</f>
        <v>0</v>
      </c>
      <c r="Q166" s="210"/>
      <c r="R166" s="211">
        <f>SUM(R167:R197)</f>
        <v>0</v>
      </c>
      <c r="S166" s="210"/>
      <c r="T166" s="212">
        <f>SUM(T167:T197)</f>
        <v>0</v>
      </c>
      <c r="U166" s="12"/>
      <c r="V166" s="12"/>
      <c r="W166" s="12"/>
      <c r="X166" s="12"/>
      <c r="Y166" s="12"/>
      <c r="Z166" s="12"/>
      <c r="AA166" s="12"/>
      <c r="AB166" s="12"/>
      <c r="AC166" s="12"/>
      <c r="AD166" s="12"/>
      <c r="AE166" s="12"/>
      <c r="AR166" s="213" t="s">
        <v>182</v>
      </c>
      <c r="AT166" s="214" t="s">
        <v>77</v>
      </c>
      <c r="AU166" s="214" t="s">
        <v>78</v>
      </c>
      <c r="AY166" s="213" t="s">
        <v>162</v>
      </c>
      <c r="BK166" s="215">
        <f>SUM(BK167:BK197)</f>
        <v>0</v>
      </c>
    </row>
    <row r="167" s="2" customFormat="1" ht="16.5" customHeight="1">
      <c r="A167" s="38"/>
      <c r="B167" s="39"/>
      <c r="C167" s="218" t="s">
        <v>364</v>
      </c>
      <c r="D167" s="218" t="s">
        <v>165</v>
      </c>
      <c r="E167" s="219" t="s">
        <v>2669</v>
      </c>
      <c r="F167" s="220" t="s">
        <v>3608</v>
      </c>
      <c r="G167" s="221" t="s">
        <v>1677</v>
      </c>
      <c r="H167" s="222">
        <v>2</v>
      </c>
      <c r="I167" s="223"/>
      <c r="J167" s="224">
        <f>ROUND(I167*H167,2)</f>
        <v>0</v>
      </c>
      <c r="K167" s="220" t="s">
        <v>1</v>
      </c>
      <c r="L167" s="44"/>
      <c r="M167" s="225" t="s">
        <v>1</v>
      </c>
      <c r="N167" s="226" t="s">
        <v>43</v>
      </c>
      <c r="O167" s="91"/>
      <c r="P167" s="227">
        <f>O167*H167</f>
        <v>0</v>
      </c>
      <c r="Q167" s="227">
        <v>0</v>
      </c>
      <c r="R167" s="227">
        <f>Q167*H167</f>
        <v>0</v>
      </c>
      <c r="S167" s="227">
        <v>0</v>
      </c>
      <c r="T167" s="228">
        <f>S167*H167</f>
        <v>0</v>
      </c>
      <c r="U167" s="38"/>
      <c r="V167" s="38"/>
      <c r="W167" s="38"/>
      <c r="X167" s="38"/>
      <c r="Y167" s="38"/>
      <c r="Z167" s="38"/>
      <c r="AA167" s="38"/>
      <c r="AB167" s="38"/>
      <c r="AC167" s="38"/>
      <c r="AD167" s="38"/>
      <c r="AE167" s="38"/>
      <c r="AR167" s="229" t="s">
        <v>767</v>
      </c>
      <c r="AT167" s="229" t="s">
        <v>165</v>
      </c>
      <c r="AU167" s="229" t="s">
        <v>86</v>
      </c>
      <c r="AY167" s="17" t="s">
        <v>162</v>
      </c>
      <c r="BE167" s="230">
        <f>IF(N167="základní",J167,0)</f>
        <v>0</v>
      </c>
      <c r="BF167" s="230">
        <f>IF(N167="snížená",J167,0)</f>
        <v>0</v>
      </c>
      <c r="BG167" s="230">
        <f>IF(N167="zákl. přenesená",J167,0)</f>
        <v>0</v>
      </c>
      <c r="BH167" s="230">
        <f>IF(N167="sníž. přenesená",J167,0)</f>
        <v>0</v>
      </c>
      <c r="BI167" s="230">
        <f>IF(N167="nulová",J167,0)</f>
        <v>0</v>
      </c>
      <c r="BJ167" s="17" t="s">
        <v>86</v>
      </c>
      <c r="BK167" s="230">
        <f>ROUND(I167*H167,2)</f>
        <v>0</v>
      </c>
      <c r="BL167" s="17" t="s">
        <v>767</v>
      </c>
      <c r="BM167" s="229" t="s">
        <v>849</v>
      </c>
    </row>
    <row r="168" s="2" customFormat="1" ht="16.5" customHeight="1">
      <c r="A168" s="38"/>
      <c r="B168" s="39"/>
      <c r="C168" s="218" t="s">
        <v>372</v>
      </c>
      <c r="D168" s="218" t="s">
        <v>165</v>
      </c>
      <c r="E168" s="219" t="s">
        <v>2671</v>
      </c>
      <c r="F168" s="220" t="s">
        <v>3609</v>
      </c>
      <c r="G168" s="221" t="s">
        <v>1677</v>
      </c>
      <c r="H168" s="222">
        <v>5</v>
      </c>
      <c r="I168" s="223"/>
      <c r="J168" s="224">
        <f>ROUND(I168*H168,2)</f>
        <v>0</v>
      </c>
      <c r="K168" s="220" t="s">
        <v>1</v>
      </c>
      <c r="L168" s="44"/>
      <c r="M168" s="225" t="s">
        <v>1</v>
      </c>
      <c r="N168" s="226" t="s">
        <v>43</v>
      </c>
      <c r="O168" s="91"/>
      <c r="P168" s="227">
        <f>O168*H168</f>
        <v>0</v>
      </c>
      <c r="Q168" s="227">
        <v>0</v>
      </c>
      <c r="R168" s="227">
        <f>Q168*H168</f>
        <v>0</v>
      </c>
      <c r="S168" s="227">
        <v>0</v>
      </c>
      <c r="T168" s="228">
        <f>S168*H168</f>
        <v>0</v>
      </c>
      <c r="U168" s="38"/>
      <c r="V168" s="38"/>
      <c r="W168" s="38"/>
      <c r="X168" s="38"/>
      <c r="Y168" s="38"/>
      <c r="Z168" s="38"/>
      <c r="AA168" s="38"/>
      <c r="AB168" s="38"/>
      <c r="AC168" s="38"/>
      <c r="AD168" s="38"/>
      <c r="AE168" s="38"/>
      <c r="AR168" s="229" t="s">
        <v>767</v>
      </c>
      <c r="AT168" s="229" t="s">
        <v>165</v>
      </c>
      <c r="AU168" s="229" t="s">
        <v>86</v>
      </c>
      <c r="AY168" s="17" t="s">
        <v>162</v>
      </c>
      <c r="BE168" s="230">
        <f>IF(N168="základní",J168,0)</f>
        <v>0</v>
      </c>
      <c r="BF168" s="230">
        <f>IF(N168="snížená",J168,0)</f>
        <v>0</v>
      </c>
      <c r="BG168" s="230">
        <f>IF(N168="zákl. přenesená",J168,0)</f>
        <v>0</v>
      </c>
      <c r="BH168" s="230">
        <f>IF(N168="sníž. přenesená",J168,0)</f>
        <v>0</v>
      </c>
      <c r="BI168" s="230">
        <f>IF(N168="nulová",J168,0)</f>
        <v>0</v>
      </c>
      <c r="BJ168" s="17" t="s">
        <v>86</v>
      </c>
      <c r="BK168" s="230">
        <f>ROUND(I168*H168,2)</f>
        <v>0</v>
      </c>
      <c r="BL168" s="17" t="s">
        <v>767</v>
      </c>
      <c r="BM168" s="229" t="s">
        <v>862</v>
      </c>
    </row>
    <row r="169" s="2" customFormat="1" ht="16.5" customHeight="1">
      <c r="A169" s="38"/>
      <c r="B169" s="39"/>
      <c r="C169" s="218" t="s">
        <v>379</v>
      </c>
      <c r="D169" s="218" t="s">
        <v>165</v>
      </c>
      <c r="E169" s="219" t="s">
        <v>2673</v>
      </c>
      <c r="F169" s="220" t="s">
        <v>3610</v>
      </c>
      <c r="G169" s="221" t="s">
        <v>1677</v>
      </c>
      <c r="H169" s="222">
        <v>2</v>
      </c>
      <c r="I169" s="223"/>
      <c r="J169" s="224">
        <f>ROUND(I169*H169,2)</f>
        <v>0</v>
      </c>
      <c r="K169" s="220" t="s">
        <v>1</v>
      </c>
      <c r="L169" s="44"/>
      <c r="M169" s="225" t="s">
        <v>1</v>
      </c>
      <c r="N169" s="226" t="s">
        <v>43</v>
      </c>
      <c r="O169" s="91"/>
      <c r="P169" s="227">
        <f>O169*H169</f>
        <v>0</v>
      </c>
      <c r="Q169" s="227">
        <v>0</v>
      </c>
      <c r="R169" s="227">
        <f>Q169*H169</f>
        <v>0</v>
      </c>
      <c r="S169" s="227">
        <v>0</v>
      </c>
      <c r="T169" s="228">
        <f>S169*H169</f>
        <v>0</v>
      </c>
      <c r="U169" s="38"/>
      <c r="V169" s="38"/>
      <c r="W169" s="38"/>
      <c r="X169" s="38"/>
      <c r="Y169" s="38"/>
      <c r="Z169" s="38"/>
      <c r="AA169" s="38"/>
      <c r="AB169" s="38"/>
      <c r="AC169" s="38"/>
      <c r="AD169" s="38"/>
      <c r="AE169" s="38"/>
      <c r="AR169" s="229" t="s">
        <v>767</v>
      </c>
      <c r="AT169" s="229" t="s">
        <v>165</v>
      </c>
      <c r="AU169" s="229" t="s">
        <v>86</v>
      </c>
      <c r="AY169" s="17" t="s">
        <v>162</v>
      </c>
      <c r="BE169" s="230">
        <f>IF(N169="základní",J169,0)</f>
        <v>0</v>
      </c>
      <c r="BF169" s="230">
        <f>IF(N169="snížená",J169,0)</f>
        <v>0</v>
      </c>
      <c r="BG169" s="230">
        <f>IF(N169="zákl. přenesená",J169,0)</f>
        <v>0</v>
      </c>
      <c r="BH169" s="230">
        <f>IF(N169="sníž. přenesená",J169,0)</f>
        <v>0</v>
      </c>
      <c r="BI169" s="230">
        <f>IF(N169="nulová",J169,0)</f>
        <v>0</v>
      </c>
      <c r="BJ169" s="17" t="s">
        <v>86</v>
      </c>
      <c r="BK169" s="230">
        <f>ROUND(I169*H169,2)</f>
        <v>0</v>
      </c>
      <c r="BL169" s="17" t="s">
        <v>767</v>
      </c>
      <c r="BM169" s="229" t="s">
        <v>876</v>
      </c>
    </row>
    <row r="170" s="2" customFormat="1" ht="16.5" customHeight="1">
      <c r="A170" s="38"/>
      <c r="B170" s="39"/>
      <c r="C170" s="218" t="s">
        <v>386</v>
      </c>
      <c r="D170" s="218" t="s">
        <v>165</v>
      </c>
      <c r="E170" s="219" t="s">
        <v>2675</v>
      </c>
      <c r="F170" s="220" t="s">
        <v>3611</v>
      </c>
      <c r="G170" s="221" t="s">
        <v>1677</v>
      </c>
      <c r="H170" s="222">
        <v>2</v>
      </c>
      <c r="I170" s="223"/>
      <c r="J170" s="224">
        <f>ROUND(I170*H170,2)</f>
        <v>0</v>
      </c>
      <c r="K170" s="220" t="s">
        <v>1</v>
      </c>
      <c r="L170" s="44"/>
      <c r="M170" s="225" t="s">
        <v>1</v>
      </c>
      <c r="N170" s="226" t="s">
        <v>43</v>
      </c>
      <c r="O170" s="91"/>
      <c r="P170" s="227">
        <f>O170*H170</f>
        <v>0</v>
      </c>
      <c r="Q170" s="227">
        <v>0</v>
      </c>
      <c r="R170" s="227">
        <f>Q170*H170</f>
        <v>0</v>
      </c>
      <c r="S170" s="227">
        <v>0</v>
      </c>
      <c r="T170" s="228">
        <f>S170*H170</f>
        <v>0</v>
      </c>
      <c r="U170" s="38"/>
      <c r="V170" s="38"/>
      <c r="W170" s="38"/>
      <c r="X170" s="38"/>
      <c r="Y170" s="38"/>
      <c r="Z170" s="38"/>
      <c r="AA170" s="38"/>
      <c r="AB170" s="38"/>
      <c r="AC170" s="38"/>
      <c r="AD170" s="38"/>
      <c r="AE170" s="38"/>
      <c r="AR170" s="229" t="s">
        <v>767</v>
      </c>
      <c r="AT170" s="229" t="s">
        <v>165</v>
      </c>
      <c r="AU170" s="229" t="s">
        <v>86</v>
      </c>
      <c r="AY170" s="17" t="s">
        <v>162</v>
      </c>
      <c r="BE170" s="230">
        <f>IF(N170="základní",J170,0)</f>
        <v>0</v>
      </c>
      <c r="BF170" s="230">
        <f>IF(N170="snížená",J170,0)</f>
        <v>0</v>
      </c>
      <c r="BG170" s="230">
        <f>IF(N170="zákl. přenesená",J170,0)</f>
        <v>0</v>
      </c>
      <c r="BH170" s="230">
        <f>IF(N170="sníž. přenesená",J170,0)</f>
        <v>0</v>
      </c>
      <c r="BI170" s="230">
        <f>IF(N170="nulová",J170,0)</f>
        <v>0</v>
      </c>
      <c r="BJ170" s="17" t="s">
        <v>86</v>
      </c>
      <c r="BK170" s="230">
        <f>ROUND(I170*H170,2)</f>
        <v>0</v>
      </c>
      <c r="BL170" s="17" t="s">
        <v>767</v>
      </c>
      <c r="BM170" s="229" t="s">
        <v>887</v>
      </c>
    </row>
    <row r="171" s="2" customFormat="1" ht="16.5" customHeight="1">
      <c r="A171" s="38"/>
      <c r="B171" s="39"/>
      <c r="C171" s="218" t="s">
        <v>392</v>
      </c>
      <c r="D171" s="218" t="s">
        <v>165</v>
      </c>
      <c r="E171" s="219" t="s">
        <v>2677</v>
      </c>
      <c r="F171" s="220" t="s">
        <v>3612</v>
      </c>
      <c r="G171" s="221" t="s">
        <v>1677</v>
      </c>
      <c r="H171" s="222">
        <v>1</v>
      </c>
      <c r="I171" s="223"/>
      <c r="J171" s="224">
        <f>ROUND(I171*H171,2)</f>
        <v>0</v>
      </c>
      <c r="K171" s="220" t="s">
        <v>1</v>
      </c>
      <c r="L171" s="44"/>
      <c r="M171" s="225" t="s">
        <v>1</v>
      </c>
      <c r="N171" s="226" t="s">
        <v>43</v>
      </c>
      <c r="O171" s="91"/>
      <c r="P171" s="227">
        <f>O171*H171</f>
        <v>0</v>
      </c>
      <c r="Q171" s="227">
        <v>0</v>
      </c>
      <c r="R171" s="227">
        <f>Q171*H171</f>
        <v>0</v>
      </c>
      <c r="S171" s="227">
        <v>0</v>
      </c>
      <c r="T171" s="228">
        <f>S171*H171</f>
        <v>0</v>
      </c>
      <c r="U171" s="38"/>
      <c r="V171" s="38"/>
      <c r="W171" s="38"/>
      <c r="X171" s="38"/>
      <c r="Y171" s="38"/>
      <c r="Z171" s="38"/>
      <c r="AA171" s="38"/>
      <c r="AB171" s="38"/>
      <c r="AC171" s="38"/>
      <c r="AD171" s="38"/>
      <c r="AE171" s="38"/>
      <c r="AR171" s="229" t="s">
        <v>767</v>
      </c>
      <c r="AT171" s="229" t="s">
        <v>165</v>
      </c>
      <c r="AU171" s="229" t="s">
        <v>86</v>
      </c>
      <c r="AY171" s="17" t="s">
        <v>162</v>
      </c>
      <c r="BE171" s="230">
        <f>IF(N171="základní",J171,0)</f>
        <v>0</v>
      </c>
      <c r="BF171" s="230">
        <f>IF(N171="snížená",J171,0)</f>
        <v>0</v>
      </c>
      <c r="BG171" s="230">
        <f>IF(N171="zákl. přenesená",J171,0)</f>
        <v>0</v>
      </c>
      <c r="BH171" s="230">
        <f>IF(N171="sníž. přenesená",J171,0)</f>
        <v>0</v>
      </c>
      <c r="BI171" s="230">
        <f>IF(N171="nulová",J171,0)</f>
        <v>0</v>
      </c>
      <c r="BJ171" s="17" t="s">
        <v>86</v>
      </c>
      <c r="BK171" s="230">
        <f>ROUND(I171*H171,2)</f>
        <v>0</v>
      </c>
      <c r="BL171" s="17" t="s">
        <v>767</v>
      </c>
      <c r="BM171" s="229" t="s">
        <v>897</v>
      </c>
    </row>
    <row r="172" s="2" customFormat="1" ht="16.5" customHeight="1">
      <c r="A172" s="38"/>
      <c r="B172" s="39"/>
      <c r="C172" s="218" t="s">
        <v>398</v>
      </c>
      <c r="D172" s="218" t="s">
        <v>165</v>
      </c>
      <c r="E172" s="219" t="s">
        <v>2681</v>
      </c>
      <c r="F172" s="220" t="s">
        <v>3613</v>
      </c>
      <c r="G172" s="221" t="s">
        <v>1677</v>
      </c>
      <c r="H172" s="222">
        <v>5</v>
      </c>
      <c r="I172" s="223"/>
      <c r="J172" s="224">
        <f>ROUND(I172*H172,2)</f>
        <v>0</v>
      </c>
      <c r="K172" s="220" t="s">
        <v>1</v>
      </c>
      <c r="L172" s="44"/>
      <c r="M172" s="225" t="s">
        <v>1</v>
      </c>
      <c r="N172" s="226" t="s">
        <v>43</v>
      </c>
      <c r="O172" s="91"/>
      <c r="P172" s="227">
        <f>O172*H172</f>
        <v>0</v>
      </c>
      <c r="Q172" s="227">
        <v>0</v>
      </c>
      <c r="R172" s="227">
        <f>Q172*H172</f>
        <v>0</v>
      </c>
      <c r="S172" s="227">
        <v>0</v>
      </c>
      <c r="T172" s="228">
        <f>S172*H172</f>
        <v>0</v>
      </c>
      <c r="U172" s="38"/>
      <c r="V172" s="38"/>
      <c r="W172" s="38"/>
      <c r="X172" s="38"/>
      <c r="Y172" s="38"/>
      <c r="Z172" s="38"/>
      <c r="AA172" s="38"/>
      <c r="AB172" s="38"/>
      <c r="AC172" s="38"/>
      <c r="AD172" s="38"/>
      <c r="AE172" s="38"/>
      <c r="AR172" s="229" t="s">
        <v>767</v>
      </c>
      <c r="AT172" s="229" t="s">
        <v>165</v>
      </c>
      <c r="AU172" s="229" t="s">
        <v>86</v>
      </c>
      <c r="AY172" s="17" t="s">
        <v>162</v>
      </c>
      <c r="BE172" s="230">
        <f>IF(N172="základní",J172,0)</f>
        <v>0</v>
      </c>
      <c r="BF172" s="230">
        <f>IF(N172="snížená",J172,0)</f>
        <v>0</v>
      </c>
      <c r="BG172" s="230">
        <f>IF(N172="zákl. přenesená",J172,0)</f>
        <v>0</v>
      </c>
      <c r="BH172" s="230">
        <f>IF(N172="sníž. přenesená",J172,0)</f>
        <v>0</v>
      </c>
      <c r="BI172" s="230">
        <f>IF(N172="nulová",J172,0)</f>
        <v>0</v>
      </c>
      <c r="BJ172" s="17" t="s">
        <v>86</v>
      </c>
      <c r="BK172" s="230">
        <f>ROUND(I172*H172,2)</f>
        <v>0</v>
      </c>
      <c r="BL172" s="17" t="s">
        <v>767</v>
      </c>
      <c r="BM172" s="229" t="s">
        <v>906</v>
      </c>
    </row>
    <row r="173" s="2" customFormat="1" ht="16.5" customHeight="1">
      <c r="A173" s="38"/>
      <c r="B173" s="39"/>
      <c r="C173" s="273" t="s">
        <v>404</v>
      </c>
      <c r="D173" s="273" t="s">
        <v>616</v>
      </c>
      <c r="E173" s="274" t="s">
        <v>2683</v>
      </c>
      <c r="F173" s="275" t="s">
        <v>3613</v>
      </c>
      <c r="G173" s="276" t="s">
        <v>1677</v>
      </c>
      <c r="H173" s="277">
        <v>5</v>
      </c>
      <c r="I173" s="278"/>
      <c r="J173" s="279">
        <f>ROUND(I173*H173,2)</f>
        <v>0</v>
      </c>
      <c r="K173" s="275" t="s">
        <v>1</v>
      </c>
      <c r="L173" s="280"/>
      <c r="M173" s="281" t="s">
        <v>1</v>
      </c>
      <c r="N173" s="282" t="s">
        <v>43</v>
      </c>
      <c r="O173" s="91"/>
      <c r="P173" s="227">
        <f>O173*H173</f>
        <v>0</v>
      </c>
      <c r="Q173" s="227">
        <v>0</v>
      </c>
      <c r="R173" s="227">
        <f>Q173*H173</f>
        <v>0</v>
      </c>
      <c r="S173" s="227">
        <v>0</v>
      </c>
      <c r="T173" s="228">
        <f>S173*H173</f>
        <v>0</v>
      </c>
      <c r="U173" s="38"/>
      <c r="V173" s="38"/>
      <c r="W173" s="38"/>
      <c r="X173" s="38"/>
      <c r="Y173" s="38"/>
      <c r="Z173" s="38"/>
      <c r="AA173" s="38"/>
      <c r="AB173" s="38"/>
      <c r="AC173" s="38"/>
      <c r="AD173" s="38"/>
      <c r="AE173" s="38"/>
      <c r="AR173" s="229" t="s">
        <v>1735</v>
      </c>
      <c r="AT173" s="229" t="s">
        <v>616</v>
      </c>
      <c r="AU173" s="229" t="s">
        <v>86</v>
      </c>
      <c r="AY173" s="17" t="s">
        <v>162</v>
      </c>
      <c r="BE173" s="230">
        <f>IF(N173="základní",J173,0)</f>
        <v>0</v>
      </c>
      <c r="BF173" s="230">
        <f>IF(N173="snížená",J173,0)</f>
        <v>0</v>
      </c>
      <c r="BG173" s="230">
        <f>IF(N173="zákl. přenesená",J173,0)</f>
        <v>0</v>
      </c>
      <c r="BH173" s="230">
        <f>IF(N173="sníž. přenesená",J173,0)</f>
        <v>0</v>
      </c>
      <c r="BI173" s="230">
        <f>IF(N173="nulová",J173,0)</f>
        <v>0</v>
      </c>
      <c r="BJ173" s="17" t="s">
        <v>86</v>
      </c>
      <c r="BK173" s="230">
        <f>ROUND(I173*H173,2)</f>
        <v>0</v>
      </c>
      <c r="BL173" s="17" t="s">
        <v>767</v>
      </c>
      <c r="BM173" s="229" t="s">
        <v>917</v>
      </c>
    </row>
    <row r="174" s="2" customFormat="1" ht="16.5" customHeight="1">
      <c r="A174" s="38"/>
      <c r="B174" s="39"/>
      <c r="C174" s="218" t="s">
        <v>411</v>
      </c>
      <c r="D174" s="218" t="s">
        <v>165</v>
      </c>
      <c r="E174" s="219" t="s">
        <v>2685</v>
      </c>
      <c r="F174" s="220" t="s">
        <v>3614</v>
      </c>
      <c r="G174" s="221" t="s">
        <v>1677</v>
      </c>
      <c r="H174" s="222">
        <v>2</v>
      </c>
      <c r="I174" s="223"/>
      <c r="J174" s="224">
        <f>ROUND(I174*H174,2)</f>
        <v>0</v>
      </c>
      <c r="K174" s="220" t="s">
        <v>1</v>
      </c>
      <c r="L174" s="44"/>
      <c r="M174" s="225" t="s">
        <v>1</v>
      </c>
      <c r="N174" s="226" t="s">
        <v>43</v>
      </c>
      <c r="O174" s="91"/>
      <c r="P174" s="227">
        <f>O174*H174</f>
        <v>0</v>
      </c>
      <c r="Q174" s="227">
        <v>0</v>
      </c>
      <c r="R174" s="227">
        <f>Q174*H174</f>
        <v>0</v>
      </c>
      <c r="S174" s="227">
        <v>0</v>
      </c>
      <c r="T174" s="228">
        <f>S174*H174</f>
        <v>0</v>
      </c>
      <c r="U174" s="38"/>
      <c r="V174" s="38"/>
      <c r="W174" s="38"/>
      <c r="X174" s="38"/>
      <c r="Y174" s="38"/>
      <c r="Z174" s="38"/>
      <c r="AA174" s="38"/>
      <c r="AB174" s="38"/>
      <c r="AC174" s="38"/>
      <c r="AD174" s="38"/>
      <c r="AE174" s="38"/>
      <c r="AR174" s="229" t="s">
        <v>767</v>
      </c>
      <c r="AT174" s="229" t="s">
        <v>165</v>
      </c>
      <c r="AU174" s="229" t="s">
        <v>86</v>
      </c>
      <c r="AY174" s="17" t="s">
        <v>162</v>
      </c>
      <c r="BE174" s="230">
        <f>IF(N174="základní",J174,0)</f>
        <v>0</v>
      </c>
      <c r="BF174" s="230">
        <f>IF(N174="snížená",J174,0)</f>
        <v>0</v>
      </c>
      <c r="BG174" s="230">
        <f>IF(N174="zákl. přenesená",J174,0)</f>
        <v>0</v>
      </c>
      <c r="BH174" s="230">
        <f>IF(N174="sníž. přenesená",J174,0)</f>
        <v>0</v>
      </c>
      <c r="BI174" s="230">
        <f>IF(N174="nulová",J174,0)</f>
        <v>0</v>
      </c>
      <c r="BJ174" s="17" t="s">
        <v>86</v>
      </c>
      <c r="BK174" s="230">
        <f>ROUND(I174*H174,2)</f>
        <v>0</v>
      </c>
      <c r="BL174" s="17" t="s">
        <v>767</v>
      </c>
      <c r="BM174" s="229" t="s">
        <v>927</v>
      </c>
    </row>
    <row r="175" s="2" customFormat="1" ht="16.5" customHeight="1">
      <c r="A175" s="38"/>
      <c r="B175" s="39"/>
      <c r="C175" s="273" t="s">
        <v>415</v>
      </c>
      <c r="D175" s="273" t="s">
        <v>616</v>
      </c>
      <c r="E175" s="274" t="s">
        <v>2687</v>
      </c>
      <c r="F175" s="275" t="s">
        <v>3614</v>
      </c>
      <c r="G175" s="276" t="s">
        <v>1677</v>
      </c>
      <c r="H175" s="277">
        <v>2</v>
      </c>
      <c r="I175" s="278"/>
      <c r="J175" s="279">
        <f>ROUND(I175*H175,2)</f>
        <v>0</v>
      </c>
      <c r="K175" s="275" t="s">
        <v>1</v>
      </c>
      <c r="L175" s="280"/>
      <c r="M175" s="281" t="s">
        <v>1</v>
      </c>
      <c r="N175" s="282" t="s">
        <v>43</v>
      </c>
      <c r="O175" s="91"/>
      <c r="P175" s="227">
        <f>O175*H175</f>
        <v>0</v>
      </c>
      <c r="Q175" s="227">
        <v>0</v>
      </c>
      <c r="R175" s="227">
        <f>Q175*H175</f>
        <v>0</v>
      </c>
      <c r="S175" s="227">
        <v>0</v>
      </c>
      <c r="T175" s="228">
        <f>S175*H175</f>
        <v>0</v>
      </c>
      <c r="U175" s="38"/>
      <c r="V175" s="38"/>
      <c r="W175" s="38"/>
      <c r="X175" s="38"/>
      <c r="Y175" s="38"/>
      <c r="Z175" s="38"/>
      <c r="AA175" s="38"/>
      <c r="AB175" s="38"/>
      <c r="AC175" s="38"/>
      <c r="AD175" s="38"/>
      <c r="AE175" s="38"/>
      <c r="AR175" s="229" t="s">
        <v>1735</v>
      </c>
      <c r="AT175" s="229" t="s">
        <v>616</v>
      </c>
      <c r="AU175" s="229" t="s">
        <v>86</v>
      </c>
      <c r="AY175" s="17" t="s">
        <v>162</v>
      </c>
      <c r="BE175" s="230">
        <f>IF(N175="základní",J175,0)</f>
        <v>0</v>
      </c>
      <c r="BF175" s="230">
        <f>IF(N175="snížená",J175,0)</f>
        <v>0</v>
      </c>
      <c r="BG175" s="230">
        <f>IF(N175="zákl. přenesená",J175,0)</f>
        <v>0</v>
      </c>
      <c r="BH175" s="230">
        <f>IF(N175="sníž. přenesená",J175,0)</f>
        <v>0</v>
      </c>
      <c r="BI175" s="230">
        <f>IF(N175="nulová",J175,0)</f>
        <v>0</v>
      </c>
      <c r="BJ175" s="17" t="s">
        <v>86</v>
      </c>
      <c r="BK175" s="230">
        <f>ROUND(I175*H175,2)</f>
        <v>0</v>
      </c>
      <c r="BL175" s="17" t="s">
        <v>767</v>
      </c>
      <c r="BM175" s="229" t="s">
        <v>938</v>
      </c>
    </row>
    <row r="176" s="2" customFormat="1" ht="16.5" customHeight="1">
      <c r="A176" s="38"/>
      <c r="B176" s="39"/>
      <c r="C176" s="218" t="s">
        <v>420</v>
      </c>
      <c r="D176" s="218" t="s">
        <v>165</v>
      </c>
      <c r="E176" s="219" t="s">
        <v>2689</v>
      </c>
      <c r="F176" s="220" t="s">
        <v>3615</v>
      </c>
      <c r="G176" s="221" t="s">
        <v>1677</v>
      </c>
      <c r="H176" s="222">
        <v>1</v>
      </c>
      <c r="I176" s="223"/>
      <c r="J176" s="224">
        <f>ROUND(I176*H176,2)</f>
        <v>0</v>
      </c>
      <c r="K176" s="220" t="s">
        <v>1</v>
      </c>
      <c r="L176" s="44"/>
      <c r="M176" s="225" t="s">
        <v>1</v>
      </c>
      <c r="N176" s="226" t="s">
        <v>43</v>
      </c>
      <c r="O176" s="91"/>
      <c r="P176" s="227">
        <f>O176*H176</f>
        <v>0</v>
      </c>
      <c r="Q176" s="227">
        <v>0</v>
      </c>
      <c r="R176" s="227">
        <f>Q176*H176</f>
        <v>0</v>
      </c>
      <c r="S176" s="227">
        <v>0</v>
      </c>
      <c r="T176" s="228">
        <f>S176*H176</f>
        <v>0</v>
      </c>
      <c r="U176" s="38"/>
      <c r="V176" s="38"/>
      <c r="W176" s="38"/>
      <c r="X176" s="38"/>
      <c r="Y176" s="38"/>
      <c r="Z176" s="38"/>
      <c r="AA176" s="38"/>
      <c r="AB176" s="38"/>
      <c r="AC176" s="38"/>
      <c r="AD176" s="38"/>
      <c r="AE176" s="38"/>
      <c r="AR176" s="229" t="s">
        <v>767</v>
      </c>
      <c r="AT176" s="229" t="s">
        <v>165</v>
      </c>
      <c r="AU176" s="229" t="s">
        <v>86</v>
      </c>
      <c r="AY176" s="17" t="s">
        <v>162</v>
      </c>
      <c r="BE176" s="230">
        <f>IF(N176="základní",J176,0)</f>
        <v>0</v>
      </c>
      <c r="BF176" s="230">
        <f>IF(N176="snížená",J176,0)</f>
        <v>0</v>
      </c>
      <c r="BG176" s="230">
        <f>IF(N176="zákl. přenesená",J176,0)</f>
        <v>0</v>
      </c>
      <c r="BH176" s="230">
        <f>IF(N176="sníž. přenesená",J176,0)</f>
        <v>0</v>
      </c>
      <c r="BI176" s="230">
        <f>IF(N176="nulová",J176,0)</f>
        <v>0</v>
      </c>
      <c r="BJ176" s="17" t="s">
        <v>86</v>
      </c>
      <c r="BK176" s="230">
        <f>ROUND(I176*H176,2)</f>
        <v>0</v>
      </c>
      <c r="BL176" s="17" t="s">
        <v>767</v>
      </c>
      <c r="BM176" s="229" t="s">
        <v>950</v>
      </c>
    </row>
    <row r="177" s="2" customFormat="1" ht="16.5" customHeight="1">
      <c r="A177" s="38"/>
      <c r="B177" s="39"/>
      <c r="C177" s="273" t="s">
        <v>425</v>
      </c>
      <c r="D177" s="273" t="s">
        <v>616</v>
      </c>
      <c r="E177" s="274" t="s">
        <v>2691</v>
      </c>
      <c r="F177" s="275" t="s">
        <v>3615</v>
      </c>
      <c r="G177" s="276" t="s">
        <v>1677</v>
      </c>
      <c r="H177" s="277">
        <v>1</v>
      </c>
      <c r="I177" s="278"/>
      <c r="J177" s="279">
        <f>ROUND(I177*H177,2)</f>
        <v>0</v>
      </c>
      <c r="K177" s="275" t="s">
        <v>1</v>
      </c>
      <c r="L177" s="280"/>
      <c r="M177" s="281" t="s">
        <v>1</v>
      </c>
      <c r="N177" s="282" t="s">
        <v>43</v>
      </c>
      <c r="O177" s="91"/>
      <c r="P177" s="227">
        <f>O177*H177</f>
        <v>0</v>
      </c>
      <c r="Q177" s="227">
        <v>0</v>
      </c>
      <c r="R177" s="227">
        <f>Q177*H177</f>
        <v>0</v>
      </c>
      <c r="S177" s="227">
        <v>0</v>
      </c>
      <c r="T177" s="228">
        <f>S177*H177</f>
        <v>0</v>
      </c>
      <c r="U177" s="38"/>
      <c r="V177" s="38"/>
      <c r="W177" s="38"/>
      <c r="X177" s="38"/>
      <c r="Y177" s="38"/>
      <c r="Z177" s="38"/>
      <c r="AA177" s="38"/>
      <c r="AB177" s="38"/>
      <c r="AC177" s="38"/>
      <c r="AD177" s="38"/>
      <c r="AE177" s="38"/>
      <c r="AR177" s="229" t="s">
        <v>1735</v>
      </c>
      <c r="AT177" s="229" t="s">
        <v>616</v>
      </c>
      <c r="AU177" s="229" t="s">
        <v>86</v>
      </c>
      <c r="AY177" s="17" t="s">
        <v>162</v>
      </c>
      <c r="BE177" s="230">
        <f>IF(N177="základní",J177,0)</f>
        <v>0</v>
      </c>
      <c r="BF177" s="230">
        <f>IF(N177="snížená",J177,0)</f>
        <v>0</v>
      </c>
      <c r="BG177" s="230">
        <f>IF(N177="zákl. přenesená",J177,0)</f>
        <v>0</v>
      </c>
      <c r="BH177" s="230">
        <f>IF(N177="sníž. přenesená",J177,0)</f>
        <v>0</v>
      </c>
      <c r="BI177" s="230">
        <f>IF(N177="nulová",J177,0)</f>
        <v>0</v>
      </c>
      <c r="BJ177" s="17" t="s">
        <v>86</v>
      </c>
      <c r="BK177" s="230">
        <f>ROUND(I177*H177,2)</f>
        <v>0</v>
      </c>
      <c r="BL177" s="17" t="s">
        <v>767</v>
      </c>
      <c r="BM177" s="229" t="s">
        <v>959</v>
      </c>
    </row>
    <row r="178" s="2" customFormat="1" ht="21.75" customHeight="1">
      <c r="A178" s="38"/>
      <c r="B178" s="39"/>
      <c r="C178" s="218" t="s">
        <v>430</v>
      </c>
      <c r="D178" s="218" t="s">
        <v>165</v>
      </c>
      <c r="E178" s="219" t="s">
        <v>2693</v>
      </c>
      <c r="F178" s="220" t="s">
        <v>3616</v>
      </c>
      <c r="G178" s="221" t="s">
        <v>1677</v>
      </c>
      <c r="H178" s="222">
        <v>1</v>
      </c>
      <c r="I178" s="223"/>
      <c r="J178" s="224">
        <f>ROUND(I178*H178,2)</f>
        <v>0</v>
      </c>
      <c r="K178" s="220" t="s">
        <v>1</v>
      </c>
      <c r="L178" s="44"/>
      <c r="M178" s="225" t="s">
        <v>1</v>
      </c>
      <c r="N178" s="226" t="s">
        <v>43</v>
      </c>
      <c r="O178" s="91"/>
      <c r="P178" s="227">
        <f>O178*H178</f>
        <v>0</v>
      </c>
      <c r="Q178" s="227">
        <v>0</v>
      </c>
      <c r="R178" s="227">
        <f>Q178*H178</f>
        <v>0</v>
      </c>
      <c r="S178" s="227">
        <v>0</v>
      </c>
      <c r="T178" s="228">
        <f>S178*H178</f>
        <v>0</v>
      </c>
      <c r="U178" s="38"/>
      <c r="V178" s="38"/>
      <c r="W178" s="38"/>
      <c r="X178" s="38"/>
      <c r="Y178" s="38"/>
      <c r="Z178" s="38"/>
      <c r="AA178" s="38"/>
      <c r="AB178" s="38"/>
      <c r="AC178" s="38"/>
      <c r="AD178" s="38"/>
      <c r="AE178" s="38"/>
      <c r="AR178" s="229" t="s">
        <v>767</v>
      </c>
      <c r="AT178" s="229" t="s">
        <v>165</v>
      </c>
      <c r="AU178" s="229" t="s">
        <v>86</v>
      </c>
      <c r="AY178" s="17" t="s">
        <v>162</v>
      </c>
      <c r="BE178" s="230">
        <f>IF(N178="základní",J178,0)</f>
        <v>0</v>
      </c>
      <c r="BF178" s="230">
        <f>IF(N178="snížená",J178,0)</f>
        <v>0</v>
      </c>
      <c r="BG178" s="230">
        <f>IF(N178="zákl. přenesená",J178,0)</f>
        <v>0</v>
      </c>
      <c r="BH178" s="230">
        <f>IF(N178="sníž. přenesená",J178,0)</f>
        <v>0</v>
      </c>
      <c r="BI178" s="230">
        <f>IF(N178="nulová",J178,0)</f>
        <v>0</v>
      </c>
      <c r="BJ178" s="17" t="s">
        <v>86</v>
      </c>
      <c r="BK178" s="230">
        <f>ROUND(I178*H178,2)</f>
        <v>0</v>
      </c>
      <c r="BL178" s="17" t="s">
        <v>767</v>
      </c>
      <c r="BM178" s="229" t="s">
        <v>967</v>
      </c>
    </row>
    <row r="179" s="2" customFormat="1" ht="21.75" customHeight="1">
      <c r="A179" s="38"/>
      <c r="B179" s="39"/>
      <c r="C179" s="273" t="s">
        <v>435</v>
      </c>
      <c r="D179" s="273" t="s">
        <v>616</v>
      </c>
      <c r="E179" s="274" t="s">
        <v>2695</v>
      </c>
      <c r="F179" s="275" t="s">
        <v>3616</v>
      </c>
      <c r="G179" s="276" t="s">
        <v>1677</v>
      </c>
      <c r="H179" s="277">
        <v>1</v>
      </c>
      <c r="I179" s="278"/>
      <c r="J179" s="279">
        <f>ROUND(I179*H179,2)</f>
        <v>0</v>
      </c>
      <c r="K179" s="275" t="s">
        <v>1</v>
      </c>
      <c r="L179" s="280"/>
      <c r="M179" s="281" t="s">
        <v>1</v>
      </c>
      <c r="N179" s="282" t="s">
        <v>43</v>
      </c>
      <c r="O179" s="91"/>
      <c r="P179" s="227">
        <f>O179*H179</f>
        <v>0</v>
      </c>
      <c r="Q179" s="227">
        <v>0</v>
      </c>
      <c r="R179" s="227">
        <f>Q179*H179</f>
        <v>0</v>
      </c>
      <c r="S179" s="227">
        <v>0</v>
      </c>
      <c r="T179" s="228">
        <f>S179*H179</f>
        <v>0</v>
      </c>
      <c r="U179" s="38"/>
      <c r="V179" s="38"/>
      <c r="W179" s="38"/>
      <c r="X179" s="38"/>
      <c r="Y179" s="38"/>
      <c r="Z179" s="38"/>
      <c r="AA179" s="38"/>
      <c r="AB179" s="38"/>
      <c r="AC179" s="38"/>
      <c r="AD179" s="38"/>
      <c r="AE179" s="38"/>
      <c r="AR179" s="229" t="s">
        <v>1735</v>
      </c>
      <c r="AT179" s="229" t="s">
        <v>616</v>
      </c>
      <c r="AU179" s="229" t="s">
        <v>86</v>
      </c>
      <c r="AY179" s="17" t="s">
        <v>162</v>
      </c>
      <c r="BE179" s="230">
        <f>IF(N179="základní",J179,0)</f>
        <v>0</v>
      </c>
      <c r="BF179" s="230">
        <f>IF(N179="snížená",J179,0)</f>
        <v>0</v>
      </c>
      <c r="BG179" s="230">
        <f>IF(N179="zákl. přenesená",J179,0)</f>
        <v>0</v>
      </c>
      <c r="BH179" s="230">
        <f>IF(N179="sníž. přenesená",J179,0)</f>
        <v>0</v>
      </c>
      <c r="BI179" s="230">
        <f>IF(N179="nulová",J179,0)</f>
        <v>0</v>
      </c>
      <c r="BJ179" s="17" t="s">
        <v>86</v>
      </c>
      <c r="BK179" s="230">
        <f>ROUND(I179*H179,2)</f>
        <v>0</v>
      </c>
      <c r="BL179" s="17" t="s">
        <v>767</v>
      </c>
      <c r="BM179" s="229" t="s">
        <v>977</v>
      </c>
    </row>
    <row r="180" s="2" customFormat="1" ht="24.15" customHeight="1">
      <c r="A180" s="38"/>
      <c r="B180" s="39"/>
      <c r="C180" s="218" t="s">
        <v>439</v>
      </c>
      <c r="D180" s="218" t="s">
        <v>165</v>
      </c>
      <c r="E180" s="219" t="s">
        <v>2697</v>
      </c>
      <c r="F180" s="220" t="s">
        <v>3617</v>
      </c>
      <c r="G180" s="221" t="s">
        <v>1677</v>
      </c>
      <c r="H180" s="222">
        <v>1</v>
      </c>
      <c r="I180" s="223"/>
      <c r="J180" s="224">
        <f>ROUND(I180*H180,2)</f>
        <v>0</v>
      </c>
      <c r="K180" s="220" t="s">
        <v>1</v>
      </c>
      <c r="L180" s="44"/>
      <c r="M180" s="225" t="s">
        <v>1</v>
      </c>
      <c r="N180" s="226" t="s">
        <v>43</v>
      </c>
      <c r="O180" s="91"/>
      <c r="P180" s="227">
        <f>O180*H180</f>
        <v>0</v>
      </c>
      <c r="Q180" s="227">
        <v>0</v>
      </c>
      <c r="R180" s="227">
        <f>Q180*H180</f>
        <v>0</v>
      </c>
      <c r="S180" s="227">
        <v>0</v>
      </c>
      <c r="T180" s="228">
        <f>S180*H180</f>
        <v>0</v>
      </c>
      <c r="U180" s="38"/>
      <c r="V180" s="38"/>
      <c r="W180" s="38"/>
      <c r="X180" s="38"/>
      <c r="Y180" s="38"/>
      <c r="Z180" s="38"/>
      <c r="AA180" s="38"/>
      <c r="AB180" s="38"/>
      <c r="AC180" s="38"/>
      <c r="AD180" s="38"/>
      <c r="AE180" s="38"/>
      <c r="AR180" s="229" t="s">
        <v>767</v>
      </c>
      <c r="AT180" s="229" t="s">
        <v>165</v>
      </c>
      <c r="AU180" s="229" t="s">
        <v>86</v>
      </c>
      <c r="AY180" s="17" t="s">
        <v>162</v>
      </c>
      <c r="BE180" s="230">
        <f>IF(N180="základní",J180,0)</f>
        <v>0</v>
      </c>
      <c r="BF180" s="230">
        <f>IF(N180="snížená",J180,0)</f>
        <v>0</v>
      </c>
      <c r="BG180" s="230">
        <f>IF(N180="zákl. přenesená",J180,0)</f>
        <v>0</v>
      </c>
      <c r="BH180" s="230">
        <f>IF(N180="sníž. přenesená",J180,0)</f>
        <v>0</v>
      </c>
      <c r="BI180" s="230">
        <f>IF(N180="nulová",J180,0)</f>
        <v>0</v>
      </c>
      <c r="BJ180" s="17" t="s">
        <v>86</v>
      </c>
      <c r="BK180" s="230">
        <f>ROUND(I180*H180,2)</f>
        <v>0</v>
      </c>
      <c r="BL180" s="17" t="s">
        <v>767</v>
      </c>
      <c r="BM180" s="229" t="s">
        <v>987</v>
      </c>
    </row>
    <row r="181" s="2" customFormat="1" ht="24.15" customHeight="1">
      <c r="A181" s="38"/>
      <c r="B181" s="39"/>
      <c r="C181" s="273" t="s">
        <v>445</v>
      </c>
      <c r="D181" s="273" t="s">
        <v>616</v>
      </c>
      <c r="E181" s="274" t="s">
        <v>2699</v>
      </c>
      <c r="F181" s="275" t="s">
        <v>3617</v>
      </c>
      <c r="G181" s="276" t="s">
        <v>1677</v>
      </c>
      <c r="H181" s="277">
        <v>1</v>
      </c>
      <c r="I181" s="278"/>
      <c r="J181" s="279">
        <f>ROUND(I181*H181,2)</f>
        <v>0</v>
      </c>
      <c r="K181" s="275" t="s">
        <v>1</v>
      </c>
      <c r="L181" s="280"/>
      <c r="M181" s="281" t="s">
        <v>1</v>
      </c>
      <c r="N181" s="282" t="s">
        <v>43</v>
      </c>
      <c r="O181" s="91"/>
      <c r="P181" s="227">
        <f>O181*H181</f>
        <v>0</v>
      </c>
      <c r="Q181" s="227">
        <v>0</v>
      </c>
      <c r="R181" s="227">
        <f>Q181*H181</f>
        <v>0</v>
      </c>
      <c r="S181" s="227">
        <v>0</v>
      </c>
      <c r="T181" s="228">
        <f>S181*H181</f>
        <v>0</v>
      </c>
      <c r="U181" s="38"/>
      <c r="V181" s="38"/>
      <c r="W181" s="38"/>
      <c r="X181" s="38"/>
      <c r="Y181" s="38"/>
      <c r="Z181" s="38"/>
      <c r="AA181" s="38"/>
      <c r="AB181" s="38"/>
      <c r="AC181" s="38"/>
      <c r="AD181" s="38"/>
      <c r="AE181" s="38"/>
      <c r="AR181" s="229" t="s">
        <v>1735</v>
      </c>
      <c r="AT181" s="229" t="s">
        <v>616</v>
      </c>
      <c r="AU181" s="229" t="s">
        <v>86</v>
      </c>
      <c r="AY181" s="17" t="s">
        <v>162</v>
      </c>
      <c r="BE181" s="230">
        <f>IF(N181="základní",J181,0)</f>
        <v>0</v>
      </c>
      <c r="BF181" s="230">
        <f>IF(N181="snížená",J181,0)</f>
        <v>0</v>
      </c>
      <c r="BG181" s="230">
        <f>IF(N181="zákl. přenesená",J181,0)</f>
        <v>0</v>
      </c>
      <c r="BH181" s="230">
        <f>IF(N181="sníž. přenesená",J181,0)</f>
        <v>0</v>
      </c>
      <c r="BI181" s="230">
        <f>IF(N181="nulová",J181,0)</f>
        <v>0</v>
      </c>
      <c r="BJ181" s="17" t="s">
        <v>86</v>
      </c>
      <c r="BK181" s="230">
        <f>ROUND(I181*H181,2)</f>
        <v>0</v>
      </c>
      <c r="BL181" s="17" t="s">
        <v>767</v>
      </c>
      <c r="BM181" s="229" t="s">
        <v>996</v>
      </c>
    </row>
    <row r="182" s="2" customFormat="1" ht="16.5" customHeight="1">
      <c r="A182" s="38"/>
      <c r="B182" s="39"/>
      <c r="C182" s="218" t="s">
        <v>451</v>
      </c>
      <c r="D182" s="218" t="s">
        <v>165</v>
      </c>
      <c r="E182" s="219" t="s">
        <v>2701</v>
      </c>
      <c r="F182" s="220" t="s">
        <v>3618</v>
      </c>
      <c r="G182" s="221" t="s">
        <v>1677</v>
      </c>
      <c r="H182" s="222">
        <v>1</v>
      </c>
      <c r="I182" s="223"/>
      <c r="J182" s="224">
        <f>ROUND(I182*H182,2)</f>
        <v>0</v>
      </c>
      <c r="K182" s="220" t="s">
        <v>1</v>
      </c>
      <c r="L182" s="44"/>
      <c r="M182" s="225" t="s">
        <v>1</v>
      </c>
      <c r="N182" s="226" t="s">
        <v>43</v>
      </c>
      <c r="O182" s="91"/>
      <c r="P182" s="227">
        <f>O182*H182</f>
        <v>0</v>
      </c>
      <c r="Q182" s="227">
        <v>0</v>
      </c>
      <c r="R182" s="227">
        <f>Q182*H182</f>
        <v>0</v>
      </c>
      <c r="S182" s="227">
        <v>0</v>
      </c>
      <c r="T182" s="228">
        <f>S182*H182</f>
        <v>0</v>
      </c>
      <c r="U182" s="38"/>
      <c r="V182" s="38"/>
      <c r="W182" s="38"/>
      <c r="X182" s="38"/>
      <c r="Y182" s="38"/>
      <c r="Z182" s="38"/>
      <c r="AA182" s="38"/>
      <c r="AB182" s="38"/>
      <c r="AC182" s="38"/>
      <c r="AD182" s="38"/>
      <c r="AE182" s="38"/>
      <c r="AR182" s="229" t="s">
        <v>767</v>
      </c>
      <c r="AT182" s="229" t="s">
        <v>165</v>
      </c>
      <c r="AU182" s="229" t="s">
        <v>86</v>
      </c>
      <c r="AY182" s="17" t="s">
        <v>162</v>
      </c>
      <c r="BE182" s="230">
        <f>IF(N182="základní",J182,0)</f>
        <v>0</v>
      </c>
      <c r="BF182" s="230">
        <f>IF(N182="snížená",J182,0)</f>
        <v>0</v>
      </c>
      <c r="BG182" s="230">
        <f>IF(N182="zákl. přenesená",J182,0)</f>
        <v>0</v>
      </c>
      <c r="BH182" s="230">
        <f>IF(N182="sníž. přenesená",J182,0)</f>
        <v>0</v>
      </c>
      <c r="BI182" s="230">
        <f>IF(N182="nulová",J182,0)</f>
        <v>0</v>
      </c>
      <c r="BJ182" s="17" t="s">
        <v>86</v>
      </c>
      <c r="BK182" s="230">
        <f>ROUND(I182*H182,2)</f>
        <v>0</v>
      </c>
      <c r="BL182" s="17" t="s">
        <v>767</v>
      </c>
      <c r="BM182" s="229" t="s">
        <v>1008</v>
      </c>
    </row>
    <row r="183" s="2" customFormat="1" ht="21.75" customHeight="1">
      <c r="A183" s="38"/>
      <c r="B183" s="39"/>
      <c r="C183" s="218" t="s">
        <v>456</v>
      </c>
      <c r="D183" s="218" t="s">
        <v>165</v>
      </c>
      <c r="E183" s="219" t="s">
        <v>2705</v>
      </c>
      <c r="F183" s="220" t="s">
        <v>3619</v>
      </c>
      <c r="G183" s="221" t="s">
        <v>1677</v>
      </c>
      <c r="H183" s="222">
        <v>1</v>
      </c>
      <c r="I183" s="223"/>
      <c r="J183" s="224">
        <f>ROUND(I183*H183,2)</f>
        <v>0</v>
      </c>
      <c r="K183" s="220" t="s">
        <v>1</v>
      </c>
      <c r="L183" s="44"/>
      <c r="M183" s="225" t="s">
        <v>1</v>
      </c>
      <c r="N183" s="226" t="s">
        <v>43</v>
      </c>
      <c r="O183" s="91"/>
      <c r="P183" s="227">
        <f>O183*H183</f>
        <v>0</v>
      </c>
      <c r="Q183" s="227">
        <v>0</v>
      </c>
      <c r="R183" s="227">
        <f>Q183*H183</f>
        <v>0</v>
      </c>
      <c r="S183" s="227">
        <v>0</v>
      </c>
      <c r="T183" s="228">
        <f>S183*H183</f>
        <v>0</v>
      </c>
      <c r="U183" s="38"/>
      <c r="V183" s="38"/>
      <c r="W183" s="38"/>
      <c r="X183" s="38"/>
      <c r="Y183" s="38"/>
      <c r="Z183" s="38"/>
      <c r="AA183" s="38"/>
      <c r="AB183" s="38"/>
      <c r="AC183" s="38"/>
      <c r="AD183" s="38"/>
      <c r="AE183" s="38"/>
      <c r="AR183" s="229" t="s">
        <v>767</v>
      </c>
      <c r="AT183" s="229" t="s">
        <v>165</v>
      </c>
      <c r="AU183" s="229" t="s">
        <v>86</v>
      </c>
      <c r="AY183" s="17" t="s">
        <v>162</v>
      </c>
      <c r="BE183" s="230">
        <f>IF(N183="základní",J183,0)</f>
        <v>0</v>
      </c>
      <c r="BF183" s="230">
        <f>IF(N183="snížená",J183,0)</f>
        <v>0</v>
      </c>
      <c r="BG183" s="230">
        <f>IF(N183="zákl. přenesená",J183,0)</f>
        <v>0</v>
      </c>
      <c r="BH183" s="230">
        <f>IF(N183="sníž. přenesená",J183,0)</f>
        <v>0</v>
      </c>
      <c r="BI183" s="230">
        <f>IF(N183="nulová",J183,0)</f>
        <v>0</v>
      </c>
      <c r="BJ183" s="17" t="s">
        <v>86</v>
      </c>
      <c r="BK183" s="230">
        <f>ROUND(I183*H183,2)</f>
        <v>0</v>
      </c>
      <c r="BL183" s="17" t="s">
        <v>767</v>
      </c>
      <c r="BM183" s="229" t="s">
        <v>1019</v>
      </c>
    </row>
    <row r="184" s="2" customFormat="1" ht="21.75" customHeight="1">
      <c r="A184" s="38"/>
      <c r="B184" s="39"/>
      <c r="C184" s="273" t="s">
        <v>463</v>
      </c>
      <c r="D184" s="273" t="s">
        <v>616</v>
      </c>
      <c r="E184" s="274" t="s">
        <v>2707</v>
      </c>
      <c r="F184" s="275" t="s">
        <v>3619</v>
      </c>
      <c r="G184" s="276" t="s">
        <v>1677</v>
      </c>
      <c r="H184" s="277">
        <v>1</v>
      </c>
      <c r="I184" s="278"/>
      <c r="J184" s="279">
        <f>ROUND(I184*H184,2)</f>
        <v>0</v>
      </c>
      <c r="K184" s="275" t="s">
        <v>1</v>
      </c>
      <c r="L184" s="280"/>
      <c r="M184" s="281" t="s">
        <v>1</v>
      </c>
      <c r="N184" s="282" t="s">
        <v>43</v>
      </c>
      <c r="O184" s="91"/>
      <c r="P184" s="227">
        <f>O184*H184</f>
        <v>0</v>
      </c>
      <c r="Q184" s="227">
        <v>0</v>
      </c>
      <c r="R184" s="227">
        <f>Q184*H184</f>
        <v>0</v>
      </c>
      <c r="S184" s="227">
        <v>0</v>
      </c>
      <c r="T184" s="228">
        <f>S184*H184</f>
        <v>0</v>
      </c>
      <c r="U184" s="38"/>
      <c r="V184" s="38"/>
      <c r="W184" s="38"/>
      <c r="X184" s="38"/>
      <c r="Y184" s="38"/>
      <c r="Z184" s="38"/>
      <c r="AA184" s="38"/>
      <c r="AB184" s="38"/>
      <c r="AC184" s="38"/>
      <c r="AD184" s="38"/>
      <c r="AE184" s="38"/>
      <c r="AR184" s="229" t="s">
        <v>1735</v>
      </c>
      <c r="AT184" s="229" t="s">
        <v>616</v>
      </c>
      <c r="AU184" s="229" t="s">
        <v>86</v>
      </c>
      <c r="AY184" s="17" t="s">
        <v>162</v>
      </c>
      <c r="BE184" s="230">
        <f>IF(N184="základní",J184,0)</f>
        <v>0</v>
      </c>
      <c r="BF184" s="230">
        <f>IF(N184="snížená",J184,0)</f>
        <v>0</v>
      </c>
      <c r="BG184" s="230">
        <f>IF(N184="zákl. přenesená",J184,0)</f>
        <v>0</v>
      </c>
      <c r="BH184" s="230">
        <f>IF(N184="sníž. přenesená",J184,0)</f>
        <v>0</v>
      </c>
      <c r="BI184" s="230">
        <f>IF(N184="nulová",J184,0)</f>
        <v>0</v>
      </c>
      <c r="BJ184" s="17" t="s">
        <v>86</v>
      </c>
      <c r="BK184" s="230">
        <f>ROUND(I184*H184,2)</f>
        <v>0</v>
      </c>
      <c r="BL184" s="17" t="s">
        <v>767</v>
      </c>
      <c r="BM184" s="229" t="s">
        <v>1028</v>
      </c>
    </row>
    <row r="185" s="2" customFormat="1" ht="21.75" customHeight="1">
      <c r="A185" s="38"/>
      <c r="B185" s="39"/>
      <c r="C185" s="218" t="s">
        <v>467</v>
      </c>
      <c r="D185" s="218" t="s">
        <v>165</v>
      </c>
      <c r="E185" s="219" t="s">
        <v>2709</v>
      </c>
      <c r="F185" s="220" t="s">
        <v>3620</v>
      </c>
      <c r="G185" s="221" t="s">
        <v>1677</v>
      </c>
      <c r="H185" s="222">
        <v>1</v>
      </c>
      <c r="I185" s="223"/>
      <c r="J185" s="224">
        <f>ROUND(I185*H185,2)</f>
        <v>0</v>
      </c>
      <c r="K185" s="220" t="s">
        <v>1</v>
      </c>
      <c r="L185" s="44"/>
      <c r="M185" s="225" t="s">
        <v>1</v>
      </c>
      <c r="N185" s="226" t="s">
        <v>43</v>
      </c>
      <c r="O185" s="91"/>
      <c r="P185" s="227">
        <f>O185*H185</f>
        <v>0</v>
      </c>
      <c r="Q185" s="227">
        <v>0</v>
      </c>
      <c r="R185" s="227">
        <f>Q185*H185</f>
        <v>0</v>
      </c>
      <c r="S185" s="227">
        <v>0</v>
      </c>
      <c r="T185" s="228">
        <f>S185*H185</f>
        <v>0</v>
      </c>
      <c r="U185" s="38"/>
      <c r="V185" s="38"/>
      <c r="W185" s="38"/>
      <c r="X185" s="38"/>
      <c r="Y185" s="38"/>
      <c r="Z185" s="38"/>
      <c r="AA185" s="38"/>
      <c r="AB185" s="38"/>
      <c r="AC185" s="38"/>
      <c r="AD185" s="38"/>
      <c r="AE185" s="38"/>
      <c r="AR185" s="229" t="s">
        <v>767</v>
      </c>
      <c r="AT185" s="229" t="s">
        <v>165</v>
      </c>
      <c r="AU185" s="229" t="s">
        <v>86</v>
      </c>
      <c r="AY185" s="17" t="s">
        <v>162</v>
      </c>
      <c r="BE185" s="230">
        <f>IF(N185="základní",J185,0)</f>
        <v>0</v>
      </c>
      <c r="BF185" s="230">
        <f>IF(N185="snížená",J185,0)</f>
        <v>0</v>
      </c>
      <c r="BG185" s="230">
        <f>IF(N185="zákl. přenesená",J185,0)</f>
        <v>0</v>
      </c>
      <c r="BH185" s="230">
        <f>IF(N185="sníž. přenesená",J185,0)</f>
        <v>0</v>
      </c>
      <c r="BI185" s="230">
        <f>IF(N185="nulová",J185,0)</f>
        <v>0</v>
      </c>
      <c r="BJ185" s="17" t="s">
        <v>86</v>
      </c>
      <c r="BK185" s="230">
        <f>ROUND(I185*H185,2)</f>
        <v>0</v>
      </c>
      <c r="BL185" s="17" t="s">
        <v>767</v>
      </c>
      <c r="BM185" s="229" t="s">
        <v>1036</v>
      </c>
    </row>
    <row r="186" s="2" customFormat="1" ht="21.75" customHeight="1">
      <c r="A186" s="38"/>
      <c r="B186" s="39"/>
      <c r="C186" s="273" t="s">
        <v>471</v>
      </c>
      <c r="D186" s="273" t="s">
        <v>616</v>
      </c>
      <c r="E186" s="274" t="s">
        <v>3621</v>
      </c>
      <c r="F186" s="275" t="s">
        <v>3620</v>
      </c>
      <c r="G186" s="276" t="s">
        <v>1677</v>
      </c>
      <c r="H186" s="277">
        <v>1</v>
      </c>
      <c r="I186" s="278"/>
      <c r="J186" s="279">
        <f>ROUND(I186*H186,2)</f>
        <v>0</v>
      </c>
      <c r="K186" s="275" t="s">
        <v>1</v>
      </c>
      <c r="L186" s="280"/>
      <c r="M186" s="281" t="s">
        <v>1</v>
      </c>
      <c r="N186" s="282" t="s">
        <v>43</v>
      </c>
      <c r="O186" s="91"/>
      <c r="P186" s="227">
        <f>O186*H186</f>
        <v>0</v>
      </c>
      <c r="Q186" s="227">
        <v>0</v>
      </c>
      <c r="R186" s="227">
        <f>Q186*H186</f>
        <v>0</v>
      </c>
      <c r="S186" s="227">
        <v>0</v>
      </c>
      <c r="T186" s="228">
        <f>S186*H186</f>
        <v>0</v>
      </c>
      <c r="U186" s="38"/>
      <c r="V186" s="38"/>
      <c r="W186" s="38"/>
      <c r="X186" s="38"/>
      <c r="Y186" s="38"/>
      <c r="Z186" s="38"/>
      <c r="AA186" s="38"/>
      <c r="AB186" s="38"/>
      <c r="AC186" s="38"/>
      <c r="AD186" s="38"/>
      <c r="AE186" s="38"/>
      <c r="AR186" s="229" t="s">
        <v>1735</v>
      </c>
      <c r="AT186" s="229" t="s">
        <v>616</v>
      </c>
      <c r="AU186" s="229" t="s">
        <v>86</v>
      </c>
      <c r="AY186" s="17" t="s">
        <v>162</v>
      </c>
      <c r="BE186" s="230">
        <f>IF(N186="základní",J186,0)</f>
        <v>0</v>
      </c>
      <c r="BF186" s="230">
        <f>IF(N186="snížená",J186,0)</f>
        <v>0</v>
      </c>
      <c r="BG186" s="230">
        <f>IF(N186="zákl. přenesená",J186,0)</f>
        <v>0</v>
      </c>
      <c r="BH186" s="230">
        <f>IF(N186="sníž. přenesená",J186,0)</f>
        <v>0</v>
      </c>
      <c r="BI186" s="230">
        <f>IF(N186="nulová",J186,0)</f>
        <v>0</v>
      </c>
      <c r="BJ186" s="17" t="s">
        <v>86</v>
      </c>
      <c r="BK186" s="230">
        <f>ROUND(I186*H186,2)</f>
        <v>0</v>
      </c>
      <c r="BL186" s="17" t="s">
        <v>767</v>
      </c>
      <c r="BM186" s="229" t="s">
        <v>1045</v>
      </c>
    </row>
    <row r="187" s="2" customFormat="1" ht="21.75" customHeight="1">
      <c r="A187" s="38"/>
      <c r="B187" s="39"/>
      <c r="C187" s="218" t="s">
        <v>477</v>
      </c>
      <c r="D187" s="218" t="s">
        <v>165</v>
      </c>
      <c r="E187" s="219" t="s">
        <v>2713</v>
      </c>
      <c r="F187" s="220" t="s">
        <v>3622</v>
      </c>
      <c r="G187" s="221" t="s">
        <v>1677</v>
      </c>
      <c r="H187" s="222">
        <v>1</v>
      </c>
      <c r="I187" s="223"/>
      <c r="J187" s="224">
        <f>ROUND(I187*H187,2)</f>
        <v>0</v>
      </c>
      <c r="K187" s="220" t="s">
        <v>1</v>
      </c>
      <c r="L187" s="44"/>
      <c r="M187" s="225" t="s">
        <v>1</v>
      </c>
      <c r="N187" s="226" t="s">
        <v>43</v>
      </c>
      <c r="O187" s="91"/>
      <c r="P187" s="227">
        <f>O187*H187</f>
        <v>0</v>
      </c>
      <c r="Q187" s="227">
        <v>0</v>
      </c>
      <c r="R187" s="227">
        <f>Q187*H187</f>
        <v>0</v>
      </c>
      <c r="S187" s="227">
        <v>0</v>
      </c>
      <c r="T187" s="228">
        <f>S187*H187</f>
        <v>0</v>
      </c>
      <c r="U187" s="38"/>
      <c r="V187" s="38"/>
      <c r="W187" s="38"/>
      <c r="X187" s="38"/>
      <c r="Y187" s="38"/>
      <c r="Z187" s="38"/>
      <c r="AA187" s="38"/>
      <c r="AB187" s="38"/>
      <c r="AC187" s="38"/>
      <c r="AD187" s="38"/>
      <c r="AE187" s="38"/>
      <c r="AR187" s="229" t="s">
        <v>767</v>
      </c>
      <c r="AT187" s="229" t="s">
        <v>165</v>
      </c>
      <c r="AU187" s="229" t="s">
        <v>86</v>
      </c>
      <c r="AY187" s="17" t="s">
        <v>162</v>
      </c>
      <c r="BE187" s="230">
        <f>IF(N187="základní",J187,0)</f>
        <v>0</v>
      </c>
      <c r="BF187" s="230">
        <f>IF(N187="snížená",J187,0)</f>
        <v>0</v>
      </c>
      <c r="BG187" s="230">
        <f>IF(N187="zákl. přenesená",J187,0)</f>
        <v>0</v>
      </c>
      <c r="BH187" s="230">
        <f>IF(N187="sníž. přenesená",J187,0)</f>
        <v>0</v>
      </c>
      <c r="BI187" s="230">
        <f>IF(N187="nulová",J187,0)</f>
        <v>0</v>
      </c>
      <c r="BJ187" s="17" t="s">
        <v>86</v>
      </c>
      <c r="BK187" s="230">
        <f>ROUND(I187*H187,2)</f>
        <v>0</v>
      </c>
      <c r="BL187" s="17" t="s">
        <v>767</v>
      </c>
      <c r="BM187" s="229" t="s">
        <v>1055</v>
      </c>
    </row>
    <row r="188" s="2" customFormat="1" ht="21.75" customHeight="1">
      <c r="A188" s="38"/>
      <c r="B188" s="39"/>
      <c r="C188" s="273" t="s">
        <v>481</v>
      </c>
      <c r="D188" s="273" t="s">
        <v>616</v>
      </c>
      <c r="E188" s="274" t="s">
        <v>2715</v>
      </c>
      <c r="F188" s="275" t="s">
        <v>3622</v>
      </c>
      <c r="G188" s="276" t="s">
        <v>1677</v>
      </c>
      <c r="H188" s="277">
        <v>1</v>
      </c>
      <c r="I188" s="278"/>
      <c r="J188" s="279">
        <f>ROUND(I188*H188,2)</f>
        <v>0</v>
      </c>
      <c r="K188" s="275" t="s">
        <v>1</v>
      </c>
      <c r="L188" s="280"/>
      <c r="M188" s="281" t="s">
        <v>1</v>
      </c>
      <c r="N188" s="282" t="s">
        <v>43</v>
      </c>
      <c r="O188" s="91"/>
      <c r="P188" s="227">
        <f>O188*H188</f>
        <v>0</v>
      </c>
      <c r="Q188" s="227">
        <v>0</v>
      </c>
      <c r="R188" s="227">
        <f>Q188*H188</f>
        <v>0</v>
      </c>
      <c r="S188" s="227">
        <v>0</v>
      </c>
      <c r="T188" s="228">
        <f>S188*H188</f>
        <v>0</v>
      </c>
      <c r="U188" s="38"/>
      <c r="V188" s="38"/>
      <c r="W188" s="38"/>
      <c r="X188" s="38"/>
      <c r="Y188" s="38"/>
      <c r="Z188" s="38"/>
      <c r="AA188" s="38"/>
      <c r="AB188" s="38"/>
      <c r="AC188" s="38"/>
      <c r="AD188" s="38"/>
      <c r="AE188" s="38"/>
      <c r="AR188" s="229" t="s">
        <v>1735</v>
      </c>
      <c r="AT188" s="229" t="s">
        <v>616</v>
      </c>
      <c r="AU188" s="229" t="s">
        <v>86</v>
      </c>
      <c r="AY188" s="17" t="s">
        <v>162</v>
      </c>
      <c r="BE188" s="230">
        <f>IF(N188="základní",J188,0)</f>
        <v>0</v>
      </c>
      <c r="BF188" s="230">
        <f>IF(N188="snížená",J188,0)</f>
        <v>0</v>
      </c>
      <c r="BG188" s="230">
        <f>IF(N188="zákl. přenesená",J188,0)</f>
        <v>0</v>
      </c>
      <c r="BH188" s="230">
        <f>IF(N188="sníž. přenesená",J188,0)</f>
        <v>0</v>
      </c>
      <c r="BI188" s="230">
        <f>IF(N188="nulová",J188,0)</f>
        <v>0</v>
      </c>
      <c r="BJ188" s="17" t="s">
        <v>86</v>
      </c>
      <c r="BK188" s="230">
        <f>ROUND(I188*H188,2)</f>
        <v>0</v>
      </c>
      <c r="BL188" s="17" t="s">
        <v>767</v>
      </c>
      <c r="BM188" s="229" t="s">
        <v>1070</v>
      </c>
    </row>
    <row r="189" s="2" customFormat="1" ht="16.5" customHeight="1">
      <c r="A189" s="38"/>
      <c r="B189" s="39"/>
      <c r="C189" s="218" t="s">
        <v>487</v>
      </c>
      <c r="D189" s="218" t="s">
        <v>165</v>
      </c>
      <c r="E189" s="219" t="s">
        <v>2717</v>
      </c>
      <c r="F189" s="220" t="s">
        <v>3623</v>
      </c>
      <c r="G189" s="221" t="s">
        <v>1677</v>
      </c>
      <c r="H189" s="222">
        <v>1</v>
      </c>
      <c r="I189" s="223"/>
      <c r="J189" s="224">
        <f>ROUND(I189*H189,2)</f>
        <v>0</v>
      </c>
      <c r="K189" s="220" t="s">
        <v>1</v>
      </c>
      <c r="L189" s="44"/>
      <c r="M189" s="225" t="s">
        <v>1</v>
      </c>
      <c r="N189" s="226" t="s">
        <v>43</v>
      </c>
      <c r="O189" s="91"/>
      <c r="P189" s="227">
        <f>O189*H189</f>
        <v>0</v>
      </c>
      <c r="Q189" s="227">
        <v>0</v>
      </c>
      <c r="R189" s="227">
        <f>Q189*H189</f>
        <v>0</v>
      </c>
      <c r="S189" s="227">
        <v>0</v>
      </c>
      <c r="T189" s="228">
        <f>S189*H189</f>
        <v>0</v>
      </c>
      <c r="U189" s="38"/>
      <c r="V189" s="38"/>
      <c r="W189" s="38"/>
      <c r="X189" s="38"/>
      <c r="Y189" s="38"/>
      <c r="Z189" s="38"/>
      <c r="AA189" s="38"/>
      <c r="AB189" s="38"/>
      <c r="AC189" s="38"/>
      <c r="AD189" s="38"/>
      <c r="AE189" s="38"/>
      <c r="AR189" s="229" t="s">
        <v>767</v>
      </c>
      <c r="AT189" s="229" t="s">
        <v>165</v>
      </c>
      <c r="AU189" s="229" t="s">
        <v>86</v>
      </c>
      <c r="AY189" s="17" t="s">
        <v>162</v>
      </c>
      <c r="BE189" s="230">
        <f>IF(N189="základní",J189,0)</f>
        <v>0</v>
      </c>
      <c r="BF189" s="230">
        <f>IF(N189="snížená",J189,0)</f>
        <v>0</v>
      </c>
      <c r="BG189" s="230">
        <f>IF(N189="zákl. přenesená",J189,0)</f>
        <v>0</v>
      </c>
      <c r="BH189" s="230">
        <f>IF(N189="sníž. přenesená",J189,0)</f>
        <v>0</v>
      </c>
      <c r="BI189" s="230">
        <f>IF(N189="nulová",J189,0)</f>
        <v>0</v>
      </c>
      <c r="BJ189" s="17" t="s">
        <v>86</v>
      </c>
      <c r="BK189" s="230">
        <f>ROUND(I189*H189,2)</f>
        <v>0</v>
      </c>
      <c r="BL189" s="17" t="s">
        <v>767</v>
      </c>
      <c r="BM189" s="229" t="s">
        <v>1082</v>
      </c>
    </row>
    <row r="190" s="2" customFormat="1" ht="16.5" customHeight="1">
      <c r="A190" s="38"/>
      <c r="B190" s="39"/>
      <c r="C190" s="273" t="s">
        <v>493</v>
      </c>
      <c r="D190" s="273" t="s">
        <v>616</v>
      </c>
      <c r="E190" s="274" t="s">
        <v>2719</v>
      </c>
      <c r="F190" s="275" t="s">
        <v>3623</v>
      </c>
      <c r="G190" s="276" t="s">
        <v>1677</v>
      </c>
      <c r="H190" s="277">
        <v>1</v>
      </c>
      <c r="I190" s="278"/>
      <c r="J190" s="279">
        <f>ROUND(I190*H190,2)</f>
        <v>0</v>
      </c>
      <c r="K190" s="275" t="s">
        <v>1</v>
      </c>
      <c r="L190" s="280"/>
      <c r="M190" s="281" t="s">
        <v>1</v>
      </c>
      <c r="N190" s="282" t="s">
        <v>43</v>
      </c>
      <c r="O190" s="91"/>
      <c r="P190" s="227">
        <f>O190*H190</f>
        <v>0</v>
      </c>
      <c r="Q190" s="227">
        <v>0</v>
      </c>
      <c r="R190" s="227">
        <f>Q190*H190</f>
        <v>0</v>
      </c>
      <c r="S190" s="227">
        <v>0</v>
      </c>
      <c r="T190" s="228">
        <f>S190*H190</f>
        <v>0</v>
      </c>
      <c r="U190" s="38"/>
      <c r="V190" s="38"/>
      <c r="W190" s="38"/>
      <c r="X190" s="38"/>
      <c r="Y190" s="38"/>
      <c r="Z190" s="38"/>
      <c r="AA190" s="38"/>
      <c r="AB190" s="38"/>
      <c r="AC190" s="38"/>
      <c r="AD190" s="38"/>
      <c r="AE190" s="38"/>
      <c r="AR190" s="229" t="s">
        <v>1735</v>
      </c>
      <c r="AT190" s="229" t="s">
        <v>616</v>
      </c>
      <c r="AU190" s="229" t="s">
        <v>86</v>
      </c>
      <c r="AY190" s="17" t="s">
        <v>162</v>
      </c>
      <c r="BE190" s="230">
        <f>IF(N190="základní",J190,0)</f>
        <v>0</v>
      </c>
      <c r="BF190" s="230">
        <f>IF(N190="snížená",J190,0)</f>
        <v>0</v>
      </c>
      <c r="BG190" s="230">
        <f>IF(N190="zákl. přenesená",J190,0)</f>
        <v>0</v>
      </c>
      <c r="BH190" s="230">
        <f>IF(N190="sníž. přenesená",J190,0)</f>
        <v>0</v>
      </c>
      <c r="BI190" s="230">
        <f>IF(N190="nulová",J190,0)</f>
        <v>0</v>
      </c>
      <c r="BJ190" s="17" t="s">
        <v>86</v>
      </c>
      <c r="BK190" s="230">
        <f>ROUND(I190*H190,2)</f>
        <v>0</v>
      </c>
      <c r="BL190" s="17" t="s">
        <v>767</v>
      </c>
      <c r="BM190" s="229" t="s">
        <v>1091</v>
      </c>
    </row>
    <row r="191" s="2" customFormat="1" ht="16.5" customHeight="1">
      <c r="A191" s="38"/>
      <c r="B191" s="39"/>
      <c r="C191" s="218" t="s">
        <v>767</v>
      </c>
      <c r="D191" s="218" t="s">
        <v>165</v>
      </c>
      <c r="E191" s="219" t="s">
        <v>2721</v>
      </c>
      <c r="F191" s="220" t="s">
        <v>3624</v>
      </c>
      <c r="G191" s="221" t="s">
        <v>1677</v>
      </c>
      <c r="H191" s="222">
        <v>2</v>
      </c>
      <c r="I191" s="223"/>
      <c r="J191" s="224">
        <f>ROUND(I191*H191,2)</f>
        <v>0</v>
      </c>
      <c r="K191" s="220" t="s">
        <v>1</v>
      </c>
      <c r="L191" s="44"/>
      <c r="M191" s="225" t="s">
        <v>1</v>
      </c>
      <c r="N191" s="226" t="s">
        <v>43</v>
      </c>
      <c r="O191" s="91"/>
      <c r="P191" s="227">
        <f>O191*H191</f>
        <v>0</v>
      </c>
      <c r="Q191" s="227">
        <v>0</v>
      </c>
      <c r="R191" s="227">
        <f>Q191*H191</f>
        <v>0</v>
      </c>
      <c r="S191" s="227">
        <v>0</v>
      </c>
      <c r="T191" s="228">
        <f>S191*H191</f>
        <v>0</v>
      </c>
      <c r="U191" s="38"/>
      <c r="V191" s="38"/>
      <c r="W191" s="38"/>
      <c r="X191" s="38"/>
      <c r="Y191" s="38"/>
      <c r="Z191" s="38"/>
      <c r="AA191" s="38"/>
      <c r="AB191" s="38"/>
      <c r="AC191" s="38"/>
      <c r="AD191" s="38"/>
      <c r="AE191" s="38"/>
      <c r="AR191" s="229" t="s">
        <v>767</v>
      </c>
      <c r="AT191" s="229" t="s">
        <v>165</v>
      </c>
      <c r="AU191" s="229" t="s">
        <v>86</v>
      </c>
      <c r="AY191" s="17" t="s">
        <v>162</v>
      </c>
      <c r="BE191" s="230">
        <f>IF(N191="základní",J191,0)</f>
        <v>0</v>
      </c>
      <c r="BF191" s="230">
        <f>IF(N191="snížená",J191,0)</f>
        <v>0</v>
      </c>
      <c r="BG191" s="230">
        <f>IF(N191="zákl. přenesená",J191,0)</f>
        <v>0</v>
      </c>
      <c r="BH191" s="230">
        <f>IF(N191="sníž. přenesená",J191,0)</f>
        <v>0</v>
      </c>
      <c r="BI191" s="230">
        <f>IF(N191="nulová",J191,0)</f>
        <v>0</v>
      </c>
      <c r="BJ191" s="17" t="s">
        <v>86</v>
      </c>
      <c r="BK191" s="230">
        <f>ROUND(I191*H191,2)</f>
        <v>0</v>
      </c>
      <c r="BL191" s="17" t="s">
        <v>767</v>
      </c>
      <c r="BM191" s="229" t="s">
        <v>1102</v>
      </c>
    </row>
    <row r="192" s="2" customFormat="1" ht="16.5" customHeight="1">
      <c r="A192" s="38"/>
      <c r="B192" s="39"/>
      <c r="C192" s="273" t="s">
        <v>771</v>
      </c>
      <c r="D192" s="273" t="s">
        <v>616</v>
      </c>
      <c r="E192" s="274" t="s">
        <v>2723</v>
      </c>
      <c r="F192" s="275" t="s">
        <v>3624</v>
      </c>
      <c r="G192" s="276" t="s">
        <v>1677</v>
      </c>
      <c r="H192" s="277">
        <v>2</v>
      </c>
      <c r="I192" s="278"/>
      <c r="J192" s="279">
        <f>ROUND(I192*H192,2)</f>
        <v>0</v>
      </c>
      <c r="K192" s="275" t="s">
        <v>1</v>
      </c>
      <c r="L192" s="280"/>
      <c r="M192" s="281" t="s">
        <v>1</v>
      </c>
      <c r="N192" s="282" t="s">
        <v>43</v>
      </c>
      <c r="O192" s="91"/>
      <c r="P192" s="227">
        <f>O192*H192</f>
        <v>0</v>
      </c>
      <c r="Q192" s="227">
        <v>0</v>
      </c>
      <c r="R192" s="227">
        <f>Q192*H192</f>
        <v>0</v>
      </c>
      <c r="S192" s="227">
        <v>0</v>
      </c>
      <c r="T192" s="228">
        <f>S192*H192</f>
        <v>0</v>
      </c>
      <c r="U192" s="38"/>
      <c r="V192" s="38"/>
      <c r="W192" s="38"/>
      <c r="X192" s="38"/>
      <c r="Y192" s="38"/>
      <c r="Z192" s="38"/>
      <c r="AA192" s="38"/>
      <c r="AB192" s="38"/>
      <c r="AC192" s="38"/>
      <c r="AD192" s="38"/>
      <c r="AE192" s="38"/>
      <c r="AR192" s="229" t="s">
        <v>1735</v>
      </c>
      <c r="AT192" s="229" t="s">
        <v>616</v>
      </c>
      <c r="AU192" s="229" t="s">
        <v>86</v>
      </c>
      <c r="AY192" s="17" t="s">
        <v>162</v>
      </c>
      <c r="BE192" s="230">
        <f>IF(N192="základní",J192,0)</f>
        <v>0</v>
      </c>
      <c r="BF192" s="230">
        <f>IF(N192="snížená",J192,0)</f>
        <v>0</v>
      </c>
      <c r="BG192" s="230">
        <f>IF(N192="zákl. přenesená",J192,0)</f>
        <v>0</v>
      </c>
      <c r="BH192" s="230">
        <f>IF(N192="sníž. přenesená",J192,0)</f>
        <v>0</v>
      </c>
      <c r="BI192" s="230">
        <f>IF(N192="nulová",J192,0)</f>
        <v>0</v>
      </c>
      <c r="BJ192" s="17" t="s">
        <v>86</v>
      </c>
      <c r="BK192" s="230">
        <f>ROUND(I192*H192,2)</f>
        <v>0</v>
      </c>
      <c r="BL192" s="17" t="s">
        <v>767</v>
      </c>
      <c r="BM192" s="229" t="s">
        <v>1110</v>
      </c>
    </row>
    <row r="193" s="2" customFormat="1" ht="24.15" customHeight="1">
      <c r="A193" s="38"/>
      <c r="B193" s="39"/>
      <c r="C193" s="218" t="s">
        <v>777</v>
      </c>
      <c r="D193" s="218" t="s">
        <v>165</v>
      </c>
      <c r="E193" s="219" t="s">
        <v>2725</v>
      </c>
      <c r="F193" s="220" t="s">
        <v>3625</v>
      </c>
      <c r="G193" s="221" t="s">
        <v>1677</v>
      </c>
      <c r="H193" s="222">
        <v>1</v>
      </c>
      <c r="I193" s="223"/>
      <c r="J193" s="224">
        <f>ROUND(I193*H193,2)</f>
        <v>0</v>
      </c>
      <c r="K193" s="220" t="s">
        <v>1</v>
      </c>
      <c r="L193" s="44"/>
      <c r="M193" s="225" t="s">
        <v>1</v>
      </c>
      <c r="N193" s="226" t="s">
        <v>43</v>
      </c>
      <c r="O193" s="91"/>
      <c r="P193" s="227">
        <f>O193*H193</f>
        <v>0</v>
      </c>
      <c r="Q193" s="227">
        <v>0</v>
      </c>
      <c r="R193" s="227">
        <f>Q193*H193</f>
        <v>0</v>
      </c>
      <c r="S193" s="227">
        <v>0</v>
      </c>
      <c r="T193" s="228">
        <f>S193*H193</f>
        <v>0</v>
      </c>
      <c r="U193" s="38"/>
      <c r="V193" s="38"/>
      <c r="W193" s="38"/>
      <c r="X193" s="38"/>
      <c r="Y193" s="38"/>
      <c r="Z193" s="38"/>
      <c r="AA193" s="38"/>
      <c r="AB193" s="38"/>
      <c r="AC193" s="38"/>
      <c r="AD193" s="38"/>
      <c r="AE193" s="38"/>
      <c r="AR193" s="229" t="s">
        <v>767</v>
      </c>
      <c r="AT193" s="229" t="s">
        <v>165</v>
      </c>
      <c r="AU193" s="229" t="s">
        <v>86</v>
      </c>
      <c r="AY193" s="17" t="s">
        <v>162</v>
      </c>
      <c r="BE193" s="230">
        <f>IF(N193="základní",J193,0)</f>
        <v>0</v>
      </c>
      <c r="BF193" s="230">
        <f>IF(N193="snížená",J193,0)</f>
        <v>0</v>
      </c>
      <c r="BG193" s="230">
        <f>IF(N193="zákl. přenesená",J193,0)</f>
        <v>0</v>
      </c>
      <c r="BH193" s="230">
        <f>IF(N193="sníž. přenesená",J193,0)</f>
        <v>0</v>
      </c>
      <c r="BI193" s="230">
        <f>IF(N193="nulová",J193,0)</f>
        <v>0</v>
      </c>
      <c r="BJ193" s="17" t="s">
        <v>86</v>
      </c>
      <c r="BK193" s="230">
        <f>ROUND(I193*H193,2)</f>
        <v>0</v>
      </c>
      <c r="BL193" s="17" t="s">
        <v>767</v>
      </c>
      <c r="BM193" s="229" t="s">
        <v>1122</v>
      </c>
    </row>
    <row r="194" s="2" customFormat="1" ht="24.15" customHeight="1">
      <c r="A194" s="38"/>
      <c r="B194" s="39"/>
      <c r="C194" s="273" t="s">
        <v>782</v>
      </c>
      <c r="D194" s="273" t="s">
        <v>616</v>
      </c>
      <c r="E194" s="274" t="s">
        <v>3626</v>
      </c>
      <c r="F194" s="275" t="s">
        <v>3625</v>
      </c>
      <c r="G194" s="276" t="s">
        <v>1677</v>
      </c>
      <c r="H194" s="277">
        <v>1</v>
      </c>
      <c r="I194" s="278"/>
      <c r="J194" s="279">
        <f>ROUND(I194*H194,2)</f>
        <v>0</v>
      </c>
      <c r="K194" s="275" t="s">
        <v>1</v>
      </c>
      <c r="L194" s="280"/>
      <c r="M194" s="281" t="s">
        <v>1</v>
      </c>
      <c r="N194" s="282" t="s">
        <v>43</v>
      </c>
      <c r="O194" s="91"/>
      <c r="P194" s="227">
        <f>O194*H194</f>
        <v>0</v>
      </c>
      <c r="Q194" s="227">
        <v>0</v>
      </c>
      <c r="R194" s="227">
        <f>Q194*H194</f>
        <v>0</v>
      </c>
      <c r="S194" s="227">
        <v>0</v>
      </c>
      <c r="T194" s="228">
        <f>S194*H194</f>
        <v>0</v>
      </c>
      <c r="U194" s="38"/>
      <c r="V194" s="38"/>
      <c r="W194" s="38"/>
      <c r="X194" s="38"/>
      <c r="Y194" s="38"/>
      <c r="Z194" s="38"/>
      <c r="AA194" s="38"/>
      <c r="AB194" s="38"/>
      <c r="AC194" s="38"/>
      <c r="AD194" s="38"/>
      <c r="AE194" s="38"/>
      <c r="AR194" s="229" t="s">
        <v>1735</v>
      </c>
      <c r="AT194" s="229" t="s">
        <v>616</v>
      </c>
      <c r="AU194" s="229" t="s">
        <v>86</v>
      </c>
      <c r="AY194" s="17" t="s">
        <v>162</v>
      </c>
      <c r="BE194" s="230">
        <f>IF(N194="základní",J194,0)</f>
        <v>0</v>
      </c>
      <c r="BF194" s="230">
        <f>IF(N194="snížená",J194,0)</f>
        <v>0</v>
      </c>
      <c r="BG194" s="230">
        <f>IF(N194="zákl. přenesená",J194,0)</f>
        <v>0</v>
      </c>
      <c r="BH194" s="230">
        <f>IF(N194="sníž. přenesená",J194,0)</f>
        <v>0</v>
      </c>
      <c r="BI194" s="230">
        <f>IF(N194="nulová",J194,0)</f>
        <v>0</v>
      </c>
      <c r="BJ194" s="17" t="s">
        <v>86</v>
      </c>
      <c r="BK194" s="230">
        <f>ROUND(I194*H194,2)</f>
        <v>0</v>
      </c>
      <c r="BL194" s="17" t="s">
        <v>767</v>
      </c>
      <c r="BM194" s="229" t="s">
        <v>1131</v>
      </c>
    </row>
    <row r="195" s="2" customFormat="1" ht="16.5" customHeight="1">
      <c r="A195" s="38"/>
      <c r="B195" s="39"/>
      <c r="C195" s="218" t="s">
        <v>786</v>
      </c>
      <c r="D195" s="218" t="s">
        <v>165</v>
      </c>
      <c r="E195" s="219" t="s">
        <v>3627</v>
      </c>
      <c r="F195" s="220" t="s">
        <v>3628</v>
      </c>
      <c r="G195" s="221" t="s">
        <v>1677</v>
      </c>
      <c r="H195" s="222">
        <v>4</v>
      </c>
      <c r="I195" s="223"/>
      <c r="J195" s="224">
        <f>ROUND(I195*H195,2)</f>
        <v>0</v>
      </c>
      <c r="K195" s="220" t="s">
        <v>1</v>
      </c>
      <c r="L195" s="44"/>
      <c r="M195" s="225" t="s">
        <v>1</v>
      </c>
      <c r="N195" s="226" t="s">
        <v>43</v>
      </c>
      <c r="O195" s="91"/>
      <c r="P195" s="227">
        <f>O195*H195</f>
        <v>0</v>
      </c>
      <c r="Q195" s="227">
        <v>0</v>
      </c>
      <c r="R195" s="227">
        <f>Q195*H195</f>
        <v>0</v>
      </c>
      <c r="S195" s="227">
        <v>0</v>
      </c>
      <c r="T195" s="228">
        <f>S195*H195</f>
        <v>0</v>
      </c>
      <c r="U195" s="38"/>
      <c r="V195" s="38"/>
      <c r="W195" s="38"/>
      <c r="X195" s="38"/>
      <c r="Y195" s="38"/>
      <c r="Z195" s="38"/>
      <c r="AA195" s="38"/>
      <c r="AB195" s="38"/>
      <c r="AC195" s="38"/>
      <c r="AD195" s="38"/>
      <c r="AE195" s="38"/>
      <c r="AR195" s="229" t="s">
        <v>767</v>
      </c>
      <c r="AT195" s="229" t="s">
        <v>165</v>
      </c>
      <c r="AU195" s="229" t="s">
        <v>86</v>
      </c>
      <c r="AY195" s="17" t="s">
        <v>162</v>
      </c>
      <c r="BE195" s="230">
        <f>IF(N195="základní",J195,0)</f>
        <v>0</v>
      </c>
      <c r="BF195" s="230">
        <f>IF(N195="snížená",J195,0)</f>
        <v>0</v>
      </c>
      <c r="BG195" s="230">
        <f>IF(N195="zákl. přenesená",J195,0)</f>
        <v>0</v>
      </c>
      <c r="BH195" s="230">
        <f>IF(N195="sníž. přenesená",J195,0)</f>
        <v>0</v>
      </c>
      <c r="BI195" s="230">
        <f>IF(N195="nulová",J195,0)</f>
        <v>0</v>
      </c>
      <c r="BJ195" s="17" t="s">
        <v>86</v>
      </c>
      <c r="BK195" s="230">
        <f>ROUND(I195*H195,2)</f>
        <v>0</v>
      </c>
      <c r="BL195" s="17" t="s">
        <v>767</v>
      </c>
      <c r="BM195" s="229" t="s">
        <v>1137</v>
      </c>
    </row>
    <row r="196" s="2" customFormat="1" ht="16.5" customHeight="1">
      <c r="A196" s="38"/>
      <c r="B196" s="39"/>
      <c r="C196" s="273" t="s">
        <v>793</v>
      </c>
      <c r="D196" s="273" t="s">
        <v>616</v>
      </c>
      <c r="E196" s="274" t="s">
        <v>2731</v>
      </c>
      <c r="F196" s="275" t="s">
        <v>3628</v>
      </c>
      <c r="G196" s="276" t="s">
        <v>1677</v>
      </c>
      <c r="H196" s="277">
        <v>4</v>
      </c>
      <c r="I196" s="278"/>
      <c r="J196" s="279">
        <f>ROUND(I196*H196,2)</f>
        <v>0</v>
      </c>
      <c r="K196" s="275" t="s">
        <v>1</v>
      </c>
      <c r="L196" s="280"/>
      <c r="M196" s="281" t="s">
        <v>1</v>
      </c>
      <c r="N196" s="282" t="s">
        <v>43</v>
      </c>
      <c r="O196" s="91"/>
      <c r="P196" s="227">
        <f>O196*H196</f>
        <v>0</v>
      </c>
      <c r="Q196" s="227">
        <v>0</v>
      </c>
      <c r="R196" s="227">
        <f>Q196*H196</f>
        <v>0</v>
      </c>
      <c r="S196" s="227">
        <v>0</v>
      </c>
      <c r="T196" s="228">
        <f>S196*H196</f>
        <v>0</v>
      </c>
      <c r="U196" s="38"/>
      <c r="V196" s="38"/>
      <c r="W196" s="38"/>
      <c r="X196" s="38"/>
      <c r="Y196" s="38"/>
      <c r="Z196" s="38"/>
      <c r="AA196" s="38"/>
      <c r="AB196" s="38"/>
      <c r="AC196" s="38"/>
      <c r="AD196" s="38"/>
      <c r="AE196" s="38"/>
      <c r="AR196" s="229" t="s">
        <v>1735</v>
      </c>
      <c r="AT196" s="229" t="s">
        <v>616</v>
      </c>
      <c r="AU196" s="229" t="s">
        <v>86</v>
      </c>
      <c r="AY196" s="17" t="s">
        <v>162</v>
      </c>
      <c r="BE196" s="230">
        <f>IF(N196="základní",J196,0)</f>
        <v>0</v>
      </c>
      <c r="BF196" s="230">
        <f>IF(N196="snížená",J196,0)</f>
        <v>0</v>
      </c>
      <c r="BG196" s="230">
        <f>IF(N196="zákl. přenesená",J196,0)</f>
        <v>0</v>
      </c>
      <c r="BH196" s="230">
        <f>IF(N196="sníž. přenesená",J196,0)</f>
        <v>0</v>
      </c>
      <c r="BI196" s="230">
        <f>IF(N196="nulová",J196,0)</f>
        <v>0</v>
      </c>
      <c r="BJ196" s="17" t="s">
        <v>86</v>
      </c>
      <c r="BK196" s="230">
        <f>ROUND(I196*H196,2)</f>
        <v>0</v>
      </c>
      <c r="BL196" s="17" t="s">
        <v>767</v>
      </c>
      <c r="BM196" s="229" t="s">
        <v>1145</v>
      </c>
    </row>
    <row r="197" s="12" customFormat="1" ht="22.8" customHeight="1">
      <c r="A197" s="12"/>
      <c r="B197" s="202"/>
      <c r="C197" s="203"/>
      <c r="D197" s="204" t="s">
        <v>77</v>
      </c>
      <c r="E197" s="216" t="s">
        <v>2133</v>
      </c>
      <c r="F197" s="216" t="s">
        <v>3629</v>
      </c>
      <c r="G197" s="203"/>
      <c r="H197" s="203"/>
      <c r="I197" s="206"/>
      <c r="J197" s="217">
        <f>BK197</f>
        <v>0</v>
      </c>
      <c r="K197" s="203"/>
      <c r="L197" s="208"/>
      <c r="M197" s="209"/>
      <c r="N197" s="210"/>
      <c r="O197" s="210"/>
      <c r="P197" s="211">
        <v>0</v>
      </c>
      <c r="Q197" s="210"/>
      <c r="R197" s="211">
        <v>0</v>
      </c>
      <c r="S197" s="210"/>
      <c r="T197" s="212">
        <v>0</v>
      </c>
      <c r="U197" s="12"/>
      <c r="V197" s="12"/>
      <c r="W197" s="12"/>
      <c r="X197" s="12"/>
      <c r="Y197" s="12"/>
      <c r="Z197" s="12"/>
      <c r="AA197" s="12"/>
      <c r="AB197" s="12"/>
      <c r="AC197" s="12"/>
      <c r="AD197" s="12"/>
      <c r="AE197" s="12"/>
      <c r="AR197" s="213" t="s">
        <v>182</v>
      </c>
      <c r="AT197" s="214" t="s">
        <v>77</v>
      </c>
      <c r="AU197" s="214" t="s">
        <v>86</v>
      </c>
      <c r="AY197" s="213" t="s">
        <v>162</v>
      </c>
      <c r="BK197" s="215">
        <v>0</v>
      </c>
    </row>
    <row r="198" s="12" customFormat="1" ht="25.92" customHeight="1">
      <c r="A198" s="12"/>
      <c r="B198" s="202"/>
      <c r="C198" s="203"/>
      <c r="D198" s="204" t="s">
        <v>77</v>
      </c>
      <c r="E198" s="205" t="s">
        <v>182</v>
      </c>
      <c r="F198" s="205" t="s">
        <v>3630</v>
      </c>
      <c r="G198" s="203"/>
      <c r="H198" s="203"/>
      <c r="I198" s="206"/>
      <c r="J198" s="207">
        <f>BK198</f>
        <v>0</v>
      </c>
      <c r="K198" s="203"/>
      <c r="L198" s="208"/>
      <c r="M198" s="209"/>
      <c r="N198" s="210"/>
      <c r="O198" s="210"/>
      <c r="P198" s="211">
        <f>SUM(P199:P232)</f>
        <v>0</v>
      </c>
      <c r="Q198" s="210"/>
      <c r="R198" s="211">
        <f>SUM(R199:R232)</f>
        <v>0</v>
      </c>
      <c r="S198" s="210"/>
      <c r="T198" s="212">
        <f>SUM(T199:T232)</f>
        <v>0</v>
      </c>
      <c r="U198" s="12"/>
      <c r="V198" s="12"/>
      <c r="W198" s="12"/>
      <c r="X198" s="12"/>
      <c r="Y198" s="12"/>
      <c r="Z198" s="12"/>
      <c r="AA198" s="12"/>
      <c r="AB198" s="12"/>
      <c r="AC198" s="12"/>
      <c r="AD198" s="12"/>
      <c r="AE198" s="12"/>
      <c r="AR198" s="213" t="s">
        <v>182</v>
      </c>
      <c r="AT198" s="214" t="s">
        <v>77</v>
      </c>
      <c r="AU198" s="214" t="s">
        <v>78</v>
      </c>
      <c r="AY198" s="213" t="s">
        <v>162</v>
      </c>
      <c r="BK198" s="215">
        <f>SUM(BK199:BK232)</f>
        <v>0</v>
      </c>
    </row>
    <row r="199" s="2" customFormat="1" ht="24.15" customHeight="1">
      <c r="A199" s="38"/>
      <c r="B199" s="39"/>
      <c r="C199" s="218" t="s">
        <v>797</v>
      </c>
      <c r="D199" s="218" t="s">
        <v>165</v>
      </c>
      <c r="E199" s="219" t="s">
        <v>2733</v>
      </c>
      <c r="F199" s="220" t="s">
        <v>3631</v>
      </c>
      <c r="G199" s="221" t="s">
        <v>616</v>
      </c>
      <c r="H199" s="222">
        <v>16</v>
      </c>
      <c r="I199" s="223"/>
      <c r="J199" s="224">
        <f>ROUND(I199*H199,2)</f>
        <v>0</v>
      </c>
      <c r="K199" s="220" t="s">
        <v>1</v>
      </c>
      <c r="L199" s="44"/>
      <c r="M199" s="225" t="s">
        <v>1</v>
      </c>
      <c r="N199" s="226" t="s">
        <v>43</v>
      </c>
      <c r="O199" s="91"/>
      <c r="P199" s="227">
        <f>O199*H199</f>
        <v>0</v>
      </c>
      <c r="Q199" s="227">
        <v>0</v>
      </c>
      <c r="R199" s="227">
        <f>Q199*H199</f>
        <v>0</v>
      </c>
      <c r="S199" s="227">
        <v>0</v>
      </c>
      <c r="T199" s="228">
        <f>S199*H199</f>
        <v>0</v>
      </c>
      <c r="U199" s="38"/>
      <c r="V199" s="38"/>
      <c r="W199" s="38"/>
      <c r="X199" s="38"/>
      <c r="Y199" s="38"/>
      <c r="Z199" s="38"/>
      <c r="AA199" s="38"/>
      <c r="AB199" s="38"/>
      <c r="AC199" s="38"/>
      <c r="AD199" s="38"/>
      <c r="AE199" s="38"/>
      <c r="AR199" s="229" t="s">
        <v>767</v>
      </c>
      <c r="AT199" s="229" t="s">
        <v>165</v>
      </c>
      <c r="AU199" s="229" t="s">
        <v>86</v>
      </c>
      <c r="AY199" s="17" t="s">
        <v>162</v>
      </c>
      <c r="BE199" s="230">
        <f>IF(N199="základní",J199,0)</f>
        <v>0</v>
      </c>
      <c r="BF199" s="230">
        <f>IF(N199="snížená",J199,0)</f>
        <v>0</v>
      </c>
      <c r="BG199" s="230">
        <f>IF(N199="zákl. přenesená",J199,0)</f>
        <v>0</v>
      </c>
      <c r="BH199" s="230">
        <f>IF(N199="sníž. přenesená",J199,0)</f>
        <v>0</v>
      </c>
      <c r="BI199" s="230">
        <f>IF(N199="nulová",J199,0)</f>
        <v>0</v>
      </c>
      <c r="BJ199" s="17" t="s">
        <v>86</v>
      </c>
      <c r="BK199" s="230">
        <f>ROUND(I199*H199,2)</f>
        <v>0</v>
      </c>
      <c r="BL199" s="17" t="s">
        <v>767</v>
      </c>
      <c r="BM199" s="229" t="s">
        <v>1156</v>
      </c>
    </row>
    <row r="200" s="2" customFormat="1" ht="24.15" customHeight="1">
      <c r="A200" s="38"/>
      <c r="B200" s="39"/>
      <c r="C200" s="273" t="s">
        <v>802</v>
      </c>
      <c r="D200" s="273" t="s">
        <v>616</v>
      </c>
      <c r="E200" s="274" t="s">
        <v>2735</v>
      </c>
      <c r="F200" s="275" t="s">
        <v>3631</v>
      </c>
      <c r="G200" s="276" t="s">
        <v>616</v>
      </c>
      <c r="H200" s="277">
        <v>16</v>
      </c>
      <c r="I200" s="278"/>
      <c r="J200" s="279">
        <f>ROUND(I200*H200,2)</f>
        <v>0</v>
      </c>
      <c r="K200" s="275" t="s">
        <v>1</v>
      </c>
      <c r="L200" s="280"/>
      <c r="M200" s="281" t="s">
        <v>1</v>
      </c>
      <c r="N200" s="282" t="s">
        <v>43</v>
      </c>
      <c r="O200" s="91"/>
      <c r="P200" s="227">
        <f>O200*H200</f>
        <v>0</v>
      </c>
      <c r="Q200" s="227">
        <v>0</v>
      </c>
      <c r="R200" s="227">
        <f>Q200*H200</f>
        <v>0</v>
      </c>
      <c r="S200" s="227">
        <v>0</v>
      </c>
      <c r="T200" s="228">
        <f>S200*H200</f>
        <v>0</v>
      </c>
      <c r="U200" s="38"/>
      <c r="V200" s="38"/>
      <c r="W200" s="38"/>
      <c r="X200" s="38"/>
      <c r="Y200" s="38"/>
      <c r="Z200" s="38"/>
      <c r="AA200" s="38"/>
      <c r="AB200" s="38"/>
      <c r="AC200" s="38"/>
      <c r="AD200" s="38"/>
      <c r="AE200" s="38"/>
      <c r="AR200" s="229" t="s">
        <v>1735</v>
      </c>
      <c r="AT200" s="229" t="s">
        <v>616</v>
      </c>
      <c r="AU200" s="229" t="s">
        <v>86</v>
      </c>
      <c r="AY200" s="17" t="s">
        <v>162</v>
      </c>
      <c r="BE200" s="230">
        <f>IF(N200="základní",J200,0)</f>
        <v>0</v>
      </c>
      <c r="BF200" s="230">
        <f>IF(N200="snížená",J200,0)</f>
        <v>0</v>
      </c>
      <c r="BG200" s="230">
        <f>IF(N200="zákl. přenesená",J200,0)</f>
        <v>0</v>
      </c>
      <c r="BH200" s="230">
        <f>IF(N200="sníž. přenesená",J200,0)</f>
        <v>0</v>
      </c>
      <c r="BI200" s="230">
        <f>IF(N200="nulová",J200,0)</f>
        <v>0</v>
      </c>
      <c r="BJ200" s="17" t="s">
        <v>86</v>
      </c>
      <c r="BK200" s="230">
        <f>ROUND(I200*H200,2)</f>
        <v>0</v>
      </c>
      <c r="BL200" s="17" t="s">
        <v>767</v>
      </c>
      <c r="BM200" s="229" t="s">
        <v>1166</v>
      </c>
    </row>
    <row r="201" s="2" customFormat="1" ht="16.5" customHeight="1">
      <c r="A201" s="38"/>
      <c r="B201" s="39"/>
      <c r="C201" s="218" t="s">
        <v>807</v>
      </c>
      <c r="D201" s="218" t="s">
        <v>165</v>
      </c>
      <c r="E201" s="219" t="s">
        <v>3632</v>
      </c>
      <c r="F201" s="220" t="s">
        <v>3633</v>
      </c>
      <c r="G201" s="221" t="s">
        <v>1677</v>
      </c>
      <c r="H201" s="222">
        <v>60</v>
      </c>
      <c r="I201" s="223"/>
      <c r="J201" s="224">
        <f>ROUND(I201*H201,2)</f>
        <v>0</v>
      </c>
      <c r="K201" s="220" t="s">
        <v>1</v>
      </c>
      <c r="L201" s="44"/>
      <c r="M201" s="225" t="s">
        <v>1</v>
      </c>
      <c r="N201" s="226" t="s">
        <v>43</v>
      </c>
      <c r="O201" s="91"/>
      <c r="P201" s="227">
        <f>O201*H201</f>
        <v>0</v>
      </c>
      <c r="Q201" s="227">
        <v>0</v>
      </c>
      <c r="R201" s="227">
        <f>Q201*H201</f>
        <v>0</v>
      </c>
      <c r="S201" s="227">
        <v>0</v>
      </c>
      <c r="T201" s="228">
        <f>S201*H201</f>
        <v>0</v>
      </c>
      <c r="U201" s="38"/>
      <c r="V201" s="38"/>
      <c r="W201" s="38"/>
      <c r="X201" s="38"/>
      <c r="Y201" s="38"/>
      <c r="Z201" s="38"/>
      <c r="AA201" s="38"/>
      <c r="AB201" s="38"/>
      <c r="AC201" s="38"/>
      <c r="AD201" s="38"/>
      <c r="AE201" s="38"/>
      <c r="AR201" s="229" t="s">
        <v>767</v>
      </c>
      <c r="AT201" s="229" t="s">
        <v>165</v>
      </c>
      <c r="AU201" s="229" t="s">
        <v>86</v>
      </c>
      <c r="AY201" s="17" t="s">
        <v>162</v>
      </c>
      <c r="BE201" s="230">
        <f>IF(N201="základní",J201,0)</f>
        <v>0</v>
      </c>
      <c r="BF201" s="230">
        <f>IF(N201="snížená",J201,0)</f>
        <v>0</v>
      </c>
      <c r="BG201" s="230">
        <f>IF(N201="zákl. přenesená",J201,0)</f>
        <v>0</v>
      </c>
      <c r="BH201" s="230">
        <f>IF(N201="sníž. přenesená",J201,0)</f>
        <v>0</v>
      </c>
      <c r="BI201" s="230">
        <f>IF(N201="nulová",J201,0)</f>
        <v>0</v>
      </c>
      <c r="BJ201" s="17" t="s">
        <v>86</v>
      </c>
      <c r="BK201" s="230">
        <f>ROUND(I201*H201,2)</f>
        <v>0</v>
      </c>
      <c r="BL201" s="17" t="s">
        <v>767</v>
      </c>
      <c r="BM201" s="229" t="s">
        <v>1175</v>
      </c>
    </row>
    <row r="202" s="2" customFormat="1" ht="16.5" customHeight="1">
      <c r="A202" s="38"/>
      <c r="B202" s="39"/>
      <c r="C202" s="273" t="s">
        <v>811</v>
      </c>
      <c r="D202" s="273" t="s">
        <v>616</v>
      </c>
      <c r="E202" s="274" t="s">
        <v>3634</v>
      </c>
      <c r="F202" s="275" t="s">
        <v>3633</v>
      </c>
      <c r="G202" s="276" t="s">
        <v>1677</v>
      </c>
      <c r="H202" s="277">
        <v>60</v>
      </c>
      <c r="I202" s="278"/>
      <c r="J202" s="279">
        <f>ROUND(I202*H202,2)</f>
        <v>0</v>
      </c>
      <c r="K202" s="275" t="s">
        <v>1</v>
      </c>
      <c r="L202" s="280"/>
      <c r="M202" s="281" t="s">
        <v>1</v>
      </c>
      <c r="N202" s="282" t="s">
        <v>43</v>
      </c>
      <c r="O202" s="91"/>
      <c r="P202" s="227">
        <f>O202*H202</f>
        <v>0</v>
      </c>
      <c r="Q202" s="227">
        <v>0</v>
      </c>
      <c r="R202" s="227">
        <f>Q202*H202</f>
        <v>0</v>
      </c>
      <c r="S202" s="227">
        <v>0</v>
      </c>
      <c r="T202" s="228">
        <f>S202*H202</f>
        <v>0</v>
      </c>
      <c r="U202" s="38"/>
      <c r="V202" s="38"/>
      <c r="W202" s="38"/>
      <c r="X202" s="38"/>
      <c r="Y202" s="38"/>
      <c r="Z202" s="38"/>
      <c r="AA202" s="38"/>
      <c r="AB202" s="38"/>
      <c r="AC202" s="38"/>
      <c r="AD202" s="38"/>
      <c r="AE202" s="38"/>
      <c r="AR202" s="229" t="s">
        <v>1735</v>
      </c>
      <c r="AT202" s="229" t="s">
        <v>616</v>
      </c>
      <c r="AU202" s="229" t="s">
        <v>86</v>
      </c>
      <c r="AY202" s="17" t="s">
        <v>162</v>
      </c>
      <c r="BE202" s="230">
        <f>IF(N202="základní",J202,0)</f>
        <v>0</v>
      </c>
      <c r="BF202" s="230">
        <f>IF(N202="snížená",J202,0)</f>
        <v>0</v>
      </c>
      <c r="BG202" s="230">
        <f>IF(N202="zákl. přenesená",J202,0)</f>
        <v>0</v>
      </c>
      <c r="BH202" s="230">
        <f>IF(N202="sníž. přenesená",J202,0)</f>
        <v>0</v>
      </c>
      <c r="BI202" s="230">
        <f>IF(N202="nulová",J202,0)</f>
        <v>0</v>
      </c>
      <c r="BJ202" s="17" t="s">
        <v>86</v>
      </c>
      <c r="BK202" s="230">
        <f>ROUND(I202*H202,2)</f>
        <v>0</v>
      </c>
      <c r="BL202" s="17" t="s">
        <v>767</v>
      </c>
      <c r="BM202" s="229" t="s">
        <v>1185</v>
      </c>
    </row>
    <row r="203" s="2" customFormat="1" ht="24.15" customHeight="1">
      <c r="A203" s="38"/>
      <c r="B203" s="39"/>
      <c r="C203" s="218" t="s">
        <v>815</v>
      </c>
      <c r="D203" s="218" t="s">
        <v>165</v>
      </c>
      <c r="E203" s="219" t="s">
        <v>2741</v>
      </c>
      <c r="F203" s="220" t="s">
        <v>3635</v>
      </c>
      <c r="G203" s="221" t="s">
        <v>616</v>
      </c>
      <c r="H203" s="222">
        <v>50</v>
      </c>
      <c r="I203" s="223"/>
      <c r="J203" s="224">
        <f>ROUND(I203*H203,2)</f>
        <v>0</v>
      </c>
      <c r="K203" s="220" t="s">
        <v>1</v>
      </c>
      <c r="L203" s="44"/>
      <c r="M203" s="225" t="s">
        <v>1</v>
      </c>
      <c r="N203" s="226" t="s">
        <v>43</v>
      </c>
      <c r="O203" s="91"/>
      <c r="P203" s="227">
        <f>O203*H203</f>
        <v>0</v>
      </c>
      <c r="Q203" s="227">
        <v>0</v>
      </c>
      <c r="R203" s="227">
        <f>Q203*H203</f>
        <v>0</v>
      </c>
      <c r="S203" s="227">
        <v>0</v>
      </c>
      <c r="T203" s="228">
        <f>S203*H203</f>
        <v>0</v>
      </c>
      <c r="U203" s="38"/>
      <c r="V203" s="38"/>
      <c r="W203" s="38"/>
      <c r="X203" s="38"/>
      <c r="Y203" s="38"/>
      <c r="Z203" s="38"/>
      <c r="AA203" s="38"/>
      <c r="AB203" s="38"/>
      <c r="AC203" s="38"/>
      <c r="AD203" s="38"/>
      <c r="AE203" s="38"/>
      <c r="AR203" s="229" t="s">
        <v>767</v>
      </c>
      <c r="AT203" s="229" t="s">
        <v>165</v>
      </c>
      <c r="AU203" s="229" t="s">
        <v>86</v>
      </c>
      <c r="AY203" s="17" t="s">
        <v>162</v>
      </c>
      <c r="BE203" s="230">
        <f>IF(N203="základní",J203,0)</f>
        <v>0</v>
      </c>
      <c r="BF203" s="230">
        <f>IF(N203="snížená",J203,0)</f>
        <v>0</v>
      </c>
      <c r="BG203" s="230">
        <f>IF(N203="zákl. přenesená",J203,0)</f>
        <v>0</v>
      </c>
      <c r="BH203" s="230">
        <f>IF(N203="sníž. přenesená",J203,0)</f>
        <v>0</v>
      </c>
      <c r="BI203" s="230">
        <f>IF(N203="nulová",J203,0)</f>
        <v>0</v>
      </c>
      <c r="BJ203" s="17" t="s">
        <v>86</v>
      </c>
      <c r="BK203" s="230">
        <f>ROUND(I203*H203,2)</f>
        <v>0</v>
      </c>
      <c r="BL203" s="17" t="s">
        <v>767</v>
      </c>
      <c r="BM203" s="229" t="s">
        <v>1194</v>
      </c>
    </row>
    <row r="204" s="2" customFormat="1" ht="24.15" customHeight="1">
      <c r="A204" s="38"/>
      <c r="B204" s="39"/>
      <c r="C204" s="273" t="s">
        <v>820</v>
      </c>
      <c r="D204" s="273" t="s">
        <v>616</v>
      </c>
      <c r="E204" s="274" t="s">
        <v>2743</v>
      </c>
      <c r="F204" s="275" t="s">
        <v>3635</v>
      </c>
      <c r="G204" s="276" t="s">
        <v>616</v>
      </c>
      <c r="H204" s="277">
        <v>50</v>
      </c>
      <c r="I204" s="278"/>
      <c r="J204" s="279">
        <f>ROUND(I204*H204,2)</f>
        <v>0</v>
      </c>
      <c r="K204" s="275" t="s">
        <v>1</v>
      </c>
      <c r="L204" s="280"/>
      <c r="M204" s="281" t="s">
        <v>1</v>
      </c>
      <c r="N204" s="282" t="s">
        <v>43</v>
      </c>
      <c r="O204" s="91"/>
      <c r="P204" s="227">
        <f>O204*H204</f>
        <v>0</v>
      </c>
      <c r="Q204" s="227">
        <v>0</v>
      </c>
      <c r="R204" s="227">
        <f>Q204*H204</f>
        <v>0</v>
      </c>
      <c r="S204" s="227">
        <v>0</v>
      </c>
      <c r="T204" s="228">
        <f>S204*H204</f>
        <v>0</v>
      </c>
      <c r="U204" s="38"/>
      <c r="V204" s="38"/>
      <c r="W204" s="38"/>
      <c r="X204" s="38"/>
      <c r="Y204" s="38"/>
      <c r="Z204" s="38"/>
      <c r="AA204" s="38"/>
      <c r="AB204" s="38"/>
      <c r="AC204" s="38"/>
      <c r="AD204" s="38"/>
      <c r="AE204" s="38"/>
      <c r="AR204" s="229" t="s">
        <v>1735</v>
      </c>
      <c r="AT204" s="229" t="s">
        <v>616</v>
      </c>
      <c r="AU204" s="229" t="s">
        <v>86</v>
      </c>
      <c r="AY204" s="17" t="s">
        <v>162</v>
      </c>
      <c r="BE204" s="230">
        <f>IF(N204="základní",J204,0)</f>
        <v>0</v>
      </c>
      <c r="BF204" s="230">
        <f>IF(N204="snížená",J204,0)</f>
        <v>0</v>
      </c>
      <c r="BG204" s="230">
        <f>IF(N204="zákl. přenesená",J204,0)</f>
        <v>0</v>
      </c>
      <c r="BH204" s="230">
        <f>IF(N204="sníž. přenesená",J204,0)</f>
        <v>0</v>
      </c>
      <c r="BI204" s="230">
        <f>IF(N204="nulová",J204,0)</f>
        <v>0</v>
      </c>
      <c r="BJ204" s="17" t="s">
        <v>86</v>
      </c>
      <c r="BK204" s="230">
        <f>ROUND(I204*H204,2)</f>
        <v>0</v>
      </c>
      <c r="BL204" s="17" t="s">
        <v>767</v>
      </c>
      <c r="BM204" s="229" t="s">
        <v>1202</v>
      </c>
    </row>
    <row r="205" s="2" customFormat="1" ht="16.5" customHeight="1">
      <c r="A205" s="38"/>
      <c r="B205" s="39"/>
      <c r="C205" s="218" t="s">
        <v>825</v>
      </c>
      <c r="D205" s="218" t="s">
        <v>165</v>
      </c>
      <c r="E205" s="219" t="s">
        <v>3636</v>
      </c>
      <c r="F205" s="220" t="s">
        <v>3637</v>
      </c>
      <c r="G205" s="221" t="s">
        <v>616</v>
      </c>
      <c r="H205" s="222">
        <v>25</v>
      </c>
      <c r="I205" s="223"/>
      <c r="J205" s="224">
        <f>ROUND(I205*H205,2)</f>
        <v>0</v>
      </c>
      <c r="K205" s="220" t="s">
        <v>1</v>
      </c>
      <c r="L205" s="44"/>
      <c r="M205" s="225" t="s">
        <v>1</v>
      </c>
      <c r="N205" s="226" t="s">
        <v>43</v>
      </c>
      <c r="O205" s="91"/>
      <c r="P205" s="227">
        <f>O205*H205</f>
        <v>0</v>
      </c>
      <c r="Q205" s="227">
        <v>0</v>
      </c>
      <c r="R205" s="227">
        <f>Q205*H205</f>
        <v>0</v>
      </c>
      <c r="S205" s="227">
        <v>0</v>
      </c>
      <c r="T205" s="228">
        <f>S205*H205</f>
        <v>0</v>
      </c>
      <c r="U205" s="38"/>
      <c r="V205" s="38"/>
      <c r="W205" s="38"/>
      <c r="X205" s="38"/>
      <c r="Y205" s="38"/>
      <c r="Z205" s="38"/>
      <c r="AA205" s="38"/>
      <c r="AB205" s="38"/>
      <c r="AC205" s="38"/>
      <c r="AD205" s="38"/>
      <c r="AE205" s="38"/>
      <c r="AR205" s="229" t="s">
        <v>767</v>
      </c>
      <c r="AT205" s="229" t="s">
        <v>165</v>
      </c>
      <c r="AU205" s="229" t="s">
        <v>86</v>
      </c>
      <c r="AY205" s="17" t="s">
        <v>162</v>
      </c>
      <c r="BE205" s="230">
        <f>IF(N205="základní",J205,0)</f>
        <v>0</v>
      </c>
      <c r="BF205" s="230">
        <f>IF(N205="snížená",J205,0)</f>
        <v>0</v>
      </c>
      <c r="BG205" s="230">
        <f>IF(N205="zákl. přenesená",J205,0)</f>
        <v>0</v>
      </c>
      <c r="BH205" s="230">
        <f>IF(N205="sníž. přenesená",J205,0)</f>
        <v>0</v>
      </c>
      <c r="BI205" s="230">
        <f>IF(N205="nulová",J205,0)</f>
        <v>0</v>
      </c>
      <c r="BJ205" s="17" t="s">
        <v>86</v>
      </c>
      <c r="BK205" s="230">
        <f>ROUND(I205*H205,2)</f>
        <v>0</v>
      </c>
      <c r="BL205" s="17" t="s">
        <v>767</v>
      </c>
      <c r="BM205" s="229" t="s">
        <v>1210</v>
      </c>
    </row>
    <row r="206" s="2" customFormat="1" ht="16.5" customHeight="1">
      <c r="A206" s="38"/>
      <c r="B206" s="39"/>
      <c r="C206" s="273" t="s">
        <v>830</v>
      </c>
      <c r="D206" s="273" t="s">
        <v>616</v>
      </c>
      <c r="E206" s="274" t="s">
        <v>2747</v>
      </c>
      <c r="F206" s="275" t="s">
        <v>3637</v>
      </c>
      <c r="G206" s="276" t="s">
        <v>616</v>
      </c>
      <c r="H206" s="277">
        <v>25</v>
      </c>
      <c r="I206" s="278"/>
      <c r="J206" s="279">
        <f>ROUND(I206*H206,2)</f>
        <v>0</v>
      </c>
      <c r="K206" s="275" t="s">
        <v>1</v>
      </c>
      <c r="L206" s="280"/>
      <c r="M206" s="281" t="s">
        <v>1</v>
      </c>
      <c r="N206" s="282" t="s">
        <v>43</v>
      </c>
      <c r="O206" s="91"/>
      <c r="P206" s="227">
        <f>O206*H206</f>
        <v>0</v>
      </c>
      <c r="Q206" s="227">
        <v>0</v>
      </c>
      <c r="R206" s="227">
        <f>Q206*H206</f>
        <v>0</v>
      </c>
      <c r="S206" s="227">
        <v>0</v>
      </c>
      <c r="T206" s="228">
        <f>S206*H206</f>
        <v>0</v>
      </c>
      <c r="U206" s="38"/>
      <c r="V206" s="38"/>
      <c r="W206" s="38"/>
      <c r="X206" s="38"/>
      <c r="Y206" s="38"/>
      <c r="Z206" s="38"/>
      <c r="AA206" s="38"/>
      <c r="AB206" s="38"/>
      <c r="AC206" s="38"/>
      <c r="AD206" s="38"/>
      <c r="AE206" s="38"/>
      <c r="AR206" s="229" t="s">
        <v>1735</v>
      </c>
      <c r="AT206" s="229" t="s">
        <v>616</v>
      </c>
      <c r="AU206" s="229" t="s">
        <v>86</v>
      </c>
      <c r="AY206" s="17" t="s">
        <v>162</v>
      </c>
      <c r="BE206" s="230">
        <f>IF(N206="základní",J206,0)</f>
        <v>0</v>
      </c>
      <c r="BF206" s="230">
        <f>IF(N206="snížená",J206,0)</f>
        <v>0</v>
      </c>
      <c r="BG206" s="230">
        <f>IF(N206="zákl. přenesená",J206,0)</f>
        <v>0</v>
      </c>
      <c r="BH206" s="230">
        <f>IF(N206="sníž. přenesená",J206,0)</f>
        <v>0</v>
      </c>
      <c r="BI206" s="230">
        <f>IF(N206="nulová",J206,0)</f>
        <v>0</v>
      </c>
      <c r="BJ206" s="17" t="s">
        <v>86</v>
      </c>
      <c r="BK206" s="230">
        <f>ROUND(I206*H206,2)</f>
        <v>0</v>
      </c>
      <c r="BL206" s="17" t="s">
        <v>767</v>
      </c>
      <c r="BM206" s="229" t="s">
        <v>1218</v>
      </c>
    </row>
    <row r="207" s="2" customFormat="1" ht="16.5" customHeight="1">
      <c r="A207" s="38"/>
      <c r="B207" s="39"/>
      <c r="C207" s="218" t="s">
        <v>835</v>
      </c>
      <c r="D207" s="218" t="s">
        <v>165</v>
      </c>
      <c r="E207" s="219" t="s">
        <v>2749</v>
      </c>
      <c r="F207" s="220" t="s">
        <v>3638</v>
      </c>
      <c r="G207" s="221" t="s">
        <v>616</v>
      </c>
      <c r="H207" s="222">
        <v>150</v>
      </c>
      <c r="I207" s="223"/>
      <c r="J207" s="224">
        <f>ROUND(I207*H207,2)</f>
        <v>0</v>
      </c>
      <c r="K207" s="220" t="s">
        <v>1</v>
      </c>
      <c r="L207" s="44"/>
      <c r="M207" s="225" t="s">
        <v>1</v>
      </c>
      <c r="N207" s="226" t="s">
        <v>43</v>
      </c>
      <c r="O207" s="91"/>
      <c r="P207" s="227">
        <f>O207*H207</f>
        <v>0</v>
      </c>
      <c r="Q207" s="227">
        <v>0</v>
      </c>
      <c r="R207" s="227">
        <f>Q207*H207</f>
        <v>0</v>
      </c>
      <c r="S207" s="227">
        <v>0</v>
      </c>
      <c r="T207" s="228">
        <f>S207*H207</f>
        <v>0</v>
      </c>
      <c r="U207" s="38"/>
      <c r="V207" s="38"/>
      <c r="W207" s="38"/>
      <c r="X207" s="38"/>
      <c r="Y207" s="38"/>
      <c r="Z207" s="38"/>
      <c r="AA207" s="38"/>
      <c r="AB207" s="38"/>
      <c r="AC207" s="38"/>
      <c r="AD207" s="38"/>
      <c r="AE207" s="38"/>
      <c r="AR207" s="229" t="s">
        <v>767</v>
      </c>
      <c r="AT207" s="229" t="s">
        <v>165</v>
      </c>
      <c r="AU207" s="229" t="s">
        <v>86</v>
      </c>
      <c r="AY207" s="17" t="s">
        <v>162</v>
      </c>
      <c r="BE207" s="230">
        <f>IF(N207="základní",J207,0)</f>
        <v>0</v>
      </c>
      <c r="BF207" s="230">
        <f>IF(N207="snížená",J207,0)</f>
        <v>0</v>
      </c>
      <c r="BG207" s="230">
        <f>IF(N207="zákl. přenesená",J207,0)</f>
        <v>0</v>
      </c>
      <c r="BH207" s="230">
        <f>IF(N207="sníž. přenesená",J207,0)</f>
        <v>0</v>
      </c>
      <c r="BI207" s="230">
        <f>IF(N207="nulová",J207,0)</f>
        <v>0</v>
      </c>
      <c r="BJ207" s="17" t="s">
        <v>86</v>
      </c>
      <c r="BK207" s="230">
        <f>ROUND(I207*H207,2)</f>
        <v>0</v>
      </c>
      <c r="BL207" s="17" t="s">
        <v>767</v>
      </c>
      <c r="BM207" s="229" t="s">
        <v>1227</v>
      </c>
    </row>
    <row r="208" s="2" customFormat="1" ht="16.5" customHeight="1">
      <c r="A208" s="38"/>
      <c r="B208" s="39"/>
      <c r="C208" s="273" t="s">
        <v>842</v>
      </c>
      <c r="D208" s="273" t="s">
        <v>616</v>
      </c>
      <c r="E208" s="274" t="s">
        <v>3639</v>
      </c>
      <c r="F208" s="275" t="s">
        <v>3638</v>
      </c>
      <c r="G208" s="276" t="s">
        <v>616</v>
      </c>
      <c r="H208" s="277">
        <v>150</v>
      </c>
      <c r="I208" s="278"/>
      <c r="J208" s="279">
        <f>ROUND(I208*H208,2)</f>
        <v>0</v>
      </c>
      <c r="K208" s="275" t="s">
        <v>1</v>
      </c>
      <c r="L208" s="280"/>
      <c r="M208" s="281" t="s">
        <v>1</v>
      </c>
      <c r="N208" s="282" t="s">
        <v>43</v>
      </c>
      <c r="O208" s="91"/>
      <c r="P208" s="227">
        <f>O208*H208</f>
        <v>0</v>
      </c>
      <c r="Q208" s="227">
        <v>0</v>
      </c>
      <c r="R208" s="227">
        <f>Q208*H208</f>
        <v>0</v>
      </c>
      <c r="S208" s="227">
        <v>0</v>
      </c>
      <c r="T208" s="228">
        <f>S208*H208</f>
        <v>0</v>
      </c>
      <c r="U208" s="38"/>
      <c r="V208" s="38"/>
      <c r="W208" s="38"/>
      <c r="X208" s="38"/>
      <c r="Y208" s="38"/>
      <c r="Z208" s="38"/>
      <c r="AA208" s="38"/>
      <c r="AB208" s="38"/>
      <c r="AC208" s="38"/>
      <c r="AD208" s="38"/>
      <c r="AE208" s="38"/>
      <c r="AR208" s="229" t="s">
        <v>1735</v>
      </c>
      <c r="AT208" s="229" t="s">
        <v>616</v>
      </c>
      <c r="AU208" s="229" t="s">
        <v>86</v>
      </c>
      <c r="AY208" s="17" t="s">
        <v>162</v>
      </c>
      <c r="BE208" s="230">
        <f>IF(N208="základní",J208,0)</f>
        <v>0</v>
      </c>
      <c r="BF208" s="230">
        <f>IF(N208="snížená",J208,0)</f>
        <v>0</v>
      </c>
      <c r="BG208" s="230">
        <f>IF(N208="zákl. přenesená",J208,0)</f>
        <v>0</v>
      </c>
      <c r="BH208" s="230">
        <f>IF(N208="sníž. přenesená",J208,0)</f>
        <v>0</v>
      </c>
      <c r="BI208" s="230">
        <f>IF(N208="nulová",J208,0)</f>
        <v>0</v>
      </c>
      <c r="BJ208" s="17" t="s">
        <v>86</v>
      </c>
      <c r="BK208" s="230">
        <f>ROUND(I208*H208,2)</f>
        <v>0</v>
      </c>
      <c r="BL208" s="17" t="s">
        <v>767</v>
      </c>
      <c r="BM208" s="229" t="s">
        <v>1236</v>
      </c>
    </row>
    <row r="209" s="2" customFormat="1" ht="16.5" customHeight="1">
      <c r="A209" s="38"/>
      <c r="B209" s="39"/>
      <c r="C209" s="218" t="s">
        <v>849</v>
      </c>
      <c r="D209" s="218" t="s">
        <v>165</v>
      </c>
      <c r="E209" s="219" t="s">
        <v>2754</v>
      </c>
      <c r="F209" s="220" t="s">
        <v>3640</v>
      </c>
      <c r="G209" s="221" t="s">
        <v>616</v>
      </c>
      <c r="H209" s="222">
        <v>100</v>
      </c>
      <c r="I209" s="223"/>
      <c r="J209" s="224">
        <f>ROUND(I209*H209,2)</f>
        <v>0</v>
      </c>
      <c r="K209" s="220" t="s">
        <v>1</v>
      </c>
      <c r="L209" s="44"/>
      <c r="M209" s="225" t="s">
        <v>1</v>
      </c>
      <c r="N209" s="226" t="s">
        <v>43</v>
      </c>
      <c r="O209" s="91"/>
      <c r="P209" s="227">
        <f>O209*H209</f>
        <v>0</v>
      </c>
      <c r="Q209" s="227">
        <v>0</v>
      </c>
      <c r="R209" s="227">
        <f>Q209*H209</f>
        <v>0</v>
      </c>
      <c r="S209" s="227">
        <v>0</v>
      </c>
      <c r="T209" s="228">
        <f>S209*H209</f>
        <v>0</v>
      </c>
      <c r="U209" s="38"/>
      <c r="V209" s="38"/>
      <c r="W209" s="38"/>
      <c r="X209" s="38"/>
      <c r="Y209" s="38"/>
      <c r="Z209" s="38"/>
      <c r="AA209" s="38"/>
      <c r="AB209" s="38"/>
      <c r="AC209" s="38"/>
      <c r="AD209" s="38"/>
      <c r="AE209" s="38"/>
      <c r="AR209" s="229" t="s">
        <v>767</v>
      </c>
      <c r="AT209" s="229" t="s">
        <v>165</v>
      </c>
      <c r="AU209" s="229" t="s">
        <v>86</v>
      </c>
      <c r="AY209" s="17" t="s">
        <v>162</v>
      </c>
      <c r="BE209" s="230">
        <f>IF(N209="základní",J209,0)</f>
        <v>0</v>
      </c>
      <c r="BF209" s="230">
        <f>IF(N209="snížená",J209,0)</f>
        <v>0</v>
      </c>
      <c r="BG209" s="230">
        <f>IF(N209="zákl. přenesená",J209,0)</f>
        <v>0</v>
      </c>
      <c r="BH209" s="230">
        <f>IF(N209="sníž. přenesená",J209,0)</f>
        <v>0</v>
      </c>
      <c r="BI209" s="230">
        <f>IF(N209="nulová",J209,0)</f>
        <v>0</v>
      </c>
      <c r="BJ209" s="17" t="s">
        <v>86</v>
      </c>
      <c r="BK209" s="230">
        <f>ROUND(I209*H209,2)</f>
        <v>0</v>
      </c>
      <c r="BL209" s="17" t="s">
        <v>767</v>
      </c>
      <c r="BM209" s="229" t="s">
        <v>1244</v>
      </c>
    </row>
    <row r="210" s="2" customFormat="1" ht="16.5" customHeight="1">
      <c r="A210" s="38"/>
      <c r="B210" s="39"/>
      <c r="C210" s="273" t="s">
        <v>857</v>
      </c>
      <c r="D210" s="273" t="s">
        <v>616</v>
      </c>
      <c r="E210" s="274" t="s">
        <v>2756</v>
      </c>
      <c r="F210" s="275" t="s">
        <v>3640</v>
      </c>
      <c r="G210" s="276" t="s">
        <v>616</v>
      </c>
      <c r="H210" s="277">
        <v>100</v>
      </c>
      <c r="I210" s="278"/>
      <c r="J210" s="279">
        <f>ROUND(I210*H210,2)</f>
        <v>0</v>
      </c>
      <c r="K210" s="275" t="s">
        <v>1</v>
      </c>
      <c r="L210" s="280"/>
      <c r="M210" s="281" t="s">
        <v>1</v>
      </c>
      <c r="N210" s="282" t="s">
        <v>43</v>
      </c>
      <c r="O210" s="91"/>
      <c r="P210" s="227">
        <f>O210*H210</f>
        <v>0</v>
      </c>
      <c r="Q210" s="227">
        <v>0</v>
      </c>
      <c r="R210" s="227">
        <f>Q210*H210</f>
        <v>0</v>
      </c>
      <c r="S210" s="227">
        <v>0</v>
      </c>
      <c r="T210" s="228">
        <f>S210*H210</f>
        <v>0</v>
      </c>
      <c r="U210" s="38"/>
      <c r="V210" s="38"/>
      <c r="W210" s="38"/>
      <c r="X210" s="38"/>
      <c r="Y210" s="38"/>
      <c r="Z210" s="38"/>
      <c r="AA210" s="38"/>
      <c r="AB210" s="38"/>
      <c r="AC210" s="38"/>
      <c r="AD210" s="38"/>
      <c r="AE210" s="38"/>
      <c r="AR210" s="229" t="s">
        <v>1735</v>
      </c>
      <c r="AT210" s="229" t="s">
        <v>616</v>
      </c>
      <c r="AU210" s="229" t="s">
        <v>86</v>
      </c>
      <c r="AY210" s="17" t="s">
        <v>162</v>
      </c>
      <c r="BE210" s="230">
        <f>IF(N210="základní",J210,0)</f>
        <v>0</v>
      </c>
      <c r="BF210" s="230">
        <f>IF(N210="snížená",J210,0)</f>
        <v>0</v>
      </c>
      <c r="BG210" s="230">
        <f>IF(N210="zákl. přenesená",J210,0)</f>
        <v>0</v>
      </c>
      <c r="BH210" s="230">
        <f>IF(N210="sníž. přenesená",J210,0)</f>
        <v>0</v>
      </c>
      <c r="BI210" s="230">
        <f>IF(N210="nulová",J210,0)</f>
        <v>0</v>
      </c>
      <c r="BJ210" s="17" t="s">
        <v>86</v>
      </c>
      <c r="BK210" s="230">
        <f>ROUND(I210*H210,2)</f>
        <v>0</v>
      </c>
      <c r="BL210" s="17" t="s">
        <v>767</v>
      </c>
      <c r="BM210" s="229" t="s">
        <v>1253</v>
      </c>
    </row>
    <row r="211" s="2" customFormat="1" ht="16.5" customHeight="1">
      <c r="A211" s="38"/>
      <c r="B211" s="39"/>
      <c r="C211" s="218" t="s">
        <v>862</v>
      </c>
      <c r="D211" s="218" t="s">
        <v>165</v>
      </c>
      <c r="E211" s="219" t="s">
        <v>2757</v>
      </c>
      <c r="F211" s="220" t="s">
        <v>3641</v>
      </c>
      <c r="G211" s="221" t="s">
        <v>616</v>
      </c>
      <c r="H211" s="222">
        <v>20</v>
      </c>
      <c r="I211" s="223"/>
      <c r="J211" s="224">
        <f>ROUND(I211*H211,2)</f>
        <v>0</v>
      </c>
      <c r="K211" s="220" t="s">
        <v>1</v>
      </c>
      <c r="L211" s="44"/>
      <c r="M211" s="225" t="s">
        <v>1</v>
      </c>
      <c r="N211" s="226" t="s">
        <v>43</v>
      </c>
      <c r="O211" s="91"/>
      <c r="P211" s="227">
        <f>O211*H211</f>
        <v>0</v>
      </c>
      <c r="Q211" s="227">
        <v>0</v>
      </c>
      <c r="R211" s="227">
        <f>Q211*H211</f>
        <v>0</v>
      </c>
      <c r="S211" s="227">
        <v>0</v>
      </c>
      <c r="T211" s="228">
        <f>S211*H211</f>
        <v>0</v>
      </c>
      <c r="U211" s="38"/>
      <c r="V211" s="38"/>
      <c r="W211" s="38"/>
      <c r="X211" s="38"/>
      <c r="Y211" s="38"/>
      <c r="Z211" s="38"/>
      <c r="AA211" s="38"/>
      <c r="AB211" s="38"/>
      <c r="AC211" s="38"/>
      <c r="AD211" s="38"/>
      <c r="AE211" s="38"/>
      <c r="AR211" s="229" t="s">
        <v>767</v>
      </c>
      <c r="AT211" s="229" t="s">
        <v>165</v>
      </c>
      <c r="AU211" s="229" t="s">
        <v>86</v>
      </c>
      <c r="AY211" s="17" t="s">
        <v>162</v>
      </c>
      <c r="BE211" s="230">
        <f>IF(N211="základní",J211,0)</f>
        <v>0</v>
      </c>
      <c r="BF211" s="230">
        <f>IF(N211="snížená",J211,0)</f>
        <v>0</v>
      </c>
      <c r="BG211" s="230">
        <f>IF(N211="zákl. přenesená",J211,0)</f>
        <v>0</v>
      </c>
      <c r="BH211" s="230">
        <f>IF(N211="sníž. přenesená",J211,0)</f>
        <v>0</v>
      </c>
      <c r="BI211" s="230">
        <f>IF(N211="nulová",J211,0)</f>
        <v>0</v>
      </c>
      <c r="BJ211" s="17" t="s">
        <v>86</v>
      </c>
      <c r="BK211" s="230">
        <f>ROUND(I211*H211,2)</f>
        <v>0</v>
      </c>
      <c r="BL211" s="17" t="s">
        <v>767</v>
      </c>
      <c r="BM211" s="229" t="s">
        <v>1262</v>
      </c>
    </row>
    <row r="212" s="2" customFormat="1" ht="16.5" customHeight="1">
      <c r="A212" s="38"/>
      <c r="B212" s="39"/>
      <c r="C212" s="273" t="s">
        <v>871</v>
      </c>
      <c r="D212" s="273" t="s">
        <v>616</v>
      </c>
      <c r="E212" s="274" t="s">
        <v>2759</v>
      </c>
      <c r="F212" s="275" t="s">
        <v>3641</v>
      </c>
      <c r="G212" s="276" t="s">
        <v>616</v>
      </c>
      <c r="H212" s="277">
        <v>20</v>
      </c>
      <c r="I212" s="278"/>
      <c r="J212" s="279">
        <f>ROUND(I212*H212,2)</f>
        <v>0</v>
      </c>
      <c r="K212" s="275" t="s">
        <v>1</v>
      </c>
      <c r="L212" s="280"/>
      <c r="M212" s="281" t="s">
        <v>1</v>
      </c>
      <c r="N212" s="282" t="s">
        <v>43</v>
      </c>
      <c r="O212" s="91"/>
      <c r="P212" s="227">
        <f>O212*H212</f>
        <v>0</v>
      </c>
      <c r="Q212" s="227">
        <v>0</v>
      </c>
      <c r="R212" s="227">
        <f>Q212*H212</f>
        <v>0</v>
      </c>
      <c r="S212" s="227">
        <v>0</v>
      </c>
      <c r="T212" s="228">
        <f>S212*H212</f>
        <v>0</v>
      </c>
      <c r="U212" s="38"/>
      <c r="V212" s="38"/>
      <c r="W212" s="38"/>
      <c r="X212" s="38"/>
      <c r="Y212" s="38"/>
      <c r="Z212" s="38"/>
      <c r="AA212" s="38"/>
      <c r="AB212" s="38"/>
      <c r="AC212" s="38"/>
      <c r="AD212" s="38"/>
      <c r="AE212" s="38"/>
      <c r="AR212" s="229" t="s">
        <v>1735</v>
      </c>
      <c r="AT212" s="229" t="s">
        <v>616</v>
      </c>
      <c r="AU212" s="229" t="s">
        <v>86</v>
      </c>
      <c r="AY212" s="17" t="s">
        <v>162</v>
      </c>
      <c r="BE212" s="230">
        <f>IF(N212="základní",J212,0)</f>
        <v>0</v>
      </c>
      <c r="BF212" s="230">
        <f>IF(N212="snížená",J212,0)</f>
        <v>0</v>
      </c>
      <c r="BG212" s="230">
        <f>IF(N212="zákl. přenesená",J212,0)</f>
        <v>0</v>
      </c>
      <c r="BH212" s="230">
        <f>IF(N212="sníž. přenesená",J212,0)</f>
        <v>0</v>
      </c>
      <c r="BI212" s="230">
        <f>IF(N212="nulová",J212,0)</f>
        <v>0</v>
      </c>
      <c r="BJ212" s="17" t="s">
        <v>86</v>
      </c>
      <c r="BK212" s="230">
        <f>ROUND(I212*H212,2)</f>
        <v>0</v>
      </c>
      <c r="BL212" s="17" t="s">
        <v>767</v>
      </c>
      <c r="BM212" s="229" t="s">
        <v>1270</v>
      </c>
    </row>
    <row r="213" s="2" customFormat="1" ht="16.5" customHeight="1">
      <c r="A213" s="38"/>
      <c r="B213" s="39"/>
      <c r="C213" s="218" t="s">
        <v>876</v>
      </c>
      <c r="D213" s="218" t="s">
        <v>165</v>
      </c>
      <c r="E213" s="219" t="s">
        <v>2760</v>
      </c>
      <c r="F213" s="220" t="s">
        <v>3642</v>
      </c>
      <c r="G213" s="221" t="s">
        <v>616</v>
      </c>
      <c r="H213" s="222">
        <v>60</v>
      </c>
      <c r="I213" s="223"/>
      <c r="J213" s="224">
        <f>ROUND(I213*H213,2)</f>
        <v>0</v>
      </c>
      <c r="K213" s="220" t="s">
        <v>1</v>
      </c>
      <c r="L213" s="44"/>
      <c r="M213" s="225" t="s">
        <v>1</v>
      </c>
      <c r="N213" s="226" t="s">
        <v>43</v>
      </c>
      <c r="O213" s="91"/>
      <c r="P213" s="227">
        <f>O213*H213</f>
        <v>0</v>
      </c>
      <c r="Q213" s="227">
        <v>0</v>
      </c>
      <c r="R213" s="227">
        <f>Q213*H213</f>
        <v>0</v>
      </c>
      <c r="S213" s="227">
        <v>0</v>
      </c>
      <c r="T213" s="228">
        <f>S213*H213</f>
        <v>0</v>
      </c>
      <c r="U213" s="38"/>
      <c r="V213" s="38"/>
      <c r="W213" s="38"/>
      <c r="X213" s="38"/>
      <c r="Y213" s="38"/>
      <c r="Z213" s="38"/>
      <c r="AA213" s="38"/>
      <c r="AB213" s="38"/>
      <c r="AC213" s="38"/>
      <c r="AD213" s="38"/>
      <c r="AE213" s="38"/>
      <c r="AR213" s="229" t="s">
        <v>767</v>
      </c>
      <c r="AT213" s="229" t="s">
        <v>165</v>
      </c>
      <c r="AU213" s="229" t="s">
        <v>86</v>
      </c>
      <c r="AY213" s="17" t="s">
        <v>162</v>
      </c>
      <c r="BE213" s="230">
        <f>IF(N213="základní",J213,0)</f>
        <v>0</v>
      </c>
      <c r="BF213" s="230">
        <f>IF(N213="snížená",J213,0)</f>
        <v>0</v>
      </c>
      <c r="BG213" s="230">
        <f>IF(N213="zákl. přenesená",J213,0)</f>
        <v>0</v>
      </c>
      <c r="BH213" s="230">
        <f>IF(N213="sníž. přenesená",J213,0)</f>
        <v>0</v>
      </c>
      <c r="BI213" s="230">
        <f>IF(N213="nulová",J213,0)</f>
        <v>0</v>
      </c>
      <c r="BJ213" s="17" t="s">
        <v>86</v>
      </c>
      <c r="BK213" s="230">
        <f>ROUND(I213*H213,2)</f>
        <v>0</v>
      </c>
      <c r="BL213" s="17" t="s">
        <v>767</v>
      </c>
      <c r="BM213" s="229" t="s">
        <v>1278</v>
      </c>
    </row>
    <row r="214" s="2" customFormat="1" ht="16.5" customHeight="1">
      <c r="A214" s="38"/>
      <c r="B214" s="39"/>
      <c r="C214" s="273" t="s">
        <v>881</v>
      </c>
      <c r="D214" s="273" t="s">
        <v>616</v>
      </c>
      <c r="E214" s="274" t="s">
        <v>3643</v>
      </c>
      <c r="F214" s="275" t="s">
        <v>3642</v>
      </c>
      <c r="G214" s="276" t="s">
        <v>616</v>
      </c>
      <c r="H214" s="277">
        <v>60</v>
      </c>
      <c r="I214" s="278"/>
      <c r="J214" s="279">
        <f>ROUND(I214*H214,2)</f>
        <v>0</v>
      </c>
      <c r="K214" s="275" t="s">
        <v>1</v>
      </c>
      <c r="L214" s="280"/>
      <c r="M214" s="281" t="s">
        <v>1</v>
      </c>
      <c r="N214" s="282" t="s">
        <v>43</v>
      </c>
      <c r="O214" s="91"/>
      <c r="P214" s="227">
        <f>O214*H214</f>
        <v>0</v>
      </c>
      <c r="Q214" s="227">
        <v>0</v>
      </c>
      <c r="R214" s="227">
        <f>Q214*H214</f>
        <v>0</v>
      </c>
      <c r="S214" s="227">
        <v>0</v>
      </c>
      <c r="T214" s="228">
        <f>S214*H214</f>
        <v>0</v>
      </c>
      <c r="U214" s="38"/>
      <c r="V214" s="38"/>
      <c r="W214" s="38"/>
      <c r="X214" s="38"/>
      <c r="Y214" s="38"/>
      <c r="Z214" s="38"/>
      <c r="AA214" s="38"/>
      <c r="AB214" s="38"/>
      <c r="AC214" s="38"/>
      <c r="AD214" s="38"/>
      <c r="AE214" s="38"/>
      <c r="AR214" s="229" t="s">
        <v>1735</v>
      </c>
      <c r="AT214" s="229" t="s">
        <v>616</v>
      </c>
      <c r="AU214" s="229" t="s">
        <v>86</v>
      </c>
      <c r="AY214" s="17" t="s">
        <v>162</v>
      </c>
      <c r="BE214" s="230">
        <f>IF(N214="základní",J214,0)</f>
        <v>0</v>
      </c>
      <c r="BF214" s="230">
        <f>IF(N214="snížená",J214,0)</f>
        <v>0</v>
      </c>
      <c r="BG214" s="230">
        <f>IF(N214="zákl. přenesená",J214,0)</f>
        <v>0</v>
      </c>
      <c r="BH214" s="230">
        <f>IF(N214="sníž. přenesená",J214,0)</f>
        <v>0</v>
      </c>
      <c r="BI214" s="230">
        <f>IF(N214="nulová",J214,0)</f>
        <v>0</v>
      </c>
      <c r="BJ214" s="17" t="s">
        <v>86</v>
      </c>
      <c r="BK214" s="230">
        <f>ROUND(I214*H214,2)</f>
        <v>0</v>
      </c>
      <c r="BL214" s="17" t="s">
        <v>767</v>
      </c>
      <c r="BM214" s="229" t="s">
        <v>1287</v>
      </c>
    </row>
    <row r="215" s="2" customFormat="1" ht="16.5" customHeight="1">
      <c r="A215" s="38"/>
      <c r="B215" s="39"/>
      <c r="C215" s="218" t="s">
        <v>887</v>
      </c>
      <c r="D215" s="218" t="s">
        <v>165</v>
      </c>
      <c r="E215" s="219" t="s">
        <v>2763</v>
      </c>
      <c r="F215" s="220" t="s">
        <v>3644</v>
      </c>
      <c r="G215" s="221" t="s">
        <v>616</v>
      </c>
      <c r="H215" s="222">
        <v>160</v>
      </c>
      <c r="I215" s="223"/>
      <c r="J215" s="224">
        <f>ROUND(I215*H215,2)</f>
        <v>0</v>
      </c>
      <c r="K215" s="220" t="s">
        <v>1</v>
      </c>
      <c r="L215" s="44"/>
      <c r="M215" s="225" t="s">
        <v>1</v>
      </c>
      <c r="N215" s="226" t="s">
        <v>43</v>
      </c>
      <c r="O215" s="91"/>
      <c r="P215" s="227">
        <f>O215*H215</f>
        <v>0</v>
      </c>
      <c r="Q215" s="227">
        <v>0</v>
      </c>
      <c r="R215" s="227">
        <f>Q215*H215</f>
        <v>0</v>
      </c>
      <c r="S215" s="227">
        <v>0</v>
      </c>
      <c r="T215" s="228">
        <f>S215*H215</f>
        <v>0</v>
      </c>
      <c r="U215" s="38"/>
      <c r="V215" s="38"/>
      <c r="W215" s="38"/>
      <c r="X215" s="38"/>
      <c r="Y215" s="38"/>
      <c r="Z215" s="38"/>
      <c r="AA215" s="38"/>
      <c r="AB215" s="38"/>
      <c r="AC215" s="38"/>
      <c r="AD215" s="38"/>
      <c r="AE215" s="38"/>
      <c r="AR215" s="229" t="s">
        <v>767</v>
      </c>
      <c r="AT215" s="229" t="s">
        <v>165</v>
      </c>
      <c r="AU215" s="229" t="s">
        <v>86</v>
      </c>
      <c r="AY215" s="17" t="s">
        <v>162</v>
      </c>
      <c r="BE215" s="230">
        <f>IF(N215="základní",J215,0)</f>
        <v>0</v>
      </c>
      <c r="BF215" s="230">
        <f>IF(N215="snížená",J215,0)</f>
        <v>0</v>
      </c>
      <c r="BG215" s="230">
        <f>IF(N215="zákl. přenesená",J215,0)</f>
        <v>0</v>
      </c>
      <c r="BH215" s="230">
        <f>IF(N215="sníž. přenesená",J215,0)</f>
        <v>0</v>
      </c>
      <c r="BI215" s="230">
        <f>IF(N215="nulová",J215,0)</f>
        <v>0</v>
      </c>
      <c r="BJ215" s="17" t="s">
        <v>86</v>
      </c>
      <c r="BK215" s="230">
        <f>ROUND(I215*H215,2)</f>
        <v>0</v>
      </c>
      <c r="BL215" s="17" t="s">
        <v>767</v>
      </c>
      <c r="BM215" s="229" t="s">
        <v>1295</v>
      </c>
    </row>
    <row r="216" s="2" customFormat="1" ht="16.5" customHeight="1">
      <c r="A216" s="38"/>
      <c r="B216" s="39"/>
      <c r="C216" s="273" t="s">
        <v>893</v>
      </c>
      <c r="D216" s="273" t="s">
        <v>616</v>
      </c>
      <c r="E216" s="274" t="s">
        <v>3645</v>
      </c>
      <c r="F216" s="275" t="s">
        <v>3644</v>
      </c>
      <c r="G216" s="276" t="s">
        <v>616</v>
      </c>
      <c r="H216" s="277">
        <v>160</v>
      </c>
      <c r="I216" s="278"/>
      <c r="J216" s="279">
        <f>ROUND(I216*H216,2)</f>
        <v>0</v>
      </c>
      <c r="K216" s="275" t="s">
        <v>1</v>
      </c>
      <c r="L216" s="280"/>
      <c r="M216" s="281" t="s">
        <v>1</v>
      </c>
      <c r="N216" s="282" t="s">
        <v>43</v>
      </c>
      <c r="O216" s="91"/>
      <c r="P216" s="227">
        <f>O216*H216</f>
        <v>0</v>
      </c>
      <c r="Q216" s="227">
        <v>0</v>
      </c>
      <c r="R216" s="227">
        <f>Q216*H216</f>
        <v>0</v>
      </c>
      <c r="S216" s="227">
        <v>0</v>
      </c>
      <c r="T216" s="228">
        <f>S216*H216</f>
        <v>0</v>
      </c>
      <c r="U216" s="38"/>
      <c r="V216" s="38"/>
      <c r="W216" s="38"/>
      <c r="X216" s="38"/>
      <c r="Y216" s="38"/>
      <c r="Z216" s="38"/>
      <c r="AA216" s="38"/>
      <c r="AB216" s="38"/>
      <c r="AC216" s="38"/>
      <c r="AD216" s="38"/>
      <c r="AE216" s="38"/>
      <c r="AR216" s="229" t="s">
        <v>1735</v>
      </c>
      <c r="AT216" s="229" t="s">
        <v>616</v>
      </c>
      <c r="AU216" s="229" t="s">
        <v>86</v>
      </c>
      <c r="AY216" s="17" t="s">
        <v>162</v>
      </c>
      <c r="BE216" s="230">
        <f>IF(N216="základní",J216,0)</f>
        <v>0</v>
      </c>
      <c r="BF216" s="230">
        <f>IF(N216="snížená",J216,0)</f>
        <v>0</v>
      </c>
      <c r="BG216" s="230">
        <f>IF(N216="zákl. přenesená",J216,0)</f>
        <v>0</v>
      </c>
      <c r="BH216" s="230">
        <f>IF(N216="sníž. přenesená",J216,0)</f>
        <v>0</v>
      </c>
      <c r="BI216" s="230">
        <f>IF(N216="nulová",J216,0)</f>
        <v>0</v>
      </c>
      <c r="BJ216" s="17" t="s">
        <v>86</v>
      </c>
      <c r="BK216" s="230">
        <f>ROUND(I216*H216,2)</f>
        <v>0</v>
      </c>
      <c r="BL216" s="17" t="s">
        <v>767</v>
      </c>
      <c r="BM216" s="229" t="s">
        <v>1304</v>
      </c>
    </row>
    <row r="217" s="2" customFormat="1" ht="16.5" customHeight="1">
      <c r="A217" s="38"/>
      <c r="B217" s="39"/>
      <c r="C217" s="218" t="s">
        <v>897</v>
      </c>
      <c r="D217" s="218" t="s">
        <v>165</v>
      </c>
      <c r="E217" s="219" t="s">
        <v>2766</v>
      </c>
      <c r="F217" s="220" t="s">
        <v>3646</v>
      </c>
      <c r="G217" s="221" t="s">
        <v>616</v>
      </c>
      <c r="H217" s="222">
        <v>80</v>
      </c>
      <c r="I217" s="223"/>
      <c r="J217" s="224">
        <f>ROUND(I217*H217,2)</f>
        <v>0</v>
      </c>
      <c r="K217" s="220" t="s">
        <v>1</v>
      </c>
      <c r="L217" s="44"/>
      <c r="M217" s="225" t="s">
        <v>1</v>
      </c>
      <c r="N217" s="226" t="s">
        <v>43</v>
      </c>
      <c r="O217" s="91"/>
      <c r="P217" s="227">
        <f>O217*H217</f>
        <v>0</v>
      </c>
      <c r="Q217" s="227">
        <v>0</v>
      </c>
      <c r="R217" s="227">
        <f>Q217*H217</f>
        <v>0</v>
      </c>
      <c r="S217" s="227">
        <v>0</v>
      </c>
      <c r="T217" s="228">
        <f>S217*H217</f>
        <v>0</v>
      </c>
      <c r="U217" s="38"/>
      <c r="V217" s="38"/>
      <c r="W217" s="38"/>
      <c r="X217" s="38"/>
      <c r="Y217" s="38"/>
      <c r="Z217" s="38"/>
      <c r="AA217" s="38"/>
      <c r="AB217" s="38"/>
      <c r="AC217" s="38"/>
      <c r="AD217" s="38"/>
      <c r="AE217" s="38"/>
      <c r="AR217" s="229" t="s">
        <v>767</v>
      </c>
      <c r="AT217" s="229" t="s">
        <v>165</v>
      </c>
      <c r="AU217" s="229" t="s">
        <v>86</v>
      </c>
      <c r="AY217" s="17" t="s">
        <v>162</v>
      </c>
      <c r="BE217" s="230">
        <f>IF(N217="základní",J217,0)</f>
        <v>0</v>
      </c>
      <c r="BF217" s="230">
        <f>IF(N217="snížená",J217,0)</f>
        <v>0</v>
      </c>
      <c r="BG217" s="230">
        <f>IF(N217="zákl. přenesená",J217,0)</f>
        <v>0</v>
      </c>
      <c r="BH217" s="230">
        <f>IF(N217="sníž. přenesená",J217,0)</f>
        <v>0</v>
      </c>
      <c r="BI217" s="230">
        <f>IF(N217="nulová",J217,0)</f>
        <v>0</v>
      </c>
      <c r="BJ217" s="17" t="s">
        <v>86</v>
      </c>
      <c r="BK217" s="230">
        <f>ROUND(I217*H217,2)</f>
        <v>0</v>
      </c>
      <c r="BL217" s="17" t="s">
        <v>767</v>
      </c>
      <c r="BM217" s="229" t="s">
        <v>1314</v>
      </c>
    </row>
    <row r="218" s="2" customFormat="1" ht="16.5" customHeight="1">
      <c r="A218" s="38"/>
      <c r="B218" s="39"/>
      <c r="C218" s="273" t="s">
        <v>902</v>
      </c>
      <c r="D218" s="273" t="s">
        <v>616</v>
      </c>
      <c r="E218" s="274" t="s">
        <v>2768</v>
      </c>
      <c r="F218" s="275" t="s">
        <v>3646</v>
      </c>
      <c r="G218" s="276" t="s">
        <v>616</v>
      </c>
      <c r="H218" s="277">
        <v>80</v>
      </c>
      <c r="I218" s="278"/>
      <c r="J218" s="279">
        <f>ROUND(I218*H218,2)</f>
        <v>0</v>
      </c>
      <c r="K218" s="275" t="s">
        <v>1</v>
      </c>
      <c r="L218" s="280"/>
      <c r="M218" s="281" t="s">
        <v>1</v>
      </c>
      <c r="N218" s="282" t="s">
        <v>43</v>
      </c>
      <c r="O218" s="91"/>
      <c r="P218" s="227">
        <f>O218*H218</f>
        <v>0</v>
      </c>
      <c r="Q218" s="227">
        <v>0</v>
      </c>
      <c r="R218" s="227">
        <f>Q218*H218</f>
        <v>0</v>
      </c>
      <c r="S218" s="227">
        <v>0</v>
      </c>
      <c r="T218" s="228">
        <f>S218*H218</f>
        <v>0</v>
      </c>
      <c r="U218" s="38"/>
      <c r="V218" s="38"/>
      <c r="W218" s="38"/>
      <c r="X218" s="38"/>
      <c r="Y218" s="38"/>
      <c r="Z218" s="38"/>
      <c r="AA218" s="38"/>
      <c r="AB218" s="38"/>
      <c r="AC218" s="38"/>
      <c r="AD218" s="38"/>
      <c r="AE218" s="38"/>
      <c r="AR218" s="229" t="s">
        <v>1735</v>
      </c>
      <c r="AT218" s="229" t="s">
        <v>616</v>
      </c>
      <c r="AU218" s="229" t="s">
        <v>86</v>
      </c>
      <c r="AY218" s="17" t="s">
        <v>162</v>
      </c>
      <c r="BE218" s="230">
        <f>IF(N218="základní",J218,0)</f>
        <v>0</v>
      </c>
      <c r="BF218" s="230">
        <f>IF(N218="snížená",J218,0)</f>
        <v>0</v>
      </c>
      <c r="BG218" s="230">
        <f>IF(N218="zákl. přenesená",J218,0)</f>
        <v>0</v>
      </c>
      <c r="BH218" s="230">
        <f>IF(N218="sníž. přenesená",J218,0)</f>
        <v>0</v>
      </c>
      <c r="BI218" s="230">
        <f>IF(N218="nulová",J218,0)</f>
        <v>0</v>
      </c>
      <c r="BJ218" s="17" t="s">
        <v>86</v>
      </c>
      <c r="BK218" s="230">
        <f>ROUND(I218*H218,2)</f>
        <v>0</v>
      </c>
      <c r="BL218" s="17" t="s">
        <v>767</v>
      </c>
      <c r="BM218" s="229" t="s">
        <v>1322</v>
      </c>
    </row>
    <row r="219" s="2" customFormat="1" ht="16.5" customHeight="1">
      <c r="A219" s="38"/>
      <c r="B219" s="39"/>
      <c r="C219" s="218" t="s">
        <v>906</v>
      </c>
      <c r="D219" s="218" t="s">
        <v>165</v>
      </c>
      <c r="E219" s="219" t="s">
        <v>2769</v>
      </c>
      <c r="F219" s="220" t="s">
        <v>3647</v>
      </c>
      <c r="G219" s="221" t="s">
        <v>616</v>
      </c>
      <c r="H219" s="222">
        <v>25</v>
      </c>
      <c r="I219" s="223"/>
      <c r="J219" s="224">
        <f>ROUND(I219*H219,2)</f>
        <v>0</v>
      </c>
      <c r="K219" s="220" t="s">
        <v>1</v>
      </c>
      <c r="L219" s="44"/>
      <c r="M219" s="225" t="s">
        <v>1</v>
      </c>
      <c r="N219" s="226" t="s">
        <v>43</v>
      </c>
      <c r="O219" s="91"/>
      <c r="P219" s="227">
        <f>O219*H219</f>
        <v>0</v>
      </c>
      <c r="Q219" s="227">
        <v>0</v>
      </c>
      <c r="R219" s="227">
        <f>Q219*H219</f>
        <v>0</v>
      </c>
      <c r="S219" s="227">
        <v>0</v>
      </c>
      <c r="T219" s="228">
        <f>S219*H219</f>
        <v>0</v>
      </c>
      <c r="U219" s="38"/>
      <c r="V219" s="38"/>
      <c r="W219" s="38"/>
      <c r="X219" s="38"/>
      <c r="Y219" s="38"/>
      <c r="Z219" s="38"/>
      <c r="AA219" s="38"/>
      <c r="AB219" s="38"/>
      <c r="AC219" s="38"/>
      <c r="AD219" s="38"/>
      <c r="AE219" s="38"/>
      <c r="AR219" s="229" t="s">
        <v>767</v>
      </c>
      <c r="AT219" s="229" t="s">
        <v>165</v>
      </c>
      <c r="AU219" s="229" t="s">
        <v>86</v>
      </c>
      <c r="AY219" s="17" t="s">
        <v>162</v>
      </c>
      <c r="BE219" s="230">
        <f>IF(N219="základní",J219,0)</f>
        <v>0</v>
      </c>
      <c r="BF219" s="230">
        <f>IF(N219="snížená",J219,0)</f>
        <v>0</v>
      </c>
      <c r="BG219" s="230">
        <f>IF(N219="zákl. přenesená",J219,0)</f>
        <v>0</v>
      </c>
      <c r="BH219" s="230">
        <f>IF(N219="sníž. přenesená",J219,0)</f>
        <v>0</v>
      </c>
      <c r="BI219" s="230">
        <f>IF(N219="nulová",J219,0)</f>
        <v>0</v>
      </c>
      <c r="BJ219" s="17" t="s">
        <v>86</v>
      </c>
      <c r="BK219" s="230">
        <f>ROUND(I219*H219,2)</f>
        <v>0</v>
      </c>
      <c r="BL219" s="17" t="s">
        <v>767</v>
      </c>
      <c r="BM219" s="229" t="s">
        <v>1332</v>
      </c>
    </row>
    <row r="220" s="2" customFormat="1" ht="16.5" customHeight="1">
      <c r="A220" s="38"/>
      <c r="B220" s="39"/>
      <c r="C220" s="273" t="s">
        <v>912</v>
      </c>
      <c r="D220" s="273" t="s">
        <v>616</v>
      </c>
      <c r="E220" s="274" t="s">
        <v>2771</v>
      </c>
      <c r="F220" s="275" t="s">
        <v>3647</v>
      </c>
      <c r="G220" s="276" t="s">
        <v>616</v>
      </c>
      <c r="H220" s="277">
        <v>25</v>
      </c>
      <c r="I220" s="278"/>
      <c r="J220" s="279">
        <f>ROUND(I220*H220,2)</f>
        <v>0</v>
      </c>
      <c r="K220" s="275" t="s">
        <v>1</v>
      </c>
      <c r="L220" s="280"/>
      <c r="M220" s="281" t="s">
        <v>1</v>
      </c>
      <c r="N220" s="282" t="s">
        <v>43</v>
      </c>
      <c r="O220" s="91"/>
      <c r="P220" s="227">
        <f>O220*H220</f>
        <v>0</v>
      </c>
      <c r="Q220" s="227">
        <v>0</v>
      </c>
      <c r="R220" s="227">
        <f>Q220*H220</f>
        <v>0</v>
      </c>
      <c r="S220" s="227">
        <v>0</v>
      </c>
      <c r="T220" s="228">
        <f>S220*H220</f>
        <v>0</v>
      </c>
      <c r="U220" s="38"/>
      <c r="V220" s="38"/>
      <c r="W220" s="38"/>
      <c r="X220" s="38"/>
      <c r="Y220" s="38"/>
      <c r="Z220" s="38"/>
      <c r="AA220" s="38"/>
      <c r="AB220" s="38"/>
      <c r="AC220" s="38"/>
      <c r="AD220" s="38"/>
      <c r="AE220" s="38"/>
      <c r="AR220" s="229" t="s">
        <v>1735</v>
      </c>
      <c r="AT220" s="229" t="s">
        <v>616</v>
      </c>
      <c r="AU220" s="229" t="s">
        <v>86</v>
      </c>
      <c r="AY220" s="17" t="s">
        <v>162</v>
      </c>
      <c r="BE220" s="230">
        <f>IF(N220="základní",J220,0)</f>
        <v>0</v>
      </c>
      <c r="BF220" s="230">
        <f>IF(N220="snížená",J220,0)</f>
        <v>0</v>
      </c>
      <c r="BG220" s="230">
        <f>IF(N220="zákl. přenesená",J220,0)</f>
        <v>0</v>
      </c>
      <c r="BH220" s="230">
        <f>IF(N220="sníž. přenesená",J220,0)</f>
        <v>0</v>
      </c>
      <c r="BI220" s="230">
        <f>IF(N220="nulová",J220,0)</f>
        <v>0</v>
      </c>
      <c r="BJ220" s="17" t="s">
        <v>86</v>
      </c>
      <c r="BK220" s="230">
        <f>ROUND(I220*H220,2)</f>
        <v>0</v>
      </c>
      <c r="BL220" s="17" t="s">
        <v>767</v>
      </c>
      <c r="BM220" s="229" t="s">
        <v>1340</v>
      </c>
    </row>
    <row r="221" s="2" customFormat="1" ht="16.5" customHeight="1">
      <c r="A221" s="38"/>
      <c r="B221" s="39"/>
      <c r="C221" s="218" t="s">
        <v>917</v>
      </c>
      <c r="D221" s="218" t="s">
        <v>165</v>
      </c>
      <c r="E221" s="219" t="s">
        <v>2772</v>
      </c>
      <c r="F221" s="220" t="s">
        <v>3647</v>
      </c>
      <c r="G221" s="221" t="s">
        <v>616</v>
      </c>
      <c r="H221" s="222">
        <v>12</v>
      </c>
      <c r="I221" s="223"/>
      <c r="J221" s="224">
        <f>ROUND(I221*H221,2)</f>
        <v>0</v>
      </c>
      <c r="K221" s="220" t="s">
        <v>1</v>
      </c>
      <c r="L221" s="44"/>
      <c r="M221" s="225" t="s">
        <v>1</v>
      </c>
      <c r="N221" s="226" t="s">
        <v>43</v>
      </c>
      <c r="O221" s="91"/>
      <c r="P221" s="227">
        <f>O221*H221</f>
        <v>0</v>
      </c>
      <c r="Q221" s="227">
        <v>0</v>
      </c>
      <c r="R221" s="227">
        <f>Q221*H221</f>
        <v>0</v>
      </c>
      <c r="S221" s="227">
        <v>0</v>
      </c>
      <c r="T221" s="228">
        <f>S221*H221</f>
        <v>0</v>
      </c>
      <c r="U221" s="38"/>
      <c r="V221" s="38"/>
      <c r="W221" s="38"/>
      <c r="X221" s="38"/>
      <c r="Y221" s="38"/>
      <c r="Z221" s="38"/>
      <c r="AA221" s="38"/>
      <c r="AB221" s="38"/>
      <c r="AC221" s="38"/>
      <c r="AD221" s="38"/>
      <c r="AE221" s="38"/>
      <c r="AR221" s="229" t="s">
        <v>767</v>
      </c>
      <c r="AT221" s="229" t="s">
        <v>165</v>
      </c>
      <c r="AU221" s="229" t="s">
        <v>86</v>
      </c>
      <c r="AY221" s="17" t="s">
        <v>162</v>
      </c>
      <c r="BE221" s="230">
        <f>IF(N221="základní",J221,0)</f>
        <v>0</v>
      </c>
      <c r="BF221" s="230">
        <f>IF(N221="snížená",J221,0)</f>
        <v>0</v>
      </c>
      <c r="BG221" s="230">
        <f>IF(N221="zákl. přenesená",J221,0)</f>
        <v>0</v>
      </c>
      <c r="BH221" s="230">
        <f>IF(N221="sníž. přenesená",J221,0)</f>
        <v>0</v>
      </c>
      <c r="BI221" s="230">
        <f>IF(N221="nulová",J221,0)</f>
        <v>0</v>
      </c>
      <c r="BJ221" s="17" t="s">
        <v>86</v>
      </c>
      <c r="BK221" s="230">
        <f>ROUND(I221*H221,2)</f>
        <v>0</v>
      </c>
      <c r="BL221" s="17" t="s">
        <v>767</v>
      </c>
      <c r="BM221" s="229" t="s">
        <v>1350</v>
      </c>
    </row>
    <row r="222" s="2" customFormat="1" ht="16.5" customHeight="1">
      <c r="A222" s="38"/>
      <c r="B222" s="39"/>
      <c r="C222" s="273" t="s">
        <v>921</v>
      </c>
      <c r="D222" s="273" t="s">
        <v>616</v>
      </c>
      <c r="E222" s="274" t="s">
        <v>2774</v>
      </c>
      <c r="F222" s="275" t="s">
        <v>3647</v>
      </c>
      <c r="G222" s="276" t="s">
        <v>616</v>
      </c>
      <c r="H222" s="277">
        <v>12</v>
      </c>
      <c r="I222" s="278"/>
      <c r="J222" s="279">
        <f>ROUND(I222*H222,2)</f>
        <v>0</v>
      </c>
      <c r="K222" s="275" t="s">
        <v>1</v>
      </c>
      <c r="L222" s="280"/>
      <c r="M222" s="281" t="s">
        <v>1</v>
      </c>
      <c r="N222" s="282" t="s">
        <v>43</v>
      </c>
      <c r="O222" s="91"/>
      <c r="P222" s="227">
        <f>O222*H222</f>
        <v>0</v>
      </c>
      <c r="Q222" s="227">
        <v>0</v>
      </c>
      <c r="R222" s="227">
        <f>Q222*H222</f>
        <v>0</v>
      </c>
      <c r="S222" s="227">
        <v>0</v>
      </c>
      <c r="T222" s="228">
        <f>S222*H222</f>
        <v>0</v>
      </c>
      <c r="U222" s="38"/>
      <c r="V222" s="38"/>
      <c r="W222" s="38"/>
      <c r="X222" s="38"/>
      <c r="Y222" s="38"/>
      <c r="Z222" s="38"/>
      <c r="AA222" s="38"/>
      <c r="AB222" s="38"/>
      <c r="AC222" s="38"/>
      <c r="AD222" s="38"/>
      <c r="AE222" s="38"/>
      <c r="AR222" s="229" t="s">
        <v>1735</v>
      </c>
      <c r="AT222" s="229" t="s">
        <v>616</v>
      </c>
      <c r="AU222" s="229" t="s">
        <v>86</v>
      </c>
      <c r="AY222" s="17" t="s">
        <v>162</v>
      </c>
      <c r="BE222" s="230">
        <f>IF(N222="základní",J222,0)</f>
        <v>0</v>
      </c>
      <c r="BF222" s="230">
        <f>IF(N222="snížená",J222,0)</f>
        <v>0</v>
      </c>
      <c r="BG222" s="230">
        <f>IF(N222="zákl. přenesená",J222,0)</f>
        <v>0</v>
      </c>
      <c r="BH222" s="230">
        <f>IF(N222="sníž. přenesená",J222,0)</f>
        <v>0</v>
      </c>
      <c r="BI222" s="230">
        <f>IF(N222="nulová",J222,0)</f>
        <v>0</v>
      </c>
      <c r="BJ222" s="17" t="s">
        <v>86</v>
      </c>
      <c r="BK222" s="230">
        <f>ROUND(I222*H222,2)</f>
        <v>0</v>
      </c>
      <c r="BL222" s="17" t="s">
        <v>767</v>
      </c>
      <c r="BM222" s="229" t="s">
        <v>1363</v>
      </c>
    </row>
    <row r="223" s="2" customFormat="1" ht="16.5" customHeight="1">
      <c r="A223" s="38"/>
      <c r="B223" s="39"/>
      <c r="C223" s="218" t="s">
        <v>927</v>
      </c>
      <c r="D223" s="218" t="s">
        <v>165</v>
      </c>
      <c r="E223" s="219" t="s">
        <v>3648</v>
      </c>
      <c r="F223" s="220" t="s">
        <v>3649</v>
      </c>
      <c r="G223" s="221" t="s">
        <v>1677</v>
      </c>
      <c r="H223" s="222">
        <v>20</v>
      </c>
      <c r="I223" s="223"/>
      <c r="J223" s="224">
        <f>ROUND(I223*H223,2)</f>
        <v>0</v>
      </c>
      <c r="K223" s="220" t="s">
        <v>1</v>
      </c>
      <c r="L223" s="44"/>
      <c r="M223" s="225" t="s">
        <v>1</v>
      </c>
      <c r="N223" s="226" t="s">
        <v>43</v>
      </c>
      <c r="O223" s="91"/>
      <c r="P223" s="227">
        <f>O223*H223</f>
        <v>0</v>
      </c>
      <c r="Q223" s="227">
        <v>0</v>
      </c>
      <c r="R223" s="227">
        <f>Q223*H223</f>
        <v>0</v>
      </c>
      <c r="S223" s="227">
        <v>0</v>
      </c>
      <c r="T223" s="228">
        <f>S223*H223</f>
        <v>0</v>
      </c>
      <c r="U223" s="38"/>
      <c r="V223" s="38"/>
      <c r="W223" s="38"/>
      <c r="X223" s="38"/>
      <c r="Y223" s="38"/>
      <c r="Z223" s="38"/>
      <c r="AA223" s="38"/>
      <c r="AB223" s="38"/>
      <c r="AC223" s="38"/>
      <c r="AD223" s="38"/>
      <c r="AE223" s="38"/>
      <c r="AR223" s="229" t="s">
        <v>767</v>
      </c>
      <c r="AT223" s="229" t="s">
        <v>165</v>
      </c>
      <c r="AU223" s="229" t="s">
        <v>86</v>
      </c>
      <c r="AY223" s="17" t="s">
        <v>162</v>
      </c>
      <c r="BE223" s="230">
        <f>IF(N223="základní",J223,0)</f>
        <v>0</v>
      </c>
      <c r="BF223" s="230">
        <f>IF(N223="snížená",J223,0)</f>
        <v>0</v>
      </c>
      <c r="BG223" s="230">
        <f>IF(N223="zákl. přenesená",J223,0)</f>
        <v>0</v>
      </c>
      <c r="BH223" s="230">
        <f>IF(N223="sníž. přenesená",J223,0)</f>
        <v>0</v>
      </c>
      <c r="BI223" s="230">
        <f>IF(N223="nulová",J223,0)</f>
        <v>0</v>
      </c>
      <c r="BJ223" s="17" t="s">
        <v>86</v>
      </c>
      <c r="BK223" s="230">
        <f>ROUND(I223*H223,2)</f>
        <v>0</v>
      </c>
      <c r="BL223" s="17" t="s">
        <v>767</v>
      </c>
      <c r="BM223" s="229" t="s">
        <v>1374</v>
      </c>
    </row>
    <row r="224" s="2" customFormat="1" ht="16.5" customHeight="1">
      <c r="A224" s="38"/>
      <c r="B224" s="39"/>
      <c r="C224" s="273" t="s">
        <v>933</v>
      </c>
      <c r="D224" s="273" t="s">
        <v>616</v>
      </c>
      <c r="E224" s="274" t="s">
        <v>2777</v>
      </c>
      <c r="F224" s="275" t="s">
        <v>3649</v>
      </c>
      <c r="G224" s="276" t="s">
        <v>1677</v>
      </c>
      <c r="H224" s="277">
        <v>20</v>
      </c>
      <c r="I224" s="278"/>
      <c r="J224" s="279">
        <f>ROUND(I224*H224,2)</f>
        <v>0</v>
      </c>
      <c r="K224" s="275" t="s">
        <v>1</v>
      </c>
      <c r="L224" s="280"/>
      <c r="M224" s="281" t="s">
        <v>1</v>
      </c>
      <c r="N224" s="282" t="s">
        <v>43</v>
      </c>
      <c r="O224" s="91"/>
      <c r="P224" s="227">
        <f>O224*H224</f>
        <v>0</v>
      </c>
      <c r="Q224" s="227">
        <v>0</v>
      </c>
      <c r="R224" s="227">
        <f>Q224*H224</f>
        <v>0</v>
      </c>
      <c r="S224" s="227">
        <v>0</v>
      </c>
      <c r="T224" s="228">
        <f>S224*H224</f>
        <v>0</v>
      </c>
      <c r="U224" s="38"/>
      <c r="V224" s="38"/>
      <c r="W224" s="38"/>
      <c r="X224" s="38"/>
      <c r="Y224" s="38"/>
      <c r="Z224" s="38"/>
      <c r="AA224" s="38"/>
      <c r="AB224" s="38"/>
      <c r="AC224" s="38"/>
      <c r="AD224" s="38"/>
      <c r="AE224" s="38"/>
      <c r="AR224" s="229" t="s">
        <v>1735</v>
      </c>
      <c r="AT224" s="229" t="s">
        <v>616</v>
      </c>
      <c r="AU224" s="229" t="s">
        <v>86</v>
      </c>
      <c r="AY224" s="17" t="s">
        <v>162</v>
      </c>
      <c r="BE224" s="230">
        <f>IF(N224="základní",J224,0)</f>
        <v>0</v>
      </c>
      <c r="BF224" s="230">
        <f>IF(N224="snížená",J224,0)</f>
        <v>0</v>
      </c>
      <c r="BG224" s="230">
        <f>IF(N224="zákl. přenesená",J224,0)</f>
        <v>0</v>
      </c>
      <c r="BH224" s="230">
        <f>IF(N224="sníž. přenesená",J224,0)</f>
        <v>0</v>
      </c>
      <c r="BI224" s="230">
        <f>IF(N224="nulová",J224,0)</f>
        <v>0</v>
      </c>
      <c r="BJ224" s="17" t="s">
        <v>86</v>
      </c>
      <c r="BK224" s="230">
        <f>ROUND(I224*H224,2)</f>
        <v>0</v>
      </c>
      <c r="BL224" s="17" t="s">
        <v>767</v>
      </c>
      <c r="BM224" s="229" t="s">
        <v>1384</v>
      </c>
    </row>
    <row r="225" s="2" customFormat="1" ht="21.75" customHeight="1">
      <c r="A225" s="38"/>
      <c r="B225" s="39"/>
      <c r="C225" s="218" t="s">
        <v>938</v>
      </c>
      <c r="D225" s="218" t="s">
        <v>165</v>
      </c>
      <c r="E225" s="219" t="s">
        <v>2778</v>
      </c>
      <c r="F225" s="220" t="s">
        <v>3650</v>
      </c>
      <c r="G225" s="221" t="s">
        <v>1677</v>
      </c>
      <c r="H225" s="222">
        <v>4</v>
      </c>
      <c r="I225" s="223"/>
      <c r="J225" s="224">
        <f>ROUND(I225*H225,2)</f>
        <v>0</v>
      </c>
      <c r="K225" s="220" t="s">
        <v>1</v>
      </c>
      <c r="L225" s="44"/>
      <c r="M225" s="225" t="s">
        <v>1</v>
      </c>
      <c r="N225" s="226" t="s">
        <v>43</v>
      </c>
      <c r="O225" s="91"/>
      <c r="P225" s="227">
        <f>O225*H225</f>
        <v>0</v>
      </c>
      <c r="Q225" s="227">
        <v>0</v>
      </c>
      <c r="R225" s="227">
        <f>Q225*H225</f>
        <v>0</v>
      </c>
      <c r="S225" s="227">
        <v>0</v>
      </c>
      <c r="T225" s="228">
        <f>S225*H225</f>
        <v>0</v>
      </c>
      <c r="U225" s="38"/>
      <c r="V225" s="38"/>
      <c r="W225" s="38"/>
      <c r="X225" s="38"/>
      <c r="Y225" s="38"/>
      <c r="Z225" s="38"/>
      <c r="AA225" s="38"/>
      <c r="AB225" s="38"/>
      <c r="AC225" s="38"/>
      <c r="AD225" s="38"/>
      <c r="AE225" s="38"/>
      <c r="AR225" s="229" t="s">
        <v>767</v>
      </c>
      <c r="AT225" s="229" t="s">
        <v>165</v>
      </c>
      <c r="AU225" s="229" t="s">
        <v>86</v>
      </c>
      <c r="AY225" s="17" t="s">
        <v>162</v>
      </c>
      <c r="BE225" s="230">
        <f>IF(N225="základní",J225,0)</f>
        <v>0</v>
      </c>
      <c r="BF225" s="230">
        <f>IF(N225="snížená",J225,0)</f>
        <v>0</v>
      </c>
      <c r="BG225" s="230">
        <f>IF(N225="zákl. přenesená",J225,0)</f>
        <v>0</v>
      </c>
      <c r="BH225" s="230">
        <f>IF(N225="sníž. přenesená",J225,0)</f>
        <v>0</v>
      </c>
      <c r="BI225" s="230">
        <f>IF(N225="nulová",J225,0)</f>
        <v>0</v>
      </c>
      <c r="BJ225" s="17" t="s">
        <v>86</v>
      </c>
      <c r="BK225" s="230">
        <f>ROUND(I225*H225,2)</f>
        <v>0</v>
      </c>
      <c r="BL225" s="17" t="s">
        <v>767</v>
      </c>
      <c r="BM225" s="229" t="s">
        <v>1393</v>
      </c>
    </row>
    <row r="226" s="2" customFormat="1" ht="21.75" customHeight="1">
      <c r="A226" s="38"/>
      <c r="B226" s="39"/>
      <c r="C226" s="273" t="s">
        <v>944</v>
      </c>
      <c r="D226" s="273" t="s">
        <v>616</v>
      </c>
      <c r="E226" s="274" t="s">
        <v>2780</v>
      </c>
      <c r="F226" s="275" t="s">
        <v>3650</v>
      </c>
      <c r="G226" s="276" t="s">
        <v>1677</v>
      </c>
      <c r="H226" s="277">
        <v>4</v>
      </c>
      <c r="I226" s="278"/>
      <c r="J226" s="279">
        <f>ROUND(I226*H226,2)</f>
        <v>0</v>
      </c>
      <c r="K226" s="275" t="s">
        <v>1</v>
      </c>
      <c r="L226" s="280"/>
      <c r="M226" s="281" t="s">
        <v>1</v>
      </c>
      <c r="N226" s="282" t="s">
        <v>43</v>
      </c>
      <c r="O226" s="91"/>
      <c r="P226" s="227">
        <f>O226*H226</f>
        <v>0</v>
      </c>
      <c r="Q226" s="227">
        <v>0</v>
      </c>
      <c r="R226" s="227">
        <f>Q226*H226</f>
        <v>0</v>
      </c>
      <c r="S226" s="227">
        <v>0</v>
      </c>
      <c r="T226" s="228">
        <f>S226*H226</f>
        <v>0</v>
      </c>
      <c r="U226" s="38"/>
      <c r="V226" s="38"/>
      <c r="W226" s="38"/>
      <c r="X226" s="38"/>
      <c r="Y226" s="38"/>
      <c r="Z226" s="38"/>
      <c r="AA226" s="38"/>
      <c r="AB226" s="38"/>
      <c r="AC226" s="38"/>
      <c r="AD226" s="38"/>
      <c r="AE226" s="38"/>
      <c r="AR226" s="229" t="s">
        <v>1735</v>
      </c>
      <c r="AT226" s="229" t="s">
        <v>616</v>
      </c>
      <c r="AU226" s="229" t="s">
        <v>86</v>
      </c>
      <c r="AY226" s="17" t="s">
        <v>162</v>
      </c>
      <c r="BE226" s="230">
        <f>IF(N226="základní",J226,0)</f>
        <v>0</v>
      </c>
      <c r="BF226" s="230">
        <f>IF(N226="snížená",J226,0)</f>
        <v>0</v>
      </c>
      <c r="BG226" s="230">
        <f>IF(N226="zákl. přenesená",J226,0)</f>
        <v>0</v>
      </c>
      <c r="BH226" s="230">
        <f>IF(N226="sníž. přenesená",J226,0)</f>
        <v>0</v>
      </c>
      <c r="BI226" s="230">
        <f>IF(N226="nulová",J226,0)</f>
        <v>0</v>
      </c>
      <c r="BJ226" s="17" t="s">
        <v>86</v>
      </c>
      <c r="BK226" s="230">
        <f>ROUND(I226*H226,2)</f>
        <v>0</v>
      </c>
      <c r="BL226" s="17" t="s">
        <v>767</v>
      </c>
      <c r="BM226" s="229" t="s">
        <v>1404</v>
      </c>
    </row>
    <row r="227" s="2" customFormat="1" ht="24.15" customHeight="1">
      <c r="A227" s="38"/>
      <c r="B227" s="39"/>
      <c r="C227" s="218" t="s">
        <v>950</v>
      </c>
      <c r="D227" s="218" t="s">
        <v>165</v>
      </c>
      <c r="E227" s="219" t="s">
        <v>3651</v>
      </c>
      <c r="F227" s="220" t="s">
        <v>3652</v>
      </c>
      <c r="G227" s="221" t="s">
        <v>2994</v>
      </c>
      <c r="H227" s="222">
        <v>1</v>
      </c>
      <c r="I227" s="223"/>
      <c r="J227" s="224">
        <f>ROUND(I227*H227,2)</f>
        <v>0</v>
      </c>
      <c r="K227" s="220" t="s">
        <v>1</v>
      </c>
      <c r="L227" s="44"/>
      <c r="M227" s="225" t="s">
        <v>1</v>
      </c>
      <c r="N227" s="226" t="s">
        <v>43</v>
      </c>
      <c r="O227" s="91"/>
      <c r="P227" s="227">
        <f>O227*H227</f>
        <v>0</v>
      </c>
      <c r="Q227" s="227">
        <v>0</v>
      </c>
      <c r="R227" s="227">
        <f>Q227*H227</f>
        <v>0</v>
      </c>
      <c r="S227" s="227">
        <v>0</v>
      </c>
      <c r="T227" s="228">
        <f>S227*H227</f>
        <v>0</v>
      </c>
      <c r="U227" s="38"/>
      <c r="V227" s="38"/>
      <c r="W227" s="38"/>
      <c r="X227" s="38"/>
      <c r="Y227" s="38"/>
      <c r="Z227" s="38"/>
      <c r="AA227" s="38"/>
      <c r="AB227" s="38"/>
      <c r="AC227" s="38"/>
      <c r="AD227" s="38"/>
      <c r="AE227" s="38"/>
      <c r="AR227" s="229" t="s">
        <v>767</v>
      </c>
      <c r="AT227" s="229" t="s">
        <v>165</v>
      </c>
      <c r="AU227" s="229" t="s">
        <v>86</v>
      </c>
      <c r="AY227" s="17" t="s">
        <v>162</v>
      </c>
      <c r="BE227" s="230">
        <f>IF(N227="základní",J227,0)</f>
        <v>0</v>
      </c>
      <c r="BF227" s="230">
        <f>IF(N227="snížená",J227,0)</f>
        <v>0</v>
      </c>
      <c r="BG227" s="230">
        <f>IF(N227="zákl. přenesená",J227,0)</f>
        <v>0</v>
      </c>
      <c r="BH227" s="230">
        <f>IF(N227="sníž. přenesená",J227,0)</f>
        <v>0</v>
      </c>
      <c r="BI227" s="230">
        <f>IF(N227="nulová",J227,0)</f>
        <v>0</v>
      </c>
      <c r="BJ227" s="17" t="s">
        <v>86</v>
      </c>
      <c r="BK227" s="230">
        <f>ROUND(I227*H227,2)</f>
        <v>0</v>
      </c>
      <c r="BL227" s="17" t="s">
        <v>767</v>
      </c>
      <c r="BM227" s="229" t="s">
        <v>1415</v>
      </c>
    </row>
    <row r="228" s="2" customFormat="1" ht="24.15" customHeight="1">
      <c r="A228" s="38"/>
      <c r="B228" s="39"/>
      <c r="C228" s="273" t="s">
        <v>955</v>
      </c>
      <c r="D228" s="273" t="s">
        <v>616</v>
      </c>
      <c r="E228" s="274" t="s">
        <v>3653</v>
      </c>
      <c r="F228" s="275" t="s">
        <v>3652</v>
      </c>
      <c r="G228" s="276" t="s">
        <v>2994</v>
      </c>
      <c r="H228" s="277">
        <v>1</v>
      </c>
      <c r="I228" s="278"/>
      <c r="J228" s="279">
        <f>ROUND(I228*H228,2)</f>
        <v>0</v>
      </c>
      <c r="K228" s="275" t="s">
        <v>1</v>
      </c>
      <c r="L228" s="280"/>
      <c r="M228" s="281" t="s">
        <v>1</v>
      </c>
      <c r="N228" s="282" t="s">
        <v>43</v>
      </c>
      <c r="O228" s="91"/>
      <c r="P228" s="227">
        <f>O228*H228</f>
        <v>0</v>
      </c>
      <c r="Q228" s="227">
        <v>0</v>
      </c>
      <c r="R228" s="227">
        <f>Q228*H228</f>
        <v>0</v>
      </c>
      <c r="S228" s="227">
        <v>0</v>
      </c>
      <c r="T228" s="228">
        <f>S228*H228</f>
        <v>0</v>
      </c>
      <c r="U228" s="38"/>
      <c r="V228" s="38"/>
      <c r="W228" s="38"/>
      <c r="X228" s="38"/>
      <c r="Y228" s="38"/>
      <c r="Z228" s="38"/>
      <c r="AA228" s="38"/>
      <c r="AB228" s="38"/>
      <c r="AC228" s="38"/>
      <c r="AD228" s="38"/>
      <c r="AE228" s="38"/>
      <c r="AR228" s="229" t="s">
        <v>1735</v>
      </c>
      <c r="AT228" s="229" t="s">
        <v>616</v>
      </c>
      <c r="AU228" s="229" t="s">
        <v>86</v>
      </c>
      <c r="AY228" s="17" t="s">
        <v>162</v>
      </c>
      <c r="BE228" s="230">
        <f>IF(N228="základní",J228,0)</f>
        <v>0</v>
      </c>
      <c r="BF228" s="230">
        <f>IF(N228="snížená",J228,0)</f>
        <v>0</v>
      </c>
      <c r="BG228" s="230">
        <f>IF(N228="zákl. přenesená",J228,0)</f>
        <v>0</v>
      </c>
      <c r="BH228" s="230">
        <f>IF(N228="sníž. přenesená",J228,0)</f>
        <v>0</v>
      </c>
      <c r="BI228" s="230">
        <f>IF(N228="nulová",J228,0)</f>
        <v>0</v>
      </c>
      <c r="BJ228" s="17" t="s">
        <v>86</v>
      </c>
      <c r="BK228" s="230">
        <f>ROUND(I228*H228,2)</f>
        <v>0</v>
      </c>
      <c r="BL228" s="17" t="s">
        <v>767</v>
      </c>
      <c r="BM228" s="229" t="s">
        <v>1423</v>
      </c>
    </row>
    <row r="229" s="2" customFormat="1" ht="16.5" customHeight="1">
      <c r="A229" s="38"/>
      <c r="B229" s="39"/>
      <c r="C229" s="218" t="s">
        <v>959</v>
      </c>
      <c r="D229" s="218" t="s">
        <v>165</v>
      </c>
      <c r="E229" s="219" t="s">
        <v>2784</v>
      </c>
      <c r="F229" s="220" t="s">
        <v>3654</v>
      </c>
      <c r="G229" s="221" t="s">
        <v>2994</v>
      </c>
      <c r="H229" s="222">
        <v>1</v>
      </c>
      <c r="I229" s="223"/>
      <c r="J229" s="224">
        <f>ROUND(I229*H229,2)</f>
        <v>0</v>
      </c>
      <c r="K229" s="220" t="s">
        <v>1</v>
      </c>
      <c r="L229" s="44"/>
      <c r="M229" s="225" t="s">
        <v>1</v>
      </c>
      <c r="N229" s="226" t="s">
        <v>43</v>
      </c>
      <c r="O229" s="91"/>
      <c r="P229" s="227">
        <f>O229*H229</f>
        <v>0</v>
      </c>
      <c r="Q229" s="227">
        <v>0</v>
      </c>
      <c r="R229" s="227">
        <f>Q229*H229</f>
        <v>0</v>
      </c>
      <c r="S229" s="227">
        <v>0</v>
      </c>
      <c r="T229" s="228">
        <f>S229*H229</f>
        <v>0</v>
      </c>
      <c r="U229" s="38"/>
      <c r="V229" s="38"/>
      <c r="W229" s="38"/>
      <c r="X229" s="38"/>
      <c r="Y229" s="38"/>
      <c r="Z229" s="38"/>
      <c r="AA229" s="38"/>
      <c r="AB229" s="38"/>
      <c r="AC229" s="38"/>
      <c r="AD229" s="38"/>
      <c r="AE229" s="38"/>
      <c r="AR229" s="229" t="s">
        <v>767</v>
      </c>
      <c r="AT229" s="229" t="s">
        <v>165</v>
      </c>
      <c r="AU229" s="229" t="s">
        <v>86</v>
      </c>
      <c r="AY229" s="17" t="s">
        <v>162</v>
      </c>
      <c r="BE229" s="230">
        <f>IF(N229="základní",J229,0)</f>
        <v>0</v>
      </c>
      <c r="BF229" s="230">
        <f>IF(N229="snížená",J229,0)</f>
        <v>0</v>
      </c>
      <c r="BG229" s="230">
        <f>IF(N229="zákl. přenesená",J229,0)</f>
        <v>0</v>
      </c>
      <c r="BH229" s="230">
        <f>IF(N229="sníž. přenesená",J229,0)</f>
        <v>0</v>
      </c>
      <c r="BI229" s="230">
        <f>IF(N229="nulová",J229,0)</f>
        <v>0</v>
      </c>
      <c r="BJ229" s="17" t="s">
        <v>86</v>
      </c>
      <c r="BK229" s="230">
        <f>ROUND(I229*H229,2)</f>
        <v>0</v>
      </c>
      <c r="BL229" s="17" t="s">
        <v>767</v>
      </c>
      <c r="BM229" s="229" t="s">
        <v>1431</v>
      </c>
    </row>
    <row r="230" s="2" customFormat="1" ht="16.5" customHeight="1">
      <c r="A230" s="38"/>
      <c r="B230" s="39"/>
      <c r="C230" s="218" t="s">
        <v>963</v>
      </c>
      <c r="D230" s="218" t="s">
        <v>165</v>
      </c>
      <c r="E230" s="219" t="s">
        <v>2787</v>
      </c>
      <c r="F230" s="220" t="s">
        <v>3655</v>
      </c>
      <c r="G230" s="221" t="s">
        <v>2862</v>
      </c>
      <c r="H230" s="222">
        <v>16</v>
      </c>
      <c r="I230" s="223"/>
      <c r="J230" s="224">
        <f>ROUND(I230*H230,2)</f>
        <v>0</v>
      </c>
      <c r="K230" s="220" t="s">
        <v>1</v>
      </c>
      <c r="L230" s="44"/>
      <c r="M230" s="225" t="s">
        <v>1</v>
      </c>
      <c r="N230" s="226" t="s">
        <v>43</v>
      </c>
      <c r="O230" s="91"/>
      <c r="P230" s="227">
        <f>O230*H230</f>
        <v>0</v>
      </c>
      <c r="Q230" s="227">
        <v>0</v>
      </c>
      <c r="R230" s="227">
        <f>Q230*H230</f>
        <v>0</v>
      </c>
      <c r="S230" s="227">
        <v>0</v>
      </c>
      <c r="T230" s="228">
        <f>S230*H230</f>
        <v>0</v>
      </c>
      <c r="U230" s="38"/>
      <c r="V230" s="38"/>
      <c r="W230" s="38"/>
      <c r="X230" s="38"/>
      <c r="Y230" s="38"/>
      <c r="Z230" s="38"/>
      <c r="AA230" s="38"/>
      <c r="AB230" s="38"/>
      <c r="AC230" s="38"/>
      <c r="AD230" s="38"/>
      <c r="AE230" s="38"/>
      <c r="AR230" s="229" t="s">
        <v>767</v>
      </c>
      <c r="AT230" s="229" t="s">
        <v>165</v>
      </c>
      <c r="AU230" s="229" t="s">
        <v>86</v>
      </c>
      <c r="AY230" s="17" t="s">
        <v>162</v>
      </c>
      <c r="BE230" s="230">
        <f>IF(N230="základní",J230,0)</f>
        <v>0</v>
      </c>
      <c r="BF230" s="230">
        <f>IF(N230="snížená",J230,0)</f>
        <v>0</v>
      </c>
      <c r="BG230" s="230">
        <f>IF(N230="zákl. přenesená",J230,0)</f>
        <v>0</v>
      </c>
      <c r="BH230" s="230">
        <f>IF(N230="sníž. přenesená",J230,0)</f>
        <v>0</v>
      </c>
      <c r="BI230" s="230">
        <f>IF(N230="nulová",J230,0)</f>
        <v>0</v>
      </c>
      <c r="BJ230" s="17" t="s">
        <v>86</v>
      </c>
      <c r="BK230" s="230">
        <f>ROUND(I230*H230,2)</f>
        <v>0</v>
      </c>
      <c r="BL230" s="17" t="s">
        <v>767</v>
      </c>
      <c r="BM230" s="229" t="s">
        <v>1440</v>
      </c>
    </row>
    <row r="231" s="2" customFormat="1" ht="16.5" customHeight="1">
      <c r="A231" s="38"/>
      <c r="B231" s="39"/>
      <c r="C231" s="218" t="s">
        <v>967</v>
      </c>
      <c r="D231" s="218" t="s">
        <v>165</v>
      </c>
      <c r="E231" s="219" t="s">
        <v>3656</v>
      </c>
      <c r="F231" s="220" t="s">
        <v>3657</v>
      </c>
      <c r="G231" s="221" t="s">
        <v>2862</v>
      </c>
      <c r="H231" s="222">
        <v>50</v>
      </c>
      <c r="I231" s="223"/>
      <c r="J231" s="224">
        <f>ROUND(I231*H231,2)</f>
        <v>0</v>
      </c>
      <c r="K231" s="220" t="s">
        <v>1</v>
      </c>
      <c r="L231" s="44"/>
      <c r="M231" s="225" t="s">
        <v>1</v>
      </c>
      <c r="N231" s="226" t="s">
        <v>43</v>
      </c>
      <c r="O231" s="91"/>
      <c r="P231" s="227">
        <f>O231*H231</f>
        <v>0</v>
      </c>
      <c r="Q231" s="227">
        <v>0</v>
      </c>
      <c r="R231" s="227">
        <f>Q231*H231</f>
        <v>0</v>
      </c>
      <c r="S231" s="227">
        <v>0</v>
      </c>
      <c r="T231" s="228">
        <f>S231*H231</f>
        <v>0</v>
      </c>
      <c r="U231" s="38"/>
      <c r="V231" s="38"/>
      <c r="W231" s="38"/>
      <c r="X231" s="38"/>
      <c r="Y231" s="38"/>
      <c r="Z231" s="38"/>
      <c r="AA231" s="38"/>
      <c r="AB231" s="38"/>
      <c r="AC231" s="38"/>
      <c r="AD231" s="38"/>
      <c r="AE231" s="38"/>
      <c r="AR231" s="229" t="s">
        <v>767</v>
      </c>
      <c r="AT231" s="229" t="s">
        <v>165</v>
      </c>
      <c r="AU231" s="229" t="s">
        <v>86</v>
      </c>
      <c r="AY231" s="17" t="s">
        <v>162</v>
      </c>
      <c r="BE231" s="230">
        <f>IF(N231="základní",J231,0)</f>
        <v>0</v>
      </c>
      <c r="BF231" s="230">
        <f>IF(N231="snížená",J231,0)</f>
        <v>0</v>
      </c>
      <c r="BG231" s="230">
        <f>IF(N231="zákl. přenesená",J231,0)</f>
        <v>0</v>
      </c>
      <c r="BH231" s="230">
        <f>IF(N231="sníž. přenesená",J231,0)</f>
        <v>0</v>
      </c>
      <c r="BI231" s="230">
        <f>IF(N231="nulová",J231,0)</f>
        <v>0</v>
      </c>
      <c r="BJ231" s="17" t="s">
        <v>86</v>
      </c>
      <c r="BK231" s="230">
        <f>ROUND(I231*H231,2)</f>
        <v>0</v>
      </c>
      <c r="BL231" s="17" t="s">
        <v>767</v>
      </c>
      <c r="BM231" s="229" t="s">
        <v>1450</v>
      </c>
    </row>
    <row r="232" s="12" customFormat="1" ht="22.8" customHeight="1">
      <c r="A232" s="12"/>
      <c r="B232" s="202"/>
      <c r="C232" s="203"/>
      <c r="D232" s="204" t="s">
        <v>77</v>
      </c>
      <c r="E232" s="216" t="s">
        <v>2198</v>
      </c>
      <c r="F232" s="216" t="s">
        <v>3658</v>
      </c>
      <c r="G232" s="203"/>
      <c r="H232" s="203"/>
      <c r="I232" s="206"/>
      <c r="J232" s="217">
        <f>BK232</f>
        <v>0</v>
      </c>
      <c r="K232" s="203"/>
      <c r="L232" s="208"/>
      <c r="M232" s="284"/>
      <c r="N232" s="285"/>
      <c r="O232" s="285"/>
      <c r="P232" s="286">
        <v>0</v>
      </c>
      <c r="Q232" s="285"/>
      <c r="R232" s="286">
        <v>0</v>
      </c>
      <c r="S232" s="285"/>
      <c r="T232" s="287">
        <v>0</v>
      </c>
      <c r="U232" s="12"/>
      <c r="V232" s="12"/>
      <c r="W232" s="12"/>
      <c r="X232" s="12"/>
      <c r="Y232" s="12"/>
      <c r="Z232" s="12"/>
      <c r="AA232" s="12"/>
      <c r="AB232" s="12"/>
      <c r="AC232" s="12"/>
      <c r="AD232" s="12"/>
      <c r="AE232" s="12"/>
      <c r="AR232" s="213" t="s">
        <v>182</v>
      </c>
      <c r="AT232" s="214" t="s">
        <v>77</v>
      </c>
      <c r="AU232" s="214" t="s">
        <v>86</v>
      </c>
      <c r="AY232" s="213" t="s">
        <v>162</v>
      </c>
      <c r="BK232" s="215">
        <v>0</v>
      </c>
    </row>
    <row r="233" s="2" customFormat="1" ht="6.96" customHeight="1">
      <c r="A233" s="38"/>
      <c r="B233" s="66"/>
      <c r="C233" s="67"/>
      <c r="D233" s="67"/>
      <c r="E233" s="67"/>
      <c r="F233" s="67"/>
      <c r="G233" s="67"/>
      <c r="H233" s="67"/>
      <c r="I233" s="67"/>
      <c r="J233" s="67"/>
      <c r="K233" s="67"/>
      <c r="L233" s="44"/>
      <c r="M233" s="38"/>
      <c r="O233" s="38"/>
      <c r="P233" s="38"/>
      <c r="Q233" s="38"/>
      <c r="R233" s="38"/>
      <c r="S233" s="38"/>
      <c r="T233" s="38"/>
      <c r="U233" s="38"/>
      <c r="V233" s="38"/>
      <c r="W233" s="38"/>
      <c r="X233" s="38"/>
      <c r="Y233" s="38"/>
      <c r="Z233" s="38"/>
      <c r="AA233" s="38"/>
      <c r="AB233" s="38"/>
      <c r="AC233" s="38"/>
      <c r="AD233" s="38"/>
      <c r="AE233" s="38"/>
    </row>
  </sheetData>
  <sheetProtection sheet="1" autoFilter="0" formatColumns="0" formatRows="0" objects="1" scenarios="1" spinCount="100000" saltValue="RBWMhAm+vYMr5wzn47zKTwc17y9VN7aRiwfebVDj69UeOEya5hohkx9JeH99axDeZFsTkZzUlqWFz2rGtGmegQ==" hashValue="FQsjkUJPlmQBrh6ulEyjzz5HJq9Q32I0s0oPaPXoYiVqRGNyNIKcoD3bHAw8aYNUepy3tC7hTNggmfaSTXuqSA==" algorithmName="SHA-512" password="CC35"/>
  <autoFilter ref="C122:K232"/>
  <mergeCells count="9">
    <mergeCell ref="E7:H7"/>
    <mergeCell ref="E9:H9"/>
    <mergeCell ref="E18:H18"/>
    <mergeCell ref="E27:H27"/>
    <mergeCell ref="E85:H85"/>
    <mergeCell ref="E87:H87"/>
    <mergeCell ref="E113:H113"/>
    <mergeCell ref="E115:H11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109</v>
      </c>
    </row>
    <row r="3" s="1" customFormat="1" ht="6.96" customHeight="1">
      <c r="B3" s="136"/>
      <c r="C3" s="137"/>
      <c r="D3" s="137"/>
      <c r="E3" s="137"/>
      <c r="F3" s="137"/>
      <c r="G3" s="137"/>
      <c r="H3" s="137"/>
      <c r="I3" s="137"/>
      <c r="J3" s="137"/>
      <c r="K3" s="137"/>
      <c r="L3" s="20"/>
      <c r="AT3" s="17" t="s">
        <v>88</v>
      </c>
    </row>
    <row r="4" s="1" customFormat="1" ht="24.96" customHeight="1">
      <c r="B4" s="20"/>
      <c r="D4" s="138" t="s">
        <v>128</v>
      </c>
      <c r="L4" s="20"/>
      <c r="M4" s="139" t="s">
        <v>10</v>
      </c>
      <c r="AT4" s="17" t="s">
        <v>4</v>
      </c>
    </row>
    <row r="5" s="1" customFormat="1" ht="6.96" customHeight="1">
      <c r="B5" s="20"/>
      <c r="L5" s="20"/>
    </row>
    <row r="6" s="1" customFormat="1" ht="12" customHeight="1">
      <c r="B6" s="20"/>
      <c r="D6" s="140" t="s">
        <v>16</v>
      </c>
      <c r="L6" s="20"/>
    </row>
    <row r="7" s="1" customFormat="1" ht="26.25" customHeight="1">
      <c r="B7" s="20"/>
      <c r="E7" s="141" t="str">
        <f>'Rekapitulace stavby'!K6</f>
        <v>STAVEBNÍ ÚPRAVY HASIČSKÉ ZBROJNICE HEŘMANICE - SLEZSKÁ OSTRAVA</v>
      </c>
      <c r="F7" s="140"/>
      <c r="G7" s="140"/>
      <c r="H7" s="140"/>
      <c r="L7" s="20"/>
    </row>
    <row r="8" s="2" customFormat="1" ht="12" customHeight="1">
      <c r="A8" s="38"/>
      <c r="B8" s="44"/>
      <c r="C8" s="38"/>
      <c r="D8" s="140" t="s">
        <v>129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42" t="s">
        <v>3659</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40" t="s">
        <v>18</v>
      </c>
      <c r="E11" s="38"/>
      <c r="F11" s="143" t="s">
        <v>1</v>
      </c>
      <c r="G11" s="38"/>
      <c r="H11" s="38"/>
      <c r="I11" s="140" t="s">
        <v>19</v>
      </c>
      <c r="J11" s="143" t="s">
        <v>1</v>
      </c>
      <c r="K11" s="38"/>
      <c r="L11" s="63"/>
      <c r="S11" s="38"/>
      <c r="T11" s="38"/>
      <c r="U11" s="38"/>
      <c r="V11" s="38"/>
      <c r="W11" s="38"/>
      <c r="X11" s="38"/>
      <c r="Y11" s="38"/>
      <c r="Z11" s="38"/>
      <c r="AA11" s="38"/>
      <c r="AB11" s="38"/>
      <c r="AC11" s="38"/>
      <c r="AD11" s="38"/>
      <c r="AE11" s="38"/>
    </row>
    <row r="12" s="2" customFormat="1" ht="12" customHeight="1">
      <c r="A12" s="38"/>
      <c r="B12" s="44"/>
      <c r="C12" s="38"/>
      <c r="D12" s="140" t="s">
        <v>20</v>
      </c>
      <c r="E12" s="38"/>
      <c r="F12" s="143" t="s">
        <v>21</v>
      </c>
      <c r="G12" s="38"/>
      <c r="H12" s="38"/>
      <c r="I12" s="140" t="s">
        <v>22</v>
      </c>
      <c r="J12" s="144" t="str">
        <f>'Rekapitulace stavby'!AN8</f>
        <v>10. 8. 2023</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40" t="s">
        <v>24</v>
      </c>
      <c r="E14" s="38"/>
      <c r="F14" s="38"/>
      <c r="G14" s="38"/>
      <c r="H14" s="38"/>
      <c r="I14" s="140" t="s">
        <v>25</v>
      </c>
      <c r="J14" s="143"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3" t="s">
        <v>26</v>
      </c>
      <c r="F15" s="38"/>
      <c r="G15" s="38"/>
      <c r="H15" s="38"/>
      <c r="I15" s="140" t="s">
        <v>27</v>
      </c>
      <c r="J15" s="143"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40" t="s">
        <v>28</v>
      </c>
      <c r="E17" s="38"/>
      <c r="F17" s="38"/>
      <c r="G17" s="38"/>
      <c r="H17" s="38"/>
      <c r="I17" s="140"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3"/>
      <c r="G18" s="143"/>
      <c r="H18" s="143"/>
      <c r="I18" s="140" t="s">
        <v>27</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40" t="s">
        <v>30</v>
      </c>
      <c r="E20" s="38"/>
      <c r="F20" s="38"/>
      <c r="G20" s="38"/>
      <c r="H20" s="38"/>
      <c r="I20" s="140" t="s">
        <v>25</v>
      </c>
      <c r="J20" s="143" t="s">
        <v>31</v>
      </c>
      <c r="K20" s="38"/>
      <c r="L20" s="63"/>
      <c r="S20" s="38"/>
      <c r="T20" s="38"/>
      <c r="U20" s="38"/>
      <c r="V20" s="38"/>
      <c r="W20" s="38"/>
      <c r="X20" s="38"/>
      <c r="Y20" s="38"/>
      <c r="Z20" s="38"/>
      <c r="AA20" s="38"/>
      <c r="AB20" s="38"/>
      <c r="AC20" s="38"/>
      <c r="AD20" s="38"/>
      <c r="AE20" s="38"/>
    </row>
    <row r="21" s="2" customFormat="1" ht="18" customHeight="1">
      <c r="A21" s="38"/>
      <c r="B21" s="44"/>
      <c r="C21" s="38"/>
      <c r="D21" s="38"/>
      <c r="E21" s="143" t="s">
        <v>32</v>
      </c>
      <c r="F21" s="38"/>
      <c r="G21" s="38"/>
      <c r="H21" s="38"/>
      <c r="I21" s="140" t="s">
        <v>27</v>
      </c>
      <c r="J21" s="143" t="s">
        <v>33</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40" t="s">
        <v>35</v>
      </c>
      <c r="E23" s="38"/>
      <c r="F23" s="38"/>
      <c r="G23" s="38"/>
      <c r="H23" s="38"/>
      <c r="I23" s="140" t="s">
        <v>25</v>
      </c>
      <c r="J23" s="143" t="s">
        <v>31</v>
      </c>
      <c r="K23" s="38"/>
      <c r="L23" s="63"/>
      <c r="S23" s="38"/>
      <c r="T23" s="38"/>
      <c r="U23" s="38"/>
      <c r="V23" s="38"/>
      <c r="W23" s="38"/>
      <c r="X23" s="38"/>
      <c r="Y23" s="38"/>
      <c r="Z23" s="38"/>
      <c r="AA23" s="38"/>
      <c r="AB23" s="38"/>
      <c r="AC23" s="38"/>
      <c r="AD23" s="38"/>
      <c r="AE23" s="38"/>
    </row>
    <row r="24" s="2" customFormat="1" ht="18" customHeight="1">
      <c r="A24" s="38"/>
      <c r="B24" s="44"/>
      <c r="C24" s="38"/>
      <c r="D24" s="38"/>
      <c r="E24" s="143" t="s">
        <v>36</v>
      </c>
      <c r="F24" s="38"/>
      <c r="G24" s="38"/>
      <c r="H24" s="38"/>
      <c r="I24" s="140" t="s">
        <v>27</v>
      </c>
      <c r="J24" s="143" t="s">
        <v>33</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40"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5"/>
      <c r="B27" s="146"/>
      <c r="C27" s="145"/>
      <c r="D27" s="145"/>
      <c r="E27" s="147" t="s">
        <v>1</v>
      </c>
      <c r="F27" s="147"/>
      <c r="G27" s="147"/>
      <c r="H27" s="147"/>
      <c r="I27" s="145"/>
      <c r="J27" s="145"/>
      <c r="K27" s="145"/>
      <c r="L27" s="148"/>
      <c r="S27" s="145"/>
      <c r="T27" s="145"/>
      <c r="U27" s="145"/>
      <c r="V27" s="145"/>
      <c r="W27" s="145"/>
      <c r="X27" s="145"/>
      <c r="Y27" s="145"/>
      <c r="Z27" s="145"/>
      <c r="AA27" s="145"/>
      <c r="AB27" s="145"/>
      <c r="AC27" s="145"/>
      <c r="AD27" s="145"/>
      <c r="AE27" s="145"/>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9"/>
      <c r="E29" s="149"/>
      <c r="F29" s="149"/>
      <c r="G29" s="149"/>
      <c r="H29" s="149"/>
      <c r="I29" s="149"/>
      <c r="J29" s="149"/>
      <c r="K29" s="149"/>
      <c r="L29" s="63"/>
      <c r="S29" s="38"/>
      <c r="T29" s="38"/>
      <c r="U29" s="38"/>
      <c r="V29" s="38"/>
      <c r="W29" s="38"/>
      <c r="X29" s="38"/>
      <c r="Y29" s="38"/>
      <c r="Z29" s="38"/>
      <c r="AA29" s="38"/>
      <c r="AB29" s="38"/>
      <c r="AC29" s="38"/>
      <c r="AD29" s="38"/>
      <c r="AE29" s="38"/>
    </row>
    <row r="30" s="2" customFormat="1" ht="25.44" customHeight="1">
      <c r="A30" s="38"/>
      <c r="B30" s="44"/>
      <c r="C30" s="38"/>
      <c r="D30" s="150" t="s">
        <v>38</v>
      </c>
      <c r="E30" s="38"/>
      <c r="F30" s="38"/>
      <c r="G30" s="38"/>
      <c r="H30" s="38"/>
      <c r="I30" s="38"/>
      <c r="J30" s="151">
        <f>ROUND(J125, 2)</f>
        <v>0</v>
      </c>
      <c r="K30" s="38"/>
      <c r="L30" s="63"/>
      <c r="S30" s="38"/>
      <c r="T30" s="38"/>
      <c r="U30" s="38"/>
      <c r="V30" s="38"/>
      <c r="W30" s="38"/>
      <c r="X30" s="38"/>
      <c r="Y30" s="38"/>
      <c r="Z30" s="38"/>
      <c r="AA30" s="38"/>
      <c r="AB30" s="38"/>
      <c r="AC30" s="38"/>
      <c r="AD30" s="38"/>
      <c r="AE30" s="38"/>
    </row>
    <row r="31" s="2" customFormat="1" ht="6.96" customHeight="1">
      <c r="A31" s="38"/>
      <c r="B31" s="44"/>
      <c r="C31" s="38"/>
      <c r="D31" s="149"/>
      <c r="E31" s="149"/>
      <c r="F31" s="149"/>
      <c r="G31" s="149"/>
      <c r="H31" s="149"/>
      <c r="I31" s="149"/>
      <c r="J31" s="149"/>
      <c r="K31" s="149"/>
      <c r="L31" s="63"/>
      <c r="S31" s="38"/>
      <c r="T31" s="38"/>
      <c r="U31" s="38"/>
      <c r="V31" s="38"/>
      <c r="W31" s="38"/>
      <c r="X31" s="38"/>
      <c r="Y31" s="38"/>
      <c r="Z31" s="38"/>
      <c r="AA31" s="38"/>
      <c r="AB31" s="38"/>
      <c r="AC31" s="38"/>
      <c r="AD31" s="38"/>
      <c r="AE31" s="38"/>
    </row>
    <row r="32" s="2" customFormat="1" ht="14.4" customHeight="1">
      <c r="A32" s="38"/>
      <c r="B32" s="44"/>
      <c r="C32" s="38"/>
      <c r="D32" s="38"/>
      <c r="E32" s="38"/>
      <c r="F32" s="152" t="s">
        <v>40</v>
      </c>
      <c r="G32" s="38"/>
      <c r="H32" s="38"/>
      <c r="I32" s="152" t="s">
        <v>39</v>
      </c>
      <c r="J32" s="152" t="s">
        <v>41</v>
      </c>
      <c r="K32" s="38"/>
      <c r="L32" s="63"/>
      <c r="S32" s="38"/>
      <c r="T32" s="38"/>
      <c r="U32" s="38"/>
      <c r="V32" s="38"/>
      <c r="W32" s="38"/>
      <c r="X32" s="38"/>
      <c r="Y32" s="38"/>
      <c r="Z32" s="38"/>
      <c r="AA32" s="38"/>
      <c r="AB32" s="38"/>
      <c r="AC32" s="38"/>
      <c r="AD32" s="38"/>
      <c r="AE32" s="38"/>
    </row>
    <row r="33" s="2" customFormat="1" ht="14.4" customHeight="1">
      <c r="A33" s="38"/>
      <c r="B33" s="44"/>
      <c r="C33" s="38"/>
      <c r="D33" s="153" t="s">
        <v>42</v>
      </c>
      <c r="E33" s="140" t="s">
        <v>43</v>
      </c>
      <c r="F33" s="154">
        <f>ROUND((SUM(BE125:BE297)),  2)</f>
        <v>0</v>
      </c>
      <c r="G33" s="38"/>
      <c r="H33" s="38"/>
      <c r="I33" s="155">
        <v>0.20999999999999999</v>
      </c>
      <c r="J33" s="154">
        <f>ROUND(((SUM(BE125:BE297))*I33),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40" t="s">
        <v>44</v>
      </c>
      <c r="F34" s="154">
        <f>ROUND((SUM(BF125:BF297)),  2)</f>
        <v>0</v>
      </c>
      <c r="G34" s="38"/>
      <c r="H34" s="38"/>
      <c r="I34" s="155">
        <v>0.14999999999999999</v>
      </c>
      <c r="J34" s="154">
        <f>ROUND(((SUM(BF125:BF297))*I34),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40" t="s">
        <v>45</v>
      </c>
      <c r="F35" s="154">
        <f>ROUND((SUM(BG125:BG297)),  2)</f>
        <v>0</v>
      </c>
      <c r="G35" s="38"/>
      <c r="H35" s="38"/>
      <c r="I35" s="155">
        <v>0.20999999999999999</v>
      </c>
      <c r="J35" s="154">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40" t="s">
        <v>46</v>
      </c>
      <c r="F36" s="154">
        <f>ROUND((SUM(BH125:BH297)),  2)</f>
        <v>0</v>
      </c>
      <c r="G36" s="38"/>
      <c r="H36" s="38"/>
      <c r="I36" s="155">
        <v>0.14999999999999999</v>
      </c>
      <c r="J36" s="154">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40" t="s">
        <v>47</v>
      </c>
      <c r="F37" s="154">
        <f>ROUND((SUM(BI125:BI297)),  2)</f>
        <v>0</v>
      </c>
      <c r="G37" s="38"/>
      <c r="H37" s="38"/>
      <c r="I37" s="155">
        <v>0</v>
      </c>
      <c r="J37" s="154">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6"/>
      <c r="D39" s="157" t="s">
        <v>48</v>
      </c>
      <c r="E39" s="158"/>
      <c r="F39" s="158"/>
      <c r="G39" s="159" t="s">
        <v>49</v>
      </c>
      <c r="H39" s="160" t="s">
        <v>50</v>
      </c>
      <c r="I39" s="158"/>
      <c r="J39" s="161">
        <f>SUM(J30:J37)</f>
        <v>0</v>
      </c>
      <c r="K39" s="162"/>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63" t="s">
        <v>51</v>
      </c>
      <c r="E50" s="164"/>
      <c r="F50" s="164"/>
      <c r="G50" s="163" t="s">
        <v>52</v>
      </c>
      <c r="H50" s="164"/>
      <c r="I50" s="164"/>
      <c r="J50" s="164"/>
      <c r="K50" s="164"/>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5" t="s">
        <v>53</v>
      </c>
      <c r="E61" s="166"/>
      <c r="F61" s="167" t="s">
        <v>54</v>
      </c>
      <c r="G61" s="165" t="s">
        <v>53</v>
      </c>
      <c r="H61" s="166"/>
      <c r="I61" s="166"/>
      <c r="J61" s="168" t="s">
        <v>54</v>
      </c>
      <c r="K61" s="166"/>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63" t="s">
        <v>55</v>
      </c>
      <c r="E65" s="169"/>
      <c r="F65" s="169"/>
      <c r="G65" s="163" t="s">
        <v>56</v>
      </c>
      <c r="H65" s="169"/>
      <c r="I65" s="169"/>
      <c r="J65" s="169"/>
      <c r="K65" s="169"/>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5" t="s">
        <v>53</v>
      </c>
      <c r="E76" s="166"/>
      <c r="F76" s="167" t="s">
        <v>54</v>
      </c>
      <c r="G76" s="165" t="s">
        <v>53</v>
      </c>
      <c r="H76" s="166"/>
      <c r="I76" s="166"/>
      <c r="J76" s="168" t="s">
        <v>54</v>
      </c>
      <c r="K76" s="166"/>
      <c r="L76" s="63"/>
      <c r="S76" s="38"/>
      <c r="T76" s="38"/>
      <c r="U76" s="38"/>
      <c r="V76" s="38"/>
      <c r="W76" s="38"/>
      <c r="X76" s="38"/>
      <c r="Y76" s="38"/>
      <c r="Z76" s="38"/>
      <c r="AA76" s="38"/>
      <c r="AB76" s="38"/>
      <c r="AC76" s="38"/>
      <c r="AD76" s="38"/>
      <c r="AE76" s="38"/>
    </row>
    <row r="77" s="2" customFormat="1" ht="14.4" customHeight="1">
      <c r="A77" s="38"/>
      <c r="B77" s="170"/>
      <c r="C77" s="171"/>
      <c r="D77" s="171"/>
      <c r="E77" s="171"/>
      <c r="F77" s="171"/>
      <c r="G77" s="171"/>
      <c r="H77" s="171"/>
      <c r="I77" s="171"/>
      <c r="J77" s="171"/>
      <c r="K77" s="171"/>
      <c r="L77" s="63"/>
      <c r="S77" s="38"/>
      <c r="T77" s="38"/>
      <c r="U77" s="38"/>
      <c r="V77" s="38"/>
      <c r="W77" s="38"/>
      <c r="X77" s="38"/>
      <c r="Y77" s="38"/>
      <c r="Z77" s="38"/>
      <c r="AA77" s="38"/>
      <c r="AB77" s="38"/>
      <c r="AC77" s="38"/>
      <c r="AD77" s="38"/>
      <c r="AE77" s="38"/>
    </row>
    <row r="81" hidden="1" s="2" customFormat="1" ht="6.96" customHeight="1">
      <c r="A81" s="38"/>
      <c r="B81" s="172"/>
      <c r="C81" s="173"/>
      <c r="D81" s="173"/>
      <c r="E81" s="173"/>
      <c r="F81" s="173"/>
      <c r="G81" s="173"/>
      <c r="H81" s="173"/>
      <c r="I81" s="173"/>
      <c r="J81" s="173"/>
      <c r="K81" s="173"/>
      <c r="L81" s="63"/>
      <c r="S81" s="38"/>
      <c r="T81" s="38"/>
      <c r="U81" s="38"/>
      <c r="V81" s="38"/>
      <c r="W81" s="38"/>
      <c r="X81" s="38"/>
      <c r="Y81" s="38"/>
      <c r="Z81" s="38"/>
      <c r="AA81" s="38"/>
      <c r="AB81" s="38"/>
      <c r="AC81" s="38"/>
      <c r="AD81" s="38"/>
      <c r="AE81" s="38"/>
    </row>
    <row r="82" hidden="1" s="2" customFormat="1" ht="24.96" customHeight="1">
      <c r="A82" s="38"/>
      <c r="B82" s="39"/>
      <c r="C82" s="23" t="s">
        <v>131</v>
      </c>
      <c r="D82" s="40"/>
      <c r="E82" s="40"/>
      <c r="F82" s="40"/>
      <c r="G82" s="40"/>
      <c r="H82" s="40"/>
      <c r="I82" s="40"/>
      <c r="J82" s="40"/>
      <c r="K82" s="40"/>
      <c r="L82" s="63"/>
      <c r="S82" s="38"/>
      <c r="T82" s="38"/>
      <c r="U82" s="38"/>
      <c r="V82" s="38"/>
      <c r="W82" s="38"/>
      <c r="X82" s="38"/>
      <c r="Y82" s="38"/>
      <c r="Z82" s="38"/>
      <c r="AA82" s="38"/>
      <c r="AB82" s="38"/>
      <c r="AC82" s="38"/>
      <c r="AD82" s="38"/>
      <c r="AE82" s="38"/>
    </row>
    <row r="83" hidden="1"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hidden="1"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hidden="1" s="2" customFormat="1" ht="26.25" customHeight="1">
      <c r="A85" s="38"/>
      <c r="B85" s="39"/>
      <c r="C85" s="40"/>
      <c r="D85" s="40"/>
      <c r="E85" s="174" t="str">
        <f>E7</f>
        <v>STAVEBNÍ ÚPRAVY HASIČSKÉ ZBROJNICE HEŘMANICE - SLEZSKÁ OSTRAVA</v>
      </c>
      <c r="F85" s="32"/>
      <c r="G85" s="32"/>
      <c r="H85" s="32"/>
      <c r="I85" s="40"/>
      <c r="J85" s="40"/>
      <c r="K85" s="40"/>
      <c r="L85" s="63"/>
      <c r="S85" s="38"/>
      <c r="T85" s="38"/>
      <c r="U85" s="38"/>
      <c r="V85" s="38"/>
      <c r="W85" s="38"/>
      <c r="X85" s="38"/>
      <c r="Y85" s="38"/>
      <c r="Z85" s="38"/>
      <c r="AA85" s="38"/>
      <c r="AB85" s="38"/>
      <c r="AC85" s="38"/>
      <c r="AD85" s="38"/>
      <c r="AE85" s="38"/>
    </row>
    <row r="86" hidden="1" s="2" customFormat="1" ht="12" customHeight="1">
      <c r="A86" s="38"/>
      <c r="B86" s="39"/>
      <c r="C86" s="32" t="s">
        <v>129</v>
      </c>
      <c r="D86" s="40"/>
      <c r="E86" s="40"/>
      <c r="F86" s="40"/>
      <c r="G86" s="40"/>
      <c r="H86" s="40"/>
      <c r="I86" s="40"/>
      <c r="J86" s="40"/>
      <c r="K86" s="40"/>
      <c r="L86" s="63"/>
      <c r="S86" s="38"/>
      <c r="T86" s="38"/>
      <c r="U86" s="38"/>
      <c r="V86" s="38"/>
      <c r="W86" s="38"/>
      <c r="X86" s="38"/>
      <c r="Y86" s="38"/>
      <c r="Z86" s="38"/>
      <c r="AA86" s="38"/>
      <c r="AB86" s="38"/>
      <c r="AC86" s="38"/>
      <c r="AD86" s="38"/>
      <c r="AE86" s="38"/>
    </row>
    <row r="87" hidden="1" s="2" customFormat="1" ht="16.5" customHeight="1">
      <c r="A87" s="38"/>
      <c r="B87" s="39"/>
      <c r="C87" s="40"/>
      <c r="D87" s="40"/>
      <c r="E87" s="76" t="str">
        <f>E9</f>
        <v>SO 02 - 8 - Komunikace</v>
      </c>
      <c r="F87" s="40"/>
      <c r="G87" s="40"/>
      <c r="H87" s="40"/>
      <c r="I87" s="40"/>
      <c r="J87" s="40"/>
      <c r="K87" s="40"/>
      <c r="L87" s="63"/>
      <c r="S87" s="38"/>
      <c r="T87" s="38"/>
      <c r="U87" s="38"/>
      <c r="V87" s="38"/>
      <c r="W87" s="38"/>
      <c r="X87" s="38"/>
      <c r="Y87" s="38"/>
      <c r="Z87" s="38"/>
      <c r="AA87" s="38"/>
      <c r="AB87" s="38"/>
      <c r="AC87" s="38"/>
      <c r="AD87" s="38"/>
      <c r="AE87" s="38"/>
    </row>
    <row r="88" hidden="1"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hidden="1" s="2" customFormat="1" ht="12" customHeight="1">
      <c r="A89" s="38"/>
      <c r="B89" s="39"/>
      <c r="C89" s="32" t="s">
        <v>20</v>
      </c>
      <c r="D89" s="40"/>
      <c r="E89" s="40"/>
      <c r="F89" s="27" t="str">
        <f>F12</f>
        <v>SLEZSKÁ OSTRAVA</v>
      </c>
      <c r="G89" s="40"/>
      <c r="H89" s="40"/>
      <c r="I89" s="32" t="s">
        <v>22</v>
      </c>
      <c r="J89" s="79" t="str">
        <f>IF(J12="","",J12)</f>
        <v>10. 8. 2023</v>
      </c>
      <c r="K89" s="40"/>
      <c r="L89" s="63"/>
      <c r="S89" s="38"/>
      <c r="T89" s="38"/>
      <c r="U89" s="38"/>
      <c r="V89" s="38"/>
      <c r="W89" s="38"/>
      <c r="X89" s="38"/>
      <c r="Y89" s="38"/>
      <c r="Z89" s="38"/>
      <c r="AA89" s="38"/>
      <c r="AB89" s="38"/>
      <c r="AC89" s="38"/>
      <c r="AD89" s="38"/>
      <c r="AE89" s="38"/>
    </row>
    <row r="90" hidden="1"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hidden="1" s="2" customFormat="1" ht="15.15" customHeight="1">
      <c r="A91" s="38"/>
      <c r="B91" s="39"/>
      <c r="C91" s="32" t="s">
        <v>24</v>
      </c>
      <c r="D91" s="40"/>
      <c r="E91" s="40"/>
      <c r="F91" s="27" t="str">
        <f>E15</f>
        <v>SMO - SLEZSKÁ OSTRAVA</v>
      </c>
      <c r="G91" s="40"/>
      <c r="H91" s="40"/>
      <c r="I91" s="32" t="s">
        <v>30</v>
      </c>
      <c r="J91" s="36" t="str">
        <f>E21</f>
        <v>SPAN s.r.o.</v>
      </c>
      <c r="K91" s="40"/>
      <c r="L91" s="63"/>
      <c r="S91" s="38"/>
      <c r="T91" s="38"/>
      <c r="U91" s="38"/>
      <c r="V91" s="38"/>
      <c r="W91" s="38"/>
      <c r="X91" s="38"/>
      <c r="Y91" s="38"/>
      <c r="Z91" s="38"/>
      <c r="AA91" s="38"/>
      <c r="AB91" s="38"/>
      <c r="AC91" s="38"/>
      <c r="AD91" s="38"/>
      <c r="AE91" s="38"/>
    </row>
    <row r="92" hidden="1" s="2" customFormat="1" ht="15.15" customHeight="1">
      <c r="A92" s="38"/>
      <c r="B92" s="39"/>
      <c r="C92" s="32" t="s">
        <v>28</v>
      </c>
      <c r="D92" s="40"/>
      <c r="E92" s="40"/>
      <c r="F92" s="27" t="str">
        <f>IF(E18="","",E18)</f>
        <v>Vyplň údaj</v>
      </c>
      <c r="G92" s="40"/>
      <c r="H92" s="40"/>
      <c r="I92" s="32" t="s">
        <v>35</v>
      </c>
      <c r="J92" s="36" t="str">
        <f>E24</f>
        <v>SPAN S.R.O.</v>
      </c>
      <c r="K92" s="40"/>
      <c r="L92" s="63"/>
      <c r="S92" s="38"/>
      <c r="T92" s="38"/>
      <c r="U92" s="38"/>
      <c r="V92" s="38"/>
      <c r="W92" s="38"/>
      <c r="X92" s="38"/>
      <c r="Y92" s="38"/>
      <c r="Z92" s="38"/>
      <c r="AA92" s="38"/>
      <c r="AB92" s="38"/>
      <c r="AC92" s="38"/>
      <c r="AD92" s="38"/>
      <c r="AE92" s="38"/>
    </row>
    <row r="93" hidden="1"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hidden="1" s="2" customFormat="1" ht="29.28" customHeight="1">
      <c r="A94" s="38"/>
      <c r="B94" s="39"/>
      <c r="C94" s="175" t="s">
        <v>132</v>
      </c>
      <c r="D94" s="176"/>
      <c r="E94" s="176"/>
      <c r="F94" s="176"/>
      <c r="G94" s="176"/>
      <c r="H94" s="176"/>
      <c r="I94" s="176"/>
      <c r="J94" s="177" t="s">
        <v>133</v>
      </c>
      <c r="K94" s="176"/>
      <c r="L94" s="63"/>
      <c r="S94" s="38"/>
      <c r="T94" s="38"/>
      <c r="U94" s="38"/>
      <c r="V94" s="38"/>
      <c r="W94" s="38"/>
      <c r="X94" s="38"/>
      <c r="Y94" s="38"/>
      <c r="Z94" s="38"/>
      <c r="AA94" s="38"/>
      <c r="AB94" s="38"/>
      <c r="AC94" s="38"/>
      <c r="AD94" s="38"/>
      <c r="AE94" s="38"/>
    </row>
    <row r="95" hidden="1"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hidden="1" s="2" customFormat="1" ht="22.8" customHeight="1">
      <c r="A96" s="38"/>
      <c r="B96" s="39"/>
      <c r="C96" s="178" t="s">
        <v>134</v>
      </c>
      <c r="D96" s="40"/>
      <c r="E96" s="40"/>
      <c r="F96" s="40"/>
      <c r="G96" s="40"/>
      <c r="H96" s="40"/>
      <c r="I96" s="40"/>
      <c r="J96" s="110">
        <f>J125</f>
        <v>0</v>
      </c>
      <c r="K96" s="40"/>
      <c r="L96" s="63"/>
      <c r="S96" s="38"/>
      <c r="T96" s="38"/>
      <c r="U96" s="38"/>
      <c r="V96" s="38"/>
      <c r="W96" s="38"/>
      <c r="X96" s="38"/>
      <c r="Y96" s="38"/>
      <c r="Z96" s="38"/>
      <c r="AA96" s="38"/>
      <c r="AB96" s="38"/>
      <c r="AC96" s="38"/>
      <c r="AD96" s="38"/>
      <c r="AE96" s="38"/>
      <c r="AU96" s="17" t="s">
        <v>135</v>
      </c>
    </row>
    <row r="97" hidden="1" s="9" customFormat="1" ht="24.96" customHeight="1">
      <c r="A97" s="9"/>
      <c r="B97" s="179"/>
      <c r="C97" s="180"/>
      <c r="D97" s="181" t="s">
        <v>136</v>
      </c>
      <c r="E97" s="182"/>
      <c r="F97" s="182"/>
      <c r="G97" s="182"/>
      <c r="H97" s="182"/>
      <c r="I97" s="182"/>
      <c r="J97" s="183">
        <f>J126</f>
        <v>0</v>
      </c>
      <c r="K97" s="180"/>
      <c r="L97" s="184"/>
      <c r="S97" s="9"/>
      <c r="T97" s="9"/>
      <c r="U97" s="9"/>
      <c r="V97" s="9"/>
      <c r="W97" s="9"/>
      <c r="X97" s="9"/>
      <c r="Y97" s="9"/>
      <c r="Z97" s="9"/>
      <c r="AA97" s="9"/>
      <c r="AB97" s="9"/>
      <c r="AC97" s="9"/>
      <c r="AD97" s="9"/>
      <c r="AE97" s="9"/>
    </row>
    <row r="98" hidden="1" s="10" customFormat="1" ht="19.92" customHeight="1">
      <c r="A98" s="10"/>
      <c r="B98" s="185"/>
      <c r="C98" s="186"/>
      <c r="D98" s="187" t="s">
        <v>498</v>
      </c>
      <c r="E98" s="188"/>
      <c r="F98" s="188"/>
      <c r="G98" s="188"/>
      <c r="H98" s="188"/>
      <c r="I98" s="188"/>
      <c r="J98" s="189">
        <f>J127</f>
        <v>0</v>
      </c>
      <c r="K98" s="186"/>
      <c r="L98" s="190"/>
      <c r="S98" s="10"/>
      <c r="T98" s="10"/>
      <c r="U98" s="10"/>
      <c r="V98" s="10"/>
      <c r="W98" s="10"/>
      <c r="X98" s="10"/>
      <c r="Y98" s="10"/>
      <c r="Z98" s="10"/>
      <c r="AA98" s="10"/>
      <c r="AB98" s="10"/>
      <c r="AC98" s="10"/>
      <c r="AD98" s="10"/>
      <c r="AE98" s="10"/>
    </row>
    <row r="99" hidden="1" s="10" customFormat="1" ht="19.92" customHeight="1">
      <c r="A99" s="10"/>
      <c r="B99" s="185"/>
      <c r="C99" s="186"/>
      <c r="D99" s="187" t="s">
        <v>499</v>
      </c>
      <c r="E99" s="188"/>
      <c r="F99" s="188"/>
      <c r="G99" s="188"/>
      <c r="H99" s="188"/>
      <c r="I99" s="188"/>
      <c r="J99" s="189">
        <f>J177</f>
        <v>0</v>
      </c>
      <c r="K99" s="186"/>
      <c r="L99" s="190"/>
      <c r="S99" s="10"/>
      <c r="T99" s="10"/>
      <c r="U99" s="10"/>
      <c r="V99" s="10"/>
      <c r="W99" s="10"/>
      <c r="X99" s="10"/>
      <c r="Y99" s="10"/>
      <c r="Z99" s="10"/>
      <c r="AA99" s="10"/>
      <c r="AB99" s="10"/>
      <c r="AC99" s="10"/>
      <c r="AD99" s="10"/>
      <c r="AE99" s="10"/>
    </row>
    <row r="100" hidden="1" s="10" customFormat="1" ht="19.92" customHeight="1">
      <c r="A100" s="10"/>
      <c r="B100" s="185"/>
      <c r="C100" s="186"/>
      <c r="D100" s="187" t="s">
        <v>500</v>
      </c>
      <c r="E100" s="188"/>
      <c r="F100" s="188"/>
      <c r="G100" s="188"/>
      <c r="H100" s="188"/>
      <c r="I100" s="188"/>
      <c r="J100" s="189">
        <f>J203</f>
        <v>0</v>
      </c>
      <c r="K100" s="186"/>
      <c r="L100" s="190"/>
      <c r="S100" s="10"/>
      <c r="T100" s="10"/>
      <c r="U100" s="10"/>
      <c r="V100" s="10"/>
      <c r="W100" s="10"/>
      <c r="X100" s="10"/>
      <c r="Y100" s="10"/>
      <c r="Z100" s="10"/>
      <c r="AA100" s="10"/>
      <c r="AB100" s="10"/>
      <c r="AC100" s="10"/>
      <c r="AD100" s="10"/>
      <c r="AE100" s="10"/>
    </row>
    <row r="101" hidden="1" s="10" customFormat="1" ht="19.92" customHeight="1">
      <c r="A101" s="10"/>
      <c r="B101" s="185"/>
      <c r="C101" s="186"/>
      <c r="D101" s="187" t="s">
        <v>3660</v>
      </c>
      <c r="E101" s="188"/>
      <c r="F101" s="188"/>
      <c r="G101" s="188"/>
      <c r="H101" s="188"/>
      <c r="I101" s="188"/>
      <c r="J101" s="189">
        <f>J215</f>
        <v>0</v>
      </c>
      <c r="K101" s="186"/>
      <c r="L101" s="190"/>
      <c r="S101" s="10"/>
      <c r="T101" s="10"/>
      <c r="U101" s="10"/>
      <c r="V101" s="10"/>
      <c r="W101" s="10"/>
      <c r="X101" s="10"/>
      <c r="Y101" s="10"/>
      <c r="Z101" s="10"/>
      <c r="AA101" s="10"/>
      <c r="AB101" s="10"/>
      <c r="AC101" s="10"/>
      <c r="AD101" s="10"/>
      <c r="AE101" s="10"/>
    </row>
    <row r="102" hidden="1" s="10" customFormat="1" ht="19.92" customHeight="1">
      <c r="A102" s="10"/>
      <c r="B102" s="185"/>
      <c r="C102" s="186"/>
      <c r="D102" s="187" t="s">
        <v>137</v>
      </c>
      <c r="E102" s="188"/>
      <c r="F102" s="188"/>
      <c r="G102" s="188"/>
      <c r="H102" s="188"/>
      <c r="I102" s="188"/>
      <c r="J102" s="189">
        <f>J252</f>
        <v>0</v>
      </c>
      <c r="K102" s="186"/>
      <c r="L102" s="190"/>
      <c r="S102" s="10"/>
      <c r="T102" s="10"/>
      <c r="U102" s="10"/>
      <c r="V102" s="10"/>
      <c r="W102" s="10"/>
      <c r="X102" s="10"/>
      <c r="Y102" s="10"/>
      <c r="Z102" s="10"/>
      <c r="AA102" s="10"/>
      <c r="AB102" s="10"/>
      <c r="AC102" s="10"/>
      <c r="AD102" s="10"/>
      <c r="AE102" s="10"/>
    </row>
    <row r="103" hidden="1" s="10" customFormat="1" ht="19.92" customHeight="1">
      <c r="A103" s="10"/>
      <c r="B103" s="185"/>
      <c r="C103" s="186"/>
      <c r="D103" s="187" t="s">
        <v>508</v>
      </c>
      <c r="E103" s="188"/>
      <c r="F103" s="188"/>
      <c r="G103" s="188"/>
      <c r="H103" s="188"/>
      <c r="I103" s="188"/>
      <c r="J103" s="189">
        <f>J281</f>
        <v>0</v>
      </c>
      <c r="K103" s="186"/>
      <c r="L103" s="190"/>
      <c r="S103" s="10"/>
      <c r="T103" s="10"/>
      <c r="U103" s="10"/>
      <c r="V103" s="10"/>
      <c r="W103" s="10"/>
      <c r="X103" s="10"/>
      <c r="Y103" s="10"/>
      <c r="Z103" s="10"/>
      <c r="AA103" s="10"/>
      <c r="AB103" s="10"/>
      <c r="AC103" s="10"/>
      <c r="AD103" s="10"/>
      <c r="AE103" s="10"/>
    </row>
    <row r="104" hidden="1" s="9" customFormat="1" ht="24.96" customHeight="1">
      <c r="A104" s="9"/>
      <c r="B104" s="179"/>
      <c r="C104" s="180"/>
      <c r="D104" s="181" t="s">
        <v>139</v>
      </c>
      <c r="E104" s="182"/>
      <c r="F104" s="182"/>
      <c r="G104" s="182"/>
      <c r="H104" s="182"/>
      <c r="I104" s="182"/>
      <c r="J104" s="183">
        <f>J285</f>
        <v>0</v>
      </c>
      <c r="K104" s="180"/>
      <c r="L104" s="184"/>
      <c r="S104" s="9"/>
      <c r="T104" s="9"/>
      <c r="U104" s="9"/>
      <c r="V104" s="9"/>
      <c r="W104" s="9"/>
      <c r="X104" s="9"/>
      <c r="Y104" s="9"/>
      <c r="Z104" s="9"/>
      <c r="AA104" s="9"/>
      <c r="AB104" s="9"/>
      <c r="AC104" s="9"/>
      <c r="AD104" s="9"/>
      <c r="AE104" s="9"/>
    </row>
    <row r="105" hidden="1" s="10" customFormat="1" ht="19.92" customHeight="1">
      <c r="A105" s="10"/>
      <c r="B105" s="185"/>
      <c r="C105" s="186"/>
      <c r="D105" s="187" t="s">
        <v>140</v>
      </c>
      <c r="E105" s="188"/>
      <c r="F105" s="188"/>
      <c r="G105" s="188"/>
      <c r="H105" s="188"/>
      <c r="I105" s="188"/>
      <c r="J105" s="189">
        <f>J286</f>
        <v>0</v>
      </c>
      <c r="K105" s="186"/>
      <c r="L105" s="190"/>
      <c r="S105" s="10"/>
      <c r="T105" s="10"/>
      <c r="U105" s="10"/>
      <c r="V105" s="10"/>
      <c r="W105" s="10"/>
      <c r="X105" s="10"/>
      <c r="Y105" s="10"/>
      <c r="Z105" s="10"/>
      <c r="AA105" s="10"/>
      <c r="AB105" s="10"/>
      <c r="AC105" s="10"/>
      <c r="AD105" s="10"/>
      <c r="AE105" s="10"/>
    </row>
    <row r="106" hidden="1" s="2" customFormat="1" ht="21.84" customHeight="1">
      <c r="A106" s="38"/>
      <c r="B106" s="39"/>
      <c r="C106" s="40"/>
      <c r="D106" s="40"/>
      <c r="E106" s="40"/>
      <c r="F106" s="40"/>
      <c r="G106" s="40"/>
      <c r="H106" s="40"/>
      <c r="I106" s="40"/>
      <c r="J106" s="40"/>
      <c r="K106" s="40"/>
      <c r="L106" s="63"/>
      <c r="S106" s="38"/>
      <c r="T106" s="38"/>
      <c r="U106" s="38"/>
      <c r="V106" s="38"/>
      <c r="W106" s="38"/>
      <c r="X106" s="38"/>
      <c r="Y106" s="38"/>
      <c r="Z106" s="38"/>
      <c r="AA106" s="38"/>
      <c r="AB106" s="38"/>
      <c r="AC106" s="38"/>
      <c r="AD106" s="38"/>
      <c r="AE106" s="38"/>
    </row>
    <row r="107" hidden="1" s="2" customFormat="1" ht="6.96" customHeight="1">
      <c r="A107" s="38"/>
      <c r="B107" s="66"/>
      <c r="C107" s="67"/>
      <c r="D107" s="67"/>
      <c r="E107" s="67"/>
      <c r="F107" s="67"/>
      <c r="G107" s="67"/>
      <c r="H107" s="67"/>
      <c r="I107" s="67"/>
      <c r="J107" s="67"/>
      <c r="K107" s="67"/>
      <c r="L107" s="63"/>
      <c r="S107" s="38"/>
      <c r="T107" s="38"/>
      <c r="U107" s="38"/>
      <c r="V107" s="38"/>
      <c r="W107" s="38"/>
      <c r="X107" s="38"/>
      <c r="Y107" s="38"/>
      <c r="Z107" s="38"/>
      <c r="AA107" s="38"/>
      <c r="AB107" s="38"/>
      <c r="AC107" s="38"/>
      <c r="AD107" s="38"/>
      <c r="AE107" s="38"/>
    </row>
    <row r="108" hidden="1"/>
    <row r="109" hidden="1"/>
    <row r="110" hidden="1"/>
    <row r="111" s="2" customFormat="1" ht="6.96" customHeight="1">
      <c r="A111" s="38"/>
      <c r="B111" s="68"/>
      <c r="C111" s="69"/>
      <c r="D111" s="69"/>
      <c r="E111" s="69"/>
      <c r="F111" s="69"/>
      <c r="G111" s="69"/>
      <c r="H111" s="69"/>
      <c r="I111" s="69"/>
      <c r="J111" s="69"/>
      <c r="K111" s="69"/>
      <c r="L111" s="63"/>
      <c r="S111" s="38"/>
      <c r="T111" s="38"/>
      <c r="U111" s="38"/>
      <c r="V111" s="38"/>
      <c r="W111" s="38"/>
      <c r="X111" s="38"/>
      <c r="Y111" s="38"/>
      <c r="Z111" s="38"/>
      <c r="AA111" s="38"/>
      <c r="AB111" s="38"/>
      <c r="AC111" s="38"/>
      <c r="AD111" s="38"/>
      <c r="AE111" s="38"/>
    </row>
    <row r="112" s="2" customFormat="1" ht="24.96" customHeight="1">
      <c r="A112" s="38"/>
      <c r="B112" s="39"/>
      <c r="C112" s="23" t="s">
        <v>147</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6.96" customHeight="1">
      <c r="A113" s="38"/>
      <c r="B113" s="39"/>
      <c r="C113" s="40"/>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2" customHeight="1">
      <c r="A114" s="38"/>
      <c r="B114" s="39"/>
      <c r="C114" s="32" t="s">
        <v>16</v>
      </c>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26.25" customHeight="1">
      <c r="A115" s="38"/>
      <c r="B115" s="39"/>
      <c r="C115" s="40"/>
      <c r="D115" s="40"/>
      <c r="E115" s="174" t="str">
        <f>E7</f>
        <v>STAVEBNÍ ÚPRAVY HASIČSKÉ ZBROJNICE HEŘMANICE - SLEZSKÁ OSTRAVA</v>
      </c>
      <c r="F115" s="32"/>
      <c r="G115" s="32"/>
      <c r="H115" s="32"/>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129</v>
      </c>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6.5" customHeight="1">
      <c r="A117" s="38"/>
      <c r="B117" s="39"/>
      <c r="C117" s="40"/>
      <c r="D117" s="40"/>
      <c r="E117" s="76" t="str">
        <f>E9</f>
        <v>SO 02 - 8 - Komunikace</v>
      </c>
      <c r="F117" s="40"/>
      <c r="G117" s="40"/>
      <c r="H117" s="40"/>
      <c r="I117" s="40"/>
      <c r="J117" s="40"/>
      <c r="K117" s="40"/>
      <c r="L117" s="63"/>
      <c r="S117" s="38"/>
      <c r="T117" s="38"/>
      <c r="U117" s="38"/>
      <c r="V117" s="38"/>
      <c r="W117" s="38"/>
      <c r="X117" s="38"/>
      <c r="Y117" s="38"/>
      <c r="Z117" s="38"/>
      <c r="AA117" s="38"/>
      <c r="AB117" s="38"/>
      <c r="AC117" s="38"/>
      <c r="AD117" s="38"/>
      <c r="AE117" s="38"/>
    </row>
    <row r="118" s="2" customFormat="1" ht="6.96"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12" customHeight="1">
      <c r="A119" s="38"/>
      <c r="B119" s="39"/>
      <c r="C119" s="32" t="s">
        <v>20</v>
      </c>
      <c r="D119" s="40"/>
      <c r="E119" s="40"/>
      <c r="F119" s="27" t="str">
        <f>F12</f>
        <v>SLEZSKÁ OSTRAVA</v>
      </c>
      <c r="G119" s="40"/>
      <c r="H119" s="40"/>
      <c r="I119" s="32" t="s">
        <v>22</v>
      </c>
      <c r="J119" s="79" t="str">
        <f>IF(J12="","",J12)</f>
        <v>10. 8. 2023</v>
      </c>
      <c r="K119" s="40"/>
      <c r="L119" s="63"/>
      <c r="S119" s="38"/>
      <c r="T119" s="38"/>
      <c r="U119" s="38"/>
      <c r="V119" s="38"/>
      <c r="W119" s="38"/>
      <c r="X119" s="38"/>
      <c r="Y119" s="38"/>
      <c r="Z119" s="38"/>
      <c r="AA119" s="38"/>
      <c r="AB119" s="38"/>
      <c r="AC119" s="38"/>
      <c r="AD119" s="38"/>
      <c r="AE119" s="38"/>
    </row>
    <row r="120" s="2" customFormat="1" ht="6.96"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2" customFormat="1" ht="15.15" customHeight="1">
      <c r="A121" s="38"/>
      <c r="B121" s="39"/>
      <c r="C121" s="32" t="s">
        <v>24</v>
      </c>
      <c r="D121" s="40"/>
      <c r="E121" s="40"/>
      <c r="F121" s="27" t="str">
        <f>E15</f>
        <v>SMO - SLEZSKÁ OSTRAVA</v>
      </c>
      <c r="G121" s="40"/>
      <c r="H121" s="40"/>
      <c r="I121" s="32" t="s">
        <v>30</v>
      </c>
      <c r="J121" s="36" t="str">
        <f>E21</f>
        <v>SPAN s.r.o.</v>
      </c>
      <c r="K121" s="40"/>
      <c r="L121" s="63"/>
      <c r="S121" s="38"/>
      <c r="T121" s="38"/>
      <c r="U121" s="38"/>
      <c r="V121" s="38"/>
      <c r="W121" s="38"/>
      <c r="X121" s="38"/>
      <c r="Y121" s="38"/>
      <c r="Z121" s="38"/>
      <c r="AA121" s="38"/>
      <c r="AB121" s="38"/>
      <c r="AC121" s="38"/>
      <c r="AD121" s="38"/>
      <c r="AE121" s="38"/>
    </row>
    <row r="122" s="2" customFormat="1" ht="15.15" customHeight="1">
      <c r="A122" s="38"/>
      <c r="B122" s="39"/>
      <c r="C122" s="32" t="s">
        <v>28</v>
      </c>
      <c r="D122" s="40"/>
      <c r="E122" s="40"/>
      <c r="F122" s="27" t="str">
        <f>IF(E18="","",E18)</f>
        <v>Vyplň údaj</v>
      </c>
      <c r="G122" s="40"/>
      <c r="H122" s="40"/>
      <c r="I122" s="32" t="s">
        <v>35</v>
      </c>
      <c r="J122" s="36" t="str">
        <f>E24</f>
        <v>SPAN S.R.O.</v>
      </c>
      <c r="K122" s="40"/>
      <c r="L122" s="63"/>
      <c r="S122" s="38"/>
      <c r="T122" s="38"/>
      <c r="U122" s="38"/>
      <c r="V122" s="38"/>
      <c r="W122" s="38"/>
      <c r="X122" s="38"/>
      <c r="Y122" s="38"/>
      <c r="Z122" s="38"/>
      <c r="AA122" s="38"/>
      <c r="AB122" s="38"/>
      <c r="AC122" s="38"/>
      <c r="AD122" s="38"/>
      <c r="AE122" s="38"/>
    </row>
    <row r="123" s="2" customFormat="1" ht="10.32" customHeight="1">
      <c r="A123" s="38"/>
      <c r="B123" s="39"/>
      <c r="C123" s="40"/>
      <c r="D123" s="40"/>
      <c r="E123" s="40"/>
      <c r="F123" s="40"/>
      <c r="G123" s="40"/>
      <c r="H123" s="40"/>
      <c r="I123" s="40"/>
      <c r="J123" s="40"/>
      <c r="K123" s="40"/>
      <c r="L123" s="63"/>
      <c r="S123" s="38"/>
      <c r="T123" s="38"/>
      <c r="U123" s="38"/>
      <c r="V123" s="38"/>
      <c r="W123" s="38"/>
      <c r="X123" s="38"/>
      <c r="Y123" s="38"/>
      <c r="Z123" s="38"/>
      <c r="AA123" s="38"/>
      <c r="AB123" s="38"/>
      <c r="AC123" s="38"/>
      <c r="AD123" s="38"/>
      <c r="AE123" s="38"/>
    </row>
    <row r="124" s="11" customFormat="1" ht="29.28" customHeight="1">
      <c r="A124" s="191"/>
      <c r="B124" s="192"/>
      <c r="C124" s="193" t="s">
        <v>148</v>
      </c>
      <c r="D124" s="194" t="s">
        <v>63</v>
      </c>
      <c r="E124" s="194" t="s">
        <v>59</v>
      </c>
      <c r="F124" s="194" t="s">
        <v>60</v>
      </c>
      <c r="G124" s="194" t="s">
        <v>149</v>
      </c>
      <c r="H124" s="194" t="s">
        <v>150</v>
      </c>
      <c r="I124" s="194" t="s">
        <v>151</v>
      </c>
      <c r="J124" s="194" t="s">
        <v>133</v>
      </c>
      <c r="K124" s="195" t="s">
        <v>152</v>
      </c>
      <c r="L124" s="196"/>
      <c r="M124" s="100" t="s">
        <v>1</v>
      </c>
      <c r="N124" s="101" t="s">
        <v>42</v>
      </c>
      <c r="O124" s="101" t="s">
        <v>153</v>
      </c>
      <c r="P124" s="101" t="s">
        <v>154</v>
      </c>
      <c r="Q124" s="101" t="s">
        <v>155</v>
      </c>
      <c r="R124" s="101" t="s">
        <v>156</v>
      </c>
      <c r="S124" s="101" t="s">
        <v>157</v>
      </c>
      <c r="T124" s="102" t="s">
        <v>158</v>
      </c>
      <c r="U124" s="191"/>
      <c r="V124" s="191"/>
      <c r="W124" s="191"/>
      <c r="X124" s="191"/>
      <c r="Y124" s="191"/>
      <c r="Z124" s="191"/>
      <c r="AA124" s="191"/>
      <c r="AB124" s="191"/>
      <c r="AC124" s="191"/>
      <c r="AD124" s="191"/>
      <c r="AE124" s="191"/>
    </row>
    <row r="125" s="2" customFormat="1" ht="22.8" customHeight="1">
      <c r="A125" s="38"/>
      <c r="B125" s="39"/>
      <c r="C125" s="107" t="s">
        <v>159</v>
      </c>
      <c r="D125" s="40"/>
      <c r="E125" s="40"/>
      <c r="F125" s="40"/>
      <c r="G125" s="40"/>
      <c r="H125" s="40"/>
      <c r="I125" s="40"/>
      <c r="J125" s="197">
        <f>BK125</f>
        <v>0</v>
      </c>
      <c r="K125" s="40"/>
      <c r="L125" s="44"/>
      <c r="M125" s="103"/>
      <c r="N125" s="198"/>
      <c r="O125" s="104"/>
      <c r="P125" s="199">
        <f>P126+P285</f>
        <v>0</v>
      </c>
      <c r="Q125" s="104"/>
      <c r="R125" s="199">
        <f>R126+R285</f>
        <v>560.54515466999999</v>
      </c>
      <c r="S125" s="104"/>
      <c r="T125" s="200">
        <f>T126+T285</f>
        <v>0.25919999999999999</v>
      </c>
      <c r="U125" s="38"/>
      <c r="V125" s="38"/>
      <c r="W125" s="38"/>
      <c r="X125" s="38"/>
      <c r="Y125" s="38"/>
      <c r="Z125" s="38"/>
      <c r="AA125" s="38"/>
      <c r="AB125" s="38"/>
      <c r="AC125" s="38"/>
      <c r="AD125" s="38"/>
      <c r="AE125" s="38"/>
      <c r="AT125" s="17" t="s">
        <v>77</v>
      </c>
      <c r="AU125" s="17" t="s">
        <v>135</v>
      </c>
      <c r="BK125" s="201">
        <f>BK126+BK285</f>
        <v>0</v>
      </c>
    </row>
    <row r="126" s="12" customFormat="1" ht="25.92" customHeight="1">
      <c r="A126" s="12"/>
      <c r="B126" s="202"/>
      <c r="C126" s="203"/>
      <c r="D126" s="204" t="s">
        <v>77</v>
      </c>
      <c r="E126" s="205" t="s">
        <v>160</v>
      </c>
      <c r="F126" s="205" t="s">
        <v>161</v>
      </c>
      <c r="G126" s="203"/>
      <c r="H126" s="203"/>
      <c r="I126" s="206"/>
      <c r="J126" s="207">
        <f>BK126</f>
        <v>0</v>
      </c>
      <c r="K126" s="203"/>
      <c r="L126" s="208"/>
      <c r="M126" s="209"/>
      <c r="N126" s="210"/>
      <c r="O126" s="210"/>
      <c r="P126" s="211">
        <f>P127+P177+P203+P215+P252+P281</f>
        <v>0</v>
      </c>
      <c r="Q126" s="210"/>
      <c r="R126" s="211">
        <f>R127+R177+R203+R215+R252+R281</f>
        <v>560.17526951000002</v>
      </c>
      <c r="S126" s="210"/>
      <c r="T126" s="212">
        <f>T127+T177+T203+T215+T252+T281</f>
        <v>0</v>
      </c>
      <c r="U126" s="12"/>
      <c r="V126" s="12"/>
      <c r="W126" s="12"/>
      <c r="X126" s="12"/>
      <c r="Y126" s="12"/>
      <c r="Z126" s="12"/>
      <c r="AA126" s="12"/>
      <c r="AB126" s="12"/>
      <c r="AC126" s="12"/>
      <c r="AD126" s="12"/>
      <c r="AE126" s="12"/>
      <c r="AR126" s="213" t="s">
        <v>86</v>
      </c>
      <c r="AT126" s="214" t="s">
        <v>77</v>
      </c>
      <c r="AU126" s="214" t="s">
        <v>78</v>
      </c>
      <c r="AY126" s="213" t="s">
        <v>162</v>
      </c>
      <c r="BK126" s="215">
        <f>BK127+BK177+BK203+BK215+BK252+BK281</f>
        <v>0</v>
      </c>
    </row>
    <row r="127" s="12" customFormat="1" ht="22.8" customHeight="1">
      <c r="A127" s="12"/>
      <c r="B127" s="202"/>
      <c r="C127" s="203"/>
      <c r="D127" s="204" t="s">
        <v>77</v>
      </c>
      <c r="E127" s="216" t="s">
        <v>86</v>
      </c>
      <c r="F127" s="216" t="s">
        <v>519</v>
      </c>
      <c r="G127" s="203"/>
      <c r="H127" s="203"/>
      <c r="I127" s="206"/>
      <c r="J127" s="217">
        <f>BK127</f>
        <v>0</v>
      </c>
      <c r="K127" s="203"/>
      <c r="L127" s="208"/>
      <c r="M127" s="209"/>
      <c r="N127" s="210"/>
      <c r="O127" s="210"/>
      <c r="P127" s="211">
        <f>SUM(P128:P176)</f>
        <v>0</v>
      </c>
      <c r="Q127" s="210"/>
      <c r="R127" s="211">
        <f>SUM(R128:R176)</f>
        <v>202.96766496000001</v>
      </c>
      <c r="S127" s="210"/>
      <c r="T127" s="212">
        <f>SUM(T128:T176)</f>
        <v>0</v>
      </c>
      <c r="U127" s="12"/>
      <c r="V127" s="12"/>
      <c r="W127" s="12"/>
      <c r="X127" s="12"/>
      <c r="Y127" s="12"/>
      <c r="Z127" s="12"/>
      <c r="AA127" s="12"/>
      <c r="AB127" s="12"/>
      <c r="AC127" s="12"/>
      <c r="AD127" s="12"/>
      <c r="AE127" s="12"/>
      <c r="AR127" s="213" t="s">
        <v>86</v>
      </c>
      <c r="AT127" s="214" t="s">
        <v>77</v>
      </c>
      <c r="AU127" s="214" t="s">
        <v>86</v>
      </c>
      <c r="AY127" s="213" t="s">
        <v>162</v>
      </c>
      <c r="BK127" s="215">
        <f>SUM(BK128:BK176)</f>
        <v>0</v>
      </c>
    </row>
    <row r="128" s="2" customFormat="1" ht="33" customHeight="1">
      <c r="A128" s="38"/>
      <c r="B128" s="39"/>
      <c r="C128" s="218" t="s">
        <v>86</v>
      </c>
      <c r="D128" s="218" t="s">
        <v>165</v>
      </c>
      <c r="E128" s="219" t="s">
        <v>3661</v>
      </c>
      <c r="F128" s="220" t="s">
        <v>3662</v>
      </c>
      <c r="G128" s="221" t="s">
        <v>168</v>
      </c>
      <c r="H128" s="222">
        <v>156.096</v>
      </c>
      <c r="I128" s="223"/>
      <c r="J128" s="224">
        <f>ROUND(I128*H128,2)</f>
        <v>0</v>
      </c>
      <c r="K128" s="220" t="s">
        <v>169</v>
      </c>
      <c r="L128" s="44"/>
      <c r="M128" s="225" t="s">
        <v>1</v>
      </c>
      <c r="N128" s="226" t="s">
        <v>43</v>
      </c>
      <c r="O128" s="91"/>
      <c r="P128" s="227">
        <f>O128*H128</f>
        <v>0</v>
      </c>
      <c r="Q128" s="227">
        <v>0</v>
      </c>
      <c r="R128" s="227">
        <f>Q128*H128</f>
        <v>0</v>
      </c>
      <c r="S128" s="227">
        <v>0</v>
      </c>
      <c r="T128" s="228">
        <f>S128*H128</f>
        <v>0</v>
      </c>
      <c r="U128" s="38"/>
      <c r="V128" s="38"/>
      <c r="W128" s="38"/>
      <c r="X128" s="38"/>
      <c r="Y128" s="38"/>
      <c r="Z128" s="38"/>
      <c r="AA128" s="38"/>
      <c r="AB128" s="38"/>
      <c r="AC128" s="38"/>
      <c r="AD128" s="38"/>
      <c r="AE128" s="38"/>
      <c r="AR128" s="229" t="s">
        <v>170</v>
      </c>
      <c r="AT128" s="229" t="s">
        <v>165</v>
      </c>
      <c r="AU128" s="229" t="s">
        <v>88</v>
      </c>
      <c r="AY128" s="17" t="s">
        <v>162</v>
      </c>
      <c r="BE128" s="230">
        <f>IF(N128="základní",J128,0)</f>
        <v>0</v>
      </c>
      <c r="BF128" s="230">
        <f>IF(N128="snížená",J128,0)</f>
        <v>0</v>
      </c>
      <c r="BG128" s="230">
        <f>IF(N128="zákl. přenesená",J128,0)</f>
        <v>0</v>
      </c>
      <c r="BH128" s="230">
        <f>IF(N128="sníž. přenesená",J128,0)</f>
        <v>0</v>
      </c>
      <c r="BI128" s="230">
        <f>IF(N128="nulová",J128,0)</f>
        <v>0</v>
      </c>
      <c r="BJ128" s="17" t="s">
        <v>86</v>
      </c>
      <c r="BK128" s="230">
        <f>ROUND(I128*H128,2)</f>
        <v>0</v>
      </c>
      <c r="BL128" s="17" t="s">
        <v>170</v>
      </c>
      <c r="BM128" s="229" t="s">
        <v>3663</v>
      </c>
    </row>
    <row r="129" s="2" customFormat="1">
      <c r="A129" s="38"/>
      <c r="B129" s="39"/>
      <c r="C129" s="40"/>
      <c r="D129" s="231" t="s">
        <v>172</v>
      </c>
      <c r="E129" s="40"/>
      <c r="F129" s="232" t="s">
        <v>3664</v>
      </c>
      <c r="G129" s="40"/>
      <c r="H129" s="40"/>
      <c r="I129" s="233"/>
      <c r="J129" s="40"/>
      <c r="K129" s="40"/>
      <c r="L129" s="44"/>
      <c r="M129" s="234"/>
      <c r="N129" s="235"/>
      <c r="O129" s="91"/>
      <c r="P129" s="91"/>
      <c r="Q129" s="91"/>
      <c r="R129" s="91"/>
      <c r="S129" s="91"/>
      <c r="T129" s="92"/>
      <c r="U129" s="38"/>
      <c r="V129" s="38"/>
      <c r="W129" s="38"/>
      <c r="X129" s="38"/>
      <c r="Y129" s="38"/>
      <c r="Z129" s="38"/>
      <c r="AA129" s="38"/>
      <c r="AB129" s="38"/>
      <c r="AC129" s="38"/>
      <c r="AD129" s="38"/>
      <c r="AE129" s="38"/>
      <c r="AT129" s="17" t="s">
        <v>172</v>
      </c>
      <c r="AU129" s="17" t="s">
        <v>88</v>
      </c>
    </row>
    <row r="130" s="13" customFormat="1">
      <c r="A130" s="13"/>
      <c r="B130" s="236"/>
      <c r="C130" s="237"/>
      <c r="D130" s="231" t="s">
        <v>179</v>
      </c>
      <c r="E130" s="238" t="s">
        <v>1</v>
      </c>
      <c r="F130" s="239" t="s">
        <v>3665</v>
      </c>
      <c r="G130" s="237"/>
      <c r="H130" s="240">
        <v>156.096</v>
      </c>
      <c r="I130" s="241"/>
      <c r="J130" s="237"/>
      <c r="K130" s="237"/>
      <c r="L130" s="242"/>
      <c r="M130" s="243"/>
      <c r="N130" s="244"/>
      <c r="O130" s="244"/>
      <c r="P130" s="244"/>
      <c r="Q130" s="244"/>
      <c r="R130" s="244"/>
      <c r="S130" s="244"/>
      <c r="T130" s="245"/>
      <c r="U130" s="13"/>
      <c r="V130" s="13"/>
      <c r="W130" s="13"/>
      <c r="X130" s="13"/>
      <c r="Y130" s="13"/>
      <c r="Z130" s="13"/>
      <c r="AA130" s="13"/>
      <c r="AB130" s="13"/>
      <c r="AC130" s="13"/>
      <c r="AD130" s="13"/>
      <c r="AE130" s="13"/>
      <c r="AT130" s="246" t="s">
        <v>179</v>
      </c>
      <c r="AU130" s="246" t="s">
        <v>88</v>
      </c>
      <c r="AV130" s="13" t="s">
        <v>88</v>
      </c>
      <c r="AW130" s="13" t="s">
        <v>34</v>
      </c>
      <c r="AX130" s="13" t="s">
        <v>78</v>
      </c>
      <c r="AY130" s="246" t="s">
        <v>162</v>
      </c>
    </row>
    <row r="131" s="14" customFormat="1">
      <c r="A131" s="14"/>
      <c r="B131" s="247"/>
      <c r="C131" s="248"/>
      <c r="D131" s="231" t="s">
        <v>179</v>
      </c>
      <c r="E131" s="249" t="s">
        <v>1</v>
      </c>
      <c r="F131" s="250" t="s">
        <v>181</v>
      </c>
      <c r="G131" s="248"/>
      <c r="H131" s="251">
        <v>156.096</v>
      </c>
      <c r="I131" s="252"/>
      <c r="J131" s="248"/>
      <c r="K131" s="248"/>
      <c r="L131" s="253"/>
      <c r="M131" s="254"/>
      <c r="N131" s="255"/>
      <c r="O131" s="255"/>
      <c r="P131" s="255"/>
      <c r="Q131" s="255"/>
      <c r="R131" s="255"/>
      <c r="S131" s="255"/>
      <c r="T131" s="256"/>
      <c r="U131" s="14"/>
      <c r="V131" s="14"/>
      <c r="W131" s="14"/>
      <c r="X131" s="14"/>
      <c r="Y131" s="14"/>
      <c r="Z131" s="14"/>
      <c r="AA131" s="14"/>
      <c r="AB131" s="14"/>
      <c r="AC131" s="14"/>
      <c r="AD131" s="14"/>
      <c r="AE131" s="14"/>
      <c r="AT131" s="257" t="s">
        <v>179</v>
      </c>
      <c r="AU131" s="257" t="s">
        <v>88</v>
      </c>
      <c r="AV131" s="14" t="s">
        <v>170</v>
      </c>
      <c r="AW131" s="14" t="s">
        <v>34</v>
      </c>
      <c r="AX131" s="14" t="s">
        <v>86</v>
      </c>
      <c r="AY131" s="257" t="s">
        <v>162</v>
      </c>
    </row>
    <row r="132" s="2" customFormat="1" ht="33" customHeight="1">
      <c r="A132" s="38"/>
      <c r="B132" s="39"/>
      <c r="C132" s="218" t="s">
        <v>88</v>
      </c>
      <c r="D132" s="218" t="s">
        <v>165</v>
      </c>
      <c r="E132" s="219" t="s">
        <v>3666</v>
      </c>
      <c r="F132" s="220" t="s">
        <v>3667</v>
      </c>
      <c r="G132" s="221" t="s">
        <v>168</v>
      </c>
      <c r="H132" s="222">
        <v>3.8399999999999999</v>
      </c>
      <c r="I132" s="223"/>
      <c r="J132" s="224">
        <f>ROUND(I132*H132,2)</f>
        <v>0</v>
      </c>
      <c r="K132" s="220" t="s">
        <v>169</v>
      </c>
      <c r="L132" s="44"/>
      <c r="M132" s="225" t="s">
        <v>1</v>
      </c>
      <c r="N132" s="226" t="s">
        <v>43</v>
      </c>
      <c r="O132" s="91"/>
      <c r="P132" s="227">
        <f>O132*H132</f>
        <v>0</v>
      </c>
      <c r="Q132" s="227">
        <v>0</v>
      </c>
      <c r="R132" s="227">
        <f>Q132*H132</f>
        <v>0</v>
      </c>
      <c r="S132" s="227">
        <v>0</v>
      </c>
      <c r="T132" s="228">
        <f>S132*H132</f>
        <v>0</v>
      </c>
      <c r="U132" s="38"/>
      <c r="V132" s="38"/>
      <c r="W132" s="38"/>
      <c r="X132" s="38"/>
      <c r="Y132" s="38"/>
      <c r="Z132" s="38"/>
      <c r="AA132" s="38"/>
      <c r="AB132" s="38"/>
      <c r="AC132" s="38"/>
      <c r="AD132" s="38"/>
      <c r="AE132" s="38"/>
      <c r="AR132" s="229" t="s">
        <v>170</v>
      </c>
      <c r="AT132" s="229" t="s">
        <v>165</v>
      </c>
      <c r="AU132" s="229" t="s">
        <v>88</v>
      </c>
      <c r="AY132" s="17" t="s">
        <v>162</v>
      </c>
      <c r="BE132" s="230">
        <f>IF(N132="základní",J132,0)</f>
        <v>0</v>
      </c>
      <c r="BF132" s="230">
        <f>IF(N132="snížená",J132,0)</f>
        <v>0</v>
      </c>
      <c r="BG132" s="230">
        <f>IF(N132="zákl. přenesená",J132,0)</f>
        <v>0</v>
      </c>
      <c r="BH132" s="230">
        <f>IF(N132="sníž. přenesená",J132,0)</f>
        <v>0</v>
      </c>
      <c r="BI132" s="230">
        <f>IF(N132="nulová",J132,0)</f>
        <v>0</v>
      </c>
      <c r="BJ132" s="17" t="s">
        <v>86</v>
      </c>
      <c r="BK132" s="230">
        <f>ROUND(I132*H132,2)</f>
        <v>0</v>
      </c>
      <c r="BL132" s="17" t="s">
        <v>170</v>
      </c>
      <c r="BM132" s="229" t="s">
        <v>3668</v>
      </c>
    </row>
    <row r="133" s="2" customFormat="1">
      <c r="A133" s="38"/>
      <c r="B133" s="39"/>
      <c r="C133" s="40"/>
      <c r="D133" s="231" t="s">
        <v>172</v>
      </c>
      <c r="E133" s="40"/>
      <c r="F133" s="232" t="s">
        <v>3669</v>
      </c>
      <c r="G133" s="40"/>
      <c r="H133" s="40"/>
      <c r="I133" s="233"/>
      <c r="J133" s="40"/>
      <c r="K133" s="40"/>
      <c r="L133" s="44"/>
      <c r="M133" s="234"/>
      <c r="N133" s="235"/>
      <c r="O133" s="91"/>
      <c r="P133" s="91"/>
      <c r="Q133" s="91"/>
      <c r="R133" s="91"/>
      <c r="S133" s="91"/>
      <c r="T133" s="92"/>
      <c r="U133" s="38"/>
      <c r="V133" s="38"/>
      <c r="W133" s="38"/>
      <c r="X133" s="38"/>
      <c r="Y133" s="38"/>
      <c r="Z133" s="38"/>
      <c r="AA133" s="38"/>
      <c r="AB133" s="38"/>
      <c r="AC133" s="38"/>
      <c r="AD133" s="38"/>
      <c r="AE133" s="38"/>
      <c r="AT133" s="17" t="s">
        <v>172</v>
      </c>
      <c r="AU133" s="17" t="s">
        <v>88</v>
      </c>
    </row>
    <row r="134" s="2" customFormat="1" ht="33" customHeight="1">
      <c r="A134" s="38"/>
      <c r="B134" s="39"/>
      <c r="C134" s="218" t="s">
        <v>182</v>
      </c>
      <c r="D134" s="218" t="s">
        <v>165</v>
      </c>
      <c r="E134" s="219" t="s">
        <v>3670</v>
      </c>
      <c r="F134" s="220" t="s">
        <v>3671</v>
      </c>
      <c r="G134" s="221" t="s">
        <v>168</v>
      </c>
      <c r="H134" s="222">
        <v>68.900000000000006</v>
      </c>
      <c r="I134" s="223"/>
      <c r="J134" s="224">
        <f>ROUND(I134*H134,2)</f>
        <v>0</v>
      </c>
      <c r="K134" s="220" t="s">
        <v>169</v>
      </c>
      <c r="L134" s="44"/>
      <c r="M134" s="225" t="s">
        <v>1</v>
      </c>
      <c r="N134" s="226" t="s">
        <v>43</v>
      </c>
      <c r="O134" s="91"/>
      <c r="P134" s="227">
        <f>O134*H134</f>
        <v>0</v>
      </c>
      <c r="Q134" s="227">
        <v>0</v>
      </c>
      <c r="R134" s="227">
        <f>Q134*H134</f>
        <v>0</v>
      </c>
      <c r="S134" s="227">
        <v>0</v>
      </c>
      <c r="T134" s="228">
        <f>S134*H134</f>
        <v>0</v>
      </c>
      <c r="U134" s="38"/>
      <c r="V134" s="38"/>
      <c r="W134" s="38"/>
      <c r="X134" s="38"/>
      <c r="Y134" s="38"/>
      <c r="Z134" s="38"/>
      <c r="AA134" s="38"/>
      <c r="AB134" s="38"/>
      <c r="AC134" s="38"/>
      <c r="AD134" s="38"/>
      <c r="AE134" s="38"/>
      <c r="AR134" s="229" t="s">
        <v>170</v>
      </c>
      <c r="AT134" s="229" t="s">
        <v>165</v>
      </c>
      <c r="AU134" s="229" t="s">
        <v>88</v>
      </c>
      <c r="AY134" s="17" t="s">
        <v>162</v>
      </c>
      <c r="BE134" s="230">
        <f>IF(N134="základní",J134,0)</f>
        <v>0</v>
      </c>
      <c r="BF134" s="230">
        <f>IF(N134="snížená",J134,0)</f>
        <v>0</v>
      </c>
      <c r="BG134" s="230">
        <f>IF(N134="zákl. přenesená",J134,0)</f>
        <v>0</v>
      </c>
      <c r="BH134" s="230">
        <f>IF(N134="sníž. přenesená",J134,0)</f>
        <v>0</v>
      </c>
      <c r="BI134" s="230">
        <f>IF(N134="nulová",J134,0)</f>
        <v>0</v>
      </c>
      <c r="BJ134" s="17" t="s">
        <v>86</v>
      </c>
      <c r="BK134" s="230">
        <f>ROUND(I134*H134,2)</f>
        <v>0</v>
      </c>
      <c r="BL134" s="17" t="s">
        <v>170</v>
      </c>
      <c r="BM134" s="229" t="s">
        <v>3672</v>
      </c>
    </row>
    <row r="135" s="2" customFormat="1">
      <c r="A135" s="38"/>
      <c r="B135" s="39"/>
      <c r="C135" s="40"/>
      <c r="D135" s="231" t="s">
        <v>172</v>
      </c>
      <c r="E135" s="40"/>
      <c r="F135" s="232" t="s">
        <v>3673</v>
      </c>
      <c r="G135" s="40"/>
      <c r="H135" s="40"/>
      <c r="I135" s="233"/>
      <c r="J135" s="40"/>
      <c r="K135" s="40"/>
      <c r="L135" s="44"/>
      <c r="M135" s="234"/>
      <c r="N135" s="235"/>
      <c r="O135" s="91"/>
      <c r="P135" s="91"/>
      <c r="Q135" s="91"/>
      <c r="R135" s="91"/>
      <c r="S135" s="91"/>
      <c r="T135" s="92"/>
      <c r="U135" s="38"/>
      <c r="V135" s="38"/>
      <c r="W135" s="38"/>
      <c r="X135" s="38"/>
      <c r="Y135" s="38"/>
      <c r="Z135" s="38"/>
      <c r="AA135" s="38"/>
      <c r="AB135" s="38"/>
      <c r="AC135" s="38"/>
      <c r="AD135" s="38"/>
      <c r="AE135" s="38"/>
      <c r="AT135" s="17" t="s">
        <v>172</v>
      </c>
      <c r="AU135" s="17" t="s">
        <v>88</v>
      </c>
    </row>
    <row r="136" s="2" customFormat="1" ht="24.15" customHeight="1">
      <c r="A136" s="38"/>
      <c r="B136" s="39"/>
      <c r="C136" s="218" t="s">
        <v>170</v>
      </c>
      <c r="D136" s="218" t="s">
        <v>165</v>
      </c>
      <c r="E136" s="219" t="s">
        <v>3674</v>
      </c>
      <c r="F136" s="220" t="s">
        <v>3675</v>
      </c>
      <c r="G136" s="221" t="s">
        <v>168</v>
      </c>
      <c r="H136" s="222">
        <v>32.759999999999998</v>
      </c>
      <c r="I136" s="223"/>
      <c r="J136" s="224">
        <f>ROUND(I136*H136,2)</f>
        <v>0</v>
      </c>
      <c r="K136" s="220" t="s">
        <v>169</v>
      </c>
      <c r="L136" s="44"/>
      <c r="M136" s="225" t="s">
        <v>1</v>
      </c>
      <c r="N136" s="226" t="s">
        <v>43</v>
      </c>
      <c r="O136" s="91"/>
      <c r="P136" s="227">
        <f>O136*H136</f>
        <v>0</v>
      </c>
      <c r="Q136" s="227">
        <v>0</v>
      </c>
      <c r="R136" s="227">
        <f>Q136*H136</f>
        <v>0</v>
      </c>
      <c r="S136" s="227">
        <v>0</v>
      </c>
      <c r="T136" s="228">
        <f>S136*H136</f>
        <v>0</v>
      </c>
      <c r="U136" s="38"/>
      <c r="V136" s="38"/>
      <c r="W136" s="38"/>
      <c r="X136" s="38"/>
      <c r="Y136" s="38"/>
      <c r="Z136" s="38"/>
      <c r="AA136" s="38"/>
      <c r="AB136" s="38"/>
      <c r="AC136" s="38"/>
      <c r="AD136" s="38"/>
      <c r="AE136" s="38"/>
      <c r="AR136" s="229" t="s">
        <v>170</v>
      </c>
      <c r="AT136" s="229" t="s">
        <v>165</v>
      </c>
      <c r="AU136" s="229" t="s">
        <v>88</v>
      </c>
      <c r="AY136" s="17" t="s">
        <v>162</v>
      </c>
      <c r="BE136" s="230">
        <f>IF(N136="základní",J136,0)</f>
        <v>0</v>
      </c>
      <c r="BF136" s="230">
        <f>IF(N136="snížená",J136,0)</f>
        <v>0</v>
      </c>
      <c r="BG136" s="230">
        <f>IF(N136="zákl. přenesená",J136,0)</f>
        <v>0</v>
      </c>
      <c r="BH136" s="230">
        <f>IF(N136="sníž. přenesená",J136,0)</f>
        <v>0</v>
      </c>
      <c r="BI136" s="230">
        <f>IF(N136="nulová",J136,0)</f>
        <v>0</v>
      </c>
      <c r="BJ136" s="17" t="s">
        <v>86</v>
      </c>
      <c r="BK136" s="230">
        <f>ROUND(I136*H136,2)</f>
        <v>0</v>
      </c>
      <c r="BL136" s="17" t="s">
        <v>170</v>
      </c>
      <c r="BM136" s="229" t="s">
        <v>3676</v>
      </c>
    </row>
    <row r="137" s="2" customFormat="1">
      <c r="A137" s="38"/>
      <c r="B137" s="39"/>
      <c r="C137" s="40"/>
      <c r="D137" s="231" t="s">
        <v>172</v>
      </c>
      <c r="E137" s="40"/>
      <c r="F137" s="232" t="s">
        <v>3677</v>
      </c>
      <c r="G137" s="40"/>
      <c r="H137" s="40"/>
      <c r="I137" s="233"/>
      <c r="J137" s="40"/>
      <c r="K137" s="40"/>
      <c r="L137" s="44"/>
      <c r="M137" s="234"/>
      <c r="N137" s="235"/>
      <c r="O137" s="91"/>
      <c r="P137" s="91"/>
      <c r="Q137" s="91"/>
      <c r="R137" s="91"/>
      <c r="S137" s="91"/>
      <c r="T137" s="92"/>
      <c r="U137" s="38"/>
      <c r="V137" s="38"/>
      <c r="W137" s="38"/>
      <c r="X137" s="38"/>
      <c r="Y137" s="38"/>
      <c r="Z137" s="38"/>
      <c r="AA137" s="38"/>
      <c r="AB137" s="38"/>
      <c r="AC137" s="38"/>
      <c r="AD137" s="38"/>
      <c r="AE137" s="38"/>
      <c r="AT137" s="17" t="s">
        <v>172</v>
      </c>
      <c r="AU137" s="17" t="s">
        <v>88</v>
      </c>
    </row>
    <row r="138" s="2" customFormat="1" ht="21.75" customHeight="1">
      <c r="A138" s="38"/>
      <c r="B138" s="39"/>
      <c r="C138" s="218" t="s">
        <v>191</v>
      </c>
      <c r="D138" s="218" t="s">
        <v>165</v>
      </c>
      <c r="E138" s="219" t="s">
        <v>580</v>
      </c>
      <c r="F138" s="220" t="s">
        <v>581</v>
      </c>
      <c r="G138" s="221" t="s">
        <v>176</v>
      </c>
      <c r="H138" s="222">
        <v>26.744</v>
      </c>
      <c r="I138" s="223"/>
      <c r="J138" s="224">
        <f>ROUND(I138*H138,2)</f>
        <v>0</v>
      </c>
      <c r="K138" s="220" t="s">
        <v>169</v>
      </c>
      <c r="L138" s="44"/>
      <c r="M138" s="225" t="s">
        <v>1</v>
      </c>
      <c r="N138" s="226" t="s">
        <v>43</v>
      </c>
      <c r="O138" s="91"/>
      <c r="P138" s="227">
        <f>O138*H138</f>
        <v>0</v>
      </c>
      <c r="Q138" s="227">
        <v>0.00084000000000000003</v>
      </c>
      <c r="R138" s="227">
        <f>Q138*H138</f>
        <v>0.022464959999999999</v>
      </c>
      <c r="S138" s="227">
        <v>0</v>
      </c>
      <c r="T138" s="228">
        <f>S138*H138</f>
        <v>0</v>
      </c>
      <c r="U138" s="38"/>
      <c r="V138" s="38"/>
      <c r="W138" s="38"/>
      <c r="X138" s="38"/>
      <c r="Y138" s="38"/>
      <c r="Z138" s="38"/>
      <c r="AA138" s="38"/>
      <c r="AB138" s="38"/>
      <c r="AC138" s="38"/>
      <c r="AD138" s="38"/>
      <c r="AE138" s="38"/>
      <c r="AR138" s="229" t="s">
        <v>170</v>
      </c>
      <c r="AT138" s="229" t="s">
        <v>165</v>
      </c>
      <c r="AU138" s="229" t="s">
        <v>88</v>
      </c>
      <c r="AY138" s="17" t="s">
        <v>162</v>
      </c>
      <c r="BE138" s="230">
        <f>IF(N138="základní",J138,0)</f>
        <v>0</v>
      </c>
      <c r="BF138" s="230">
        <f>IF(N138="snížená",J138,0)</f>
        <v>0</v>
      </c>
      <c r="BG138" s="230">
        <f>IF(N138="zákl. přenesená",J138,0)</f>
        <v>0</v>
      </c>
      <c r="BH138" s="230">
        <f>IF(N138="sníž. přenesená",J138,0)</f>
        <v>0</v>
      </c>
      <c r="BI138" s="230">
        <f>IF(N138="nulová",J138,0)</f>
        <v>0</v>
      </c>
      <c r="BJ138" s="17" t="s">
        <v>86</v>
      </c>
      <c r="BK138" s="230">
        <f>ROUND(I138*H138,2)</f>
        <v>0</v>
      </c>
      <c r="BL138" s="17" t="s">
        <v>170</v>
      </c>
      <c r="BM138" s="229" t="s">
        <v>3678</v>
      </c>
    </row>
    <row r="139" s="2" customFormat="1">
      <c r="A139" s="38"/>
      <c r="B139" s="39"/>
      <c r="C139" s="40"/>
      <c r="D139" s="231" t="s">
        <v>172</v>
      </c>
      <c r="E139" s="40"/>
      <c r="F139" s="232" t="s">
        <v>3677</v>
      </c>
      <c r="G139" s="40"/>
      <c r="H139" s="40"/>
      <c r="I139" s="233"/>
      <c r="J139" s="40"/>
      <c r="K139" s="40"/>
      <c r="L139" s="44"/>
      <c r="M139" s="234"/>
      <c r="N139" s="235"/>
      <c r="O139" s="91"/>
      <c r="P139" s="91"/>
      <c r="Q139" s="91"/>
      <c r="R139" s="91"/>
      <c r="S139" s="91"/>
      <c r="T139" s="92"/>
      <c r="U139" s="38"/>
      <c r="V139" s="38"/>
      <c r="W139" s="38"/>
      <c r="X139" s="38"/>
      <c r="Y139" s="38"/>
      <c r="Z139" s="38"/>
      <c r="AA139" s="38"/>
      <c r="AB139" s="38"/>
      <c r="AC139" s="38"/>
      <c r="AD139" s="38"/>
      <c r="AE139" s="38"/>
      <c r="AT139" s="17" t="s">
        <v>172</v>
      </c>
      <c r="AU139" s="17" t="s">
        <v>88</v>
      </c>
    </row>
    <row r="140" s="2" customFormat="1" ht="24.15" customHeight="1">
      <c r="A140" s="38"/>
      <c r="B140" s="39"/>
      <c r="C140" s="218" t="s">
        <v>196</v>
      </c>
      <c r="D140" s="218" t="s">
        <v>165</v>
      </c>
      <c r="E140" s="219" t="s">
        <v>584</v>
      </c>
      <c r="F140" s="220" t="s">
        <v>585</v>
      </c>
      <c r="G140" s="221" t="s">
        <v>176</v>
      </c>
      <c r="H140" s="222">
        <v>26.744</v>
      </c>
      <c r="I140" s="223"/>
      <c r="J140" s="224">
        <f>ROUND(I140*H140,2)</f>
        <v>0</v>
      </c>
      <c r="K140" s="220" t="s">
        <v>169</v>
      </c>
      <c r="L140" s="44"/>
      <c r="M140" s="225" t="s">
        <v>1</v>
      </c>
      <c r="N140" s="226" t="s">
        <v>43</v>
      </c>
      <c r="O140" s="91"/>
      <c r="P140" s="227">
        <f>O140*H140</f>
        <v>0</v>
      </c>
      <c r="Q140" s="227">
        <v>0</v>
      </c>
      <c r="R140" s="227">
        <f>Q140*H140</f>
        <v>0</v>
      </c>
      <c r="S140" s="227">
        <v>0</v>
      </c>
      <c r="T140" s="228">
        <f>S140*H140</f>
        <v>0</v>
      </c>
      <c r="U140" s="38"/>
      <c r="V140" s="38"/>
      <c r="W140" s="38"/>
      <c r="X140" s="38"/>
      <c r="Y140" s="38"/>
      <c r="Z140" s="38"/>
      <c r="AA140" s="38"/>
      <c r="AB140" s="38"/>
      <c r="AC140" s="38"/>
      <c r="AD140" s="38"/>
      <c r="AE140" s="38"/>
      <c r="AR140" s="229" t="s">
        <v>170</v>
      </c>
      <c r="AT140" s="229" t="s">
        <v>165</v>
      </c>
      <c r="AU140" s="229" t="s">
        <v>88</v>
      </c>
      <c r="AY140" s="17" t="s">
        <v>162</v>
      </c>
      <c r="BE140" s="230">
        <f>IF(N140="základní",J140,0)</f>
        <v>0</v>
      </c>
      <c r="BF140" s="230">
        <f>IF(N140="snížená",J140,0)</f>
        <v>0</v>
      </c>
      <c r="BG140" s="230">
        <f>IF(N140="zákl. přenesená",J140,0)</f>
        <v>0</v>
      </c>
      <c r="BH140" s="230">
        <f>IF(N140="sníž. přenesená",J140,0)</f>
        <v>0</v>
      </c>
      <c r="BI140" s="230">
        <f>IF(N140="nulová",J140,0)</f>
        <v>0</v>
      </c>
      <c r="BJ140" s="17" t="s">
        <v>86</v>
      </c>
      <c r="BK140" s="230">
        <f>ROUND(I140*H140,2)</f>
        <v>0</v>
      </c>
      <c r="BL140" s="17" t="s">
        <v>170</v>
      </c>
      <c r="BM140" s="229" t="s">
        <v>3679</v>
      </c>
    </row>
    <row r="141" s="2" customFormat="1" ht="37.8" customHeight="1">
      <c r="A141" s="38"/>
      <c r="B141" s="39"/>
      <c r="C141" s="218" t="s">
        <v>201</v>
      </c>
      <c r="D141" s="218" t="s">
        <v>165</v>
      </c>
      <c r="E141" s="219" t="s">
        <v>597</v>
      </c>
      <c r="F141" s="220" t="s">
        <v>598</v>
      </c>
      <c r="G141" s="221" t="s">
        <v>168</v>
      </c>
      <c r="H141" s="222">
        <v>228.833</v>
      </c>
      <c r="I141" s="223"/>
      <c r="J141" s="224">
        <f>ROUND(I141*H141,2)</f>
        <v>0</v>
      </c>
      <c r="K141" s="220" t="s">
        <v>169</v>
      </c>
      <c r="L141" s="44"/>
      <c r="M141" s="225" t="s">
        <v>1</v>
      </c>
      <c r="N141" s="226" t="s">
        <v>43</v>
      </c>
      <c r="O141" s="91"/>
      <c r="P141" s="227">
        <f>O141*H141</f>
        <v>0</v>
      </c>
      <c r="Q141" s="227">
        <v>0</v>
      </c>
      <c r="R141" s="227">
        <f>Q141*H141</f>
        <v>0</v>
      </c>
      <c r="S141" s="227">
        <v>0</v>
      </c>
      <c r="T141" s="228">
        <f>S141*H141</f>
        <v>0</v>
      </c>
      <c r="U141" s="38"/>
      <c r="V141" s="38"/>
      <c r="W141" s="38"/>
      <c r="X141" s="38"/>
      <c r="Y141" s="38"/>
      <c r="Z141" s="38"/>
      <c r="AA141" s="38"/>
      <c r="AB141" s="38"/>
      <c r="AC141" s="38"/>
      <c r="AD141" s="38"/>
      <c r="AE141" s="38"/>
      <c r="AR141" s="229" t="s">
        <v>170</v>
      </c>
      <c r="AT141" s="229" t="s">
        <v>165</v>
      </c>
      <c r="AU141" s="229" t="s">
        <v>88</v>
      </c>
      <c r="AY141" s="17" t="s">
        <v>162</v>
      </c>
      <c r="BE141" s="230">
        <f>IF(N141="základní",J141,0)</f>
        <v>0</v>
      </c>
      <c r="BF141" s="230">
        <f>IF(N141="snížená",J141,0)</f>
        <v>0</v>
      </c>
      <c r="BG141" s="230">
        <f>IF(N141="zákl. přenesená",J141,0)</f>
        <v>0</v>
      </c>
      <c r="BH141" s="230">
        <f>IF(N141="sníž. přenesená",J141,0)</f>
        <v>0</v>
      </c>
      <c r="BI141" s="230">
        <f>IF(N141="nulová",J141,0)</f>
        <v>0</v>
      </c>
      <c r="BJ141" s="17" t="s">
        <v>86</v>
      </c>
      <c r="BK141" s="230">
        <f>ROUND(I141*H141,2)</f>
        <v>0</v>
      </c>
      <c r="BL141" s="17" t="s">
        <v>170</v>
      </c>
      <c r="BM141" s="229" t="s">
        <v>3680</v>
      </c>
    </row>
    <row r="142" s="2" customFormat="1">
      <c r="A142" s="38"/>
      <c r="B142" s="39"/>
      <c r="C142" s="40"/>
      <c r="D142" s="231" t="s">
        <v>172</v>
      </c>
      <c r="E142" s="40"/>
      <c r="F142" s="232" t="s">
        <v>3681</v>
      </c>
      <c r="G142" s="40"/>
      <c r="H142" s="40"/>
      <c r="I142" s="233"/>
      <c r="J142" s="40"/>
      <c r="K142" s="40"/>
      <c r="L142" s="44"/>
      <c r="M142" s="234"/>
      <c r="N142" s="235"/>
      <c r="O142" s="91"/>
      <c r="P142" s="91"/>
      <c r="Q142" s="91"/>
      <c r="R142" s="91"/>
      <c r="S142" s="91"/>
      <c r="T142" s="92"/>
      <c r="U142" s="38"/>
      <c r="V142" s="38"/>
      <c r="W142" s="38"/>
      <c r="X142" s="38"/>
      <c r="Y142" s="38"/>
      <c r="Z142" s="38"/>
      <c r="AA142" s="38"/>
      <c r="AB142" s="38"/>
      <c r="AC142" s="38"/>
      <c r="AD142" s="38"/>
      <c r="AE142" s="38"/>
      <c r="AT142" s="17" t="s">
        <v>172</v>
      </c>
      <c r="AU142" s="17" t="s">
        <v>88</v>
      </c>
    </row>
    <row r="143" s="13" customFormat="1">
      <c r="A143" s="13"/>
      <c r="B143" s="236"/>
      <c r="C143" s="237"/>
      <c r="D143" s="231" t="s">
        <v>179</v>
      </c>
      <c r="E143" s="238" t="s">
        <v>1</v>
      </c>
      <c r="F143" s="239" t="s">
        <v>3682</v>
      </c>
      <c r="G143" s="237"/>
      <c r="H143" s="240">
        <v>228.833</v>
      </c>
      <c r="I143" s="241"/>
      <c r="J143" s="237"/>
      <c r="K143" s="237"/>
      <c r="L143" s="242"/>
      <c r="M143" s="243"/>
      <c r="N143" s="244"/>
      <c r="O143" s="244"/>
      <c r="P143" s="244"/>
      <c r="Q143" s="244"/>
      <c r="R143" s="244"/>
      <c r="S143" s="244"/>
      <c r="T143" s="245"/>
      <c r="U143" s="13"/>
      <c r="V143" s="13"/>
      <c r="W143" s="13"/>
      <c r="X143" s="13"/>
      <c r="Y143" s="13"/>
      <c r="Z143" s="13"/>
      <c r="AA143" s="13"/>
      <c r="AB143" s="13"/>
      <c r="AC143" s="13"/>
      <c r="AD143" s="13"/>
      <c r="AE143" s="13"/>
      <c r="AT143" s="246" t="s">
        <v>179</v>
      </c>
      <c r="AU143" s="246" t="s">
        <v>88</v>
      </c>
      <c r="AV143" s="13" t="s">
        <v>88</v>
      </c>
      <c r="AW143" s="13" t="s">
        <v>34</v>
      </c>
      <c r="AX143" s="13" t="s">
        <v>78</v>
      </c>
      <c r="AY143" s="246" t="s">
        <v>162</v>
      </c>
    </row>
    <row r="144" s="14" customFormat="1">
      <c r="A144" s="14"/>
      <c r="B144" s="247"/>
      <c r="C144" s="248"/>
      <c r="D144" s="231" t="s">
        <v>179</v>
      </c>
      <c r="E144" s="249" t="s">
        <v>1</v>
      </c>
      <c r="F144" s="250" t="s">
        <v>181</v>
      </c>
      <c r="G144" s="248"/>
      <c r="H144" s="251">
        <v>228.833</v>
      </c>
      <c r="I144" s="252"/>
      <c r="J144" s="248"/>
      <c r="K144" s="248"/>
      <c r="L144" s="253"/>
      <c r="M144" s="254"/>
      <c r="N144" s="255"/>
      <c r="O144" s="255"/>
      <c r="P144" s="255"/>
      <c r="Q144" s="255"/>
      <c r="R144" s="255"/>
      <c r="S144" s="255"/>
      <c r="T144" s="256"/>
      <c r="U144" s="14"/>
      <c r="V144" s="14"/>
      <c r="W144" s="14"/>
      <c r="X144" s="14"/>
      <c r="Y144" s="14"/>
      <c r="Z144" s="14"/>
      <c r="AA144" s="14"/>
      <c r="AB144" s="14"/>
      <c r="AC144" s="14"/>
      <c r="AD144" s="14"/>
      <c r="AE144" s="14"/>
      <c r="AT144" s="257" t="s">
        <v>179</v>
      </c>
      <c r="AU144" s="257" t="s">
        <v>88</v>
      </c>
      <c r="AV144" s="14" t="s">
        <v>170</v>
      </c>
      <c r="AW144" s="14" t="s">
        <v>34</v>
      </c>
      <c r="AX144" s="14" t="s">
        <v>86</v>
      </c>
      <c r="AY144" s="257" t="s">
        <v>162</v>
      </c>
    </row>
    <row r="145" s="2" customFormat="1" ht="37.8" customHeight="1">
      <c r="A145" s="38"/>
      <c r="B145" s="39"/>
      <c r="C145" s="218" t="s">
        <v>205</v>
      </c>
      <c r="D145" s="218" t="s">
        <v>165</v>
      </c>
      <c r="E145" s="219" t="s">
        <v>597</v>
      </c>
      <c r="F145" s="220" t="s">
        <v>598</v>
      </c>
      <c r="G145" s="221" t="s">
        <v>168</v>
      </c>
      <c r="H145" s="222">
        <v>68.900000000000006</v>
      </c>
      <c r="I145" s="223"/>
      <c r="J145" s="224">
        <f>ROUND(I145*H145,2)</f>
        <v>0</v>
      </c>
      <c r="K145" s="220" t="s">
        <v>169</v>
      </c>
      <c r="L145" s="44"/>
      <c r="M145" s="225" t="s">
        <v>1</v>
      </c>
      <c r="N145" s="226" t="s">
        <v>43</v>
      </c>
      <c r="O145" s="91"/>
      <c r="P145" s="227">
        <f>O145*H145</f>
        <v>0</v>
      </c>
      <c r="Q145" s="227">
        <v>0</v>
      </c>
      <c r="R145" s="227">
        <f>Q145*H145</f>
        <v>0</v>
      </c>
      <c r="S145" s="227">
        <v>0</v>
      </c>
      <c r="T145" s="228">
        <f>S145*H145</f>
        <v>0</v>
      </c>
      <c r="U145" s="38"/>
      <c r="V145" s="38"/>
      <c r="W145" s="38"/>
      <c r="X145" s="38"/>
      <c r="Y145" s="38"/>
      <c r="Z145" s="38"/>
      <c r="AA145" s="38"/>
      <c r="AB145" s="38"/>
      <c r="AC145" s="38"/>
      <c r="AD145" s="38"/>
      <c r="AE145" s="38"/>
      <c r="AR145" s="229" t="s">
        <v>170</v>
      </c>
      <c r="AT145" s="229" t="s">
        <v>165</v>
      </c>
      <c r="AU145" s="229" t="s">
        <v>88</v>
      </c>
      <c r="AY145" s="17" t="s">
        <v>162</v>
      </c>
      <c r="BE145" s="230">
        <f>IF(N145="základní",J145,0)</f>
        <v>0</v>
      </c>
      <c r="BF145" s="230">
        <f>IF(N145="snížená",J145,0)</f>
        <v>0</v>
      </c>
      <c r="BG145" s="230">
        <f>IF(N145="zákl. přenesená",J145,0)</f>
        <v>0</v>
      </c>
      <c r="BH145" s="230">
        <f>IF(N145="sníž. přenesená",J145,0)</f>
        <v>0</v>
      </c>
      <c r="BI145" s="230">
        <f>IF(N145="nulová",J145,0)</f>
        <v>0</v>
      </c>
      <c r="BJ145" s="17" t="s">
        <v>86</v>
      </c>
      <c r="BK145" s="230">
        <f>ROUND(I145*H145,2)</f>
        <v>0</v>
      </c>
      <c r="BL145" s="17" t="s">
        <v>170</v>
      </c>
      <c r="BM145" s="229" t="s">
        <v>3683</v>
      </c>
    </row>
    <row r="146" s="2" customFormat="1">
      <c r="A146" s="38"/>
      <c r="B146" s="39"/>
      <c r="C146" s="40"/>
      <c r="D146" s="231" t="s">
        <v>172</v>
      </c>
      <c r="E146" s="40"/>
      <c r="F146" s="232" t="s">
        <v>3684</v>
      </c>
      <c r="G146" s="40"/>
      <c r="H146" s="40"/>
      <c r="I146" s="233"/>
      <c r="J146" s="40"/>
      <c r="K146" s="40"/>
      <c r="L146" s="44"/>
      <c r="M146" s="234"/>
      <c r="N146" s="235"/>
      <c r="O146" s="91"/>
      <c r="P146" s="91"/>
      <c r="Q146" s="91"/>
      <c r="R146" s="91"/>
      <c r="S146" s="91"/>
      <c r="T146" s="92"/>
      <c r="U146" s="38"/>
      <c r="V146" s="38"/>
      <c r="W146" s="38"/>
      <c r="X146" s="38"/>
      <c r="Y146" s="38"/>
      <c r="Z146" s="38"/>
      <c r="AA146" s="38"/>
      <c r="AB146" s="38"/>
      <c r="AC146" s="38"/>
      <c r="AD146" s="38"/>
      <c r="AE146" s="38"/>
      <c r="AT146" s="17" t="s">
        <v>172</v>
      </c>
      <c r="AU146" s="17" t="s">
        <v>88</v>
      </c>
    </row>
    <row r="147" s="13" customFormat="1">
      <c r="A147" s="13"/>
      <c r="B147" s="236"/>
      <c r="C147" s="237"/>
      <c r="D147" s="231" t="s">
        <v>179</v>
      </c>
      <c r="E147" s="238" t="s">
        <v>1</v>
      </c>
      <c r="F147" s="239" t="s">
        <v>3685</v>
      </c>
      <c r="G147" s="237"/>
      <c r="H147" s="240">
        <v>68.900000000000006</v>
      </c>
      <c r="I147" s="241"/>
      <c r="J147" s="237"/>
      <c r="K147" s="237"/>
      <c r="L147" s="242"/>
      <c r="M147" s="243"/>
      <c r="N147" s="244"/>
      <c r="O147" s="244"/>
      <c r="P147" s="244"/>
      <c r="Q147" s="244"/>
      <c r="R147" s="244"/>
      <c r="S147" s="244"/>
      <c r="T147" s="245"/>
      <c r="U147" s="13"/>
      <c r="V147" s="13"/>
      <c r="W147" s="13"/>
      <c r="X147" s="13"/>
      <c r="Y147" s="13"/>
      <c r="Z147" s="13"/>
      <c r="AA147" s="13"/>
      <c r="AB147" s="13"/>
      <c r="AC147" s="13"/>
      <c r="AD147" s="13"/>
      <c r="AE147" s="13"/>
      <c r="AT147" s="246" t="s">
        <v>179</v>
      </c>
      <c r="AU147" s="246" t="s">
        <v>88</v>
      </c>
      <c r="AV147" s="13" t="s">
        <v>88</v>
      </c>
      <c r="AW147" s="13" t="s">
        <v>34</v>
      </c>
      <c r="AX147" s="13" t="s">
        <v>86</v>
      </c>
      <c r="AY147" s="246" t="s">
        <v>162</v>
      </c>
    </row>
    <row r="148" s="2" customFormat="1" ht="37.8" customHeight="1">
      <c r="A148" s="38"/>
      <c r="B148" s="39"/>
      <c r="C148" s="218" t="s">
        <v>163</v>
      </c>
      <c r="D148" s="218" t="s">
        <v>165</v>
      </c>
      <c r="E148" s="219" t="s">
        <v>597</v>
      </c>
      <c r="F148" s="220" t="s">
        <v>598</v>
      </c>
      <c r="G148" s="221" t="s">
        <v>168</v>
      </c>
      <c r="H148" s="222">
        <v>101.40000000000001</v>
      </c>
      <c r="I148" s="223"/>
      <c r="J148" s="224">
        <f>ROUND(I148*H148,2)</f>
        <v>0</v>
      </c>
      <c r="K148" s="220" t="s">
        <v>169</v>
      </c>
      <c r="L148" s="44"/>
      <c r="M148" s="225" t="s">
        <v>1</v>
      </c>
      <c r="N148" s="226" t="s">
        <v>43</v>
      </c>
      <c r="O148" s="91"/>
      <c r="P148" s="227">
        <f>O148*H148</f>
        <v>0</v>
      </c>
      <c r="Q148" s="227">
        <v>0</v>
      </c>
      <c r="R148" s="227">
        <f>Q148*H148</f>
        <v>0</v>
      </c>
      <c r="S148" s="227">
        <v>0</v>
      </c>
      <c r="T148" s="228">
        <f>S148*H148</f>
        <v>0</v>
      </c>
      <c r="U148" s="38"/>
      <c r="V148" s="38"/>
      <c r="W148" s="38"/>
      <c r="X148" s="38"/>
      <c r="Y148" s="38"/>
      <c r="Z148" s="38"/>
      <c r="AA148" s="38"/>
      <c r="AB148" s="38"/>
      <c r="AC148" s="38"/>
      <c r="AD148" s="38"/>
      <c r="AE148" s="38"/>
      <c r="AR148" s="229" t="s">
        <v>170</v>
      </c>
      <c r="AT148" s="229" t="s">
        <v>165</v>
      </c>
      <c r="AU148" s="229" t="s">
        <v>88</v>
      </c>
      <c r="AY148" s="17" t="s">
        <v>162</v>
      </c>
      <c r="BE148" s="230">
        <f>IF(N148="základní",J148,0)</f>
        <v>0</v>
      </c>
      <c r="BF148" s="230">
        <f>IF(N148="snížená",J148,0)</f>
        <v>0</v>
      </c>
      <c r="BG148" s="230">
        <f>IF(N148="zákl. přenesená",J148,0)</f>
        <v>0</v>
      </c>
      <c r="BH148" s="230">
        <f>IF(N148="sníž. přenesená",J148,0)</f>
        <v>0</v>
      </c>
      <c r="BI148" s="230">
        <f>IF(N148="nulová",J148,0)</f>
        <v>0</v>
      </c>
      <c r="BJ148" s="17" t="s">
        <v>86</v>
      </c>
      <c r="BK148" s="230">
        <f>ROUND(I148*H148,2)</f>
        <v>0</v>
      </c>
      <c r="BL148" s="17" t="s">
        <v>170</v>
      </c>
      <c r="BM148" s="229" t="s">
        <v>3686</v>
      </c>
    </row>
    <row r="149" s="2" customFormat="1">
      <c r="A149" s="38"/>
      <c r="B149" s="39"/>
      <c r="C149" s="40"/>
      <c r="D149" s="231" t="s">
        <v>172</v>
      </c>
      <c r="E149" s="40"/>
      <c r="F149" s="232" t="s">
        <v>3687</v>
      </c>
      <c r="G149" s="40"/>
      <c r="H149" s="40"/>
      <c r="I149" s="233"/>
      <c r="J149" s="40"/>
      <c r="K149" s="40"/>
      <c r="L149" s="44"/>
      <c r="M149" s="234"/>
      <c r="N149" s="235"/>
      <c r="O149" s="91"/>
      <c r="P149" s="91"/>
      <c r="Q149" s="91"/>
      <c r="R149" s="91"/>
      <c r="S149" s="91"/>
      <c r="T149" s="92"/>
      <c r="U149" s="38"/>
      <c r="V149" s="38"/>
      <c r="W149" s="38"/>
      <c r="X149" s="38"/>
      <c r="Y149" s="38"/>
      <c r="Z149" s="38"/>
      <c r="AA149" s="38"/>
      <c r="AB149" s="38"/>
      <c r="AC149" s="38"/>
      <c r="AD149" s="38"/>
      <c r="AE149" s="38"/>
      <c r="AT149" s="17" t="s">
        <v>172</v>
      </c>
      <c r="AU149" s="17" t="s">
        <v>88</v>
      </c>
    </row>
    <row r="150" s="2" customFormat="1" ht="37.8" customHeight="1">
      <c r="A150" s="38"/>
      <c r="B150" s="39"/>
      <c r="C150" s="218" t="s">
        <v>214</v>
      </c>
      <c r="D150" s="218" t="s">
        <v>165</v>
      </c>
      <c r="E150" s="219" t="s">
        <v>600</v>
      </c>
      <c r="F150" s="220" t="s">
        <v>601</v>
      </c>
      <c r="G150" s="221" t="s">
        <v>168</v>
      </c>
      <c r="H150" s="222">
        <v>2288.3299999999999</v>
      </c>
      <c r="I150" s="223"/>
      <c r="J150" s="224">
        <f>ROUND(I150*H150,2)</f>
        <v>0</v>
      </c>
      <c r="K150" s="220" t="s">
        <v>169</v>
      </c>
      <c r="L150" s="44"/>
      <c r="M150" s="225" t="s">
        <v>1</v>
      </c>
      <c r="N150" s="226" t="s">
        <v>43</v>
      </c>
      <c r="O150" s="91"/>
      <c r="P150" s="227">
        <f>O150*H150</f>
        <v>0</v>
      </c>
      <c r="Q150" s="227">
        <v>0</v>
      </c>
      <c r="R150" s="227">
        <f>Q150*H150</f>
        <v>0</v>
      </c>
      <c r="S150" s="227">
        <v>0</v>
      </c>
      <c r="T150" s="228">
        <f>S150*H150</f>
        <v>0</v>
      </c>
      <c r="U150" s="38"/>
      <c r="V150" s="38"/>
      <c r="W150" s="38"/>
      <c r="X150" s="38"/>
      <c r="Y150" s="38"/>
      <c r="Z150" s="38"/>
      <c r="AA150" s="38"/>
      <c r="AB150" s="38"/>
      <c r="AC150" s="38"/>
      <c r="AD150" s="38"/>
      <c r="AE150" s="38"/>
      <c r="AR150" s="229" t="s">
        <v>170</v>
      </c>
      <c r="AT150" s="229" t="s">
        <v>165</v>
      </c>
      <c r="AU150" s="229" t="s">
        <v>88</v>
      </c>
      <c r="AY150" s="17" t="s">
        <v>162</v>
      </c>
      <c r="BE150" s="230">
        <f>IF(N150="základní",J150,0)</f>
        <v>0</v>
      </c>
      <c r="BF150" s="230">
        <f>IF(N150="snížená",J150,0)</f>
        <v>0</v>
      </c>
      <c r="BG150" s="230">
        <f>IF(N150="zákl. přenesená",J150,0)</f>
        <v>0</v>
      </c>
      <c r="BH150" s="230">
        <f>IF(N150="sníž. přenesená",J150,0)</f>
        <v>0</v>
      </c>
      <c r="BI150" s="230">
        <f>IF(N150="nulová",J150,0)</f>
        <v>0</v>
      </c>
      <c r="BJ150" s="17" t="s">
        <v>86</v>
      </c>
      <c r="BK150" s="230">
        <f>ROUND(I150*H150,2)</f>
        <v>0</v>
      </c>
      <c r="BL150" s="17" t="s">
        <v>170</v>
      </c>
      <c r="BM150" s="229" t="s">
        <v>3688</v>
      </c>
    </row>
    <row r="151" s="13" customFormat="1">
      <c r="A151" s="13"/>
      <c r="B151" s="236"/>
      <c r="C151" s="237"/>
      <c r="D151" s="231" t="s">
        <v>179</v>
      </c>
      <c r="E151" s="238" t="s">
        <v>1</v>
      </c>
      <c r="F151" s="239" t="s">
        <v>3689</v>
      </c>
      <c r="G151" s="237"/>
      <c r="H151" s="240">
        <v>2288.3299999999999</v>
      </c>
      <c r="I151" s="241"/>
      <c r="J151" s="237"/>
      <c r="K151" s="237"/>
      <c r="L151" s="242"/>
      <c r="M151" s="243"/>
      <c r="N151" s="244"/>
      <c r="O151" s="244"/>
      <c r="P151" s="244"/>
      <c r="Q151" s="244"/>
      <c r="R151" s="244"/>
      <c r="S151" s="244"/>
      <c r="T151" s="245"/>
      <c r="U151" s="13"/>
      <c r="V151" s="13"/>
      <c r="W151" s="13"/>
      <c r="X151" s="13"/>
      <c r="Y151" s="13"/>
      <c r="Z151" s="13"/>
      <c r="AA151" s="13"/>
      <c r="AB151" s="13"/>
      <c r="AC151" s="13"/>
      <c r="AD151" s="13"/>
      <c r="AE151" s="13"/>
      <c r="AT151" s="246" t="s">
        <v>179</v>
      </c>
      <c r="AU151" s="246" t="s">
        <v>88</v>
      </c>
      <c r="AV151" s="13" t="s">
        <v>88</v>
      </c>
      <c r="AW151" s="13" t="s">
        <v>34</v>
      </c>
      <c r="AX151" s="13" t="s">
        <v>78</v>
      </c>
      <c r="AY151" s="246" t="s">
        <v>162</v>
      </c>
    </row>
    <row r="152" s="14" customFormat="1">
      <c r="A152" s="14"/>
      <c r="B152" s="247"/>
      <c r="C152" s="248"/>
      <c r="D152" s="231" t="s">
        <v>179</v>
      </c>
      <c r="E152" s="249" t="s">
        <v>1</v>
      </c>
      <c r="F152" s="250" t="s">
        <v>181</v>
      </c>
      <c r="G152" s="248"/>
      <c r="H152" s="251">
        <v>2288.3299999999999</v>
      </c>
      <c r="I152" s="252"/>
      <c r="J152" s="248"/>
      <c r="K152" s="248"/>
      <c r="L152" s="253"/>
      <c r="M152" s="254"/>
      <c r="N152" s="255"/>
      <c r="O152" s="255"/>
      <c r="P152" s="255"/>
      <c r="Q152" s="255"/>
      <c r="R152" s="255"/>
      <c r="S152" s="255"/>
      <c r="T152" s="256"/>
      <c r="U152" s="14"/>
      <c r="V152" s="14"/>
      <c r="W152" s="14"/>
      <c r="X152" s="14"/>
      <c r="Y152" s="14"/>
      <c r="Z152" s="14"/>
      <c r="AA152" s="14"/>
      <c r="AB152" s="14"/>
      <c r="AC152" s="14"/>
      <c r="AD152" s="14"/>
      <c r="AE152" s="14"/>
      <c r="AT152" s="257" t="s">
        <v>179</v>
      </c>
      <c r="AU152" s="257" t="s">
        <v>88</v>
      </c>
      <c r="AV152" s="14" t="s">
        <v>170</v>
      </c>
      <c r="AW152" s="14" t="s">
        <v>34</v>
      </c>
      <c r="AX152" s="14" t="s">
        <v>86</v>
      </c>
      <c r="AY152" s="257" t="s">
        <v>162</v>
      </c>
    </row>
    <row r="153" s="2" customFormat="1" ht="37.8" customHeight="1">
      <c r="A153" s="38"/>
      <c r="B153" s="39"/>
      <c r="C153" s="218" t="s">
        <v>221</v>
      </c>
      <c r="D153" s="218" t="s">
        <v>165</v>
      </c>
      <c r="E153" s="219" t="s">
        <v>600</v>
      </c>
      <c r="F153" s="220" t="s">
        <v>601</v>
      </c>
      <c r="G153" s="221" t="s">
        <v>168</v>
      </c>
      <c r="H153" s="222">
        <v>1014</v>
      </c>
      <c r="I153" s="223"/>
      <c r="J153" s="224">
        <f>ROUND(I153*H153,2)</f>
        <v>0</v>
      </c>
      <c r="K153" s="220" t="s">
        <v>169</v>
      </c>
      <c r="L153" s="44"/>
      <c r="M153" s="225" t="s">
        <v>1</v>
      </c>
      <c r="N153" s="226" t="s">
        <v>43</v>
      </c>
      <c r="O153" s="91"/>
      <c r="P153" s="227">
        <f>O153*H153</f>
        <v>0</v>
      </c>
      <c r="Q153" s="227">
        <v>0</v>
      </c>
      <c r="R153" s="227">
        <f>Q153*H153</f>
        <v>0</v>
      </c>
      <c r="S153" s="227">
        <v>0</v>
      </c>
      <c r="T153" s="228">
        <f>S153*H153</f>
        <v>0</v>
      </c>
      <c r="U153" s="38"/>
      <c r="V153" s="38"/>
      <c r="W153" s="38"/>
      <c r="X153" s="38"/>
      <c r="Y153" s="38"/>
      <c r="Z153" s="38"/>
      <c r="AA153" s="38"/>
      <c r="AB153" s="38"/>
      <c r="AC153" s="38"/>
      <c r="AD153" s="38"/>
      <c r="AE153" s="38"/>
      <c r="AR153" s="229" t="s">
        <v>170</v>
      </c>
      <c r="AT153" s="229" t="s">
        <v>165</v>
      </c>
      <c r="AU153" s="229" t="s">
        <v>88</v>
      </c>
      <c r="AY153" s="17" t="s">
        <v>162</v>
      </c>
      <c r="BE153" s="230">
        <f>IF(N153="základní",J153,0)</f>
        <v>0</v>
      </c>
      <c r="BF153" s="230">
        <f>IF(N153="snížená",J153,0)</f>
        <v>0</v>
      </c>
      <c r="BG153" s="230">
        <f>IF(N153="zákl. přenesená",J153,0)</f>
        <v>0</v>
      </c>
      <c r="BH153" s="230">
        <f>IF(N153="sníž. přenesená",J153,0)</f>
        <v>0</v>
      </c>
      <c r="BI153" s="230">
        <f>IF(N153="nulová",J153,0)</f>
        <v>0</v>
      </c>
      <c r="BJ153" s="17" t="s">
        <v>86</v>
      </c>
      <c r="BK153" s="230">
        <f>ROUND(I153*H153,2)</f>
        <v>0</v>
      </c>
      <c r="BL153" s="17" t="s">
        <v>170</v>
      </c>
      <c r="BM153" s="229" t="s">
        <v>3690</v>
      </c>
    </row>
    <row r="154" s="13" customFormat="1">
      <c r="A154" s="13"/>
      <c r="B154" s="236"/>
      <c r="C154" s="237"/>
      <c r="D154" s="231" t="s">
        <v>179</v>
      </c>
      <c r="E154" s="238" t="s">
        <v>1</v>
      </c>
      <c r="F154" s="239" t="s">
        <v>3691</v>
      </c>
      <c r="G154" s="237"/>
      <c r="H154" s="240">
        <v>1014</v>
      </c>
      <c r="I154" s="241"/>
      <c r="J154" s="237"/>
      <c r="K154" s="237"/>
      <c r="L154" s="242"/>
      <c r="M154" s="243"/>
      <c r="N154" s="244"/>
      <c r="O154" s="244"/>
      <c r="P154" s="244"/>
      <c r="Q154" s="244"/>
      <c r="R154" s="244"/>
      <c r="S154" s="244"/>
      <c r="T154" s="245"/>
      <c r="U154" s="13"/>
      <c r="V154" s="13"/>
      <c r="W154" s="13"/>
      <c r="X154" s="13"/>
      <c r="Y154" s="13"/>
      <c r="Z154" s="13"/>
      <c r="AA154" s="13"/>
      <c r="AB154" s="13"/>
      <c r="AC154" s="13"/>
      <c r="AD154" s="13"/>
      <c r="AE154" s="13"/>
      <c r="AT154" s="246" t="s">
        <v>179</v>
      </c>
      <c r="AU154" s="246" t="s">
        <v>88</v>
      </c>
      <c r="AV154" s="13" t="s">
        <v>88</v>
      </c>
      <c r="AW154" s="13" t="s">
        <v>34</v>
      </c>
      <c r="AX154" s="13" t="s">
        <v>78</v>
      </c>
      <c r="AY154" s="246" t="s">
        <v>162</v>
      </c>
    </row>
    <row r="155" s="14" customFormat="1">
      <c r="A155" s="14"/>
      <c r="B155" s="247"/>
      <c r="C155" s="248"/>
      <c r="D155" s="231" t="s">
        <v>179</v>
      </c>
      <c r="E155" s="249" t="s">
        <v>1</v>
      </c>
      <c r="F155" s="250" t="s">
        <v>181</v>
      </c>
      <c r="G155" s="248"/>
      <c r="H155" s="251">
        <v>1014</v>
      </c>
      <c r="I155" s="252"/>
      <c r="J155" s="248"/>
      <c r="K155" s="248"/>
      <c r="L155" s="253"/>
      <c r="M155" s="254"/>
      <c r="N155" s="255"/>
      <c r="O155" s="255"/>
      <c r="P155" s="255"/>
      <c r="Q155" s="255"/>
      <c r="R155" s="255"/>
      <c r="S155" s="255"/>
      <c r="T155" s="256"/>
      <c r="U155" s="14"/>
      <c r="V155" s="14"/>
      <c r="W155" s="14"/>
      <c r="X155" s="14"/>
      <c r="Y155" s="14"/>
      <c r="Z155" s="14"/>
      <c r="AA155" s="14"/>
      <c r="AB155" s="14"/>
      <c r="AC155" s="14"/>
      <c r="AD155" s="14"/>
      <c r="AE155" s="14"/>
      <c r="AT155" s="257" t="s">
        <v>179</v>
      </c>
      <c r="AU155" s="257" t="s">
        <v>88</v>
      </c>
      <c r="AV155" s="14" t="s">
        <v>170</v>
      </c>
      <c r="AW155" s="14" t="s">
        <v>34</v>
      </c>
      <c r="AX155" s="14" t="s">
        <v>86</v>
      </c>
      <c r="AY155" s="257" t="s">
        <v>162</v>
      </c>
    </row>
    <row r="156" s="2" customFormat="1" ht="24.15" customHeight="1">
      <c r="A156" s="38"/>
      <c r="B156" s="39"/>
      <c r="C156" s="218" t="s">
        <v>226</v>
      </c>
      <c r="D156" s="218" t="s">
        <v>165</v>
      </c>
      <c r="E156" s="219" t="s">
        <v>3692</v>
      </c>
      <c r="F156" s="220" t="s">
        <v>3693</v>
      </c>
      <c r="G156" s="221" t="s">
        <v>353</v>
      </c>
      <c r="H156" s="222">
        <v>464.64600000000002</v>
      </c>
      <c r="I156" s="223"/>
      <c r="J156" s="224">
        <f>ROUND(I156*H156,2)</f>
        <v>0</v>
      </c>
      <c r="K156" s="220" t="s">
        <v>169</v>
      </c>
      <c r="L156" s="44"/>
      <c r="M156" s="225" t="s">
        <v>1</v>
      </c>
      <c r="N156" s="226" t="s">
        <v>43</v>
      </c>
      <c r="O156" s="91"/>
      <c r="P156" s="227">
        <f>O156*H156</f>
        <v>0</v>
      </c>
      <c r="Q156" s="227">
        <v>0</v>
      </c>
      <c r="R156" s="227">
        <f>Q156*H156</f>
        <v>0</v>
      </c>
      <c r="S156" s="227">
        <v>0</v>
      </c>
      <c r="T156" s="228">
        <f>S156*H156</f>
        <v>0</v>
      </c>
      <c r="U156" s="38"/>
      <c r="V156" s="38"/>
      <c r="W156" s="38"/>
      <c r="X156" s="38"/>
      <c r="Y156" s="38"/>
      <c r="Z156" s="38"/>
      <c r="AA156" s="38"/>
      <c r="AB156" s="38"/>
      <c r="AC156" s="38"/>
      <c r="AD156" s="38"/>
      <c r="AE156" s="38"/>
      <c r="AR156" s="229" t="s">
        <v>170</v>
      </c>
      <c r="AT156" s="229" t="s">
        <v>165</v>
      </c>
      <c r="AU156" s="229" t="s">
        <v>88</v>
      </c>
      <c r="AY156" s="17" t="s">
        <v>162</v>
      </c>
      <c r="BE156" s="230">
        <f>IF(N156="základní",J156,0)</f>
        <v>0</v>
      </c>
      <c r="BF156" s="230">
        <f>IF(N156="snížená",J156,0)</f>
        <v>0</v>
      </c>
      <c r="BG156" s="230">
        <f>IF(N156="zákl. přenesená",J156,0)</f>
        <v>0</v>
      </c>
      <c r="BH156" s="230">
        <f>IF(N156="sníž. přenesená",J156,0)</f>
        <v>0</v>
      </c>
      <c r="BI156" s="230">
        <f>IF(N156="nulová",J156,0)</f>
        <v>0</v>
      </c>
      <c r="BJ156" s="17" t="s">
        <v>86</v>
      </c>
      <c r="BK156" s="230">
        <f>ROUND(I156*H156,2)</f>
        <v>0</v>
      </c>
      <c r="BL156" s="17" t="s">
        <v>170</v>
      </c>
      <c r="BM156" s="229" t="s">
        <v>3694</v>
      </c>
    </row>
    <row r="157" s="13" customFormat="1">
      <c r="A157" s="13"/>
      <c r="B157" s="236"/>
      <c r="C157" s="237"/>
      <c r="D157" s="231" t="s">
        <v>179</v>
      </c>
      <c r="E157" s="238" t="s">
        <v>1</v>
      </c>
      <c r="F157" s="239" t="s">
        <v>3695</v>
      </c>
      <c r="G157" s="237"/>
      <c r="H157" s="240">
        <v>464.64600000000002</v>
      </c>
      <c r="I157" s="241"/>
      <c r="J157" s="237"/>
      <c r="K157" s="237"/>
      <c r="L157" s="242"/>
      <c r="M157" s="243"/>
      <c r="N157" s="244"/>
      <c r="O157" s="244"/>
      <c r="P157" s="244"/>
      <c r="Q157" s="244"/>
      <c r="R157" s="244"/>
      <c r="S157" s="244"/>
      <c r="T157" s="245"/>
      <c r="U157" s="13"/>
      <c r="V157" s="13"/>
      <c r="W157" s="13"/>
      <c r="X157" s="13"/>
      <c r="Y157" s="13"/>
      <c r="Z157" s="13"/>
      <c r="AA157" s="13"/>
      <c r="AB157" s="13"/>
      <c r="AC157" s="13"/>
      <c r="AD157" s="13"/>
      <c r="AE157" s="13"/>
      <c r="AT157" s="246" t="s">
        <v>179</v>
      </c>
      <c r="AU157" s="246" t="s">
        <v>88</v>
      </c>
      <c r="AV157" s="13" t="s">
        <v>88</v>
      </c>
      <c r="AW157" s="13" t="s">
        <v>34</v>
      </c>
      <c r="AX157" s="13" t="s">
        <v>78</v>
      </c>
      <c r="AY157" s="246" t="s">
        <v>162</v>
      </c>
    </row>
    <row r="158" s="14" customFormat="1">
      <c r="A158" s="14"/>
      <c r="B158" s="247"/>
      <c r="C158" s="248"/>
      <c r="D158" s="231" t="s">
        <v>179</v>
      </c>
      <c r="E158" s="249" t="s">
        <v>1</v>
      </c>
      <c r="F158" s="250" t="s">
        <v>181</v>
      </c>
      <c r="G158" s="248"/>
      <c r="H158" s="251">
        <v>464.64600000000002</v>
      </c>
      <c r="I158" s="252"/>
      <c r="J158" s="248"/>
      <c r="K158" s="248"/>
      <c r="L158" s="253"/>
      <c r="M158" s="254"/>
      <c r="N158" s="255"/>
      <c r="O158" s="255"/>
      <c r="P158" s="255"/>
      <c r="Q158" s="255"/>
      <c r="R158" s="255"/>
      <c r="S158" s="255"/>
      <c r="T158" s="256"/>
      <c r="U158" s="14"/>
      <c r="V158" s="14"/>
      <c r="W158" s="14"/>
      <c r="X158" s="14"/>
      <c r="Y158" s="14"/>
      <c r="Z158" s="14"/>
      <c r="AA158" s="14"/>
      <c r="AB158" s="14"/>
      <c r="AC158" s="14"/>
      <c r="AD158" s="14"/>
      <c r="AE158" s="14"/>
      <c r="AT158" s="257" t="s">
        <v>179</v>
      </c>
      <c r="AU158" s="257" t="s">
        <v>88</v>
      </c>
      <c r="AV158" s="14" t="s">
        <v>170</v>
      </c>
      <c r="AW158" s="14" t="s">
        <v>34</v>
      </c>
      <c r="AX158" s="14" t="s">
        <v>86</v>
      </c>
      <c r="AY158" s="257" t="s">
        <v>162</v>
      </c>
    </row>
    <row r="159" s="2" customFormat="1" ht="16.5" customHeight="1">
      <c r="A159" s="38"/>
      <c r="B159" s="39"/>
      <c r="C159" s="218" t="s">
        <v>230</v>
      </c>
      <c r="D159" s="218" t="s">
        <v>165</v>
      </c>
      <c r="E159" s="219" t="s">
        <v>3696</v>
      </c>
      <c r="F159" s="220" t="s">
        <v>3697</v>
      </c>
      <c r="G159" s="221" t="s">
        <v>168</v>
      </c>
      <c r="H159" s="222">
        <v>251.16</v>
      </c>
      <c r="I159" s="223"/>
      <c r="J159" s="224">
        <f>ROUND(I159*H159,2)</f>
        <v>0</v>
      </c>
      <c r="K159" s="220" t="s">
        <v>169</v>
      </c>
      <c r="L159" s="44"/>
      <c r="M159" s="225" t="s">
        <v>1</v>
      </c>
      <c r="N159" s="226" t="s">
        <v>43</v>
      </c>
      <c r="O159" s="91"/>
      <c r="P159" s="227">
        <f>O159*H159</f>
        <v>0</v>
      </c>
      <c r="Q159" s="227">
        <v>0</v>
      </c>
      <c r="R159" s="227">
        <f>Q159*H159</f>
        <v>0</v>
      </c>
      <c r="S159" s="227">
        <v>0</v>
      </c>
      <c r="T159" s="228">
        <f>S159*H159</f>
        <v>0</v>
      </c>
      <c r="U159" s="38"/>
      <c r="V159" s="38"/>
      <c r="W159" s="38"/>
      <c r="X159" s="38"/>
      <c r="Y159" s="38"/>
      <c r="Z159" s="38"/>
      <c r="AA159" s="38"/>
      <c r="AB159" s="38"/>
      <c r="AC159" s="38"/>
      <c r="AD159" s="38"/>
      <c r="AE159" s="38"/>
      <c r="AR159" s="229" t="s">
        <v>170</v>
      </c>
      <c r="AT159" s="229" t="s">
        <v>165</v>
      </c>
      <c r="AU159" s="229" t="s">
        <v>88</v>
      </c>
      <c r="AY159" s="17" t="s">
        <v>162</v>
      </c>
      <c r="BE159" s="230">
        <f>IF(N159="základní",J159,0)</f>
        <v>0</v>
      </c>
      <c r="BF159" s="230">
        <f>IF(N159="snížená",J159,0)</f>
        <v>0</v>
      </c>
      <c r="BG159" s="230">
        <f>IF(N159="zákl. přenesená",J159,0)</f>
        <v>0</v>
      </c>
      <c r="BH159" s="230">
        <f>IF(N159="sníž. přenesená",J159,0)</f>
        <v>0</v>
      </c>
      <c r="BI159" s="230">
        <f>IF(N159="nulová",J159,0)</f>
        <v>0</v>
      </c>
      <c r="BJ159" s="17" t="s">
        <v>86</v>
      </c>
      <c r="BK159" s="230">
        <f>ROUND(I159*H159,2)</f>
        <v>0</v>
      </c>
      <c r="BL159" s="17" t="s">
        <v>170</v>
      </c>
      <c r="BM159" s="229" t="s">
        <v>3698</v>
      </c>
    </row>
    <row r="160" s="2" customFormat="1" ht="24.15" customHeight="1">
      <c r="A160" s="38"/>
      <c r="B160" s="39"/>
      <c r="C160" s="218" t="s">
        <v>235</v>
      </c>
      <c r="D160" s="218" t="s">
        <v>165</v>
      </c>
      <c r="E160" s="219" t="s">
        <v>610</v>
      </c>
      <c r="F160" s="220" t="s">
        <v>611</v>
      </c>
      <c r="G160" s="221" t="s">
        <v>168</v>
      </c>
      <c r="H160" s="222">
        <v>101.66</v>
      </c>
      <c r="I160" s="223"/>
      <c r="J160" s="224">
        <f>ROUND(I160*H160,2)</f>
        <v>0</v>
      </c>
      <c r="K160" s="220" t="s">
        <v>169</v>
      </c>
      <c r="L160" s="44"/>
      <c r="M160" s="225" t="s">
        <v>1</v>
      </c>
      <c r="N160" s="226" t="s">
        <v>43</v>
      </c>
      <c r="O160" s="91"/>
      <c r="P160" s="227">
        <f>O160*H160</f>
        <v>0</v>
      </c>
      <c r="Q160" s="227">
        <v>0</v>
      </c>
      <c r="R160" s="227">
        <f>Q160*H160</f>
        <v>0</v>
      </c>
      <c r="S160" s="227">
        <v>0</v>
      </c>
      <c r="T160" s="228">
        <f>S160*H160</f>
        <v>0</v>
      </c>
      <c r="U160" s="38"/>
      <c r="V160" s="38"/>
      <c r="W160" s="38"/>
      <c r="X160" s="38"/>
      <c r="Y160" s="38"/>
      <c r="Z160" s="38"/>
      <c r="AA160" s="38"/>
      <c r="AB160" s="38"/>
      <c r="AC160" s="38"/>
      <c r="AD160" s="38"/>
      <c r="AE160" s="38"/>
      <c r="AR160" s="229" t="s">
        <v>170</v>
      </c>
      <c r="AT160" s="229" t="s">
        <v>165</v>
      </c>
      <c r="AU160" s="229" t="s">
        <v>88</v>
      </c>
      <c r="AY160" s="17" t="s">
        <v>162</v>
      </c>
      <c r="BE160" s="230">
        <f>IF(N160="základní",J160,0)</f>
        <v>0</v>
      </c>
      <c r="BF160" s="230">
        <f>IF(N160="snížená",J160,0)</f>
        <v>0</v>
      </c>
      <c r="BG160" s="230">
        <f>IF(N160="zákl. přenesená",J160,0)</f>
        <v>0</v>
      </c>
      <c r="BH160" s="230">
        <f>IF(N160="sníž. přenesená",J160,0)</f>
        <v>0</v>
      </c>
      <c r="BI160" s="230">
        <f>IF(N160="nulová",J160,0)</f>
        <v>0</v>
      </c>
      <c r="BJ160" s="17" t="s">
        <v>86</v>
      </c>
      <c r="BK160" s="230">
        <f>ROUND(I160*H160,2)</f>
        <v>0</v>
      </c>
      <c r="BL160" s="17" t="s">
        <v>170</v>
      </c>
      <c r="BM160" s="229" t="s">
        <v>3699</v>
      </c>
    </row>
    <row r="161" s="2" customFormat="1" ht="16.5" customHeight="1">
      <c r="A161" s="38"/>
      <c r="B161" s="39"/>
      <c r="C161" s="273" t="s">
        <v>8</v>
      </c>
      <c r="D161" s="273" t="s">
        <v>616</v>
      </c>
      <c r="E161" s="274" t="s">
        <v>617</v>
      </c>
      <c r="F161" s="275" t="s">
        <v>618</v>
      </c>
      <c r="G161" s="276" t="s">
        <v>353</v>
      </c>
      <c r="H161" s="277">
        <v>202.80000000000001</v>
      </c>
      <c r="I161" s="278"/>
      <c r="J161" s="279">
        <f>ROUND(I161*H161,2)</f>
        <v>0</v>
      </c>
      <c r="K161" s="275" t="s">
        <v>169</v>
      </c>
      <c r="L161" s="280"/>
      <c r="M161" s="281" t="s">
        <v>1</v>
      </c>
      <c r="N161" s="282" t="s">
        <v>43</v>
      </c>
      <c r="O161" s="91"/>
      <c r="P161" s="227">
        <f>O161*H161</f>
        <v>0</v>
      </c>
      <c r="Q161" s="227">
        <v>1</v>
      </c>
      <c r="R161" s="227">
        <f>Q161*H161</f>
        <v>202.80000000000001</v>
      </c>
      <c r="S161" s="227">
        <v>0</v>
      </c>
      <c r="T161" s="228">
        <f>S161*H161</f>
        <v>0</v>
      </c>
      <c r="U161" s="38"/>
      <c r="V161" s="38"/>
      <c r="W161" s="38"/>
      <c r="X161" s="38"/>
      <c r="Y161" s="38"/>
      <c r="Z161" s="38"/>
      <c r="AA161" s="38"/>
      <c r="AB161" s="38"/>
      <c r="AC161" s="38"/>
      <c r="AD161" s="38"/>
      <c r="AE161" s="38"/>
      <c r="AR161" s="229" t="s">
        <v>205</v>
      </c>
      <c r="AT161" s="229" t="s">
        <v>616</v>
      </c>
      <c r="AU161" s="229" t="s">
        <v>88</v>
      </c>
      <c r="AY161" s="17" t="s">
        <v>162</v>
      </c>
      <c r="BE161" s="230">
        <f>IF(N161="základní",J161,0)</f>
        <v>0</v>
      </c>
      <c r="BF161" s="230">
        <f>IF(N161="snížená",J161,0)</f>
        <v>0</v>
      </c>
      <c r="BG161" s="230">
        <f>IF(N161="zákl. přenesená",J161,0)</f>
        <v>0</v>
      </c>
      <c r="BH161" s="230">
        <f>IF(N161="sníž. přenesená",J161,0)</f>
        <v>0</v>
      </c>
      <c r="BI161" s="230">
        <f>IF(N161="nulová",J161,0)</f>
        <v>0</v>
      </c>
      <c r="BJ161" s="17" t="s">
        <v>86</v>
      </c>
      <c r="BK161" s="230">
        <f>ROUND(I161*H161,2)</f>
        <v>0</v>
      </c>
      <c r="BL161" s="17" t="s">
        <v>170</v>
      </c>
      <c r="BM161" s="229" t="s">
        <v>3700</v>
      </c>
    </row>
    <row r="162" s="2" customFormat="1" ht="24.15" customHeight="1">
      <c r="A162" s="38"/>
      <c r="B162" s="39"/>
      <c r="C162" s="218" t="s">
        <v>245</v>
      </c>
      <c r="D162" s="218" t="s">
        <v>165</v>
      </c>
      <c r="E162" s="219" t="s">
        <v>3701</v>
      </c>
      <c r="F162" s="220" t="s">
        <v>3702</v>
      </c>
      <c r="G162" s="221" t="s">
        <v>168</v>
      </c>
      <c r="H162" s="222">
        <v>44.200000000000003</v>
      </c>
      <c r="I162" s="223"/>
      <c r="J162" s="224">
        <f>ROUND(I162*H162,2)</f>
        <v>0</v>
      </c>
      <c r="K162" s="220" t="s">
        <v>169</v>
      </c>
      <c r="L162" s="44"/>
      <c r="M162" s="225" t="s">
        <v>1</v>
      </c>
      <c r="N162" s="226" t="s">
        <v>43</v>
      </c>
      <c r="O162" s="91"/>
      <c r="P162" s="227">
        <f>O162*H162</f>
        <v>0</v>
      </c>
      <c r="Q162" s="227">
        <v>0</v>
      </c>
      <c r="R162" s="227">
        <f>Q162*H162</f>
        <v>0</v>
      </c>
      <c r="S162" s="227">
        <v>0</v>
      </c>
      <c r="T162" s="228">
        <f>S162*H162</f>
        <v>0</v>
      </c>
      <c r="U162" s="38"/>
      <c r="V162" s="38"/>
      <c r="W162" s="38"/>
      <c r="X162" s="38"/>
      <c r="Y162" s="38"/>
      <c r="Z162" s="38"/>
      <c r="AA162" s="38"/>
      <c r="AB162" s="38"/>
      <c r="AC162" s="38"/>
      <c r="AD162" s="38"/>
      <c r="AE162" s="38"/>
      <c r="AR162" s="229" t="s">
        <v>170</v>
      </c>
      <c r="AT162" s="229" t="s">
        <v>165</v>
      </c>
      <c r="AU162" s="229" t="s">
        <v>88</v>
      </c>
      <c r="AY162" s="17" t="s">
        <v>162</v>
      </c>
      <c r="BE162" s="230">
        <f>IF(N162="základní",J162,0)</f>
        <v>0</v>
      </c>
      <c r="BF162" s="230">
        <f>IF(N162="snížená",J162,0)</f>
        <v>0</v>
      </c>
      <c r="BG162" s="230">
        <f>IF(N162="zákl. přenesená",J162,0)</f>
        <v>0</v>
      </c>
      <c r="BH162" s="230">
        <f>IF(N162="sníž. přenesená",J162,0)</f>
        <v>0</v>
      </c>
      <c r="BI162" s="230">
        <f>IF(N162="nulová",J162,0)</f>
        <v>0</v>
      </c>
      <c r="BJ162" s="17" t="s">
        <v>86</v>
      </c>
      <c r="BK162" s="230">
        <f>ROUND(I162*H162,2)</f>
        <v>0</v>
      </c>
      <c r="BL162" s="17" t="s">
        <v>170</v>
      </c>
      <c r="BM162" s="229" t="s">
        <v>3703</v>
      </c>
    </row>
    <row r="163" s="2" customFormat="1">
      <c r="A163" s="38"/>
      <c r="B163" s="39"/>
      <c r="C163" s="40"/>
      <c r="D163" s="231" t="s">
        <v>172</v>
      </c>
      <c r="E163" s="40"/>
      <c r="F163" s="232" t="s">
        <v>3704</v>
      </c>
      <c r="G163" s="40"/>
      <c r="H163" s="40"/>
      <c r="I163" s="233"/>
      <c r="J163" s="40"/>
      <c r="K163" s="40"/>
      <c r="L163" s="44"/>
      <c r="M163" s="234"/>
      <c r="N163" s="235"/>
      <c r="O163" s="91"/>
      <c r="P163" s="91"/>
      <c r="Q163" s="91"/>
      <c r="R163" s="91"/>
      <c r="S163" s="91"/>
      <c r="T163" s="92"/>
      <c r="U163" s="38"/>
      <c r="V163" s="38"/>
      <c r="W163" s="38"/>
      <c r="X163" s="38"/>
      <c r="Y163" s="38"/>
      <c r="Z163" s="38"/>
      <c r="AA163" s="38"/>
      <c r="AB163" s="38"/>
      <c r="AC163" s="38"/>
      <c r="AD163" s="38"/>
      <c r="AE163" s="38"/>
      <c r="AT163" s="17" t="s">
        <v>172</v>
      </c>
      <c r="AU163" s="17" t="s">
        <v>88</v>
      </c>
    </row>
    <row r="164" s="2" customFormat="1" ht="24.15" customHeight="1">
      <c r="A164" s="38"/>
      <c r="B164" s="39"/>
      <c r="C164" s="218" t="s">
        <v>250</v>
      </c>
      <c r="D164" s="218" t="s">
        <v>165</v>
      </c>
      <c r="E164" s="219" t="s">
        <v>3705</v>
      </c>
      <c r="F164" s="220" t="s">
        <v>3706</v>
      </c>
      <c r="G164" s="221" t="s">
        <v>176</v>
      </c>
      <c r="H164" s="222">
        <v>363</v>
      </c>
      <c r="I164" s="223"/>
      <c r="J164" s="224">
        <f>ROUND(I164*H164,2)</f>
        <v>0</v>
      </c>
      <c r="K164" s="220" t="s">
        <v>169</v>
      </c>
      <c r="L164" s="44"/>
      <c r="M164" s="225" t="s">
        <v>1</v>
      </c>
      <c r="N164" s="226" t="s">
        <v>43</v>
      </c>
      <c r="O164" s="91"/>
      <c r="P164" s="227">
        <f>O164*H164</f>
        <v>0</v>
      </c>
      <c r="Q164" s="227">
        <v>0</v>
      </c>
      <c r="R164" s="227">
        <f>Q164*H164</f>
        <v>0</v>
      </c>
      <c r="S164" s="227">
        <v>0</v>
      </c>
      <c r="T164" s="228">
        <f>S164*H164</f>
        <v>0</v>
      </c>
      <c r="U164" s="38"/>
      <c r="V164" s="38"/>
      <c r="W164" s="38"/>
      <c r="X164" s="38"/>
      <c r="Y164" s="38"/>
      <c r="Z164" s="38"/>
      <c r="AA164" s="38"/>
      <c r="AB164" s="38"/>
      <c r="AC164" s="38"/>
      <c r="AD164" s="38"/>
      <c r="AE164" s="38"/>
      <c r="AR164" s="229" t="s">
        <v>170</v>
      </c>
      <c r="AT164" s="229" t="s">
        <v>165</v>
      </c>
      <c r="AU164" s="229" t="s">
        <v>88</v>
      </c>
      <c r="AY164" s="17" t="s">
        <v>162</v>
      </c>
      <c r="BE164" s="230">
        <f>IF(N164="základní",J164,0)</f>
        <v>0</v>
      </c>
      <c r="BF164" s="230">
        <f>IF(N164="snížená",J164,0)</f>
        <v>0</v>
      </c>
      <c r="BG164" s="230">
        <f>IF(N164="zákl. přenesená",J164,0)</f>
        <v>0</v>
      </c>
      <c r="BH164" s="230">
        <f>IF(N164="sníž. přenesená",J164,0)</f>
        <v>0</v>
      </c>
      <c r="BI164" s="230">
        <f>IF(N164="nulová",J164,0)</f>
        <v>0</v>
      </c>
      <c r="BJ164" s="17" t="s">
        <v>86</v>
      </c>
      <c r="BK164" s="230">
        <f>ROUND(I164*H164,2)</f>
        <v>0</v>
      </c>
      <c r="BL164" s="17" t="s">
        <v>170</v>
      </c>
      <c r="BM164" s="229" t="s">
        <v>3707</v>
      </c>
    </row>
    <row r="165" s="2" customFormat="1" ht="24.15" customHeight="1">
      <c r="A165" s="38"/>
      <c r="B165" s="39"/>
      <c r="C165" s="218" t="s">
        <v>256</v>
      </c>
      <c r="D165" s="218" t="s">
        <v>165</v>
      </c>
      <c r="E165" s="219" t="s">
        <v>626</v>
      </c>
      <c r="F165" s="220" t="s">
        <v>627</v>
      </c>
      <c r="G165" s="221" t="s">
        <v>176</v>
      </c>
      <c r="H165" s="222">
        <v>363</v>
      </c>
      <c r="I165" s="223"/>
      <c r="J165" s="224">
        <f>ROUND(I165*H165,2)</f>
        <v>0</v>
      </c>
      <c r="K165" s="220" t="s">
        <v>169</v>
      </c>
      <c r="L165" s="44"/>
      <c r="M165" s="225" t="s">
        <v>1</v>
      </c>
      <c r="N165" s="226" t="s">
        <v>43</v>
      </c>
      <c r="O165" s="91"/>
      <c r="P165" s="227">
        <f>O165*H165</f>
        <v>0</v>
      </c>
      <c r="Q165" s="227">
        <v>0</v>
      </c>
      <c r="R165" s="227">
        <f>Q165*H165</f>
        <v>0</v>
      </c>
      <c r="S165" s="227">
        <v>0</v>
      </c>
      <c r="T165" s="228">
        <f>S165*H165</f>
        <v>0</v>
      </c>
      <c r="U165" s="38"/>
      <c r="V165" s="38"/>
      <c r="W165" s="38"/>
      <c r="X165" s="38"/>
      <c r="Y165" s="38"/>
      <c r="Z165" s="38"/>
      <c r="AA165" s="38"/>
      <c r="AB165" s="38"/>
      <c r="AC165" s="38"/>
      <c r="AD165" s="38"/>
      <c r="AE165" s="38"/>
      <c r="AR165" s="229" t="s">
        <v>170</v>
      </c>
      <c r="AT165" s="229" t="s">
        <v>165</v>
      </c>
      <c r="AU165" s="229" t="s">
        <v>88</v>
      </c>
      <c r="AY165" s="17" t="s">
        <v>162</v>
      </c>
      <c r="BE165" s="230">
        <f>IF(N165="základní",J165,0)</f>
        <v>0</v>
      </c>
      <c r="BF165" s="230">
        <f>IF(N165="snížená",J165,0)</f>
        <v>0</v>
      </c>
      <c r="BG165" s="230">
        <f>IF(N165="zákl. přenesená",J165,0)</f>
        <v>0</v>
      </c>
      <c r="BH165" s="230">
        <f>IF(N165="sníž. přenesená",J165,0)</f>
        <v>0</v>
      </c>
      <c r="BI165" s="230">
        <f>IF(N165="nulová",J165,0)</f>
        <v>0</v>
      </c>
      <c r="BJ165" s="17" t="s">
        <v>86</v>
      </c>
      <c r="BK165" s="230">
        <f>ROUND(I165*H165,2)</f>
        <v>0</v>
      </c>
      <c r="BL165" s="17" t="s">
        <v>170</v>
      </c>
      <c r="BM165" s="229" t="s">
        <v>3708</v>
      </c>
    </row>
    <row r="166" s="2" customFormat="1">
      <c r="A166" s="38"/>
      <c r="B166" s="39"/>
      <c r="C166" s="40"/>
      <c r="D166" s="231" t="s">
        <v>172</v>
      </c>
      <c r="E166" s="40"/>
      <c r="F166" s="232" t="s">
        <v>3677</v>
      </c>
      <c r="G166" s="40"/>
      <c r="H166" s="40"/>
      <c r="I166" s="233"/>
      <c r="J166" s="40"/>
      <c r="K166" s="40"/>
      <c r="L166" s="44"/>
      <c r="M166" s="234"/>
      <c r="N166" s="235"/>
      <c r="O166" s="91"/>
      <c r="P166" s="91"/>
      <c r="Q166" s="91"/>
      <c r="R166" s="91"/>
      <c r="S166" s="91"/>
      <c r="T166" s="92"/>
      <c r="U166" s="38"/>
      <c r="V166" s="38"/>
      <c r="W166" s="38"/>
      <c r="X166" s="38"/>
      <c r="Y166" s="38"/>
      <c r="Z166" s="38"/>
      <c r="AA166" s="38"/>
      <c r="AB166" s="38"/>
      <c r="AC166" s="38"/>
      <c r="AD166" s="38"/>
      <c r="AE166" s="38"/>
      <c r="AT166" s="17" t="s">
        <v>172</v>
      </c>
      <c r="AU166" s="17" t="s">
        <v>88</v>
      </c>
    </row>
    <row r="167" s="13" customFormat="1">
      <c r="A167" s="13"/>
      <c r="B167" s="236"/>
      <c r="C167" s="237"/>
      <c r="D167" s="231" t="s">
        <v>179</v>
      </c>
      <c r="E167" s="238" t="s">
        <v>1</v>
      </c>
      <c r="F167" s="239" t="s">
        <v>3709</v>
      </c>
      <c r="G167" s="237"/>
      <c r="H167" s="240">
        <v>363</v>
      </c>
      <c r="I167" s="241"/>
      <c r="J167" s="237"/>
      <c r="K167" s="237"/>
      <c r="L167" s="242"/>
      <c r="M167" s="243"/>
      <c r="N167" s="244"/>
      <c r="O167" s="244"/>
      <c r="P167" s="244"/>
      <c r="Q167" s="244"/>
      <c r="R167" s="244"/>
      <c r="S167" s="244"/>
      <c r="T167" s="245"/>
      <c r="U167" s="13"/>
      <c r="V167" s="13"/>
      <c r="W167" s="13"/>
      <c r="X167" s="13"/>
      <c r="Y167" s="13"/>
      <c r="Z167" s="13"/>
      <c r="AA167" s="13"/>
      <c r="AB167" s="13"/>
      <c r="AC167" s="13"/>
      <c r="AD167" s="13"/>
      <c r="AE167" s="13"/>
      <c r="AT167" s="246" t="s">
        <v>179</v>
      </c>
      <c r="AU167" s="246" t="s">
        <v>88</v>
      </c>
      <c r="AV167" s="13" t="s">
        <v>88</v>
      </c>
      <c r="AW167" s="13" t="s">
        <v>34</v>
      </c>
      <c r="AX167" s="13" t="s">
        <v>78</v>
      </c>
      <c r="AY167" s="246" t="s">
        <v>162</v>
      </c>
    </row>
    <row r="168" s="14" customFormat="1">
      <c r="A168" s="14"/>
      <c r="B168" s="247"/>
      <c r="C168" s="248"/>
      <c r="D168" s="231" t="s">
        <v>179</v>
      </c>
      <c r="E168" s="249" t="s">
        <v>1</v>
      </c>
      <c r="F168" s="250" t="s">
        <v>181</v>
      </c>
      <c r="G168" s="248"/>
      <c r="H168" s="251">
        <v>363</v>
      </c>
      <c r="I168" s="252"/>
      <c r="J168" s="248"/>
      <c r="K168" s="248"/>
      <c r="L168" s="253"/>
      <c r="M168" s="254"/>
      <c r="N168" s="255"/>
      <c r="O168" s="255"/>
      <c r="P168" s="255"/>
      <c r="Q168" s="255"/>
      <c r="R168" s="255"/>
      <c r="S168" s="255"/>
      <c r="T168" s="256"/>
      <c r="U168" s="14"/>
      <c r="V168" s="14"/>
      <c r="W168" s="14"/>
      <c r="X168" s="14"/>
      <c r="Y168" s="14"/>
      <c r="Z168" s="14"/>
      <c r="AA168" s="14"/>
      <c r="AB168" s="14"/>
      <c r="AC168" s="14"/>
      <c r="AD168" s="14"/>
      <c r="AE168" s="14"/>
      <c r="AT168" s="257" t="s">
        <v>179</v>
      </c>
      <c r="AU168" s="257" t="s">
        <v>88</v>
      </c>
      <c r="AV168" s="14" t="s">
        <v>170</v>
      </c>
      <c r="AW168" s="14" t="s">
        <v>34</v>
      </c>
      <c r="AX168" s="14" t="s">
        <v>86</v>
      </c>
      <c r="AY168" s="257" t="s">
        <v>162</v>
      </c>
    </row>
    <row r="169" s="2" customFormat="1" ht="16.5" customHeight="1">
      <c r="A169" s="38"/>
      <c r="B169" s="39"/>
      <c r="C169" s="273" t="s">
        <v>261</v>
      </c>
      <c r="D169" s="273" t="s">
        <v>616</v>
      </c>
      <c r="E169" s="274" t="s">
        <v>641</v>
      </c>
      <c r="F169" s="275" t="s">
        <v>642</v>
      </c>
      <c r="G169" s="276" t="s">
        <v>484</v>
      </c>
      <c r="H169" s="277">
        <v>145.19999999999999</v>
      </c>
      <c r="I169" s="278"/>
      <c r="J169" s="279">
        <f>ROUND(I169*H169,2)</f>
        <v>0</v>
      </c>
      <c r="K169" s="275" t="s">
        <v>169</v>
      </c>
      <c r="L169" s="280"/>
      <c r="M169" s="281" t="s">
        <v>1</v>
      </c>
      <c r="N169" s="282" t="s">
        <v>43</v>
      </c>
      <c r="O169" s="91"/>
      <c r="P169" s="227">
        <f>O169*H169</f>
        <v>0</v>
      </c>
      <c r="Q169" s="227">
        <v>0.001</v>
      </c>
      <c r="R169" s="227">
        <f>Q169*H169</f>
        <v>0.1452</v>
      </c>
      <c r="S169" s="227">
        <v>0</v>
      </c>
      <c r="T169" s="228">
        <f>S169*H169</f>
        <v>0</v>
      </c>
      <c r="U169" s="38"/>
      <c r="V169" s="38"/>
      <c r="W169" s="38"/>
      <c r="X169" s="38"/>
      <c r="Y169" s="38"/>
      <c r="Z169" s="38"/>
      <c r="AA169" s="38"/>
      <c r="AB169" s="38"/>
      <c r="AC169" s="38"/>
      <c r="AD169" s="38"/>
      <c r="AE169" s="38"/>
      <c r="AR169" s="229" t="s">
        <v>205</v>
      </c>
      <c r="AT169" s="229" t="s">
        <v>616</v>
      </c>
      <c r="AU169" s="229" t="s">
        <v>88</v>
      </c>
      <c r="AY169" s="17" t="s">
        <v>162</v>
      </c>
      <c r="BE169" s="230">
        <f>IF(N169="základní",J169,0)</f>
        <v>0</v>
      </c>
      <c r="BF169" s="230">
        <f>IF(N169="snížená",J169,0)</f>
        <v>0</v>
      </c>
      <c r="BG169" s="230">
        <f>IF(N169="zákl. přenesená",J169,0)</f>
        <v>0</v>
      </c>
      <c r="BH169" s="230">
        <f>IF(N169="sníž. přenesená",J169,0)</f>
        <v>0</v>
      </c>
      <c r="BI169" s="230">
        <f>IF(N169="nulová",J169,0)</f>
        <v>0</v>
      </c>
      <c r="BJ169" s="17" t="s">
        <v>86</v>
      </c>
      <c r="BK169" s="230">
        <f>ROUND(I169*H169,2)</f>
        <v>0</v>
      </c>
      <c r="BL169" s="17" t="s">
        <v>170</v>
      </c>
      <c r="BM169" s="229" t="s">
        <v>3710</v>
      </c>
    </row>
    <row r="170" s="13" customFormat="1">
      <c r="A170" s="13"/>
      <c r="B170" s="236"/>
      <c r="C170" s="237"/>
      <c r="D170" s="231" t="s">
        <v>179</v>
      </c>
      <c r="E170" s="238" t="s">
        <v>1</v>
      </c>
      <c r="F170" s="239" t="s">
        <v>3711</v>
      </c>
      <c r="G170" s="237"/>
      <c r="H170" s="240">
        <v>145.19999999999999</v>
      </c>
      <c r="I170" s="241"/>
      <c r="J170" s="237"/>
      <c r="K170" s="237"/>
      <c r="L170" s="242"/>
      <c r="M170" s="243"/>
      <c r="N170" s="244"/>
      <c r="O170" s="244"/>
      <c r="P170" s="244"/>
      <c r="Q170" s="244"/>
      <c r="R170" s="244"/>
      <c r="S170" s="244"/>
      <c r="T170" s="245"/>
      <c r="U170" s="13"/>
      <c r="V170" s="13"/>
      <c r="W170" s="13"/>
      <c r="X170" s="13"/>
      <c r="Y170" s="13"/>
      <c r="Z170" s="13"/>
      <c r="AA170" s="13"/>
      <c r="AB170" s="13"/>
      <c r="AC170" s="13"/>
      <c r="AD170" s="13"/>
      <c r="AE170" s="13"/>
      <c r="AT170" s="246" t="s">
        <v>179</v>
      </c>
      <c r="AU170" s="246" t="s">
        <v>88</v>
      </c>
      <c r="AV170" s="13" t="s">
        <v>88</v>
      </c>
      <c r="AW170" s="13" t="s">
        <v>34</v>
      </c>
      <c r="AX170" s="13" t="s">
        <v>78</v>
      </c>
      <c r="AY170" s="246" t="s">
        <v>162</v>
      </c>
    </row>
    <row r="171" s="14" customFormat="1">
      <c r="A171" s="14"/>
      <c r="B171" s="247"/>
      <c r="C171" s="248"/>
      <c r="D171" s="231" t="s">
        <v>179</v>
      </c>
      <c r="E171" s="249" t="s">
        <v>1</v>
      </c>
      <c r="F171" s="250" t="s">
        <v>181</v>
      </c>
      <c r="G171" s="248"/>
      <c r="H171" s="251">
        <v>145.19999999999999</v>
      </c>
      <c r="I171" s="252"/>
      <c r="J171" s="248"/>
      <c r="K171" s="248"/>
      <c r="L171" s="253"/>
      <c r="M171" s="254"/>
      <c r="N171" s="255"/>
      <c r="O171" s="255"/>
      <c r="P171" s="255"/>
      <c r="Q171" s="255"/>
      <c r="R171" s="255"/>
      <c r="S171" s="255"/>
      <c r="T171" s="256"/>
      <c r="U171" s="14"/>
      <c r="V171" s="14"/>
      <c r="W171" s="14"/>
      <c r="X171" s="14"/>
      <c r="Y171" s="14"/>
      <c r="Z171" s="14"/>
      <c r="AA171" s="14"/>
      <c r="AB171" s="14"/>
      <c r="AC171" s="14"/>
      <c r="AD171" s="14"/>
      <c r="AE171" s="14"/>
      <c r="AT171" s="257" t="s">
        <v>179</v>
      </c>
      <c r="AU171" s="257" t="s">
        <v>88</v>
      </c>
      <c r="AV171" s="14" t="s">
        <v>170</v>
      </c>
      <c r="AW171" s="14" t="s">
        <v>34</v>
      </c>
      <c r="AX171" s="14" t="s">
        <v>86</v>
      </c>
      <c r="AY171" s="257" t="s">
        <v>162</v>
      </c>
    </row>
    <row r="172" s="2" customFormat="1" ht="21.75" customHeight="1">
      <c r="A172" s="38"/>
      <c r="B172" s="39"/>
      <c r="C172" s="218" t="s">
        <v>265</v>
      </c>
      <c r="D172" s="218" t="s">
        <v>165</v>
      </c>
      <c r="E172" s="219" t="s">
        <v>3712</v>
      </c>
      <c r="F172" s="220" t="s">
        <v>3713</v>
      </c>
      <c r="G172" s="221" t="s">
        <v>176</v>
      </c>
      <c r="H172" s="222">
        <v>10.4</v>
      </c>
      <c r="I172" s="223"/>
      <c r="J172" s="224">
        <f>ROUND(I172*H172,2)</f>
        <v>0</v>
      </c>
      <c r="K172" s="220" t="s">
        <v>1</v>
      </c>
      <c r="L172" s="44"/>
      <c r="M172" s="225" t="s">
        <v>1</v>
      </c>
      <c r="N172" s="226" t="s">
        <v>43</v>
      </c>
      <c r="O172" s="91"/>
      <c r="P172" s="227">
        <f>O172*H172</f>
        <v>0</v>
      </c>
      <c r="Q172" s="227">
        <v>0</v>
      </c>
      <c r="R172" s="227">
        <f>Q172*H172</f>
        <v>0</v>
      </c>
      <c r="S172" s="227">
        <v>0</v>
      </c>
      <c r="T172" s="228">
        <f>S172*H172</f>
        <v>0</v>
      </c>
      <c r="U172" s="38"/>
      <c r="V172" s="38"/>
      <c r="W172" s="38"/>
      <c r="X172" s="38"/>
      <c r="Y172" s="38"/>
      <c r="Z172" s="38"/>
      <c r="AA172" s="38"/>
      <c r="AB172" s="38"/>
      <c r="AC172" s="38"/>
      <c r="AD172" s="38"/>
      <c r="AE172" s="38"/>
      <c r="AR172" s="229" t="s">
        <v>170</v>
      </c>
      <c r="AT172" s="229" t="s">
        <v>165</v>
      </c>
      <c r="AU172" s="229" t="s">
        <v>88</v>
      </c>
      <c r="AY172" s="17" t="s">
        <v>162</v>
      </c>
      <c r="BE172" s="230">
        <f>IF(N172="základní",J172,0)</f>
        <v>0</v>
      </c>
      <c r="BF172" s="230">
        <f>IF(N172="snížená",J172,0)</f>
        <v>0</v>
      </c>
      <c r="BG172" s="230">
        <f>IF(N172="zákl. přenesená",J172,0)</f>
        <v>0</v>
      </c>
      <c r="BH172" s="230">
        <f>IF(N172="sníž. přenesená",J172,0)</f>
        <v>0</v>
      </c>
      <c r="BI172" s="230">
        <f>IF(N172="nulová",J172,0)</f>
        <v>0</v>
      </c>
      <c r="BJ172" s="17" t="s">
        <v>86</v>
      </c>
      <c r="BK172" s="230">
        <f>ROUND(I172*H172,2)</f>
        <v>0</v>
      </c>
      <c r="BL172" s="17" t="s">
        <v>170</v>
      </c>
      <c r="BM172" s="229" t="s">
        <v>3714</v>
      </c>
    </row>
    <row r="173" s="2" customFormat="1">
      <c r="A173" s="38"/>
      <c r="B173" s="39"/>
      <c r="C173" s="40"/>
      <c r="D173" s="231" t="s">
        <v>172</v>
      </c>
      <c r="E173" s="40"/>
      <c r="F173" s="232" t="s">
        <v>3677</v>
      </c>
      <c r="G173" s="40"/>
      <c r="H173" s="40"/>
      <c r="I173" s="233"/>
      <c r="J173" s="40"/>
      <c r="K173" s="40"/>
      <c r="L173" s="44"/>
      <c r="M173" s="234"/>
      <c r="N173" s="235"/>
      <c r="O173" s="91"/>
      <c r="P173" s="91"/>
      <c r="Q173" s="91"/>
      <c r="R173" s="91"/>
      <c r="S173" s="91"/>
      <c r="T173" s="92"/>
      <c r="U173" s="38"/>
      <c r="V173" s="38"/>
      <c r="W173" s="38"/>
      <c r="X173" s="38"/>
      <c r="Y173" s="38"/>
      <c r="Z173" s="38"/>
      <c r="AA173" s="38"/>
      <c r="AB173" s="38"/>
      <c r="AC173" s="38"/>
      <c r="AD173" s="38"/>
      <c r="AE173" s="38"/>
      <c r="AT173" s="17" t="s">
        <v>172</v>
      </c>
      <c r="AU173" s="17" t="s">
        <v>88</v>
      </c>
    </row>
    <row r="174" s="2" customFormat="1" ht="24.15" customHeight="1">
      <c r="A174" s="38"/>
      <c r="B174" s="39"/>
      <c r="C174" s="218" t="s">
        <v>7</v>
      </c>
      <c r="D174" s="218" t="s">
        <v>165</v>
      </c>
      <c r="E174" s="219" t="s">
        <v>3715</v>
      </c>
      <c r="F174" s="220" t="s">
        <v>3716</v>
      </c>
      <c r="G174" s="221" t="s">
        <v>176</v>
      </c>
      <c r="H174" s="222">
        <v>346.88</v>
      </c>
      <c r="I174" s="223"/>
      <c r="J174" s="224">
        <f>ROUND(I174*H174,2)</f>
        <v>0</v>
      </c>
      <c r="K174" s="220" t="s">
        <v>169</v>
      </c>
      <c r="L174" s="44"/>
      <c r="M174" s="225" t="s">
        <v>1</v>
      </c>
      <c r="N174" s="226" t="s">
        <v>43</v>
      </c>
      <c r="O174" s="91"/>
      <c r="P174" s="227">
        <f>O174*H174</f>
        <v>0</v>
      </c>
      <c r="Q174" s="227">
        <v>0</v>
      </c>
      <c r="R174" s="227">
        <f>Q174*H174</f>
        <v>0</v>
      </c>
      <c r="S174" s="227">
        <v>0</v>
      </c>
      <c r="T174" s="228">
        <f>S174*H174</f>
        <v>0</v>
      </c>
      <c r="U174" s="38"/>
      <c r="V174" s="38"/>
      <c r="W174" s="38"/>
      <c r="X174" s="38"/>
      <c r="Y174" s="38"/>
      <c r="Z174" s="38"/>
      <c r="AA174" s="38"/>
      <c r="AB174" s="38"/>
      <c r="AC174" s="38"/>
      <c r="AD174" s="38"/>
      <c r="AE174" s="38"/>
      <c r="AR174" s="229" t="s">
        <v>170</v>
      </c>
      <c r="AT174" s="229" t="s">
        <v>165</v>
      </c>
      <c r="AU174" s="229" t="s">
        <v>88</v>
      </c>
      <c r="AY174" s="17" t="s">
        <v>162</v>
      </c>
      <c r="BE174" s="230">
        <f>IF(N174="základní",J174,0)</f>
        <v>0</v>
      </c>
      <c r="BF174" s="230">
        <f>IF(N174="snížená",J174,0)</f>
        <v>0</v>
      </c>
      <c r="BG174" s="230">
        <f>IF(N174="zákl. přenesená",J174,0)</f>
        <v>0</v>
      </c>
      <c r="BH174" s="230">
        <f>IF(N174="sníž. přenesená",J174,0)</f>
        <v>0</v>
      </c>
      <c r="BI174" s="230">
        <f>IF(N174="nulová",J174,0)</f>
        <v>0</v>
      </c>
      <c r="BJ174" s="17" t="s">
        <v>86</v>
      </c>
      <c r="BK174" s="230">
        <f>ROUND(I174*H174,2)</f>
        <v>0</v>
      </c>
      <c r="BL174" s="17" t="s">
        <v>170</v>
      </c>
      <c r="BM174" s="229" t="s">
        <v>3717</v>
      </c>
    </row>
    <row r="175" s="13" customFormat="1">
      <c r="A175" s="13"/>
      <c r="B175" s="236"/>
      <c r="C175" s="237"/>
      <c r="D175" s="231" t="s">
        <v>179</v>
      </c>
      <c r="E175" s="238" t="s">
        <v>1</v>
      </c>
      <c r="F175" s="239" t="s">
        <v>3718</v>
      </c>
      <c r="G175" s="237"/>
      <c r="H175" s="240">
        <v>346.88</v>
      </c>
      <c r="I175" s="241"/>
      <c r="J175" s="237"/>
      <c r="K175" s="237"/>
      <c r="L175" s="242"/>
      <c r="M175" s="243"/>
      <c r="N175" s="244"/>
      <c r="O175" s="244"/>
      <c r="P175" s="244"/>
      <c r="Q175" s="244"/>
      <c r="R175" s="244"/>
      <c r="S175" s="244"/>
      <c r="T175" s="245"/>
      <c r="U175" s="13"/>
      <c r="V175" s="13"/>
      <c r="W175" s="13"/>
      <c r="X175" s="13"/>
      <c r="Y175" s="13"/>
      <c r="Z175" s="13"/>
      <c r="AA175" s="13"/>
      <c r="AB175" s="13"/>
      <c r="AC175" s="13"/>
      <c r="AD175" s="13"/>
      <c r="AE175" s="13"/>
      <c r="AT175" s="246" t="s">
        <v>179</v>
      </c>
      <c r="AU175" s="246" t="s">
        <v>88</v>
      </c>
      <c r="AV175" s="13" t="s">
        <v>88</v>
      </c>
      <c r="AW175" s="13" t="s">
        <v>34</v>
      </c>
      <c r="AX175" s="13" t="s">
        <v>78</v>
      </c>
      <c r="AY175" s="246" t="s">
        <v>162</v>
      </c>
    </row>
    <row r="176" s="14" customFormat="1">
      <c r="A176" s="14"/>
      <c r="B176" s="247"/>
      <c r="C176" s="248"/>
      <c r="D176" s="231" t="s">
        <v>179</v>
      </c>
      <c r="E176" s="249" t="s">
        <v>1</v>
      </c>
      <c r="F176" s="250" t="s">
        <v>181</v>
      </c>
      <c r="G176" s="248"/>
      <c r="H176" s="251">
        <v>346.88</v>
      </c>
      <c r="I176" s="252"/>
      <c r="J176" s="248"/>
      <c r="K176" s="248"/>
      <c r="L176" s="253"/>
      <c r="M176" s="254"/>
      <c r="N176" s="255"/>
      <c r="O176" s="255"/>
      <c r="P176" s="255"/>
      <c r="Q176" s="255"/>
      <c r="R176" s="255"/>
      <c r="S176" s="255"/>
      <c r="T176" s="256"/>
      <c r="U176" s="14"/>
      <c r="V176" s="14"/>
      <c r="W176" s="14"/>
      <c r="X176" s="14"/>
      <c r="Y176" s="14"/>
      <c r="Z176" s="14"/>
      <c r="AA176" s="14"/>
      <c r="AB176" s="14"/>
      <c r="AC176" s="14"/>
      <c r="AD176" s="14"/>
      <c r="AE176" s="14"/>
      <c r="AT176" s="257" t="s">
        <v>179</v>
      </c>
      <c r="AU176" s="257" t="s">
        <v>88</v>
      </c>
      <c r="AV176" s="14" t="s">
        <v>170</v>
      </c>
      <c r="AW176" s="14" t="s">
        <v>34</v>
      </c>
      <c r="AX176" s="14" t="s">
        <v>86</v>
      </c>
      <c r="AY176" s="257" t="s">
        <v>162</v>
      </c>
    </row>
    <row r="177" s="12" customFormat="1" ht="22.8" customHeight="1">
      <c r="A177" s="12"/>
      <c r="B177" s="202"/>
      <c r="C177" s="203"/>
      <c r="D177" s="204" t="s">
        <v>77</v>
      </c>
      <c r="E177" s="216" t="s">
        <v>88</v>
      </c>
      <c r="F177" s="216" t="s">
        <v>646</v>
      </c>
      <c r="G177" s="203"/>
      <c r="H177" s="203"/>
      <c r="I177" s="206"/>
      <c r="J177" s="217">
        <f>BK177</f>
        <v>0</v>
      </c>
      <c r="K177" s="203"/>
      <c r="L177" s="208"/>
      <c r="M177" s="209"/>
      <c r="N177" s="210"/>
      <c r="O177" s="210"/>
      <c r="P177" s="211">
        <f>SUM(P178:P202)</f>
        <v>0</v>
      </c>
      <c r="Q177" s="210"/>
      <c r="R177" s="211">
        <f>SUM(R178:R202)</f>
        <v>23.845972849999995</v>
      </c>
      <c r="S177" s="210"/>
      <c r="T177" s="212">
        <f>SUM(T178:T202)</f>
        <v>0</v>
      </c>
      <c r="U177" s="12"/>
      <c r="V177" s="12"/>
      <c r="W177" s="12"/>
      <c r="X177" s="12"/>
      <c r="Y177" s="12"/>
      <c r="Z177" s="12"/>
      <c r="AA177" s="12"/>
      <c r="AB177" s="12"/>
      <c r="AC177" s="12"/>
      <c r="AD177" s="12"/>
      <c r="AE177" s="12"/>
      <c r="AR177" s="213" t="s">
        <v>86</v>
      </c>
      <c r="AT177" s="214" t="s">
        <v>77</v>
      </c>
      <c r="AU177" s="214" t="s">
        <v>86</v>
      </c>
      <c r="AY177" s="213" t="s">
        <v>162</v>
      </c>
      <c r="BK177" s="215">
        <f>SUM(BK178:BK202)</f>
        <v>0</v>
      </c>
    </row>
    <row r="178" s="2" customFormat="1" ht="24.15" customHeight="1">
      <c r="A178" s="38"/>
      <c r="B178" s="39"/>
      <c r="C178" s="218" t="s">
        <v>275</v>
      </c>
      <c r="D178" s="218" t="s">
        <v>165</v>
      </c>
      <c r="E178" s="219" t="s">
        <v>3719</v>
      </c>
      <c r="F178" s="220" t="s">
        <v>3720</v>
      </c>
      <c r="G178" s="221" t="s">
        <v>168</v>
      </c>
      <c r="H178" s="222">
        <v>3.21</v>
      </c>
      <c r="I178" s="223"/>
      <c r="J178" s="224">
        <f>ROUND(I178*H178,2)</f>
        <v>0</v>
      </c>
      <c r="K178" s="220" t="s">
        <v>169</v>
      </c>
      <c r="L178" s="44"/>
      <c r="M178" s="225" t="s">
        <v>1</v>
      </c>
      <c r="N178" s="226" t="s">
        <v>43</v>
      </c>
      <c r="O178" s="91"/>
      <c r="P178" s="227">
        <f>O178*H178</f>
        <v>0</v>
      </c>
      <c r="Q178" s="227">
        <v>2.5018699999999998</v>
      </c>
      <c r="R178" s="227">
        <f>Q178*H178</f>
        <v>8.0310027000000002</v>
      </c>
      <c r="S178" s="227">
        <v>0</v>
      </c>
      <c r="T178" s="228">
        <f>S178*H178</f>
        <v>0</v>
      </c>
      <c r="U178" s="38"/>
      <c r="V178" s="38"/>
      <c r="W178" s="38"/>
      <c r="X178" s="38"/>
      <c r="Y178" s="38"/>
      <c r="Z178" s="38"/>
      <c r="AA178" s="38"/>
      <c r="AB178" s="38"/>
      <c r="AC178" s="38"/>
      <c r="AD178" s="38"/>
      <c r="AE178" s="38"/>
      <c r="AR178" s="229" t="s">
        <v>170</v>
      </c>
      <c r="AT178" s="229" t="s">
        <v>165</v>
      </c>
      <c r="AU178" s="229" t="s">
        <v>88</v>
      </c>
      <c r="AY178" s="17" t="s">
        <v>162</v>
      </c>
      <c r="BE178" s="230">
        <f>IF(N178="základní",J178,0)</f>
        <v>0</v>
      </c>
      <c r="BF178" s="230">
        <f>IF(N178="snížená",J178,0)</f>
        <v>0</v>
      </c>
      <c r="BG178" s="230">
        <f>IF(N178="zákl. přenesená",J178,0)</f>
        <v>0</v>
      </c>
      <c r="BH178" s="230">
        <f>IF(N178="sníž. přenesená",J178,0)</f>
        <v>0</v>
      </c>
      <c r="BI178" s="230">
        <f>IF(N178="nulová",J178,0)</f>
        <v>0</v>
      </c>
      <c r="BJ178" s="17" t="s">
        <v>86</v>
      </c>
      <c r="BK178" s="230">
        <f>ROUND(I178*H178,2)</f>
        <v>0</v>
      </c>
      <c r="BL178" s="17" t="s">
        <v>170</v>
      </c>
      <c r="BM178" s="229" t="s">
        <v>3721</v>
      </c>
    </row>
    <row r="179" s="2" customFormat="1">
      <c r="A179" s="38"/>
      <c r="B179" s="39"/>
      <c r="C179" s="40"/>
      <c r="D179" s="231" t="s">
        <v>172</v>
      </c>
      <c r="E179" s="40"/>
      <c r="F179" s="232" t="s">
        <v>3677</v>
      </c>
      <c r="G179" s="40"/>
      <c r="H179" s="40"/>
      <c r="I179" s="233"/>
      <c r="J179" s="40"/>
      <c r="K179" s="40"/>
      <c r="L179" s="44"/>
      <c r="M179" s="234"/>
      <c r="N179" s="235"/>
      <c r="O179" s="91"/>
      <c r="P179" s="91"/>
      <c r="Q179" s="91"/>
      <c r="R179" s="91"/>
      <c r="S179" s="91"/>
      <c r="T179" s="92"/>
      <c r="U179" s="38"/>
      <c r="V179" s="38"/>
      <c r="W179" s="38"/>
      <c r="X179" s="38"/>
      <c r="Y179" s="38"/>
      <c r="Z179" s="38"/>
      <c r="AA179" s="38"/>
      <c r="AB179" s="38"/>
      <c r="AC179" s="38"/>
      <c r="AD179" s="38"/>
      <c r="AE179" s="38"/>
      <c r="AT179" s="17" t="s">
        <v>172</v>
      </c>
      <c r="AU179" s="17" t="s">
        <v>88</v>
      </c>
    </row>
    <row r="180" s="13" customFormat="1">
      <c r="A180" s="13"/>
      <c r="B180" s="236"/>
      <c r="C180" s="237"/>
      <c r="D180" s="231" t="s">
        <v>179</v>
      </c>
      <c r="E180" s="238" t="s">
        <v>1</v>
      </c>
      <c r="F180" s="239" t="s">
        <v>3722</v>
      </c>
      <c r="G180" s="237"/>
      <c r="H180" s="240">
        <v>3.21</v>
      </c>
      <c r="I180" s="241"/>
      <c r="J180" s="237"/>
      <c r="K180" s="237"/>
      <c r="L180" s="242"/>
      <c r="M180" s="243"/>
      <c r="N180" s="244"/>
      <c r="O180" s="244"/>
      <c r="P180" s="244"/>
      <c r="Q180" s="244"/>
      <c r="R180" s="244"/>
      <c r="S180" s="244"/>
      <c r="T180" s="245"/>
      <c r="U180" s="13"/>
      <c r="V180" s="13"/>
      <c r="W180" s="13"/>
      <c r="X180" s="13"/>
      <c r="Y180" s="13"/>
      <c r="Z180" s="13"/>
      <c r="AA180" s="13"/>
      <c r="AB180" s="13"/>
      <c r="AC180" s="13"/>
      <c r="AD180" s="13"/>
      <c r="AE180" s="13"/>
      <c r="AT180" s="246" t="s">
        <v>179</v>
      </c>
      <c r="AU180" s="246" t="s">
        <v>88</v>
      </c>
      <c r="AV180" s="13" t="s">
        <v>88</v>
      </c>
      <c r="AW180" s="13" t="s">
        <v>34</v>
      </c>
      <c r="AX180" s="13" t="s">
        <v>78</v>
      </c>
      <c r="AY180" s="246" t="s">
        <v>162</v>
      </c>
    </row>
    <row r="181" s="14" customFormat="1">
      <c r="A181" s="14"/>
      <c r="B181" s="247"/>
      <c r="C181" s="248"/>
      <c r="D181" s="231" t="s">
        <v>179</v>
      </c>
      <c r="E181" s="249" t="s">
        <v>1</v>
      </c>
      <c r="F181" s="250" t="s">
        <v>181</v>
      </c>
      <c r="G181" s="248"/>
      <c r="H181" s="251">
        <v>3.21</v>
      </c>
      <c r="I181" s="252"/>
      <c r="J181" s="248"/>
      <c r="K181" s="248"/>
      <c r="L181" s="253"/>
      <c r="M181" s="254"/>
      <c r="N181" s="255"/>
      <c r="O181" s="255"/>
      <c r="P181" s="255"/>
      <c r="Q181" s="255"/>
      <c r="R181" s="255"/>
      <c r="S181" s="255"/>
      <c r="T181" s="256"/>
      <c r="U181" s="14"/>
      <c r="V181" s="14"/>
      <c r="W181" s="14"/>
      <c r="X181" s="14"/>
      <c r="Y181" s="14"/>
      <c r="Z181" s="14"/>
      <c r="AA181" s="14"/>
      <c r="AB181" s="14"/>
      <c r="AC181" s="14"/>
      <c r="AD181" s="14"/>
      <c r="AE181" s="14"/>
      <c r="AT181" s="257" t="s">
        <v>179</v>
      </c>
      <c r="AU181" s="257" t="s">
        <v>88</v>
      </c>
      <c r="AV181" s="14" t="s">
        <v>170</v>
      </c>
      <c r="AW181" s="14" t="s">
        <v>34</v>
      </c>
      <c r="AX181" s="14" t="s">
        <v>86</v>
      </c>
      <c r="AY181" s="257" t="s">
        <v>162</v>
      </c>
    </row>
    <row r="182" s="2" customFormat="1" ht="21.75" customHeight="1">
      <c r="A182" s="38"/>
      <c r="B182" s="39"/>
      <c r="C182" s="218" t="s">
        <v>279</v>
      </c>
      <c r="D182" s="218" t="s">
        <v>165</v>
      </c>
      <c r="E182" s="219" t="s">
        <v>3723</v>
      </c>
      <c r="F182" s="220" t="s">
        <v>3724</v>
      </c>
      <c r="G182" s="221" t="s">
        <v>353</v>
      </c>
      <c r="H182" s="222">
        <v>0.043999999999999997</v>
      </c>
      <c r="I182" s="223"/>
      <c r="J182" s="224">
        <f>ROUND(I182*H182,2)</f>
        <v>0</v>
      </c>
      <c r="K182" s="220" t="s">
        <v>169</v>
      </c>
      <c r="L182" s="44"/>
      <c r="M182" s="225" t="s">
        <v>1</v>
      </c>
      <c r="N182" s="226" t="s">
        <v>43</v>
      </c>
      <c r="O182" s="91"/>
      <c r="P182" s="227">
        <f>O182*H182</f>
        <v>0</v>
      </c>
      <c r="Q182" s="227">
        <v>1.06277</v>
      </c>
      <c r="R182" s="227">
        <f>Q182*H182</f>
        <v>0.046761879999999999</v>
      </c>
      <c r="S182" s="227">
        <v>0</v>
      </c>
      <c r="T182" s="228">
        <f>S182*H182</f>
        <v>0</v>
      </c>
      <c r="U182" s="38"/>
      <c r="V182" s="38"/>
      <c r="W182" s="38"/>
      <c r="X182" s="38"/>
      <c r="Y182" s="38"/>
      <c r="Z182" s="38"/>
      <c r="AA182" s="38"/>
      <c r="AB182" s="38"/>
      <c r="AC182" s="38"/>
      <c r="AD182" s="38"/>
      <c r="AE182" s="38"/>
      <c r="AR182" s="229" t="s">
        <v>170</v>
      </c>
      <c r="AT182" s="229" t="s">
        <v>165</v>
      </c>
      <c r="AU182" s="229" t="s">
        <v>88</v>
      </c>
      <c r="AY182" s="17" t="s">
        <v>162</v>
      </c>
      <c r="BE182" s="230">
        <f>IF(N182="základní",J182,0)</f>
        <v>0</v>
      </c>
      <c r="BF182" s="230">
        <f>IF(N182="snížená",J182,0)</f>
        <v>0</v>
      </c>
      <c r="BG182" s="230">
        <f>IF(N182="zákl. přenesená",J182,0)</f>
        <v>0</v>
      </c>
      <c r="BH182" s="230">
        <f>IF(N182="sníž. přenesená",J182,0)</f>
        <v>0</v>
      </c>
      <c r="BI182" s="230">
        <f>IF(N182="nulová",J182,0)</f>
        <v>0</v>
      </c>
      <c r="BJ182" s="17" t="s">
        <v>86</v>
      </c>
      <c r="BK182" s="230">
        <f>ROUND(I182*H182,2)</f>
        <v>0</v>
      </c>
      <c r="BL182" s="17" t="s">
        <v>170</v>
      </c>
      <c r="BM182" s="229" t="s">
        <v>3725</v>
      </c>
    </row>
    <row r="183" s="2" customFormat="1">
      <c r="A183" s="38"/>
      <c r="B183" s="39"/>
      <c r="C183" s="40"/>
      <c r="D183" s="231" t="s">
        <v>172</v>
      </c>
      <c r="E183" s="40"/>
      <c r="F183" s="232" t="s">
        <v>3677</v>
      </c>
      <c r="G183" s="40"/>
      <c r="H183" s="40"/>
      <c r="I183" s="233"/>
      <c r="J183" s="40"/>
      <c r="K183" s="40"/>
      <c r="L183" s="44"/>
      <c r="M183" s="234"/>
      <c r="N183" s="235"/>
      <c r="O183" s="91"/>
      <c r="P183" s="91"/>
      <c r="Q183" s="91"/>
      <c r="R183" s="91"/>
      <c r="S183" s="91"/>
      <c r="T183" s="92"/>
      <c r="U183" s="38"/>
      <c r="V183" s="38"/>
      <c r="W183" s="38"/>
      <c r="X183" s="38"/>
      <c r="Y183" s="38"/>
      <c r="Z183" s="38"/>
      <c r="AA183" s="38"/>
      <c r="AB183" s="38"/>
      <c r="AC183" s="38"/>
      <c r="AD183" s="38"/>
      <c r="AE183" s="38"/>
      <c r="AT183" s="17" t="s">
        <v>172</v>
      </c>
      <c r="AU183" s="17" t="s">
        <v>88</v>
      </c>
    </row>
    <row r="184" s="13" customFormat="1">
      <c r="A184" s="13"/>
      <c r="B184" s="236"/>
      <c r="C184" s="237"/>
      <c r="D184" s="231" t="s">
        <v>179</v>
      </c>
      <c r="E184" s="238" t="s">
        <v>1</v>
      </c>
      <c r="F184" s="239" t="s">
        <v>3726</v>
      </c>
      <c r="G184" s="237"/>
      <c r="H184" s="240">
        <v>0.043999999999999997</v>
      </c>
      <c r="I184" s="241"/>
      <c r="J184" s="237"/>
      <c r="K184" s="237"/>
      <c r="L184" s="242"/>
      <c r="M184" s="243"/>
      <c r="N184" s="244"/>
      <c r="O184" s="244"/>
      <c r="P184" s="244"/>
      <c r="Q184" s="244"/>
      <c r="R184" s="244"/>
      <c r="S184" s="244"/>
      <c r="T184" s="245"/>
      <c r="U184" s="13"/>
      <c r="V184" s="13"/>
      <c r="W184" s="13"/>
      <c r="X184" s="13"/>
      <c r="Y184" s="13"/>
      <c r="Z184" s="13"/>
      <c r="AA184" s="13"/>
      <c r="AB184" s="13"/>
      <c r="AC184" s="13"/>
      <c r="AD184" s="13"/>
      <c r="AE184" s="13"/>
      <c r="AT184" s="246" t="s">
        <v>179</v>
      </c>
      <c r="AU184" s="246" t="s">
        <v>88</v>
      </c>
      <c r="AV184" s="13" t="s">
        <v>88</v>
      </c>
      <c r="AW184" s="13" t="s">
        <v>34</v>
      </c>
      <c r="AX184" s="13" t="s">
        <v>78</v>
      </c>
      <c r="AY184" s="246" t="s">
        <v>162</v>
      </c>
    </row>
    <row r="185" s="14" customFormat="1">
      <c r="A185" s="14"/>
      <c r="B185" s="247"/>
      <c r="C185" s="248"/>
      <c r="D185" s="231" t="s">
        <v>179</v>
      </c>
      <c r="E185" s="249" t="s">
        <v>1</v>
      </c>
      <c r="F185" s="250" t="s">
        <v>181</v>
      </c>
      <c r="G185" s="248"/>
      <c r="H185" s="251">
        <v>0.043999999999999997</v>
      </c>
      <c r="I185" s="252"/>
      <c r="J185" s="248"/>
      <c r="K185" s="248"/>
      <c r="L185" s="253"/>
      <c r="M185" s="254"/>
      <c r="N185" s="255"/>
      <c r="O185" s="255"/>
      <c r="P185" s="255"/>
      <c r="Q185" s="255"/>
      <c r="R185" s="255"/>
      <c r="S185" s="255"/>
      <c r="T185" s="256"/>
      <c r="U185" s="14"/>
      <c r="V185" s="14"/>
      <c r="W185" s="14"/>
      <c r="X185" s="14"/>
      <c r="Y185" s="14"/>
      <c r="Z185" s="14"/>
      <c r="AA185" s="14"/>
      <c r="AB185" s="14"/>
      <c r="AC185" s="14"/>
      <c r="AD185" s="14"/>
      <c r="AE185" s="14"/>
      <c r="AT185" s="257" t="s">
        <v>179</v>
      </c>
      <c r="AU185" s="257" t="s">
        <v>88</v>
      </c>
      <c r="AV185" s="14" t="s">
        <v>170</v>
      </c>
      <c r="AW185" s="14" t="s">
        <v>34</v>
      </c>
      <c r="AX185" s="14" t="s">
        <v>86</v>
      </c>
      <c r="AY185" s="257" t="s">
        <v>162</v>
      </c>
    </row>
    <row r="186" s="2" customFormat="1" ht="16.5" customHeight="1">
      <c r="A186" s="38"/>
      <c r="B186" s="39"/>
      <c r="C186" s="218" t="s">
        <v>283</v>
      </c>
      <c r="D186" s="218" t="s">
        <v>165</v>
      </c>
      <c r="E186" s="219" t="s">
        <v>3727</v>
      </c>
      <c r="F186" s="220" t="s">
        <v>3728</v>
      </c>
      <c r="G186" s="221" t="s">
        <v>168</v>
      </c>
      <c r="H186" s="222">
        <v>1.984</v>
      </c>
      <c r="I186" s="223"/>
      <c r="J186" s="224">
        <f>ROUND(I186*H186,2)</f>
        <v>0</v>
      </c>
      <c r="K186" s="220" t="s">
        <v>169</v>
      </c>
      <c r="L186" s="44"/>
      <c r="M186" s="225" t="s">
        <v>1</v>
      </c>
      <c r="N186" s="226" t="s">
        <v>43</v>
      </c>
      <c r="O186" s="91"/>
      <c r="P186" s="227">
        <f>O186*H186</f>
        <v>0</v>
      </c>
      <c r="Q186" s="227">
        <v>2.5018699999999998</v>
      </c>
      <c r="R186" s="227">
        <f>Q186*H186</f>
        <v>4.9637100799999994</v>
      </c>
      <c r="S186" s="227">
        <v>0</v>
      </c>
      <c r="T186" s="228">
        <f>S186*H186</f>
        <v>0</v>
      </c>
      <c r="U186" s="38"/>
      <c r="V186" s="38"/>
      <c r="W186" s="38"/>
      <c r="X186" s="38"/>
      <c r="Y186" s="38"/>
      <c r="Z186" s="38"/>
      <c r="AA186" s="38"/>
      <c r="AB186" s="38"/>
      <c r="AC186" s="38"/>
      <c r="AD186" s="38"/>
      <c r="AE186" s="38"/>
      <c r="AR186" s="229" t="s">
        <v>170</v>
      </c>
      <c r="AT186" s="229" t="s">
        <v>165</v>
      </c>
      <c r="AU186" s="229" t="s">
        <v>88</v>
      </c>
      <c r="AY186" s="17" t="s">
        <v>162</v>
      </c>
      <c r="BE186" s="230">
        <f>IF(N186="základní",J186,0)</f>
        <v>0</v>
      </c>
      <c r="BF186" s="230">
        <f>IF(N186="snížená",J186,0)</f>
        <v>0</v>
      </c>
      <c r="BG186" s="230">
        <f>IF(N186="zákl. přenesená",J186,0)</f>
        <v>0</v>
      </c>
      <c r="BH186" s="230">
        <f>IF(N186="sníž. přenesená",J186,0)</f>
        <v>0</v>
      </c>
      <c r="BI186" s="230">
        <f>IF(N186="nulová",J186,0)</f>
        <v>0</v>
      </c>
      <c r="BJ186" s="17" t="s">
        <v>86</v>
      </c>
      <c r="BK186" s="230">
        <f>ROUND(I186*H186,2)</f>
        <v>0</v>
      </c>
      <c r="BL186" s="17" t="s">
        <v>170</v>
      </c>
      <c r="BM186" s="229" t="s">
        <v>3729</v>
      </c>
    </row>
    <row r="187" s="2" customFormat="1">
      <c r="A187" s="38"/>
      <c r="B187" s="39"/>
      <c r="C187" s="40"/>
      <c r="D187" s="231" t="s">
        <v>172</v>
      </c>
      <c r="E187" s="40"/>
      <c r="F187" s="232" t="s">
        <v>3730</v>
      </c>
      <c r="G187" s="40"/>
      <c r="H187" s="40"/>
      <c r="I187" s="233"/>
      <c r="J187" s="40"/>
      <c r="K187" s="40"/>
      <c r="L187" s="44"/>
      <c r="M187" s="234"/>
      <c r="N187" s="235"/>
      <c r="O187" s="91"/>
      <c r="P187" s="91"/>
      <c r="Q187" s="91"/>
      <c r="R187" s="91"/>
      <c r="S187" s="91"/>
      <c r="T187" s="92"/>
      <c r="U187" s="38"/>
      <c r="V187" s="38"/>
      <c r="W187" s="38"/>
      <c r="X187" s="38"/>
      <c r="Y187" s="38"/>
      <c r="Z187" s="38"/>
      <c r="AA187" s="38"/>
      <c r="AB187" s="38"/>
      <c r="AC187" s="38"/>
      <c r="AD187" s="38"/>
      <c r="AE187" s="38"/>
      <c r="AT187" s="17" t="s">
        <v>172</v>
      </c>
      <c r="AU187" s="17" t="s">
        <v>88</v>
      </c>
    </row>
    <row r="188" s="13" customFormat="1">
      <c r="A188" s="13"/>
      <c r="B188" s="236"/>
      <c r="C188" s="237"/>
      <c r="D188" s="231" t="s">
        <v>179</v>
      </c>
      <c r="E188" s="238" t="s">
        <v>1</v>
      </c>
      <c r="F188" s="239" t="s">
        <v>3731</v>
      </c>
      <c r="G188" s="237"/>
      <c r="H188" s="240">
        <v>1.984</v>
      </c>
      <c r="I188" s="241"/>
      <c r="J188" s="237"/>
      <c r="K188" s="237"/>
      <c r="L188" s="242"/>
      <c r="M188" s="243"/>
      <c r="N188" s="244"/>
      <c r="O188" s="244"/>
      <c r="P188" s="244"/>
      <c r="Q188" s="244"/>
      <c r="R188" s="244"/>
      <c r="S188" s="244"/>
      <c r="T188" s="245"/>
      <c r="U188" s="13"/>
      <c r="V188" s="13"/>
      <c r="W188" s="13"/>
      <c r="X188" s="13"/>
      <c r="Y188" s="13"/>
      <c r="Z188" s="13"/>
      <c r="AA188" s="13"/>
      <c r="AB188" s="13"/>
      <c r="AC188" s="13"/>
      <c r="AD188" s="13"/>
      <c r="AE188" s="13"/>
      <c r="AT188" s="246" t="s">
        <v>179</v>
      </c>
      <c r="AU188" s="246" t="s">
        <v>88</v>
      </c>
      <c r="AV188" s="13" t="s">
        <v>88</v>
      </c>
      <c r="AW188" s="13" t="s">
        <v>34</v>
      </c>
      <c r="AX188" s="13" t="s">
        <v>78</v>
      </c>
      <c r="AY188" s="246" t="s">
        <v>162</v>
      </c>
    </row>
    <row r="189" s="14" customFormat="1">
      <c r="A189" s="14"/>
      <c r="B189" s="247"/>
      <c r="C189" s="248"/>
      <c r="D189" s="231" t="s">
        <v>179</v>
      </c>
      <c r="E189" s="249" t="s">
        <v>1</v>
      </c>
      <c r="F189" s="250" t="s">
        <v>181</v>
      </c>
      <c r="G189" s="248"/>
      <c r="H189" s="251">
        <v>1.984</v>
      </c>
      <c r="I189" s="252"/>
      <c r="J189" s="248"/>
      <c r="K189" s="248"/>
      <c r="L189" s="253"/>
      <c r="M189" s="254"/>
      <c r="N189" s="255"/>
      <c r="O189" s="255"/>
      <c r="P189" s="255"/>
      <c r="Q189" s="255"/>
      <c r="R189" s="255"/>
      <c r="S189" s="255"/>
      <c r="T189" s="256"/>
      <c r="U189" s="14"/>
      <c r="V189" s="14"/>
      <c r="W189" s="14"/>
      <c r="X189" s="14"/>
      <c r="Y189" s="14"/>
      <c r="Z189" s="14"/>
      <c r="AA189" s="14"/>
      <c r="AB189" s="14"/>
      <c r="AC189" s="14"/>
      <c r="AD189" s="14"/>
      <c r="AE189" s="14"/>
      <c r="AT189" s="257" t="s">
        <v>179</v>
      </c>
      <c r="AU189" s="257" t="s">
        <v>88</v>
      </c>
      <c r="AV189" s="14" t="s">
        <v>170</v>
      </c>
      <c r="AW189" s="14" t="s">
        <v>34</v>
      </c>
      <c r="AX189" s="14" t="s">
        <v>86</v>
      </c>
      <c r="AY189" s="257" t="s">
        <v>162</v>
      </c>
    </row>
    <row r="190" s="2" customFormat="1" ht="24.15" customHeight="1">
      <c r="A190" s="38"/>
      <c r="B190" s="39"/>
      <c r="C190" s="218" t="s">
        <v>287</v>
      </c>
      <c r="D190" s="218" t="s">
        <v>165</v>
      </c>
      <c r="E190" s="219" t="s">
        <v>3732</v>
      </c>
      <c r="F190" s="220" t="s">
        <v>3733</v>
      </c>
      <c r="G190" s="221" t="s">
        <v>168</v>
      </c>
      <c r="H190" s="222">
        <v>4.2080000000000002</v>
      </c>
      <c r="I190" s="223"/>
      <c r="J190" s="224">
        <f>ROUND(I190*H190,2)</f>
        <v>0</v>
      </c>
      <c r="K190" s="220" t="s">
        <v>169</v>
      </c>
      <c r="L190" s="44"/>
      <c r="M190" s="225" t="s">
        <v>1</v>
      </c>
      <c r="N190" s="226" t="s">
        <v>43</v>
      </c>
      <c r="O190" s="91"/>
      <c r="P190" s="227">
        <f>O190*H190</f>
        <v>0</v>
      </c>
      <c r="Q190" s="227">
        <v>2.5018699999999998</v>
      </c>
      <c r="R190" s="227">
        <f>Q190*H190</f>
        <v>10.527868959999999</v>
      </c>
      <c r="S190" s="227">
        <v>0</v>
      </c>
      <c r="T190" s="228">
        <f>S190*H190</f>
        <v>0</v>
      </c>
      <c r="U190" s="38"/>
      <c r="V190" s="38"/>
      <c r="W190" s="38"/>
      <c r="X190" s="38"/>
      <c r="Y190" s="38"/>
      <c r="Z190" s="38"/>
      <c r="AA190" s="38"/>
      <c r="AB190" s="38"/>
      <c r="AC190" s="38"/>
      <c r="AD190" s="38"/>
      <c r="AE190" s="38"/>
      <c r="AR190" s="229" t="s">
        <v>170</v>
      </c>
      <c r="AT190" s="229" t="s">
        <v>165</v>
      </c>
      <c r="AU190" s="229" t="s">
        <v>88</v>
      </c>
      <c r="AY190" s="17" t="s">
        <v>162</v>
      </c>
      <c r="BE190" s="230">
        <f>IF(N190="základní",J190,0)</f>
        <v>0</v>
      </c>
      <c r="BF190" s="230">
        <f>IF(N190="snížená",J190,0)</f>
        <v>0</v>
      </c>
      <c r="BG190" s="230">
        <f>IF(N190="zákl. přenesená",J190,0)</f>
        <v>0</v>
      </c>
      <c r="BH190" s="230">
        <f>IF(N190="sníž. přenesená",J190,0)</f>
        <v>0</v>
      </c>
      <c r="BI190" s="230">
        <f>IF(N190="nulová",J190,0)</f>
        <v>0</v>
      </c>
      <c r="BJ190" s="17" t="s">
        <v>86</v>
      </c>
      <c r="BK190" s="230">
        <f>ROUND(I190*H190,2)</f>
        <v>0</v>
      </c>
      <c r="BL190" s="17" t="s">
        <v>170</v>
      </c>
      <c r="BM190" s="229" t="s">
        <v>3734</v>
      </c>
    </row>
    <row r="191" s="2" customFormat="1">
      <c r="A191" s="38"/>
      <c r="B191" s="39"/>
      <c r="C191" s="40"/>
      <c r="D191" s="231" t="s">
        <v>172</v>
      </c>
      <c r="E191" s="40"/>
      <c r="F191" s="232" t="s">
        <v>3677</v>
      </c>
      <c r="G191" s="40"/>
      <c r="H191" s="40"/>
      <c r="I191" s="233"/>
      <c r="J191" s="40"/>
      <c r="K191" s="40"/>
      <c r="L191" s="44"/>
      <c r="M191" s="234"/>
      <c r="N191" s="235"/>
      <c r="O191" s="91"/>
      <c r="P191" s="91"/>
      <c r="Q191" s="91"/>
      <c r="R191" s="91"/>
      <c r="S191" s="91"/>
      <c r="T191" s="92"/>
      <c r="U191" s="38"/>
      <c r="V191" s="38"/>
      <c r="W191" s="38"/>
      <c r="X191" s="38"/>
      <c r="Y191" s="38"/>
      <c r="Z191" s="38"/>
      <c r="AA191" s="38"/>
      <c r="AB191" s="38"/>
      <c r="AC191" s="38"/>
      <c r="AD191" s="38"/>
      <c r="AE191" s="38"/>
      <c r="AT191" s="17" t="s">
        <v>172</v>
      </c>
      <c r="AU191" s="17" t="s">
        <v>88</v>
      </c>
    </row>
    <row r="192" s="13" customFormat="1">
      <c r="A192" s="13"/>
      <c r="B192" s="236"/>
      <c r="C192" s="237"/>
      <c r="D192" s="231" t="s">
        <v>179</v>
      </c>
      <c r="E192" s="238" t="s">
        <v>1</v>
      </c>
      <c r="F192" s="239" t="s">
        <v>3735</v>
      </c>
      <c r="G192" s="237"/>
      <c r="H192" s="240">
        <v>4.2080000000000002</v>
      </c>
      <c r="I192" s="241"/>
      <c r="J192" s="237"/>
      <c r="K192" s="237"/>
      <c r="L192" s="242"/>
      <c r="M192" s="243"/>
      <c r="N192" s="244"/>
      <c r="O192" s="244"/>
      <c r="P192" s="244"/>
      <c r="Q192" s="244"/>
      <c r="R192" s="244"/>
      <c r="S192" s="244"/>
      <c r="T192" s="245"/>
      <c r="U192" s="13"/>
      <c r="V192" s="13"/>
      <c r="W192" s="13"/>
      <c r="X192" s="13"/>
      <c r="Y192" s="13"/>
      <c r="Z192" s="13"/>
      <c r="AA192" s="13"/>
      <c r="AB192" s="13"/>
      <c r="AC192" s="13"/>
      <c r="AD192" s="13"/>
      <c r="AE192" s="13"/>
      <c r="AT192" s="246" t="s">
        <v>179</v>
      </c>
      <c r="AU192" s="246" t="s">
        <v>88</v>
      </c>
      <c r="AV192" s="13" t="s">
        <v>88</v>
      </c>
      <c r="AW192" s="13" t="s">
        <v>34</v>
      </c>
      <c r="AX192" s="13" t="s">
        <v>78</v>
      </c>
      <c r="AY192" s="246" t="s">
        <v>162</v>
      </c>
    </row>
    <row r="193" s="14" customFormat="1">
      <c r="A193" s="14"/>
      <c r="B193" s="247"/>
      <c r="C193" s="248"/>
      <c r="D193" s="231" t="s">
        <v>179</v>
      </c>
      <c r="E193" s="249" t="s">
        <v>1</v>
      </c>
      <c r="F193" s="250" t="s">
        <v>181</v>
      </c>
      <c r="G193" s="248"/>
      <c r="H193" s="251">
        <v>4.2080000000000002</v>
      </c>
      <c r="I193" s="252"/>
      <c r="J193" s="248"/>
      <c r="K193" s="248"/>
      <c r="L193" s="253"/>
      <c r="M193" s="254"/>
      <c r="N193" s="255"/>
      <c r="O193" s="255"/>
      <c r="P193" s="255"/>
      <c r="Q193" s="255"/>
      <c r="R193" s="255"/>
      <c r="S193" s="255"/>
      <c r="T193" s="256"/>
      <c r="U193" s="14"/>
      <c r="V193" s="14"/>
      <c r="W193" s="14"/>
      <c r="X193" s="14"/>
      <c r="Y193" s="14"/>
      <c r="Z193" s="14"/>
      <c r="AA193" s="14"/>
      <c r="AB193" s="14"/>
      <c r="AC193" s="14"/>
      <c r="AD193" s="14"/>
      <c r="AE193" s="14"/>
      <c r="AT193" s="257" t="s">
        <v>179</v>
      </c>
      <c r="AU193" s="257" t="s">
        <v>88</v>
      </c>
      <c r="AV193" s="14" t="s">
        <v>170</v>
      </c>
      <c r="AW193" s="14" t="s">
        <v>34</v>
      </c>
      <c r="AX193" s="14" t="s">
        <v>86</v>
      </c>
      <c r="AY193" s="257" t="s">
        <v>162</v>
      </c>
    </row>
    <row r="194" s="2" customFormat="1" ht="16.5" customHeight="1">
      <c r="A194" s="38"/>
      <c r="B194" s="39"/>
      <c r="C194" s="218" t="s">
        <v>291</v>
      </c>
      <c r="D194" s="218" t="s">
        <v>165</v>
      </c>
      <c r="E194" s="219" t="s">
        <v>661</v>
      </c>
      <c r="F194" s="220" t="s">
        <v>662</v>
      </c>
      <c r="G194" s="221" t="s">
        <v>176</v>
      </c>
      <c r="H194" s="222">
        <v>14.025</v>
      </c>
      <c r="I194" s="223"/>
      <c r="J194" s="224">
        <f>ROUND(I194*H194,2)</f>
        <v>0</v>
      </c>
      <c r="K194" s="220" t="s">
        <v>169</v>
      </c>
      <c r="L194" s="44"/>
      <c r="M194" s="225" t="s">
        <v>1</v>
      </c>
      <c r="N194" s="226" t="s">
        <v>43</v>
      </c>
      <c r="O194" s="91"/>
      <c r="P194" s="227">
        <f>O194*H194</f>
        <v>0</v>
      </c>
      <c r="Q194" s="227">
        <v>0.0027499999999999998</v>
      </c>
      <c r="R194" s="227">
        <f>Q194*H194</f>
        <v>0.038568749999999999</v>
      </c>
      <c r="S194" s="227">
        <v>0</v>
      </c>
      <c r="T194" s="228">
        <f>S194*H194</f>
        <v>0</v>
      </c>
      <c r="U194" s="38"/>
      <c r="V194" s="38"/>
      <c r="W194" s="38"/>
      <c r="X194" s="38"/>
      <c r="Y194" s="38"/>
      <c r="Z194" s="38"/>
      <c r="AA194" s="38"/>
      <c r="AB194" s="38"/>
      <c r="AC194" s="38"/>
      <c r="AD194" s="38"/>
      <c r="AE194" s="38"/>
      <c r="AR194" s="229" t="s">
        <v>170</v>
      </c>
      <c r="AT194" s="229" t="s">
        <v>165</v>
      </c>
      <c r="AU194" s="229" t="s">
        <v>88</v>
      </c>
      <c r="AY194" s="17" t="s">
        <v>162</v>
      </c>
      <c r="BE194" s="230">
        <f>IF(N194="základní",J194,0)</f>
        <v>0</v>
      </c>
      <c r="BF194" s="230">
        <f>IF(N194="snížená",J194,0)</f>
        <v>0</v>
      </c>
      <c r="BG194" s="230">
        <f>IF(N194="zákl. přenesená",J194,0)</f>
        <v>0</v>
      </c>
      <c r="BH194" s="230">
        <f>IF(N194="sníž. přenesená",J194,0)</f>
        <v>0</v>
      </c>
      <c r="BI194" s="230">
        <f>IF(N194="nulová",J194,0)</f>
        <v>0</v>
      </c>
      <c r="BJ194" s="17" t="s">
        <v>86</v>
      </c>
      <c r="BK194" s="230">
        <f>ROUND(I194*H194,2)</f>
        <v>0</v>
      </c>
      <c r="BL194" s="17" t="s">
        <v>170</v>
      </c>
      <c r="BM194" s="229" t="s">
        <v>3736</v>
      </c>
    </row>
    <row r="195" s="2" customFormat="1">
      <c r="A195" s="38"/>
      <c r="B195" s="39"/>
      <c r="C195" s="40"/>
      <c r="D195" s="231" t="s">
        <v>172</v>
      </c>
      <c r="E195" s="40"/>
      <c r="F195" s="232" t="s">
        <v>3677</v>
      </c>
      <c r="G195" s="40"/>
      <c r="H195" s="40"/>
      <c r="I195" s="233"/>
      <c r="J195" s="40"/>
      <c r="K195" s="40"/>
      <c r="L195" s="44"/>
      <c r="M195" s="234"/>
      <c r="N195" s="235"/>
      <c r="O195" s="91"/>
      <c r="P195" s="91"/>
      <c r="Q195" s="91"/>
      <c r="R195" s="91"/>
      <c r="S195" s="91"/>
      <c r="T195" s="92"/>
      <c r="U195" s="38"/>
      <c r="V195" s="38"/>
      <c r="W195" s="38"/>
      <c r="X195" s="38"/>
      <c r="Y195" s="38"/>
      <c r="Z195" s="38"/>
      <c r="AA195" s="38"/>
      <c r="AB195" s="38"/>
      <c r="AC195" s="38"/>
      <c r="AD195" s="38"/>
      <c r="AE195" s="38"/>
      <c r="AT195" s="17" t="s">
        <v>172</v>
      </c>
      <c r="AU195" s="17" t="s">
        <v>88</v>
      </c>
    </row>
    <row r="196" s="13" customFormat="1">
      <c r="A196" s="13"/>
      <c r="B196" s="236"/>
      <c r="C196" s="237"/>
      <c r="D196" s="231" t="s">
        <v>179</v>
      </c>
      <c r="E196" s="238" t="s">
        <v>1</v>
      </c>
      <c r="F196" s="239" t="s">
        <v>3737</v>
      </c>
      <c r="G196" s="237"/>
      <c r="H196" s="240">
        <v>14.025</v>
      </c>
      <c r="I196" s="241"/>
      <c r="J196" s="237"/>
      <c r="K196" s="237"/>
      <c r="L196" s="242"/>
      <c r="M196" s="243"/>
      <c r="N196" s="244"/>
      <c r="O196" s="244"/>
      <c r="P196" s="244"/>
      <c r="Q196" s="244"/>
      <c r="R196" s="244"/>
      <c r="S196" s="244"/>
      <c r="T196" s="245"/>
      <c r="U196" s="13"/>
      <c r="V196" s="13"/>
      <c r="W196" s="13"/>
      <c r="X196" s="13"/>
      <c r="Y196" s="13"/>
      <c r="Z196" s="13"/>
      <c r="AA196" s="13"/>
      <c r="AB196" s="13"/>
      <c r="AC196" s="13"/>
      <c r="AD196" s="13"/>
      <c r="AE196" s="13"/>
      <c r="AT196" s="246" t="s">
        <v>179</v>
      </c>
      <c r="AU196" s="246" t="s">
        <v>88</v>
      </c>
      <c r="AV196" s="13" t="s">
        <v>88</v>
      </c>
      <c r="AW196" s="13" t="s">
        <v>34</v>
      </c>
      <c r="AX196" s="13" t="s">
        <v>78</v>
      </c>
      <c r="AY196" s="246" t="s">
        <v>162</v>
      </c>
    </row>
    <row r="197" s="14" customFormat="1">
      <c r="A197" s="14"/>
      <c r="B197" s="247"/>
      <c r="C197" s="248"/>
      <c r="D197" s="231" t="s">
        <v>179</v>
      </c>
      <c r="E197" s="249" t="s">
        <v>1</v>
      </c>
      <c r="F197" s="250" t="s">
        <v>181</v>
      </c>
      <c r="G197" s="248"/>
      <c r="H197" s="251">
        <v>14.025</v>
      </c>
      <c r="I197" s="252"/>
      <c r="J197" s="248"/>
      <c r="K197" s="248"/>
      <c r="L197" s="253"/>
      <c r="M197" s="254"/>
      <c r="N197" s="255"/>
      <c r="O197" s="255"/>
      <c r="P197" s="255"/>
      <c r="Q197" s="255"/>
      <c r="R197" s="255"/>
      <c r="S197" s="255"/>
      <c r="T197" s="256"/>
      <c r="U197" s="14"/>
      <c r="V197" s="14"/>
      <c r="W197" s="14"/>
      <c r="X197" s="14"/>
      <c r="Y197" s="14"/>
      <c r="Z197" s="14"/>
      <c r="AA197" s="14"/>
      <c r="AB197" s="14"/>
      <c r="AC197" s="14"/>
      <c r="AD197" s="14"/>
      <c r="AE197" s="14"/>
      <c r="AT197" s="257" t="s">
        <v>179</v>
      </c>
      <c r="AU197" s="257" t="s">
        <v>88</v>
      </c>
      <c r="AV197" s="14" t="s">
        <v>170</v>
      </c>
      <c r="AW197" s="14" t="s">
        <v>34</v>
      </c>
      <c r="AX197" s="14" t="s">
        <v>86</v>
      </c>
      <c r="AY197" s="257" t="s">
        <v>162</v>
      </c>
    </row>
    <row r="198" s="2" customFormat="1" ht="21.75" customHeight="1">
      <c r="A198" s="38"/>
      <c r="B198" s="39"/>
      <c r="C198" s="218" t="s">
        <v>295</v>
      </c>
      <c r="D198" s="218" t="s">
        <v>165</v>
      </c>
      <c r="E198" s="219" t="s">
        <v>665</v>
      </c>
      <c r="F198" s="220" t="s">
        <v>666</v>
      </c>
      <c r="G198" s="221" t="s">
        <v>176</v>
      </c>
      <c r="H198" s="222">
        <v>14.025</v>
      </c>
      <c r="I198" s="223"/>
      <c r="J198" s="224">
        <f>ROUND(I198*H198,2)</f>
        <v>0</v>
      </c>
      <c r="K198" s="220" t="s">
        <v>169</v>
      </c>
      <c r="L198" s="44"/>
      <c r="M198" s="225" t="s">
        <v>1</v>
      </c>
      <c r="N198" s="226" t="s">
        <v>43</v>
      </c>
      <c r="O198" s="91"/>
      <c r="P198" s="227">
        <f>O198*H198</f>
        <v>0</v>
      </c>
      <c r="Q198" s="227">
        <v>0</v>
      </c>
      <c r="R198" s="227">
        <f>Q198*H198</f>
        <v>0</v>
      </c>
      <c r="S198" s="227">
        <v>0</v>
      </c>
      <c r="T198" s="228">
        <f>S198*H198</f>
        <v>0</v>
      </c>
      <c r="U198" s="38"/>
      <c r="V198" s="38"/>
      <c r="W198" s="38"/>
      <c r="X198" s="38"/>
      <c r="Y198" s="38"/>
      <c r="Z198" s="38"/>
      <c r="AA198" s="38"/>
      <c r="AB198" s="38"/>
      <c r="AC198" s="38"/>
      <c r="AD198" s="38"/>
      <c r="AE198" s="38"/>
      <c r="AR198" s="229" t="s">
        <v>170</v>
      </c>
      <c r="AT198" s="229" t="s">
        <v>165</v>
      </c>
      <c r="AU198" s="229" t="s">
        <v>88</v>
      </c>
      <c r="AY198" s="17" t="s">
        <v>162</v>
      </c>
      <c r="BE198" s="230">
        <f>IF(N198="základní",J198,0)</f>
        <v>0</v>
      </c>
      <c r="BF198" s="230">
        <f>IF(N198="snížená",J198,0)</f>
        <v>0</v>
      </c>
      <c r="BG198" s="230">
        <f>IF(N198="zákl. přenesená",J198,0)</f>
        <v>0</v>
      </c>
      <c r="BH198" s="230">
        <f>IF(N198="sníž. přenesená",J198,0)</f>
        <v>0</v>
      </c>
      <c r="BI198" s="230">
        <f>IF(N198="nulová",J198,0)</f>
        <v>0</v>
      </c>
      <c r="BJ198" s="17" t="s">
        <v>86</v>
      </c>
      <c r="BK198" s="230">
        <f>ROUND(I198*H198,2)</f>
        <v>0</v>
      </c>
      <c r="BL198" s="17" t="s">
        <v>170</v>
      </c>
      <c r="BM198" s="229" t="s">
        <v>3738</v>
      </c>
    </row>
    <row r="199" s="2" customFormat="1" ht="21.75" customHeight="1">
      <c r="A199" s="38"/>
      <c r="B199" s="39"/>
      <c r="C199" s="218" t="s">
        <v>299</v>
      </c>
      <c r="D199" s="218" t="s">
        <v>165</v>
      </c>
      <c r="E199" s="219" t="s">
        <v>3739</v>
      </c>
      <c r="F199" s="220" t="s">
        <v>3740</v>
      </c>
      <c r="G199" s="221" t="s">
        <v>353</v>
      </c>
      <c r="H199" s="222">
        <v>0.22400000000000001</v>
      </c>
      <c r="I199" s="223"/>
      <c r="J199" s="224">
        <f>ROUND(I199*H199,2)</f>
        <v>0</v>
      </c>
      <c r="K199" s="220" t="s">
        <v>169</v>
      </c>
      <c r="L199" s="44"/>
      <c r="M199" s="225" t="s">
        <v>1</v>
      </c>
      <c r="N199" s="226" t="s">
        <v>43</v>
      </c>
      <c r="O199" s="91"/>
      <c r="P199" s="227">
        <f>O199*H199</f>
        <v>0</v>
      </c>
      <c r="Q199" s="227">
        <v>1.06277</v>
      </c>
      <c r="R199" s="227">
        <f>Q199*H199</f>
        <v>0.23806047999999999</v>
      </c>
      <c r="S199" s="227">
        <v>0</v>
      </c>
      <c r="T199" s="228">
        <f>S199*H199</f>
        <v>0</v>
      </c>
      <c r="U199" s="38"/>
      <c r="V199" s="38"/>
      <c r="W199" s="38"/>
      <c r="X199" s="38"/>
      <c r="Y199" s="38"/>
      <c r="Z199" s="38"/>
      <c r="AA199" s="38"/>
      <c r="AB199" s="38"/>
      <c r="AC199" s="38"/>
      <c r="AD199" s="38"/>
      <c r="AE199" s="38"/>
      <c r="AR199" s="229" t="s">
        <v>170</v>
      </c>
      <c r="AT199" s="229" t="s">
        <v>165</v>
      </c>
      <c r="AU199" s="229" t="s">
        <v>88</v>
      </c>
      <c r="AY199" s="17" t="s">
        <v>162</v>
      </c>
      <c r="BE199" s="230">
        <f>IF(N199="základní",J199,0)</f>
        <v>0</v>
      </c>
      <c r="BF199" s="230">
        <f>IF(N199="snížená",J199,0)</f>
        <v>0</v>
      </c>
      <c r="BG199" s="230">
        <f>IF(N199="zákl. přenesená",J199,0)</f>
        <v>0</v>
      </c>
      <c r="BH199" s="230">
        <f>IF(N199="sníž. přenesená",J199,0)</f>
        <v>0</v>
      </c>
      <c r="BI199" s="230">
        <f>IF(N199="nulová",J199,0)</f>
        <v>0</v>
      </c>
      <c r="BJ199" s="17" t="s">
        <v>86</v>
      </c>
      <c r="BK199" s="230">
        <f>ROUND(I199*H199,2)</f>
        <v>0</v>
      </c>
      <c r="BL199" s="17" t="s">
        <v>170</v>
      </c>
      <c r="BM199" s="229" t="s">
        <v>3741</v>
      </c>
    </row>
    <row r="200" s="2" customFormat="1">
      <c r="A200" s="38"/>
      <c r="B200" s="39"/>
      <c r="C200" s="40"/>
      <c r="D200" s="231" t="s">
        <v>172</v>
      </c>
      <c r="E200" s="40"/>
      <c r="F200" s="232" t="s">
        <v>3677</v>
      </c>
      <c r="G200" s="40"/>
      <c r="H200" s="40"/>
      <c r="I200" s="233"/>
      <c r="J200" s="40"/>
      <c r="K200" s="40"/>
      <c r="L200" s="44"/>
      <c r="M200" s="234"/>
      <c r="N200" s="235"/>
      <c r="O200" s="91"/>
      <c r="P200" s="91"/>
      <c r="Q200" s="91"/>
      <c r="R200" s="91"/>
      <c r="S200" s="91"/>
      <c r="T200" s="92"/>
      <c r="U200" s="38"/>
      <c r="V200" s="38"/>
      <c r="W200" s="38"/>
      <c r="X200" s="38"/>
      <c r="Y200" s="38"/>
      <c r="Z200" s="38"/>
      <c r="AA200" s="38"/>
      <c r="AB200" s="38"/>
      <c r="AC200" s="38"/>
      <c r="AD200" s="38"/>
      <c r="AE200" s="38"/>
      <c r="AT200" s="17" t="s">
        <v>172</v>
      </c>
      <c r="AU200" s="17" t="s">
        <v>88</v>
      </c>
    </row>
    <row r="201" s="13" customFormat="1">
      <c r="A201" s="13"/>
      <c r="B201" s="236"/>
      <c r="C201" s="237"/>
      <c r="D201" s="231" t="s">
        <v>179</v>
      </c>
      <c r="E201" s="238" t="s">
        <v>1</v>
      </c>
      <c r="F201" s="239" t="s">
        <v>3742</v>
      </c>
      <c r="G201" s="237"/>
      <c r="H201" s="240">
        <v>0.22400000000000001</v>
      </c>
      <c r="I201" s="241"/>
      <c r="J201" s="237"/>
      <c r="K201" s="237"/>
      <c r="L201" s="242"/>
      <c r="M201" s="243"/>
      <c r="N201" s="244"/>
      <c r="O201" s="244"/>
      <c r="P201" s="244"/>
      <c r="Q201" s="244"/>
      <c r="R201" s="244"/>
      <c r="S201" s="244"/>
      <c r="T201" s="245"/>
      <c r="U201" s="13"/>
      <c r="V201" s="13"/>
      <c r="W201" s="13"/>
      <c r="X201" s="13"/>
      <c r="Y201" s="13"/>
      <c r="Z201" s="13"/>
      <c r="AA201" s="13"/>
      <c r="AB201" s="13"/>
      <c r="AC201" s="13"/>
      <c r="AD201" s="13"/>
      <c r="AE201" s="13"/>
      <c r="AT201" s="246" t="s">
        <v>179</v>
      </c>
      <c r="AU201" s="246" t="s">
        <v>88</v>
      </c>
      <c r="AV201" s="13" t="s">
        <v>88</v>
      </c>
      <c r="AW201" s="13" t="s">
        <v>34</v>
      </c>
      <c r="AX201" s="13" t="s">
        <v>78</v>
      </c>
      <c r="AY201" s="246" t="s">
        <v>162</v>
      </c>
    </row>
    <row r="202" s="14" customFormat="1">
      <c r="A202" s="14"/>
      <c r="B202" s="247"/>
      <c r="C202" s="248"/>
      <c r="D202" s="231" t="s">
        <v>179</v>
      </c>
      <c r="E202" s="249" t="s">
        <v>1</v>
      </c>
      <c r="F202" s="250" t="s">
        <v>181</v>
      </c>
      <c r="G202" s="248"/>
      <c r="H202" s="251">
        <v>0.22400000000000001</v>
      </c>
      <c r="I202" s="252"/>
      <c r="J202" s="248"/>
      <c r="K202" s="248"/>
      <c r="L202" s="253"/>
      <c r="M202" s="254"/>
      <c r="N202" s="255"/>
      <c r="O202" s="255"/>
      <c r="P202" s="255"/>
      <c r="Q202" s="255"/>
      <c r="R202" s="255"/>
      <c r="S202" s="255"/>
      <c r="T202" s="256"/>
      <c r="U202" s="14"/>
      <c r="V202" s="14"/>
      <c r="W202" s="14"/>
      <c r="X202" s="14"/>
      <c r="Y202" s="14"/>
      <c r="Z202" s="14"/>
      <c r="AA202" s="14"/>
      <c r="AB202" s="14"/>
      <c r="AC202" s="14"/>
      <c r="AD202" s="14"/>
      <c r="AE202" s="14"/>
      <c r="AT202" s="257" t="s">
        <v>179</v>
      </c>
      <c r="AU202" s="257" t="s">
        <v>88</v>
      </c>
      <c r="AV202" s="14" t="s">
        <v>170</v>
      </c>
      <c r="AW202" s="14" t="s">
        <v>34</v>
      </c>
      <c r="AX202" s="14" t="s">
        <v>86</v>
      </c>
      <c r="AY202" s="257" t="s">
        <v>162</v>
      </c>
    </row>
    <row r="203" s="12" customFormat="1" ht="22.8" customHeight="1">
      <c r="A203" s="12"/>
      <c r="B203" s="202"/>
      <c r="C203" s="203"/>
      <c r="D203" s="204" t="s">
        <v>77</v>
      </c>
      <c r="E203" s="216" t="s">
        <v>182</v>
      </c>
      <c r="F203" s="216" t="s">
        <v>673</v>
      </c>
      <c r="G203" s="203"/>
      <c r="H203" s="203"/>
      <c r="I203" s="206"/>
      <c r="J203" s="217">
        <f>BK203</f>
        <v>0</v>
      </c>
      <c r="K203" s="203"/>
      <c r="L203" s="208"/>
      <c r="M203" s="209"/>
      <c r="N203" s="210"/>
      <c r="O203" s="210"/>
      <c r="P203" s="211">
        <f>SUM(P204:P214)</f>
        <v>0</v>
      </c>
      <c r="Q203" s="210"/>
      <c r="R203" s="211">
        <f>SUM(R204:R214)</f>
        <v>5.7303964000000001</v>
      </c>
      <c r="S203" s="210"/>
      <c r="T203" s="212">
        <f>SUM(T204:T214)</f>
        <v>0</v>
      </c>
      <c r="U203" s="12"/>
      <c r="V203" s="12"/>
      <c r="W203" s="12"/>
      <c r="X203" s="12"/>
      <c r="Y203" s="12"/>
      <c r="Z203" s="12"/>
      <c r="AA203" s="12"/>
      <c r="AB203" s="12"/>
      <c r="AC203" s="12"/>
      <c r="AD203" s="12"/>
      <c r="AE203" s="12"/>
      <c r="AR203" s="213" t="s">
        <v>86</v>
      </c>
      <c r="AT203" s="214" t="s">
        <v>77</v>
      </c>
      <c r="AU203" s="214" t="s">
        <v>86</v>
      </c>
      <c r="AY203" s="213" t="s">
        <v>162</v>
      </c>
      <c r="BK203" s="215">
        <f>SUM(BK204:BK214)</f>
        <v>0</v>
      </c>
    </row>
    <row r="204" s="2" customFormat="1" ht="24.15" customHeight="1">
      <c r="A204" s="38"/>
      <c r="B204" s="39"/>
      <c r="C204" s="218" t="s">
        <v>304</v>
      </c>
      <c r="D204" s="218" t="s">
        <v>165</v>
      </c>
      <c r="E204" s="219" t="s">
        <v>3743</v>
      </c>
      <c r="F204" s="220" t="s">
        <v>3744</v>
      </c>
      <c r="G204" s="221" t="s">
        <v>268</v>
      </c>
      <c r="H204" s="222">
        <v>32</v>
      </c>
      <c r="I204" s="223"/>
      <c r="J204" s="224">
        <f>ROUND(I204*H204,2)</f>
        <v>0</v>
      </c>
      <c r="K204" s="220" t="s">
        <v>169</v>
      </c>
      <c r="L204" s="44"/>
      <c r="M204" s="225" t="s">
        <v>1</v>
      </c>
      <c r="N204" s="226" t="s">
        <v>43</v>
      </c>
      <c r="O204" s="91"/>
      <c r="P204" s="227">
        <f>O204*H204</f>
        <v>0</v>
      </c>
      <c r="Q204" s="227">
        <v>0.17488999999999999</v>
      </c>
      <c r="R204" s="227">
        <f>Q204*H204</f>
        <v>5.5964799999999997</v>
      </c>
      <c r="S204" s="227">
        <v>0</v>
      </c>
      <c r="T204" s="228">
        <f>S204*H204</f>
        <v>0</v>
      </c>
      <c r="U204" s="38"/>
      <c r="V204" s="38"/>
      <c r="W204" s="38"/>
      <c r="X204" s="38"/>
      <c r="Y204" s="38"/>
      <c r="Z204" s="38"/>
      <c r="AA204" s="38"/>
      <c r="AB204" s="38"/>
      <c r="AC204" s="38"/>
      <c r="AD204" s="38"/>
      <c r="AE204" s="38"/>
      <c r="AR204" s="229" t="s">
        <v>170</v>
      </c>
      <c r="AT204" s="229" t="s">
        <v>165</v>
      </c>
      <c r="AU204" s="229" t="s">
        <v>88</v>
      </c>
      <c r="AY204" s="17" t="s">
        <v>162</v>
      </c>
      <c r="BE204" s="230">
        <f>IF(N204="základní",J204,0)</f>
        <v>0</v>
      </c>
      <c r="BF204" s="230">
        <f>IF(N204="snížená",J204,0)</f>
        <v>0</v>
      </c>
      <c r="BG204" s="230">
        <f>IF(N204="zákl. přenesená",J204,0)</f>
        <v>0</v>
      </c>
      <c r="BH204" s="230">
        <f>IF(N204="sníž. přenesená",J204,0)</f>
        <v>0</v>
      </c>
      <c r="BI204" s="230">
        <f>IF(N204="nulová",J204,0)</f>
        <v>0</v>
      </c>
      <c r="BJ204" s="17" t="s">
        <v>86</v>
      </c>
      <c r="BK204" s="230">
        <f>ROUND(I204*H204,2)</f>
        <v>0</v>
      </c>
      <c r="BL204" s="17" t="s">
        <v>170</v>
      </c>
      <c r="BM204" s="229" t="s">
        <v>3745</v>
      </c>
    </row>
    <row r="205" s="2" customFormat="1">
      <c r="A205" s="38"/>
      <c r="B205" s="39"/>
      <c r="C205" s="40"/>
      <c r="D205" s="231" t="s">
        <v>172</v>
      </c>
      <c r="E205" s="40"/>
      <c r="F205" s="232" t="s">
        <v>3730</v>
      </c>
      <c r="G205" s="40"/>
      <c r="H205" s="40"/>
      <c r="I205" s="233"/>
      <c r="J205" s="40"/>
      <c r="K205" s="40"/>
      <c r="L205" s="44"/>
      <c r="M205" s="234"/>
      <c r="N205" s="235"/>
      <c r="O205" s="91"/>
      <c r="P205" s="91"/>
      <c r="Q205" s="91"/>
      <c r="R205" s="91"/>
      <c r="S205" s="91"/>
      <c r="T205" s="92"/>
      <c r="U205" s="38"/>
      <c r="V205" s="38"/>
      <c r="W205" s="38"/>
      <c r="X205" s="38"/>
      <c r="Y205" s="38"/>
      <c r="Z205" s="38"/>
      <c r="AA205" s="38"/>
      <c r="AB205" s="38"/>
      <c r="AC205" s="38"/>
      <c r="AD205" s="38"/>
      <c r="AE205" s="38"/>
      <c r="AT205" s="17" t="s">
        <v>172</v>
      </c>
      <c r="AU205" s="17" t="s">
        <v>88</v>
      </c>
    </row>
    <row r="206" s="2" customFormat="1" ht="24.15" customHeight="1">
      <c r="A206" s="38"/>
      <c r="B206" s="39"/>
      <c r="C206" s="273" t="s">
        <v>308</v>
      </c>
      <c r="D206" s="273" t="s">
        <v>616</v>
      </c>
      <c r="E206" s="274" t="s">
        <v>3746</v>
      </c>
      <c r="F206" s="275" t="s">
        <v>3747</v>
      </c>
      <c r="G206" s="276" t="s">
        <v>268</v>
      </c>
      <c r="H206" s="277">
        <v>20</v>
      </c>
      <c r="I206" s="278"/>
      <c r="J206" s="279">
        <f>ROUND(I206*H206,2)</f>
        <v>0</v>
      </c>
      <c r="K206" s="275" t="s">
        <v>1</v>
      </c>
      <c r="L206" s="280"/>
      <c r="M206" s="281" t="s">
        <v>1</v>
      </c>
      <c r="N206" s="282" t="s">
        <v>43</v>
      </c>
      <c r="O206" s="91"/>
      <c r="P206" s="227">
        <f>O206*H206</f>
        <v>0</v>
      </c>
      <c r="Q206" s="227">
        <v>0.0023999999999999998</v>
      </c>
      <c r="R206" s="227">
        <f>Q206*H206</f>
        <v>0.047999999999999994</v>
      </c>
      <c r="S206" s="227">
        <v>0</v>
      </c>
      <c r="T206" s="228">
        <f>S206*H206</f>
        <v>0</v>
      </c>
      <c r="U206" s="38"/>
      <c r="V206" s="38"/>
      <c r="W206" s="38"/>
      <c r="X206" s="38"/>
      <c r="Y206" s="38"/>
      <c r="Z206" s="38"/>
      <c r="AA206" s="38"/>
      <c r="AB206" s="38"/>
      <c r="AC206" s="38"/>
      <c r="AD206" s="38"/>
      <c r="AE206" s="38"/>
      <c r="AR206" s="229" t="s">
        <v>205</v>
      </c>
      <c r="AT206" s="229" t="s">
        <v>616</v>
      </c>
      <c r="AU206" s="229" t="s">
        <v>88</v>
      </c>
      <c r="AY206" s="17" t="s">
        <v>162</v>
      </c>
      <c r="BE206" s="230">
        <f>IF(N206="základní",J206,0)</f>
        <v>0</v>
      </c>
      <c r="BF206" s="230">
        <f>IF(N206="snížená",J206,0)</f>
        <v>0</v>
      </c>
      <c r="BG206" s="230">
        <f>IF(N206="zákl. přenesená",J206,0)</f>
        <v>0</v>
      </c>
      <c r="BH206" s="230">
        <f>IF(N206="sníž. přenesená",J206,0)</f>
        <v>0</v>
      </c>
      <c r="BI206" s="230">
        <f>IF(N206="nulová",J206,0)</f>
        <v>0</v>
      </c>
      <c r="BJ206" s="17" t="s">
        <v>86</v>
      </c>
      <c r="BK206" s="230">
        <f>ROUND(I206*H206,2)</f>
        <v>0</v>
      </c>
      <c r="BL206" s="17" t="s">
        <v>170</v>
      </c>
      <c r="BM206" s="229" t="s">
        <v>3748</v>
      </c>
    </row>
    <row r="207" s="2" customFormat="1" ht="24.15" customHeight="1">
      <c r="A207" s="38"/>
      <c r="B207" s="39"/>
      <c r="C207" s="273" t="s">
        <v>313</v>
      </c>
      <c r="D207" s="273" t="s">
        <v>616</v>
      </c>
      <c r="E207" s="274" t="s">
        <v>3749</v>
      </c>
      <c r="F207" s="275" t="s">
        <v>3750</v>
      </c>
      <c r="G207" s="276" t="s">
        <v>268</v>
      </c>
      <c r="H207" s="277">
        <v>12</v>
      </c>
      <c r="I207" s="278"/>
      <c r="J207" s="279">
        <f>ROUND(I207*H207,2)</f>
        <v>0</v>
      </c>
      <c r="K207" s="275" t="s">
        <v>1</v>
      </c>
      <c r="L207" s="280"/>
      <c r="M207" s="281" t="s">
        <v>1</v>
      </c>
      <c r="N207" s="282" t="s">
        <v>43</v>
      </c>
      <c r="O207" s="91"/>
      <c r="P207" s="227">
        <f>O207*H207</f>
        <v>0</v>
      </c>
      <c r="Q207" s="227">
        <v>0.002</v>
      </c>
      <c r="R207" s="227">
        <f>Q207*H207</f>
        <v>0.024</v>
      </c>
      <c r="S207" s="227">
        <v>0</v>
      </c>
      <c r="T207" s="228">
        <f>S207*H207</f>
        <v>0</v>
      </c>
      <c r="U207" s="38"/>
      <c r="V207" s="38"/>
      <c r="W207" s="38"/>
      <c r="X207" s="38"/>
      <c r="Y207" s="38"/>
      <c r="Z207" s="38"/>
      <c r="AA207" s="38"/>
      <c r="AB207" s="38"/>
      <c r="AC207" s="38"/>
      <c r="AD207" s="38"/>
      <c r="AE207" s="38"/>
      <c r="AR207" s="229" t="s">
        <v>205</v>
      </c>
      <c r="AT207" s="229" t="s">
        <v>616</v>
      </c>
      <c r="AU207" s="229" t="s">
        <v>88</v>
      </c>
      <c r="AY207" s="17" t="s">
        <v>162</v>
      </c>
      <c r="BE207" s="230">
        <f>IF(N207="základní",J207,0)</f>
        <v>0</v>
      </c>
      <c r="BF207" s="230">
        <f>IF(N207="snížená",J207,0)</f>
        <v>0</v>
      </c>
      <c r="BG207" s="230">
        <f>IF(N207="zákl. přenesená",J207,0)</f>
        <v>0</v>
      </c>
      <c r="BH207" s="230">
        <f>IF(N207="sníž. přenesená",J207,0)</f>
        <v>0</v>
      </c>
      <c r="BI207" s="230">
        <f>IF(N207="nulová",J207,0)</f>
        <v>0</v>
      </c>
      <c r="BJ207" s="17" t="s">
        <v>86</v>
      </c>
      <c r="BK207" s="230">
        <f>ROUND(I207*H207,2)</f>
        <v>0</v>
      </c>
      <c r="BL207" s="17" t="s">
        <v>170</v>
      </c>
      <c r="BM207" s="229" t="s">
        <v>3751</v>
      </c>
    </row>
    <row r="208" s="2" customFormat="1" ht="24.15" customHeight="1">
      <c r="A208" s="38"/>
      <c r="B208" s="39"/>
      <c r="C208" s="218" t="s">
        <v>318</v>
      </c>
      <c r="D208" s="218" t="s">
        <v>165</v>
      </c>
      <c r="E208" s="219" t="s">
        <v>3752</v>
      </c>
      <c r="F208" s="220" t="s">
        <v>3753</v>
      </c>
      <c r="G208" s="221" t="s">
        <v>208</v>
      </c>
      <c r="H208" s="222">
        <v>49.140000000000001</v>
      </c>
      <c r="I208" s="223"/>
      <c r="J208" s="224">
        <f>ROUND(I208*H208,2)</f>
        <v>0</v>
      </c>
      <c r="K208" s="220" t="s">
        <v>169</v>
      </c>
      <c r="L208" s="44"/>
      <c r="M208" s="225" t="s">
        <v>1</v>
      </c>
      <c r="N208" s="226" t="s">
        <v>43</v>
      </c>
      <c r="O208" s="91"/>
      <c r="P208" s="227">
        <f>O208*H208</f>
        <v>0</v>
      </c>
      <c r="Q208" s="227">
        <v>0</v>
      </c>
      <c r="R208" s="227">
        <f>Q208*H208</f>
        <v>0</v>
      </c>
      <c r="S208" s="227">
        <v>0</v>
      </c>
      <c r="T208" s="228">
        <f>S208*H208</f>
        <v>0</v>
      </c>
      <c r="U208" s="38"/>
      <c r="V208" s="38"/>
      <c r="W208" s="38"/>
      <c r="X208" s="38"/>
      <c r="Y208" s="38"/>
      <c r="Z208" s="38"/>
      <c r="AA208" s="38"/>
      <c r="AB208" s="38"/>
      <c r="AC208" s="38"/>
      <c r="AD208" s="38"/>
      <c r="AE208" s="38"/>
      <c r="AR208" s="229" t="s">
        <v>170</v>
      </c>
      <c r="AT208" s="229" t="s">
        <v>165</v>
      </c>
      <c r="AU208" s="229" t="s">
        <v>88</v>
      </c>
      <c r="AY208" s="17" t="s">
        <v>162</v>
      </c>
      <c r="BE208" s="230">
        <f>IF(N208="základní",J208,0)</f>
        <v>0</v>
      </c>
      <c r="BF208" s="230">
        <f>IF(N208="snížená",J208,0)</f>
        <v>0</v>
      </c>
      <c r="BG208" s="230">
        <f>IF(N208="zákl. přenesená",J208,0)</f>
        <v>0</v>
      </c>
      <c r="BH208" s="230">
        <f>IF(N208="sníž. přenesená",J208,0)</f>
        <v>0</v>
      </c>
      <c r="BI208" s="230">
        <f>IF(N208="nulová",J208,0)</f>
        <v>0</v>
      </c>
      <c r="BJ208" s="17" t="s">
        <v>86</v>
      </c>
      <c r="BK208" s="230">
        <f>ROUND(I208*H208,2)</f>
        <v>0</v>
      </c>
      <c r="BL208" s="17" t="s">
        <v>170</v>
      </c>
      <c r="BM208" s="229" t="s">
        <v>3754</v>
      </c>
    </row>
    <row r="209" s="2" customFormat="1">
      <c r="A209" s="38"/>
      <c r="B209" s="39"/>
      <c r="C209" s="40"/>
      <c r="D209" s="231" t="s">
        <v>172</v>
      </c>
      <c r="E209" s="40"/>
      <c r="F209" s="232" t="s">
        <v>3730</v>
      </c>
      <c r="G209" s="40"/>
      <c r="H209" s="40"/>
      <c r="I209" s="233"/>
      <c r="J209" s="40"/>
      <c r="K209" s="40"/>
      <c r="L209" s="44"/>
      <c r="M209" s="234"/>
      <c r="N209" s="235"/>
      <c r="O209" s="91"/>
      <c r="P209" s="91"/>
      <c r="Q209" s="91"/>
      <c r="R209" s="91"/>
      <c r="S209" s="91"/>
      <c r="T209" s="92"/>
      <c r="U209" s="38"/>
      <c r="V209" s="38"/>
      <c r="W209" s="38"/>
      <c r="X209" s="38"/>
      <c r="Y209" s="38"/>
      <c r="Z209" s="38"/>
      <c r="AA209" s="38"/>
      <c r="AB209" s="38"/>
      <c r="AC209" s="38"/>
      <c r="AD209" s="38"/>
      <c r="AE209" s="38"/>
      <c r="AT209" s="17" t="s">
        <v>172</v>
      </c>
      <c r="AU209" s="17" t="s">
        <v>88</v>
      </c>
    </row>
    <row r="210" s="13" customFormat="1">
      <c r="A210" s="13"/>
      <c r="B210" s="236"/>
      <c r="C210" s="237"/>
      <c r="D210" s="231" t="s">
        <v>179</v>
      </c>
      <c r="E210" s="238" t="s">
        <v>1</v>
      </c>
      <c r="F210" s="239" t="s">
        <v>3755</v>
      </c>
      <c r="G210" s="237"/>
      <c r="H210" s="240">
        <v>49.140000000000001</v>
      </c>
      <c r="I210" s="241"/>
      <c r="J210" s="237"/>
      <c r="K210" s="237"/>
      <c r="L210" s="242"/>
      <c r="M210" s="243"/>
      <c r="N210" s="244"/>
      <c r="O210" s="244"/>
      <c r="P210" s="244"/>
      <c r="Q210" s="244"/>
      <c r="R210" s="244"/>
      <c r="S210" s="244"/>
      <c r="T210" s="245"/>
      <c r="U210" s="13"/>
      <c r="V210" s="13"/>
      <c r="W210" s="13"/>
      <c r="X210" s="13"/>
      <c r="Y210" s="13"/>
      <c r="Z210" s="13"/>
      <c r="AA210" s="13"/>
      <c r="AB210" s="13"/>
      <c r="AC210" s="13"/>
      <c r="AD210" s="13"/>
      <c r="AE210" s="13"/>
      <c r="AT210" s="246" t="s">
        <v>179</v>
      </c>
      <c r="AU210" s="246" t="s">
        <v>88</v>
      </c>
      <c r="AV210" s="13" t="s">
        <v>88</v>
      </c>
      <c r="AW210" s="13" t="s">
        <v>34</v>
      </c>
      <c r="AX210" s="13" t="s">
        <v>78</v>
      </c>
      <c r="AY210" s="246" t="s">
        <v>162</v>
      </c>
    </row>
    <row r="211" s="14" customFormat="1">
      <c r="A211" s="14"/>
      <c r="B211" s="247"/>
      <c r="C211" s="248"/>
      <c r="D211" s="231" t="s">
        <v>179</v>
      </c>
      <c r="E211" s="249" t="s">
        <v>1</v>
      </c>
      <c r="F211" s="250" t="s">
        <v>181</v>
      </c>
      <c r="G211" s="248"/>
      <c r="H211" s="251">
        <v>49.140000000000001</v>
      </c>
      <c r="I211" s="252"/>
      <c r="J211" s="248"/>
      <c r="K211" s="248"/>
      <c r="L211" s="253"/>
      <c r="M211" s="254"/>
      <c r="N211" s="255"/>
      <c r="O211" s="255"/>
      <c r="P211" s="255"/>
      <c r="Q211" s="255"/>
      <c r="R211" s="255"/>
      <c r="S211" s="255"/>
      <c r="T211" s="256"/>
      <c r="U211" s="14"/>
      <c r="V211" s="14"/>
      <c r="W211" s="14"/>
      <c r="X211" s="14"/>
      <c r="Y211" s="14"/>
      <c r="Z211" s="14"/>
      <c r="AA211" s="14"/>
      <c r="AB211" s="14"/>
      <c r="AC211" s="14"/>
      <c r="AD211" s="14"/>
      <c r="AE211" s="14"/>
      <c r="AT211" s="257" t="s">
        <v>179</v>
      </c>
      <c r="AU211" s="257" t="s">
        <v>88</v>
      </c>
      <c r="AV211" s="14" t="s">
        <v>170</v>
      </c>
      <c r="AW211" s="14" t="s">
        <v>34</v>
      </c>
      <c r="AX211" s="14" t="s">
        <v>86</v>
      </c>
      <c r="AY211" s="257" t="s">
        <v>162</v>
      </c>
    </row>
    <row r="212" s="2" customFormat="1" ht="24.15" customHeight="1">
      <c r="A212" s="38"/>
      <c r="B212" s="39"/>
      <c r="C212" s="273" t="s">
        <v>324</v>
      </c>
      <c r="D212" s="273" t="s">
        <v>616</v>
      </c>
      <c r="E212" s="274" t="s">
        <v>3756</v>
      </c>
      <c r="F212" s="275" t="s">
        <v>3757</v>
      </c>
      <c r="G212" s="276" t="s">
        <v>208</v>
      </c>
      <c r="H212" s="277">
        <v>51.597000000000001</v>
      </c>
      <c r="I212" s="278"/>
      <c r="J212" s="279">
        <f>ROUND(I212*H212,2)</f>
        <v>0</v>
      </c>
      <c r="K212" s="275" t="s">
        <v>169</v>
      </c>
      <c r="L212" s="280"/>
      <c r="M212" s="281" t="s">
        <v>1</v>
      </c>
      <c r="N212" s="282" t="s">
        <v>43</v>
      </c>
      <c r="O212" s="91"/>
      <c r="P212" s="227">
        <f>O212*H212</f>
        <v>0</v>
      </c>
      <c r="Q212" s="227">
        <v>0.0011999999999999999</v>
      </c>
      <c r="R212" s="227">
        <f>Q212*H212</f>
        <v>0.061916399999999996</v>
      </c>
      <c r="S212" s="227">
        <v>0</v>
      </c>
      <c r="T212" s="228">
        <f>S212*H212</f>
        <v>0</v>
      </c>
      <c r="U212" s="38"/>
      <c r="V212" s="38"/>
      <c r="W212" s="38"/>
      <c r="X212" s="38"/>
      <c r="Y212" s="38"/>
      <c r="Z212" s="38"/>
      <c r="AA212" s="38"/>
      <c r="AB212" s="38"/>
      <c r="AC212" s="38"/>
      <c r="AD212" s="38"/>
      <c r="AE212" s="38"/>
      <c r="AR212" s="229" t="s">
        <v>205</v>
      </c>
      <c r="AT212" s="229" t="s">
        <v>616</v>
      </c>
      <c r="AU212" s="229" t="s">
        <v>88</v>
      </c>
      <c r="AY212" s="17" t="s">
        <v>162</v>
      </c>
      <c r="BE212" s="230">
        <f>IF(N212="základní",J212,0)</f>
        <v>0</v>
      </c>
      <c r="BF212" s="230">
        <f>IF(N212="snížená",J212,0)</f>
        <v>0</v>
      </c>
      <c r="BG212" s="230">
        <f>IF(N212="zákl. přenesená",J212,0)</f>
        <v>0</v>
      </c>
      <c r="BH212" s="230">
        <f>IF(N212="sníž. přenesená",J212,0)</f>
        <v>0</v>
      </c>
      <c r="BI212" s="230">
        <f>IF(N212="nulová",J212,0)</f>
        <v>0</v>
      </c>
      <c r="BJ212" s="17" t="s">
        <v>86</v>
      </c>
      <c r="BK212" s="230">
        <f>ROUND(I212*H212,2)</f>
        <v>0</v>
      </c>
      <c r="BL212" s="17" t="s">
        <v>170</v>
      </c>
      <c r="BM212" s="229" t="s">
        <v>3758</v>
      </c>
    </row>
    <row r="213" s="13" customFormat="1">
      <c r="A213" s="13"/>
      <c r="B213" s="236"/>
      <c r="C213" s="237"/>
      <c r="D213" s="231" t="s">
        <v>179</v>
      </c>
      <c r="E213" s="238" t="s">
        <v>1</v>
      </c>
      <c r="F213" s="239" t="s">
        <v>3759</v>
      </c>
      <c r="G213" s="237"/>
      <c r="H213" s="240">
        <v>51.597000000000001</v>
      </c>
      <c r="I213" s="241"/>
      <c r="J213" s="237"/>
      <c r="K213" s="237"/>
      <c r="L213" s="242"/>
      <c r="M213" s="243"/>
      <c r="N213" s="244"/>
      <c r="O213" s="244"/>
      <c r="P213" s="244"/>
      <c r="Q213" s="244"/>
      <c r="R213" s="244"/>
      <c r="S213" s="244"/>
      <c r="T213" s="245"/>
      <c r="U213" s="13"/>
      <c r="V213" s="13"/>
      <c r="W213" s="13"/>
      <c r="X213" s="13"/>
      <c r="Y213" s="13"/>
      <c r="Z213" s="13"/>
      <c r="AA213" s="13"/>
      <c r="AB213" s="13"/>
      <c r="AC213" s="13"/>
      <c r="AD213" s="13"/>
      <c r="AE213" s="13"/>
      <c r="AT213" s="246" t="s">
        <v>179</v>
      </c>
      <c r="AU213" s="246" t="s">
        <v>88</v>
      </c>
      <c r="AV213" s="13" t="s">
        <v>88</v>
      </c>
      <c r="AW213" s="13" t="s">
        <v>34</v>
      </c>
      <c r="AX213" s="13" t="s">
        <v>78</v>
      </c>
      <c r="AY213" s="246" t="s">
        <v>162</v>
      </c>
    </row>
    <row r="214" s="14" customFormat="1">
      <c r="A214" s="14"/>
      <c r="B214" s="247"/>
      <c r="C214" s="248"/>
      <c r="D214" s="231" t="s">
        <v>179</v>
      </c>
      <c r="E214" s="249" t="s">
        <v>1</v>
      </c>
      <c r="F214" s="250" t="s">
        <v>181</v>
      </c>
      <c r="G214" s="248"/>
      <c r="H214" s="251">
        <v>51.597000000000001</v>
      </c>
      <c r="I214" s="252"/>
      <c r="J214" s="248"/>
      <c r="K214" s="248"/>
      <c r="L214" s="253"/>
      <c r="M214" s="254"/>
      <c r="N214" s="255"/>
      <c r="O214" s="255"/>
      <c r="P214" s="255"/>
      <c r="Q214" s="255"/>
      <c r="R214" s="255"/>
      <c r="S214" s="255"/>
      <c r="T214" s="256"/>
      <c r="U214" s="14"/>
      <c r="V214" s="14"/>
      <c r="W214" s="14"/>
      <c r="X214" s="14"/>
      <c r="Y214" s="14"/>
      <c r="Z214" s="14"/>
      <c r="AA214" s="14"/>
      <c r="AB214" s="14"/>
      <c r="AC214" s="14"/>
      <c r="AD214" s="14"/>
      <c r="AE214" s="14"/>
      <c r="AT214" s="257" t="s">
        <v>179</v>
      </c>
      <c r="AU214" s="257" t="s">
        <v>88</v>
      </c>
      <c r="AV214" s="14" t="s">
        <v>170</v>
      </c>
      <c r="AW214" s="14" t="s">
        <v>34</v>
      </c>
      <c r="AX214" s="14" t="s">
        <v>86</v>
      </c>
      <c r="AY214" s="257" t="s">
        <v>162</v>
      </c>
    </row>
    <row r="215" s="12" customFormat="1" ht="22.8" customHeight="1">
      <c r="A215" s="12"/>
      <c r="B215" s="202"/>
      <c r="C215" s="203"/>
      <c r="D215" s="204" t="s">
        <v>77</v>
      </c>
      <c r="E215" s="216" t="s">
        <v>191</v>
      </c>
      <c r="F215" s="216" t="s">
        <v>3760</v>
      </c>
      <c r="G215" s="203"/>
      <c r="H215" s="203"/>
      <c r="I215" s="206"/>
      <c r="J215" s="217">
        <f>BK215</f>
        <v>0</v>
      </c>
      <c r="K215" s="203"/>
      <c r="L215" s="208"/>
      <c r="M215" s="209"/>
      <c r="N215" s="210"/>
      <c r="O215" s="210"/>
      <c r="P215" s="211">
        <f>SUM(P216:P251)</f>
        <v>0</v>
      </c>
      <c r="Q215" s="210"/>
      <c r="R215" s="211">
        <f>SUM(R216:R251)</f>
        <v>256.416538</v>
      </c>
      <c r="S215" s="210"/>
      <c r="T215" s="212">
        <f>SUM(T216:T251)</f>
        <v>0</v>
      </c>
      <c r="U215" s="12"/>
      <c r="V215" s="12"/>
      <c r="W215" s="12"/>
      <c r="X215" s="12"/>
      <c r="Y215" s="12"/>
      <c r="Z215" s="12"/>
      <c r="AA215" s="12"/>
      <c r="AB215" s="12"/>
      <c r="AC215" s="12"/>
      <c r="AD215" s="12"/>
      <c r="AE215" s="12"/>
      <c r="AR215" s="213" t="s">
        <v>86</v>
      </c>
      <c r="AT215" s="214" t="s">
        <v>77</v>
      </c>
      <c r="AU215" s="214" t="s">
        <v>86</v>
      </c>
      <c r="AY215" s="213" t="s">
        <v>162</v>
      </c>
      <c r="BK215" s="215">
        <f>SUM(BK216:BK251)</f>
        <v>0</v>
      </c>
    </row>
    <row r="216" s="2" customFormat="1" ht="21.75" customHeight="1">
      <c r="A216" s="38"/>
      <c r="B216" s="39"/>
      <c r="C216" s="218" t="s">
        <v>330</v>
      </c>
      <c r="D216" s="218" t="s">
        <v>165</v>
      </c>
      <c r="E216" s="219" t="s">
        <v>3761</v>
      </c>
      <c r="F216" s="220" t="s">
        <v>3762</v>
      </c>
      <c r="G216" s="221" t="s">
        <v>176</v>
      </c>
      <c r="H216" s="222">
        <v>346.88</v>
      </c>
      <c r="I216" s="223"/>
      <c r="J216" s="224">
        <f>ROUND(I216*H216,2)</f>
        <v>0</v>
      </c>
      <c r="K216" s="220" t="s">
        <v>169</v>
      </c>
      <c r="L216" s="44"/>
      <c r="M216" s="225" t="s">
        <v>1</v>
      </c>
      <c r="N216" s="226" t="s">
        <v>43</v>
      </c>
      <c r="O216" s="91"/>
      <c r="P216" s="227">
        <f>O216*H216</f>
        <v>0</v>
      </c>
      <c r="Q216" s="227">
        <v>0</v>
      </c>
      <c r="R216" s="227">
        <f>Q216*H216</f>
        <v>0</v>
      </c>
      <c r="S216" s="227">
        <v>0</v>
      </c>
      <c r="T216" s="228">
        <f>S216*H216</f>
        <v>0</v>
      </c>
      <c r="U216" s="38"/>
      <c r="V216" s="38"/>
      <c r="W216" s="38"/>
      <c r="X216" s="38"/>
      <c r="Y216" s="38"/>
      <c r="Z216" s="38"/>
      <c r="AA216" s="38"/>
      <c r="AB216" s="38"/>
      <c r="AC216" s="38"/>
      <c r="AD216" s="38"/>
      <c r="AE216" s="38"/>
      <c r="AR216" s="229" t="s">
        <v>170</v>
      </c>
      <c r="AT216" s="229" t="s">
        <v>165</v>
      </c>
      <c r="AU216" s="229" t="s">
        <v>88</v>
      </c>
      <c r="AY216" s="17" t="s">
        <v>162</v>
      </c>
      <c r="BE216" s="230">
        <f>IF(N216="základní",J216,0)</f>
        <v>0</v>
      </c>
      <c r="BF216" s="230">
        <f>IF(N216="snížená",J216,0)</f>
        <v>0</v>
      </c>
      <c r="BG216" s="230">
        <f>IF(N216="zákl. přenesená",J216,0)</f>
        <v>0</v>
      </c>
      <c r="BH216" s="230">
        <f>IF(N216="sníž. přenesená",J216,0)</f>
        <v>0</v>
      </c>
      <c r="BI216" s="230">
        <f>IF(N216="nulová",J216,0)</f>
        <v>0</v>
      </c>
      <c r="BJ216" s="17" t="s">
        <v>86</v>
      </c>
      <c r="BK216" s="230">
        <f>ROUND(I216*H216,2)</f>
        <v>0</v>
      </c>
      <c r="BL216" s="17" t="s">
        <v>170</v>
      </c>
      <c r="BM216" s="229" t="s">
        <v>3763</v>
      </c>
    </row>
    <row r="217" s="2" customFormat="1">
      <c r="A217" s="38"/>
      <c r="B217" s="39"/>
      <c r="C217" s="40"/>
      <c r="D217" s="231" t="s">
        <v>172</v>
      </c>
      <c r="E217" s="40"/>
      <c r="F217" s="232" t="s">
        <v>3764</v>
      </c>
      <c r="G217" s="40"/>
      <c r="H217" s="40"/>
      <c r="I217" s="233"/>
      <c r="J217" s="40"/>
      <c r="K217" s="40"/>
      <c r="L217" s="44"/>
      <c r="M217" s="234"/>
      <c r="N217" s="235"/>
      <c r="O217" s="91"/>
      <c r="P217" s="91"/>
      <c r="Q217" s="91"/>
      <c r="R217" s="91"/>
      <c r="S217" s="91"/>
      <c r="T217" s="92"/>
      <c r="U217" s="38"/>
      <c r="V217" s="38"/>
      <c r="W217" s="38"/>
      <c r="X217" s="38"/>
      <c r="Y217" s="38"/>
      <c r="Z217" s="38"/>
      <c r="AA217" s="38"/>
      <c r="AB217" s="38"/>
      <c r="AC217" s="38"/>
      <c r="AD217" s="38"/>
      <c r="AE217" s="38"/>
      <c r="AT217" s="17" t="s">
        <v>172</v>
      </c>
      <c r="AU217" s="17" t="s">
        <v>88</v>
      </c>
    </row>
    <row r="218" s="13" customFormat="1">
      <c r="A218" s="13"/>
      <c r="B218" s="236"/>
      <c r="C218" s="237"/>
      <c r="D218" s="231" t="s">
        <v>179</v>
      </c>
      <c r="E218" s="238" t="s">
        <v>1</v>
      </c>
      <c r="F218" s="239" t="s">
        <v>3765</v>
      </c>
      <c r="G218" s="237"/>
      <c r="H218" s="240">
        <v>346.88</v>
      </c>
      <c r="I218" s="241"/>
      <c r="J218" s="237"/>
      <c r="K218" s="237"/>
      <c r="L218" s="242"/>
      <c r="M218" s="243"/>
      <c r="N218" s="244"/>
      <c r="O218" s="244"/>
      <c r="P218" s="244"/>
      <c r="Q218" s="244"/>
      <c r="R218" s="244"/>
      <c r="S218" s="244"/>
      <c r="T218" s="245"/>
      <c r="U218" s="13"/>
      <c r="V218" s="13"/>
      <c r="W218" s="13"/>
      <c r="X218" s="13"/>
      <c r="Y218" s="13"/>
      <c r="Z218" s="13"/>
      <c r="AA218" s="13"/>
      <c r="AB218" s="13"/>
      <c r="AC218" s="13"/>
      <c r="AD218" s="13"/>
      <c r="AE218" s="13"/>
      <c r="AT218" s="246" t="s">
        <v>179</v>
      </c>
      <c r="AU218" s="246" t="s">
        <v>88</v>
      </c>
      <c r="AV218" s="13" t="s">
        <v>88</v>
      </c>
      <c r="AW218" s="13" t="s">
        <v>34</v>
      </c>
      <c r="AX218" s="13" t="s">
        <v>78</v>
      </c>
      <c r="AY218" s="246" t="s">
        <v>162</v>
      </c>
    </row>
    <row r="219" s="14" customFormat="1">
      <c r="A219" s="14"/>
      <c r="B219" s="247"/>
      <c r="C219" s="248"/>
      <c r="D219" s="231" t="s">
        <v>179</v>
      </c>
      <c r="E219" s="249" t="s">
        <v>1</v>
      </c>
      <c r="F219" s="250" t="s">
        <v>181</v>
      </c>
      <c r="G219" s="248"/>
      <c r="H219" s="251">
        <v>346.88</v>
      </c>
      <c r="I219" s="252"/>
      <c r="J219" s="248"/>
      <c r="K219" s="248"/>
      <c r="L219" s="253"/>
      <c r="M219" s="254"/>
      <c r="N219" s="255"/>
      <c r="O219" s="255"/>
      <c r="P219" s="255"/>
      <c r="Q219" s="255"/>
      <c r="R219" s="255"/>
      <c r="S219" s="255"/>
      <c r="T219" s="256"/>
      <c r="U219" s="14"/>
      <c r="V219" s="14"/>
      <c r="W219" s="14"/>
      <c r="X219" s="14"/>
      <c r="Y219" s="14"/>
      <c r="Z219" s="14"/>
      <c r="AA219" s="14"/>
      <c r="AB219" s="14"/>
      <c r="AC219" s="14"/>
      <c r="AD219" s="14"/>
      <c r="AE219" s="14"/>
      <c r="AT219" s="257" t="s">
        <v>179</v>
      </c>
      <c r="AU219" s="257" t="s">
        <v>88</v>
      </c>
      <c r="AV219" s="14" t="s">
        <v>170</v>
      </c>
      <c r="AW219" s="14" t="s">
        <v>34</v>
      </c>
      <c r="AX219" s="14" t="s">
        <v>86</v>
      </c>
      <c r="AY219" s="257" t="s">
        <v>162</v>
      </c>
    </row>
    <row r="220" s="2" customFormat="1" ht="16.5" customHeight="1">
      <c r="A220" s="38"/>
      <c r="B220" s="39"/>
      <c r="C220" s="273" t="s">
        <v>338</v>
      </c>
      <c r="D220" s="273" t="s">
        <v>616</v>
      </c>
      <c r="E220" s="274" t="s">
        <v>3766</v>
      </c>
      <c r="F220" s="275" t="s">
        <v>3767</v>
      </c>
      <c r="G220" s="276" t="s">
        <v>353</v>
      </c>
      <c r="H220" s="277">
        <v>156</v>
      </c>
      <c r="I220" s="278"/>
      <c r="J220" s="279">
        <f>ROUND(I220*H220,2)</f>
        <v>0</v>
      </c>
      <c r="K220" s="275" t="s">
        <v>169</v>
      </c>
      <c r="L220" s="280"/>
      <c r="M220" s="281" t="s">
        <v>1</v>
      </c>
      <c r="N220" s="282" t="s">
        <v>43</v>
      </c>
      <c r="O220" s="91"/>
      <c r="P220" s="227">
        <f>O220*H220</f>
        <v>0</v>
      </c>
      <c r="Q220" s="227">
        <v>1</v>
      </c>
      <c r="R220" s="227">
        <f>Q220*H220</f>
        <v>156</v>
      </c>
      <c r="S220" s="227">
        <v>0</v>
      </c>
      <c r="T220" s="228">
        <f>S220*H220</f>
        <v>0</v>
      </c>
      <c r="U220" s="38"/>
      <c r="V220" s="38"/>
      <c r="W220" s="38"/>
      <c r="X220" s="38"/>
      <c r="Y220" s="38"/>
      <c r="Z220" s="38"/>
      <c r="AA220" s="38"/>
      <c r="AB220" s="38"/>
      <c r="AC220" s="38"/>
      <c r="AD220" s="38"/>
      <c r="AE220" s="38"/>
      <c r="AR220" s="229" t="s">
        <v>205</v>
      </c>
      <c r="AT220" s="229" t="s">
        <v>616</v>
      </c>
      <c r="AU220" s="229" t="s">
        <v>88</v>
      </c>
      <c r="AY220" s="17" t="s">
        <v>162</v>
      </c>
      <c r="BE220" s="230">
        <f>IF(N220="základní",J220,0)</f>
        <v>0</v>
      </c>
      <c r="BF220" s="230">
        <f>IF(N220="snížená",J220,0)</f>
        <v>0</v>
      </c>
      <c r="BG220" s="230">
        <f>IF(N220="zákl. přenesená",J220,0)</f>
        <v>0</v>
      </c>
      <c r="BH220" s="230">
        <f>IF(N220="sníž. přenesená",J220,0)</f>
        <v>0</v>
      </c>
      <c r="BI220" s="230">
        <f>IF(N220="nulová",J220,0)</f>
        <v>0</v>
      </c>
      <c r="BJ220" s="17" t="s">
        <v>86</v>
      </c>
      <c r="BK220" s="230">
        <f>ROUND(I220*H220,2)</f>
        <v>0</v>
      </c>
      <c r="BL220" s="17" t="s">
        <v>170</v>
      </c>
      <c r="BM220" s="229" t="s">
        <v>3768</v>
      </c>
    </row>
    <row r="221" s="2" customFormat="1" ht="24.15" customHeight="1">
      <c r="A221" s="38"/>
      <c r="B221" s="39"/>
      <c r="C221" s="218" t="s">
        <v>344</v>
      </c>
      <c r="D221" s="218" t="s">
        <v>165</v>
      </c>
      <c r="E221" s="219" t="s">
        <v>3769</v>
      </c>
      <c r="F221" s="220" t="s">
        <v>3770</v>
      </c>
      <c r="G221" s="221" t="s">
        <v>176</v>
      </c>
      <c r="H221" s="222">
        <v>346.88</v>
      </c>
      <c r="I221" s="223"/>
      <c r="J221" s="224">
        <f>ROUND(I221*H221,2)</f>
        <v>0</v>
      </c>
      <c r="K221" s="220" t="s">
        <v>169</v>
      </c>
      <c r="L221" s="44"/>
      <c r="M221" s="225" t="s">
        <v>1</v>
      </c>
      <c r="N221" s="226" t="s">
        <v>43</v>
      </c>
      <c r="O221" s="91"/>
      <c r="P221" s="227">
        <f>O221*H221</f>
        <v>0</v>
      </c>
      <c r="Q221" s="227">
        <v>0</v>
      </c>
      <c r="R221" s="227">
        <f>Q221*H221</f>
        <v>0</v>
      </c>
      <c r="S221" s="227">
        <v>0</v>
      </c>
      <c r="T221" s="228">
        <f>S221*H221</f>
        <v>0</v>
      </c>
      <c r="U221" s="38"/>
      <c r="V221" s="38"/>
      <c r="W221" s="38"/>
      <c r="X221" s="38"/>
      <c r="Y221" s="38"/>
      <c r="Z221" s="38"/>
      <c r="AA221" s="38"/>
      <c r="AB221" s="38"/>
      <c r="AC221" s="38"/>
      <c r="AD221" s="38"/>
      <c r="AE221" s="38"/>
      <c r="AR221" s="229" t="s">
        <v>170</v>
      </c>
      <c r="AT221" s="229" t="s">
        <v>165</v>
      </c>
      <c r="AU221" s="229" t="s">
        <v>88</v>
      </c>
      <c r="AY221" s="17" t="s">
        <v>162</v>
      </c>
      <c r="BE221" s="230">
        <f>IF(N221="základní",J221,0)</f>
        <v>0</v>
      </c>
      <c r="BF221" s="230">
        <f>IF(N221="snížená",J221,0)</f>
        <v>0</v>
      </c>
      <c r="BG221" s="230">
        <f>IF(N221="zákl. přenesená",J221,0)</f>
        <v>0</v>
      </c>
      <c r="BH221" s="230">
        <f>IF(N221="sníž. přenesená",J221,0)</f>
        <v>0</v>
      </c>
      <c r="BI221" s="230">
        <f>IF(N221="nulová",J221,0)</f>
        <v>0</v>
      </c>
      <c r="BJ221" s="17" t="s">
        <v>86</v>
      </c>
      <c r="BK221" s="230">
        <f>ROUND(I221*H221,2)</f>
        <v>0</v>
      </c>
      <c r="BL221" s="17" t="s">
        <v>170</v>
      </c>
      <c r="BM221" s="229" t="s">
        <v>3771</v>
      </c>
    </row>
    <row r="222" s="2" customFormat="1">
      <c r="A222" s="38"/>
      <c r="B222" s="39"/>
      <c r="C222" s="40"/>
      <c r="D222" s="231" t="s">
        <v>172</v>
      </c>
      <c r="E222" s="40"/>
      <c r="F222" s="232" t="s">
        <v>3772</v>
      </c>
      <c r="G222" s="40"/>
      <c r="H222" s="40"/>
      <c r="I222" s="233"/>
      <c r="J222" s="40"/>
      <c r="K222" s="40"/>
      <c r="L222" s="44"/>
      <c r="M222" s="234"/>
      <c r="N222" s="235"/>
      <c r="O222" s="91"/>
      <c r="P222" s="91"/>
      <c r="Q222" s="91"/>
      <c r="R222" s="91"/>
      <c r="S222" s="91"/>
      <c r="T222" s="92"/>
      <c r="U222" s="38"/>
      <c r="V222" s="38"/>
      <c r="W222" s="38"/>
      <c r="X222" s="38"/>
      <c r="Y222" s="38"/>
      <c r="Z222" s="38"/>
      <c r="AA222" s="38"/>
      <c r="AB222" s="38"/>
      <c r="AC222" s="38"/>
      <c r="AD222" s="38"/>
      <c r="AE222" s="38"/>
      <c r="AT222" s="17" t="s">
        <v>172</v>
      </c>
      <c r="AU222" s="17" t="s">
        <v>88</v>
      </c>
    </row>
    <row r="223" s="2" customFormat="1" ht="24.15" customHeight="1">
      <c r="A223" s="38"/>
      <c r="B223" s="39"/>
      <c r="C223" s="218" t="s">
        <v>350</v>
      </c>
      <c r="D223" s="218" t="s">
        <v>165</v>
      </c>
      <c r="E223" s="219" t="s">
        <v>3773</v>
      </c>
      <c r="F223" s="220" t="s">
        <v>3774</v>
      </c>
      <c r="G223" s="221" t="s">
        <v>176</v>
      </c>
      <c r="H223" s="222">
        <v>346.88</v>
      </c>
      <c r="I223" s="223"/>
      <c r="J223" s="224">
        <f>ROUND(I223*H223,2)</f>
        <v>0</v>
      </c>
      <c r="K223" s="220" t="s">
        <v>169</v>
      </c>
      <c r="L223" s="44"/>
      <c r="M223" s="225" t="s">
        <v>1</v>
      </c>
      <c r="N223" s="226" t="s">
        <v>43</v>
      </c>
      <c r="O223" s="91"/>
      <c r="P223" s="227">
        <f>O223*H223</f>
        <v>0</v>
      </c>
      <c r="Q223" s="227">
        <v>0</v>
      </c>
      <c r="R223" s="227">
        <f>Q223*H223</f>
        <v>0</v>
      </c>
      <c r="S223" s="227">
        <v>0</v>
      </c>
      <c r="T223" s="228">
        <f>S223*H223</f>
        <v>0</v>
      </c>
      <c r="U223" s="38"/>
      <c r="V223" s="38"/>
      <c r="W223" s="38"/>
      <c r="X223" s="38"/>
      <c r="Y223" s="38"/>
      <c r="Z223" s="38"/>
      <c r="AA223" s="38"/>
      <c r="AB223" s="38"/>
      <c r="AC223" s="38"/>
      <c r="AD223" s="38"/>
      <c r="AE223" s="38"/>
      <c r="AR223" s="229" t="s">
        <v>170</v>
      </c>
      <c r="AT223" s="229" t="s">
        <v>165</v>
      </c>
      <c r="AU223" s="229" t="s">
        <v>88</v>
      </c>
      <c r="AY223" s="17" t="s">
        <v>162</v>
      </c>
      <c r="BE223" s="230">
        <f>IF(N223="základní",J223,0)</f>
        <v>0</v>
      </c>
      <c r="BF223" s="230">
        <f>IF(N223="snížená",J223,0)</f>
        <v>0</v>
      </c>
      <c r="BG223" s="230">
        <f>IF(N223="zákl. přenesená",J223,0)</f>
        <v>0</v>
      </c>
      <c r="BH223" s="230">
        <f>IF(N223="sníž. přenesená",J223,0)</f>
        <v>0</v>
      </c>
      <c r="BI223" s="230">
        <f>IF(N223="nulová",J223,0)</f>
        <v>0</v>
      </c>
      <c r="BJ223" s="17" t="s">
        <v>86</v>
      </c>
      <c r="BK223" s="230">
        <f>ROUND(I223*H223,2)</f>
        <v>0</v>
      </c>
      <c r="BL223" s="17" t="s">
        <v>170</v>
      </c>
      <c r="BM223" s="229" t="s">
        <v>3775</v>
      </c>
    </row>
    <row r="224" s="2" customFormat="1">
      <c r="A224" s="38"/>
      <c r="B224" s="39"/>
      <c r="C224" s="40"/>
      <c r="D224" s="231" t="s">
        <v>172</v>
      </c>
      <c r="E224" s="40"/>
      <c r="F224" s="232" t="s">
        <v>3776</v>
      </c>
      <c r="G224" s="40"/>
      <c r="H224" s="40"/>
      <c r="I224" s="233"/>
      <c r="J224" s="40"/>
      <c r="K224" s="40"/>
      <c r="L224" s="44"/>
      <c r="M224" s="234"/>
      <c r="N224" s="235"/>
      <c r="O224" s="91"/>
      <c r="P224" s="91"/>
      <c r="Q224" s="91"/>
      <c r="R224" s="91"/>
      <c r="S224" s="91"/>
      <c r="T224" s="92"/>
      <c r="U224" s="38"/>
      <c r="V224" s="38"/>
      <c r="W224" s="38"/>
      <c r="X224" s="38"/>
      <c r="Y224" s="38"/>
      <c r="Z224" s="38"/>
      <c r="AA224" s="38"/>
      <c r="AB224" s="38"/>
      <c r="AC224" s="38"/>
      <c r="AD224" s="38"/>
      <c r="AE224" s="38"/>
      <c r="AT224" s="17" t="s">
        <v>172</v>
      </c>
      <c r="AU224" s="17" t="s">
        <v>88</v>
      </c>
    </row>
    <row r="225" s="2" customFormat="1" ht="16.5" customHeight="1">
      <c r="A225" s="38"/>
      <c r="B225" s="39"/>
      <c r="C225" s="218" t="s">
        <v>355</v>
      </c>
      <c r="D225" s="218" t="s">
        <v>165</v>
      </c>
      <c r="E225" s="219" t="s">
        <v>3777</v>
      </c>
      <c r="F225" s="220" t="s">
        <v>3778</v>
      </c>
      <c r="G225" s="221" t="s">
        <v>176</v>
      </c>
      <c r="H225" s="222">
        <v>346.88</v>
      </c>
      <c r="I225" s="223"/>
      <c r="J225" s="224">
        <f>ROUND(I225*H225,2)</f>
        <v>0</v>
      </c>
      <c r="K225" s="220" t="s">
        <v>169</v>
      </c>
      <c r="L225" s="44"/>
      <c r="M225" s="225" t="s">
        <v>1</v>
      </c>
      <c r="N225" s="226" t="s">
        <v>43</v>
      </c>
      <c r="O225" s="91"/>
      <c r="P225" s="227">
        <f>O225*H225</f>
        <v>0</v>
      </c>
      <c r="Q225" s="227">
        <v>0</v>
      </c>
      <c r="R225" s="227">
        <f>Q225*H225</f>
        <v>0</v>
      </c>
      <c r="S225" s="227">
        <v>0</v>
      </c>
      <c r="T225" s="228">
        <f>S225*H225</f>
        <v>0</v>
      </c>
      <c r="U225" s="38"/>
      <c r="V225" s="38"/>
      <c r="W225" s="38"/>
      <c r="X225" s="38"/>
      <c r="Y225" s="38"/>
      <c r="Z225" s="38"/>
      <c r="AA225" s="38"/>
      <c r="AB225" s="38"/>
      <c r="AC225" s="38"/>
      <c r="AD225" s="38"/>
      <c r="AE225" s="38"/>
      <c r="AR225" s="229" t="s">
        <v>170</v>
      </c>
      <c r="AT225" s="229" t="s">
        <v>165</v>
      </c>
      <c r="AU225" s="229" t="s">
        <v>88</v>
      </c>
      <c r="AY225" s="17" t="s">
        <v>162</v>
      </c>
      <c r="BE225" s="230">
        <f>IF(N225="základní",J225,0)</f>
        <v>0</v>
      </c>
      <c r="BF225" s="230">
        <f>IF(N225="snížená",J225,0)</f>
        <v>0</v>
      </c>
      <c r="BG225" s="230">
        <f>IF(N225="zákl. přenesená",J225,0)</f>
        <v>0</v>
      </c>
      <c r="BH225" s="230">
        <f>IF(N225="sníž. přenesená",J225,0)</f>
        <v>0</v>
      </c>
      <c r="BI225" s="230">
        <f>IF(N225="nulová",J225,0)</f>
        <v>0</v>
      </c>
      <c r="BJ225" s="17" t="s">
        <v>86</v>
      </c>
      <c r="BK225" s="230">
        <f>ROUND(I225*H225,2)</f>
        <v>0</v>
      </c>
      <c r="BL225" s="17" t="s">
        <v>170</v>
      </c>
      <c r="BM225" s="229" t="s">
        <v>3779</v>
      </c>
    </row>
    <row r="226" s="2" customFormat="1">
      <c r="A226" s="38"/>
      <c r="B226" s="39"/>
      <c r="C226" s="40"/>
      <c r="D226" s="231" t="s">
        <v>172</v>
      </c>
      <c r="E226" s="40"/>
      <c r="F226" s="232" t="s">
        <v>3677</v>
      </c>
      <c r="G226" s="40"/>
      <c r="H226" s="40"/>
      <c r="I226" s="233"/>
      <c r="J226" s="40"/>
      <c r="K226" s="40"/>
      <c r="L226" s="44"/>
      <c r="M226" s="234"/>
      <c r="N226" s="235"/>
      <c r="O226" s="91"/>
      <c r="P226" s="91"/>
      <c r="Q226" s="91"/>
      <c r="R226" s="91"/>
      <c r="S226" s="91"/>
      <c r="T226" s="92"/>
      <c r="U226" s="38"/>
      <c r="V226" s="38"/>
      <c r="W226" s="38"/>
      <c r="X226" s="38"/>
      <c r="Y226" s="38"/>
      <c r="Z226" s="38"/>
      <c r="AA226" s="38"/>
      <c r="AB226" s="38"/>
      <c r="AC226" s="38"/>
      <c r="AD226" s="38"/>
      <c r="AE226" s="38"/>
      <c r="AT226" s="17" t="s">
        <v>172</v>
      </c>
      <c r="AU226" s="17" t="s">
        <v>88</v>
      </c>
    </row>
    <row r="227" s="2" customFormat="1" ht="24.15" customHeight="1">
      <c r="A227" s="38"/>
      <c r="B227" s="39"/>
      <c r="C227" s="218" t="s">
        <v>359</v>
      </c>
      <c r="D227" s="218" t="s">
        <v>165</v>
      </c>
      <c r="E227" s="219" t="s">
        <v>3780</v>
      </c>
      <c r="F227" s="220" t="s">
        <v>3781</v>
      </c>
      <c r="G227" s="221" t="s">
        <v>176</v>
      </c>
      <c r="H227" s="222">
        <v>346.88</v>
      </c>
      <c r="I227" s="223"/>
      <c r="J227" s="224">
        <f>ROUND(I227*H227,2)</f>
        <v>0</v>
      </c>
      <c r="K227" s="220" t="s">
        <v>169</v>
      </c>
      <c r="L227" s="44"/>
      <c r="M227" s="225" t="s">
        <v>1</v>
      </c>
      <c r="N227" s="226" t="s">
        <v>43</v>
      </c>
      <c r="O227" s="91"/>
      <c r="P227" s="227">
        <f>O227*H227</f>
        <v>0</v>
      </c>
      <c r="Q227" s="227">
        <v>0</v>
      </c>
      <c r="R227" s="227">
        <f>Q227*H227</f>
        <v>0</v>
      </c>
      <c r="S227" s="227">
        <v>0</v>
      </c>
      <c r="T227" s="228">
        <f>S227*H227</f>
        <v>0</v>
      </c>
      <c r="U227" s="38"/>
      <c r="V227" s="38"/>
      <c r="W227" s="38"/>
      <c r="X227" s="38"/>
      <c r="Y227" s="38"/>
      <c r="Z227" s="38"/>
      <c r="AA227" s="38"/>
      <c r="AB227" s="38"/>
      <c r="AC227" s="38"/>
      <c r="AD227" s="38"/>
      <c r="AE227" s="38"/>
      <c r="AR227" s="229" t="s">
        <v>170</v>
      </c>
      <c r="AT227" s="229" t="s">
        <v>165</v>
      </c>
      <c r="AU227" s="229" t="s">
        <v>88</v>
      </c>
      <c r="AY227" s="17" t="s">
        <v>162</v>
      </c>
      <c r="BE227" s="230">
        <f>IF(N227="základní",J227,0)</f>
        <v>0</v>
      </c>
      <c r="BF227" s="230">
        <f>IF(N227="snížená",J227,0)</f>
        <v>0</v>
      </c>
      <c r="BG227" s="230">
        <f>IF(N227="zákl. přenesená",J227,0)</f>
        <v>0</v>
      </c>
      <c r="BH227" s="230">
        <f>IF(N227="sníž. přenesená",J227,0)</f>
        <v>0</v>
      </c>
      <c r="BI227" s="230">
        <f>IF(N227="nulová",J227,0)</f>
        <v>0</v>
      </c>
      <c r="BJ227" s="17" t="s">
        <v>86</v>
      </c>
      <c r="BK227" s="230">
        <f>ROUND(I227*H227,2)</f>
        <v>0</v>
      </c>
      <c r="BL227" s="17" t="s">
        <v>170</v>
      </c>
      <c r="BM227" s="229" t="s">
        <v>3782</v>
      </c>
    </row>
    <row r="228" s="2" customFormat="1">
      <c r="A228" s="38"/>
      <c r="B228" s="39"/>
      <c r="C228" s="40"/>
      <c r="D228" s="231" t="s">
        <v>172</v>
      </c>
      <c r="E228" s="40"/>
      <c r="F228" s="232" t="s">
        <v>3677</v>
      </c>
      <c r="G228" s="40"/>
      <c r="H228" s="40"/>
      <c r="I228" s="233"/>
      <c r="J228" s="40"/>
      <c r="K228" s="40"/>
      <c r="L228" s="44"/>
      <c r="M228" s="234"/>
      <c r="N228" s="235"/>
      <c r="O228" s="91"/>
      <c r="P228" s="91"/>
      <c r="Q228" s="91"/>
      <c r="R228" s="91"/>
      <c r="S228" s="91"/>
      <c r="T228" s="92"/>
      <c r="U228" s="38"/>
      <c r="V228" s="38"/>
      <c r="W228" s="38"/>
      <c r="X228" s="38"/>
      <c r="Y228" s="38"/>
      <c r="Z228" s="38"/>
      <c r="AA228" s="38"/>
      <c r="AB228" s="38"/>
      <c r="AC228" s="38"/>
      <c r="AD228" s="38"/>
      <c r="AE228" s="38"/>
      <c r="AT228" s="17" t="s">
        <v>172</v>
      </c>
      <c r="AU228" s="17" t="s">
        <v>88</v>
      </c>
    </row>
    <row r="229" s="2" customFormat="1" ht="24.15" customHeight="1">
      <c r="A229" s="38"/>
      <c r="B229" s="39"/>
      <c r="C229" s="218" t="s">
        <v>364</v>
      </c>
      <c r="D229" s="218" t="s">
        <v>165</v>
      </c>
      <c r="E229" s="219" t="s">
        <v>3783</v>
      </c>
      <c r="F229" s="220" t="s">
        <v>3784</v>
      </c>
      <c r="G229" s="221" t="s">
        <v>176</v>
      </c>
      <c r="H229" s="222">
        <v>346.88</v>
      </c>
      <c r="I229" s="223"/>
      <c r="J229" s="224">
        <f>ROUND(I229*H229,2)</f>
        <v>0</v>
      </c>
      <c r="K229" s="220" t="s">
        <v>169</v>
      </c>
      <c r="L229" s="44"/>
      <c r="M229" s="225" t="s">
        <v>1</v>
      </c>
      <c r="N229" s="226" t="s">
        <v>43</v>
      </c>
      <c r="O229" s="91"/>
      <c r="P229" s="227">
        <f>O229*H229</f>
        <v>0</v>
      </c>
      <c r="Q229" s="227">
        <v>0.13188</v>
      </c>
      <c r="R229" s="227">
        <f>Q229*H229</f>
        <v>45.746534400000002</v>
      </c>
      <c r="S229" s="227">
        <v>0</v>
      </c>
      <c r="T229" s="228">
        <f>S229*H229</f>
        <v>0</v>
      </c>
      <c r="U229" s="38"/>
      <c r="V229" s="38"/>
      <c r="W229" s="38"/>
      <c r="X229" s="38"/>
      <c r="Y229" s="38"/>
      <c r="Z229" s="38"/>
      <c r="AA229" s="38"/>
      <c r="AB229" s="38"/>
      <c r="AC229" s="38"/>
      <c r="AD229" s="38"/>
      <c r="AE229" s="38"/>
      <c r="AR229" s="229" t="s">
        <v>170</v>
      </c>
      <c r="AT229" s="229" t="s">
        <v>165</v>
      </c>
      <c r="AU229" s="229" t="s">
        <v>88</v>
      </c>
      <c r="AY229" s="17" t="s">
        <v>162</v>
      </c>
      <c r="BE229" s="230">
        <f>IF(N229="základní",J229,0)</f>
        <v>0</v>
      </c>
      <c r="BF229" s="230">
        <f>IF(N229="snížená",J229,0)</f>
        <v>0</v>
      </c>
      <c r="BG229" s="230">
        <f>IF(N229="zákl. přenesená",J229,0)</f>
        <v>0</v>
      </c>
      <c r="BH229" s="230">
        <f>IF(N229="sníž. přenesená",J229,0)</f>
        <v>0</v>
      </c>
      <c r="BI229" s="230">
        <f>IF(N229="nulová",J229,0)</f>
        <v>0</v>
      </c>
      <c r="BJ229" s="17" t="s">
        <v>86</v>
      </c>
      <c r="BK229" s="230">
        <f>ROUND(I229*H229,2)</f>
        <v>0</v>
      </c>
      <c r="BL229" s="17" t="s">
        <v>170</v>
      </c>
      <c r="BM229" s="229" t="s">
        <v>3785</v>
      </c>
    </row>
    <row r="230" s="2" customFormat="1">
      <c r="A230" s="38"/>
      <c r="B230" s="39"/>
      <c r="C230" s="40"/>
      <c r="D230" s="231" t="s">
        <v>172</v>
      </c>
      <c r="E230" s="40"/>
      <c r="F230" s="232" t="s">
        <v>3677</v>
      </c>
      <c r="G230" s="40"/>
      <c r="H230" s="40"/>
      <c r="I230" s="233"/>
      <c r="J230" s="40"/>
      <c r="K230" s="40"/>
      <c r="L230" s="44"/>
      <c r="M230" s="234"/>
      <c r="N230" s="235"/>
      <c r="O230" s="91"/>
      <c r="P230" s="91"/>
      <c r="Q230" s="91"/>
      <c r="R230" s="91"/>
      <c r="S230" s="91"/>
      <c r="T230" s="92"/>
      <c r="U230" s="38"/>
      <c r="V230" s="38"/>
      <c r="W230" s="38"/>
      <c r="X230" s="38"/>
      <c r="Y230" s="38"/>
      <c r="Z230" s="38"/>
      <c r="AA230" s="38"/>
      <c r="AB230" s="38"/>
      <c r="AC230" s="38"/>
      <c r="AD230" s="38"/>
      <c r="AE230" s="38"/>
      <c r="AT230" s="17" t="s">
        <v>172</v>
      </c>
      <c r="AU230" s="17" t="s">
        <v>88</v>
      </c>
    </row>
    <row r="231" s="2" customFormat="1" ht="16.5" customHeight="1">
      <c r="A231" s="38"/>
      <c r="B231" s="39"/>
      <c r="C231" s="218" t="s">
        <v>372</v>
      </c>
      <c r="D231" s="218" t="s">
        <v>165</v>
      </c>
      <c r="E231" s="219" t="s">
        <v>3786</v>
      </c>
      <c r="F231" s="220" t="s">
        <v>3787</v>
      </c>
      <c r="G231" s="221" t="s">
        <v>176</v>
      </c>
      <c r="H231" s="222">
        <v>346.88</v>
      </c>
      <c r="I231" s="223"/>
      <c r="J231" s="224">
        <f>ROUND(I231*H231,2)</f>
        <v>0</v>
      </c>
      <c r="K231" s="220" t="s">
        <v>169</v>
      </c>
      <c r="L231" s="44"/>
      <c r="M231" s="225" t="s">
        <v>1</v>
      </c>
      <c r="N231" s="226" t="s">
        <v>43</v>
      </c>
      <c r="O231" s="91"/>
      <c r="P231" s="227">
        <f>O231*H231</f>
        <v>0</v>
      </c>
      <c r="Q231" s="227">
        <v>0</v>
      </c>
      <c r="R231" s="227">
        <f>Q231*H231</f>
        <v>0</v>
      </c>
      <c r="S231" s="227">
        <v>0</v>
      </c>
      <c r="T231" s="228">
        <f>S231*H231</f>
        <v>0</v>
      </c>
      <c r="U231" s="38"/>
      <c r="V231" s="38"/>
      <c r="W231" s="38"/>
      <c r="X231" s="38"/>
      <c r="Y231" s="38"/>
      <c r="Z231" s="38"/>
      <c r="AA231" s="38"/>
      <c r="AB231" s="38"/>
      <c r="AC231" s="38"/>
      <c r="AD231" s="38"/>
      <c r="AE231" s="38"/>
      <c r="AR231" s="229" t="s">
        <v>170</v>
      </c>
      <c r="AT231" s="229" t="s">
        <v>165</v>
      </c>
      <c r="AU231" s="229" t="s">
        <v>88</v>
      </c>
      <c r="AY231" s="17" t="s">
        <v>162</v>
      </c>
      <c r="BE231" s="230">
        <f>IF(N231="základní",J231,0)</f>
        <v>0</v>
      </c>
      <c r="BF231" s="230">
        <f>IF(N231="snížená",J231,0)</f>
        <v>0</v>
      </c>
      <c r="BG231" s="230">
        <f>IF(N231="zákl. přenesená",J231,0)</f>
        <v>0</v>
      </c>
      <c r="BH231" s="230">
        <f>IF(N231="sníž. přenesená",J231,0)</f>
        <v>0</v>
      </c>
      <c r="BI231" s="230">
        <f>IF(N231="nulová",J231,0)</f>
        <v>0</v>
      </c>
      <c r="BJ231" s="17" t="s">
        <v>86</v>
      </c>
      <c r="BK231" s="230">
        <f>ROUND(I231*H231,2)</f>
        <v>0</v>
      </c>
      <c r="BL231" s="17" t="s">
        <v>170</v>
      </c>
      <c r="BM231" s="229" t="s">
        <v>3788</v>
      </c>
    </row>
    <row r="232" s="2" customFormat="1">
      <c r="A232" s="38"/>
      <c r="B232" s="39"/>
      <c r="C232" s="40"/>
      <c r="D232" s="231" t="s">
        <v>172</v>
      </c>
      <c r="E232" s="40"/>
      <c r="F232" s="232" t="s">
        <v>3664</v>
      </c>
      <c r="G232" s="40"/>
      <c r="H232" s="40"/>
      <c r="I232" s="233"/>
      <c r="J232" s="40"/>
      <c r="K232" s="40"/>
      <c r="L232" s="44"/>
      <c r="M232" s="234"/>
      <c r="N232" s="235"/>
      <c r="O232" s="91"/>
      <c r="P232" s="91"/>
      <c r="Q232" s="91"/>
      <c r="R232" s="91"/>
      <c r="S232" s="91"/>
      <c r="T232" s="92"/>
      <c r="U232" s="38"/>
      <c r="V232" s="38"/>
      <c r="W232" s="38"/>
      <c r="X232" s="38"/>
      <c r="Y232" s="38"/>
      <c r="Z232" s="38"/>
      <c r="AA232" s="38"/>
      <c r="AB232" s="38"/>
      <c r="AC232" s="38"/>
      <c r="AD232" s="38"/>
      <c r="AE232" s="38"/>
      <c r="AT232" s="17" t="s">
        <v>172</v>
      </c>
      <c r="AU232" s="17" t="s">
        <v>88</v>
      </c>
    </row>
    <row r="233" s="2" customFormat="1" ht="33" customHeight="1">
      <c r="A233" s="38"/>
      <c r="B233" s="39"/>
      <c r="C233" s="218" t="s">
        <v>379</v>
      </c>
      <c r="D233" s="218" t="s">
        <v>165</v>
      </c>
      <c r="E233" s="219" t="s">
        <v>3789</v>
      </c>
      <c r="F233" s="220" t="s">
        <v>3790</v>
      </c>
      <c r="G233" s="221" t="s">
        <v>176</v>
      </c>
      <c r="H233" s="222">
        <v>476.44</v>
      </c>
      <c r="I233" s="223"/>
      <c r="J233" s="224">
        <f>ROUND(I233*H233,2)</f>
        <v>0</v>
      </c>
      <c r="K233" s="220" t="s">
        <v>169</v>
      </c>
      <c r="L233" s="44"/>
      <c r="M233" s="225" t="s">
        <v>1</v>
      </c>
      <c r="N233" s="226" t="s">
        <v>43</v>
      </c>
      <c r="O233" s="91"/>
      <c r="P233" s="227">
        <f>O233*H233</f>
        <v>0</v>
      </c>
      <c r="Q233" s="227">
        <v>0</v>
      </c>
      <c r="R233" s="227">
        <f>Q233*H233</f>
        <v>0</v>
      </c>
      <c r="S233" s="227">
        <v>0</v>
      </c>
      <c r="T233" s="228">
        <f>S233*H233</f>
        <v>0</v>
      </c>
      <c r="U233" s="38"/>
      <c r="V233" s="38"/>
      <c r="W233" s="38"/>
      <c r="X233" s="38"/>
      <c r="Y233" s="38"/>
      <c r="Z233" s="38"/>
      <c r="AA233" s="38"/>
      <c r="AB233" s="38"/>
      <c r="AC233" s="38"/>
      <c r="AD233" s="38"/>
      <c r="AE233" s="38"/>
      <c r="AR233" s="229" t="s">
        <v>170</v>
      </c>
      <c r="AT233" s="229" t="s">
        <v>165</v>
      </c>
      <c r="AU233" s="229" t="s">
        <v>88</v>
      </c>
      <c r="AY233" s="17" t="s">
        <v>162</v>
      </c>
      <c r="BE233" s="230">
        <f>IF(N233="základní",J233,0)</f>
        <v>0</v>
      </c>
      <c r="BF233" s="230">
        <f>IF(N233="snížená",J233,0)</f>
        <v>0</v>
      </c>
      <c r="BG233" s="230">
        <f>IF(N233="zákl. přenesená",J233,0)</f>
        <v>0</v>
      </c>
      <c r="BH233" s="230">
        <f>IF(N233="sníž. přenesená",J233,0)</f>
        <v>0</v>
      </c>
      <c r="BI233" s="230">
        <f>IF(N233="nulová",J233,0)</f>
        <v>0</v>
      </c>
      <c r="BJ233" s="17" t="s">
        <v>86</v>
      </c>
      <c r="BK233" s="230">
        <f>ROUND(I233*H233,2)</f>
        <v>0</v>
      </c>
      <c r="BL233" s="17" t="s">
        <v>170</v>
      </c>
      <c r="BM233" s="229" t="s">
        <v>3791</v>
      </c>
    </row>
    <row r="234" s="2" customFormat="1">
      <c r="A234" s="38"/>
      <c r="B234" s="39"/>
      <c r="C234" s="40"/>
      <c r="D234" s="231" t="s">
        <v>172</v>
      </c>
      <c r="E234" s="40"/>
      <c r="F234" s="232" t="s">
        <v>3677</v>
      </c>
      <c r="G234" s="40"/>
      <c r="H234" s="40"/>
      <c r="I234" s="233"/>
      <c r="J234" s="40"/>
      <c r="K234" s="40"/>
      <c r="L234" s="44"/>
      <c r="M234" s="234"/>
      <c r="N234" s="235"/>
      <c r="O234" s="91"/>
      <c r="P234" s="91"/>
      <c r="Q234" s="91"/>
      <c r="R234" s="91"/>
      <c r="S234" s="91"/>
      <c r="T234" s="92"/>
      <c r="U234" s="38"/>
      <c r="V234" s="38"/>
      <c r="W234" s="38"/>
      <c r="X234" s="38"/>
      <c r="Y234" s="38"/>
      <c r="Z234" s="38"/>
      <c r="AA234" s="38"/>
      <c r="AB234" s="38"/>
      <c r="AC234" s="38"/>
      <c r="AD234" s="38"/>
      <c r="AE234" s="38"/>
      <c r="AT234" s="17" t="s">
        <v>172</v>
      </c>
      <c r="AU234" s="17" t="s">
        <v>88</v>
      </c>
    </row>
    <row r="235" s="13" customFormat="1">
      <c r="A235" s="13"/>
      <c r="B235" s="236"/>
      <c r="C235" s="237"/>
      <c r="D235" s="231" t="s">
        <v>179</v>
      </c>
      <c r="E235" s="238" t="s">
        <v>1</v>
      </c>
      <c r="F235" s="239" t="s">
        <v>3792</v>
      </c>
      <c r="G235" s="237"/>
      <c r="H235" s="240">
        <v>476.44</v>
      </c>
      <c r="I235" s="241"/>
      <c r="J235" s="237"/>
      <c r="K235" s="237"/>
      <c r="L235" s="242"/>
      <c r="M235" s="243"/>
      <c r="N235" s="244"/>
      <c r="O235" s="244"/>
      <c r="P235" s="244"/>
      <c r="Q235" s="244"/>
      <c r="R235" s="244"/>
      <c r="S235" s="244"/>
      <c r="T235" s="245"/>
      <c r="U235" s="13"/>
      <c r="V235" s="13"/>
      <c r="W235" s="13"/>
      <c r="X235" s="13"/>
      <c r="Y235" s="13"/>
      <c r="Z235" s="13"/>
      <c r="AA235" s="13"/>
      <c r="AB235" s="13"/>
      <c r="AC235" s="13"/>
      <c r="AD235" s="13"/>
      <c r="AE235" s="13"/>
      <c r="AT235" s="246" t="s">
        <v>179</v>
      </c>
      <c r="AU235" s="246" t="s">
        <v>88</v>
      </c>
      <c r="AV235" s="13" t="s">
        <v>88</v>
      </c>
      <c r="AW235" s="13" t="s">
        <v>34</v>
      </c>
      <c r="AX235" s="13" t="s">
        <v>78</v>
      </c>
      <c r="AY235" s="246" t="s">
        <v>162</v>
      </c>
    </row>
    <row r="236" s="14" customFormat="1">
      <c r="A236" s="14"/>
      <c r="B236" s="247"/>
      <c r="C236" s="248"/>
      <c r="D236" s="231" t="s">
        <v>179</v>
      </c>
      <c r="E236" s="249" t="s">
        <v>1</v>
      </c>
      <c r="F236" s="250" t="s">
        <v>181</v>
      </c>
      <c r="G236" s="248"/>
      <c r="H236" s="251">
        <v>476.44</v>
      </c>
      <c r="I236" s="252"/>
      <c r="J236" s="248"/>
      <c r="K236" s="248"/>
      <c r="L236" s="253"/>
      <c r="M236" s="254"/>
      <c r="N236" s="255"/>
      <c r="O236" s="255"/>
      <c r="P236" s="255"/>
      <c r="Q236" s="255"/>
      <c r="R236" s="255"/>
      <c r="S236" s="255"/>
      <c r="T236" s="256"/>
      <c r="U236" s="14"/>
      <c r="V236" s="14"/>
      <c r="W236" s="14"/>
      <c r="X236" s="14"/>
      <c r="Y236" s="14"/>
      <c r="Z236" s="14"/>
      <c r="AA236" s="14"/>
      <c r="AB236" s="14"/>
      <c r="AC236" s="14"/>
      <c r="AD236" s="14"/>
      <c r="AE236" s="14"/>
      <c r="AT236" s="257" t="s">
        <v>179</v>
      </c>
      <c r="AU236" s="257" t="s">
        <v>88</v>
      </c>
      <c r="AV236" s="14" t="s">
        <v>170</v>
      </c>
      <c r="AW236" s="14" t="s">
        <v>34</v>
      </c>
      <c r="AX236" s="14" t="s">
        <v>86</v>
      </c>
      <c r="AY236" s="257" t="s">
        <v>162</v>
      </c>
    </row>
    <row r="237" s="2" customFormat="1" ht="24.15" customHeight="1">
      <c r="A237" s="38"/>
      <c r="B237" s="39"/>
      <c r="C237" s="218" t="s">
        <v>386</v>
      </c>
      <c r="D237" s="218" t="s">
        <v>165</v>
      </c>
      <c r="E237" s="219" t="s">
        <v>3793</v>
      </c>
      <c r="F237" s="220" t="s">
        <v>3794</v>
      </c>
      <c r="G237" s="221" t="s">
        <v>176</v>
      </c>
      <c r="H237" s="222">
        <v>68.480000000000004</v>
      </c>
      <c r="I237" s="223"/>
      <c r="J237" s="224">
        <f>ROUND(I237*H237,2)</f>
        <v>0</v>
      </c>
      <c r="K237" s="220" t="s">
        <v>169</v>
      </c>
      <c r="L237" s="44"/>
      <c r="M237" s="225" t="s">
        <v>1</v>
      </c>
      <c r="N237" s="226" t="s">
        <v>43</v>
      </c>
      <c r="O237" s="91"/>
      <c r="P237" s="227">
        <f>O237*H237</f>
        <v>0</v>
      </c>
      <c r="Q237" s="227">
        <v>0.089219999999999994</v>
      </c>
      <c r="R237" s="227">
        <f>Q237*H237</f>
        <v>6.1097855999999995</v>
      </c>
      <c r="S237" s="227">
        <v>0</v>
      </c>
      <c r="T237" s="228">
        <f>S237*H237</f>
        <v>0</v>
      </c>
      <c r="U237" s="38"/>
      <c r="V237" s="38"/>
      <c r="W237" s="38"/>
      <c r="X237" s="38"/>
      <c r="Y237" s="38"/>
      <c r="Z237" s="38"/>
      <c r="AA237" s="38"/>
      <c r="AB237" s="38"/>
      <c r="AC237" s="38"/>
      <c r="AD237" s="38"/>
      <c r="AE237" s="38"/>
      <c r="AR237" s="229" t="s">
        <v>170</v>
      </c>
      <c r="AT237" s="229" t="s">
        <v>165</v>
      </c>
      <c r="AU237" s="229" t="s">
        <v>88</v>
      </c>
      <c r="AY237" s="17" t="s">
        <v>162</v>
      </c>
      <c r="BE237" s="230">
        <f>IF(N237="základní",J237,0)</f>
        <v>0</v>
      </c>
      <c r="BF237" s="230">
        <f>IF(N237="snížená",J237,0)</f>
        <v>0</v>
      </c>
      <c r="BG237" s="230">
        <f>IF(N237="zákl. přenesená",J237,0)</f>
        <v>0</v>
      </c>
      <c r="BH237" s="230">
        <f>IF(N237="sníž. přenesená",J237,0)</f>
        <v>0</v>
      </c>
      <c r="BI237" s="230">
        <f>IF(N237="nulová",J237,0)</f>
        <v>0</v>
      </c>
      <c r="BJ237" s="17" t="s">
        <v>86</v>
      </c>
      <c r="BK237" s="230">
        <f>ROUND(I237*H237,2)</f>
        <v>0</v>
      </c>
      <c r="BL237" s="17" t="s">
        <v>170</v>
      </c>
      <c r="BM237" s="229" t="s">
        <v>3795</v>
      </c>
    </row>
    <row r="238" s="2" customFormat="1">
      <c r="A238" s="38"/>
      <c r="B238" s="39"/>
      <c r="C238" s="40"/>
      <c r="D238" s="231" t="s">
        <v>172</v>
      </c>
      <c r="E238" s="40"/>
      <c r="F238" s="232" t="s">
        <v>3677</v>
      </c>
      <c r="G238" s="40"/>
      <c r="H238" s="40"/>
      <c r="I238" s="233"/>
      <c r="J238" s="40"/>
      <c r="K238" s="40"/>
      <c r="L238" s="44"/>
      <c r="M238" s="234"/>
      <c r="N238" s="235"/>
      <c r="O238" s="91"/>
      <c r="P238" s="91"/>
      <c r="Q238" s="91"/>
      <c r="R238" s="91"/>
      <c r="S238" s="91"/>
      <c r="T238" s="92"/>
      <c r="U238" s="38"/>
      <c r="V238" s="38"/>
      <c r="W238" s="38"/>
      <c r="X238" s="38"/>
      <c r="Y238" s="38"/>
      <c r="Z238" s="38"/>
      <c r="AA238" s="38"/>
      <c r="AB238" s="38"/>
      <c r="AC238" s="38"/>
      <c r="AD238" s="38"/>
      <c r="AE238" s="38"/>
      <c r="AT238" s="17" t="s">
        <v>172</v>
      </c>
      <c r="AU238" s="17" t="s">
        <v>88</v>
      </c>
    </row>
    <row r="239" s="13" customFormat="1">
      <c r="A239" s="13"/>
      <c r="B239" s="236"/>
      <c r="C239" s="237"/>
      <c r="D239" s="231" t="s">
        <v>179</v>
      </c>
      <c r="E239" s="238" t="s">
        <v>1</v>
      </c>
      <c r="F239" s="239" t="s">
        <v>3796</v>
      </c>
      <c r="G239" s="237"/>
      <c r="H239" s="240">
        <v>68.480000000000004</v>
      </c>
      <c r="I239" s="241"/>
      <c r="J239" s="237"/>
      <c r="K239" s="237"/>
      <c r="L239" s="242"/>
      <c r="M239" s="243"/>
      <c r="N239" s="244"/>
      <c r="O239" s="244"/>
      <c r="P239" s="244"/>
      <c r="Q239" s="244"/>
      <c r="R239" s="244"/>
      <c r="S239" s="244"/>
      <c r="T239" s="245"/>
      <c r="U239" s="13"/>
      <c r="V239" s="13"/>
      <c r="W239" s="13"/>
      <c r="X239" s="13"/>
      <c r="Y239" s="13"/>
      <c r="Z239" s="13"/>
      <c r="AA239" s="13"/>
      <c r="AB239" s="13"/>
      <c r="AC239" s="13"/>
      <c r="AD239" s="13"/>
      <c r="AE239" s="13"/>
      <c r="AT239" s="246" t="s">
        <v>179</v>
      </c>
      <c r="AU239" s="246" t="s">
        <v>88</v>
      </c>
      <c r="AV239" s="13" t="s">
        <v>88</v>
      </c>
      <c r="AW239" s="13" t="s">
        <v>34</v>
      </c>
      <c r="AX239" s="13" t="s">
        <v>78</v>
      </c>
      <c r="AY239" s="246" t="s">
        <v>162</v>
      </c>
    </row>
    <row r="240" s="14" customFormat="1">
      <c r="A240" s="14"/>
      <c r="B240" s="247"/>
      <c r="C240" s="248"/>
      <c r="D240" s="231" t="s">
        <v>179</v>
      </c>
      <c r="E240" s="249" t="s">
        <v>1</v>
      </c>
      <c r="F240" s="250" t="s">
        <v>181</v>
      </c>
      <c r="G240" s="248"/>
      <c r="H240" s="251">
        <v>68.480000000000004</v>
      </c>
      <c r="I240" s="252"/>
      <c r="J240" s="248"/>
      <c r="K240" s="248"/>
      <c r="L240" s="253"/>
      <c r="M240" s="254"/>
      <c r="N240" s="255"/>
      <c r="O240" s="255"/>
      <c r="P240" s="255"/>
      <c r="Q240" s="255"/>
      <c r="R240" s="255"/>
      <c r="S240" s="255"/>
      <c r="T240" s="256"/>
      <c r="U240" s="14"/>
      <c r="V240" s="14"/>
      <c r="W240" s="14"/>
      <c r="X240" s="14"/>
      <c r="Y240" s="14"/>
      <c r="Z240" s="14"/>
      <c r="AA240" s="14"/>
      <c r="AB240" s="14"/>
      <c r="AC240" s="14"/>
      <c r="AD240" s="14"/>
      <c r="AE240" s="14"/>
      <c r="AT240" s="257" t="s">
        <v>179</v>
      </c>
      <c r="AU240" s="257" t="s">
        <v>88</v>
      </c>
      <c r="AV240" s="14" t="s">
        <v>170</v>
      </c>
      <c r="AW240" s="14" t="s">
        <v>34</v>
      </c>
      <c r="AX240" s="14" t="s">
        <v>86</v>
      </c>
      <c r="AY240" s="257" t="s">
        <v>162</v>
      </c>
    </row>
    <row r="241" s="2" customFormat="1" ht="21.75" customHeight="1">
      <c r="A241" s="38"/>
      <c r="B241" s="39"/>
      <c r="C241" s="273" t="s">
        <v>392</v>
      </c>
      <c r="D241" s="273" t="s">
        <v>616</v>
      </c>
      <c r="E241" s="274" t="s">
        <v>3797</v>
      </c>
      <c r="F241" s="275" t="s">
        <v>3798</v>
      </c>
      <c r="G241" s="276" t="s">
        <v>176</v>
      </c>
      <c r="H241" s="277">
        <v>71.903999999999996</v>
      </c>
      <c r="I241" s="278"/>
      <c r="J241" s="279">
        <f>ROUND(I241*H241,2)</f>
        <v>0</v>
      </c>
      <c r="K241" s="275" t="s">
        <v>169</v>
      </c>
      <c r="L241" s="280"/>
      <c r="M241" s="281" t="s">
        <v>1</v>
      </c>
      <c r="N241" s="282" t="s">
        <v>43</v>
      </c>
      <c r="O241" s="91"/>
      <c r="P241" s="227">
        <f>O241*H241</f>
        <v>0</v>
      </c>
      <c r="Q241" s="227">
        <v>0.13100000000000001</v>
      </c>
      <c r="R241" s="227">
        <f>Q241*H241</f>
        <v>9.4194239999999994</v>
      </c>
      <c r="S241" s="227">
        <v>0</v>
      </c>
      <c r="T241" s="228">
        <f>S241*H241</f>
        <v>0</v>
      </c>
      <c r="U241" s="38"/>
      <c r="V241" s="38"/>
      <c r="W241" s="38"/>
      <c r="X241" s="38"/>
      <c r="Y241" s="38"/>
      <c r="Z241" s="38"/>
      <c r="AA241" s="38"/>
      <c r="AB241" s="38"/>
      <c r="AC241" s="38"/>
      <c r="AD241" s="38"/>
      <c r="AE241" s="38"/>
      <c r="AR241" s="229" t="s">
        <v>205</v>
      </c>
      <c r="AT241" s="229" t="s">
        <v>616</v>
      </c>
      <c r="AU241" s="229" t="s">
        <v>88</v>
      </c>
      <c r="AY241" s="17" t="s">
        <v>162</v>
      </c>
      <c r="BE241" s="230">
        <f>IF(N241="základní",J241,0)</f>
        <v>0</v>
      </c>
      <c r="BF241" s="230">
        <f>IF(N241="snížená",J241,0)</f>
        <v>0</v>
      </c>
      <c r="BG241" s="230">
        <f>IF(N241="zákl. přenesená",J241,0)</f>
        <v>0</v>
      </c>
      <c r="BH241" s="230">
        <f>IF(N241="sníž. přenesená",J241,0)</f>
        <v>0</v>
      </c>
      <c r="BI241" s="230">
        <f>IF(N241="nulová",J241,0)</f>
        <v>0</v>
      </c>
      <c r="BJ241" s="17" t="s">
        <v>86</v>
      </c>
      <c r="BK241" s="230">
        <f>ROUND(I241*H241,2)</f>
        <v>0</v>
      </c>
      <c r="BL241" s="17" t="s">
        <v>170</v>
      </c>
      <c r="BM241" s="229" t="s">
        <v>3799</v>
      </c>
    </row>
    <row r="242" s="13" customFormat="1">
      <c r="A242" s="13"/>
      <c r="B242" s="236"/>
      <c r="C242" s="237"/>
      <c r="D242" s="231" t="s">
        <v>179</v>
      </c>
      <c r="E242" s="238" t="s">
        <v>1</v>
      </c>
      <c r="F242" s="239" t="s">
        <v>3800</v>
      </c>
      <c r="G242" s="237"/>
      <c r="H242" s="240">
        <v>71.903999999999996</v>
      </c>
      <c r="I242" s="241"/>
      <c r="J242" s="237"/>
      <c r="K242" s="237"/>
      <c r="L242" s="242"/>
      <c r="M242" s="243"/>
      <c r="N242" s="244"/>
      <c r="O242" s="244"/>
      <c r="P242" s="244"/>
      <c r="Q242" s="244"/>
      <c r="R242" s="244"/>
      <c r="S242" s="244"/>
      <c r="T242" s="245"/>
      <c r="U242" s="13"/>
      <c r="V242" s="13"/>
      <c r="W242" s="13"/>
      <c r="X242" s="13"/>
      <c r="Y242" s="13"/>
      <c r="Z242" s="13"/>
      <c r="AA242" s="13"/>
      <c r="AB242" s="13"/>
      <c r="AC242" s="13"/>
      <c r="AD242" s="13"/>
      <c r="AE242" s="13"/>
      <c r="AT242" s="246" t="s">
        <v>179</v>
      </c>
      <c r="AU242" s="246" t="s">
        <v>88</v>
      </c>
      <c r="AV242" s="13" t="s">
        <v>88</v>
      </c>
      <c r="AW242" s="13" t="s">
        <v>34</v>
      </c>
      <c r="AX242" s="13" t="s">
        <v>78</v>
      </c>
      <c r="AY242" s="246" t="s">
        <v>162</v>
      </c>
    </row>
    <row r="243" s="14" customFormat="1">
      <c r="A243" s="14"/>
      <c r="B243" s="247"/>
      <c r="C243" s="248"/>
      <c r="D243" s="231" t="s">
        <v>179</v>
      </c>
      <c r="E243" s="249" t="s">
        <v>1</v>
      </c>
      <c r="F243" s="250" t="s">
        <v>181</v>
      </c>
      <c r="G243" s="248"/>
      <c r="H243" s="251">
        <v>71.903999999999996</v>
      </c>
      <c r="I243" s="252"/>
      <c r="J243" s="248"/>
      <c r="K243" s="248"/>
      <c r="L243" s="253"/>
      <c r="M243" s="254"/>
      <c r="N243" s="255"/>
      <c r="O243" s="255"/>
      <c r="P243" s="255"/>
      <c r="Q243" s="255"/>
      <c r="R243" s="255"/>
      <c r="S243" s="255"/>
      <c r="T243" s="256"/>
      <c r="U243" s="14"/>
      <c r="V243" s="14"/>
      <c r="W243" s="14"/>
      <c r="X243" s="14"/>
      <c r="Y243" s="14"/>
      <c r="Z243" s="14"/>
      <c r="AA243" s="14"/>
      <c r="AB243" s="14"/>
      <c r="AC243" s="14"/>
      <c r="AD243" s="14"/>
      <c r="AE243" s="14"/>
      <c r="AT243" s="257" t="s">
        <v>179</v>
      </c>
      <c r="AU243" s="257" t="s">
        <v>88</v>
      </c>
      <c r="AV243" s="14" t="s">
        <v>170</v>
      </c>
      <c r="AW243" s="14" t="s">
        <v>34</v>
      </c>
      <c r="AX243" s="14" t="s">
        <v>86</v>
      </c>
      <c r="AY243" s="257" t="s">
        <v>162</v>
      </c>
    </row>
    <row r="244" s="2" customFormat="1" ht="33" customHeight="1">
      <c r="A244" s="38"/>
      <c r="B244" s="39"/>
      <c r="C244" s="218" t="s">
        <v>398</v>
      </c>
      <c r="D244" s="218" t="s">
        <v>165</v>
      </c>
      <c r="E244" s="219" t="s">
        <v>3801</v>
      </c>
      <c r="F244" s="220" t="s">
        <v>3802</v>
      </c>
      <c r="G244" s="221" t="s">
        <v>176</v>
      </c>
      <c r="H244" s="222">
        <v>137.5</v>
      </c>
      <c r="I244" s="223"/>
      <c r="J244" s="224">
        <f>ROUND(I244*H244,2)</f>
        <v>0</v>
      </c>
      <c r="K244" s="220" t="s">
        <v>169</v>
      </c>
      <c r="L244" s="44"/>
      <c r="M244" s="225" t="s">
        <v>1</v>
      </c>
      <c r="N244" s="226" t="s">
        <v>43</v>
      </c>
      <c r="O244" s="91"/>
      <c r="P244" s="227">
        <f>O244*H244</f>
        <v>0</v>
      </c>
      <c r="Q244" s="227">
        <v>0.090620000000000006</v>
      </c>
      <c r="R244" s="227">
        <f>Q244*H244</f>
        <v>12.46025</v>
      </c>
      <c r="S244" s="227">
        <v>0</v>
      </c>
      <c r="T244" s="228">
        <f>S244*H244</f>
        <v>0</v>
      </c>
      <c r="U244" s="38"/>
      <c r="V244" s="38"/>
      <c r="W244" s="38"/>
      <c r="X244" s="38"/>
      <c r="Y244" s="38"/>
      <c r="Z244" s="38"/>
      <c r="AA244" s="38"/>
      <c r="AB244" s="38"/>
      <c r="AC244" s="38"/>
      <c r="AD244" s="38"/>
      <c r="AE244" s="38"/>
      <c r="AR244" s="229" t="s">
        <v>170</v>
      </c>
      <c r="AT244" s="229" t="s">
        <v>165</v>
      </c>
      <c r="AU244" s="229" t="s">
        <v>88</v>
      </c>
      <c r="AY244" s="17" t="s">
        <v>162</v>
      </c>
      <c r="BE244" s="230">
        <f>IF(N244="základní",J244,0)</f>
        <v>0</v>
      </c>
      <c r="BF244" s="230">
        <f>IF(N244="snížená",J244,0)</f>
        <v>0</v>
      </c>
      <c r="BG244" s="230">
        <f>IF(N244="zákl. přenesená",J244,0)</f>
        <v>0</v>
      </c>
      <c r="BH244" s="230">
        <f>IF(N244="sníž. přenesená",J244,0)</f>
        <v>0</v>
      </c>
      <c r="BI244" s="230">
        <f>IF(N244="nulová",J244,0)</f>
        <v>0</v>
      </c>
      <c r="BJ244" s="17" t="s">
        <v>86</v>
      </c>
      <c r="BK244" s="230">
        <f>ROUND(I244*H244,2)</f>
        <v>0</v>
      </c>
      <c r="BL244" s="17" t="s">
        <v>170</v>
      </c>
      <c r="BM244" s="229" t="s">
        <v>3803</v>
      </c>
    </row>
    <row r="245" s="2" customFormat="1">
      <c r="A245" s="38"/>
      <c r="B245" s="39"/>
      <c r="C245" s="40"/>
      <c r="D245" s="231" t="s">
        <v>172</v>
      </c>
      <c r="E245" s="40"/>
      <c r="F245" s="232" t="s">
        <v>3677</v>
      </c>
      <c r="G245" s="40"/>
      <c r="H245" s="40"/>
      <c r="I245" s="233"/>
      <c r="J245" s="40"/>
      <c r="K245" s="40"/>
      <c r="L245" s="44"/>
      <c r="M245" s="234"/>
      <c r="N245" s="235"/>
      <c r="O245" s="91"/>
      <c r="P245" s="91"/>
      <c r="Q245" s="91"/>
      <c r="R245" s="91"/>
      <c r="S245" s="91"/>
      <c r="T245" s="92"/>
      <c r="U245" s="38"/>
      <c r="V245" s="38"/>
      <c r="W245" s="38"/>
      <c r="X245" s="38"/>
      <c r="Y245" s="38"/>
      <c r="Z245" s="38"/>
      <c r="AA245" s="38"/>
      <c r="AB245" s="38"/>
      <c r="AC245" s="38"/>
      <c r="AD245" s="38"/>
      <c r="AE245" s="38"/>
      <c r="AT245" s="17" t="s">
        <v>172</v>
      </c>
      <c r="AU245" s="17" t="s">
        <v>88</v>
      </c>
    </row>
    <row r="246" s="13" customFormat="1">
      <c r="A246" s="13"/>
      <c r="B246" s="236"/>
      <c r="C246" s="237"/>
      <c r="D246" s="231" t="s">
        <v>179</v>
      </c>
      <c r="E246" s="238" t="s">
        <v>1</v>
      </c>
      <c r="F246" s="239" t="s">
        <v>3804</v>
      </c>
      <c r="G246" s="237"/>
      <c r="H246" s="240">
        <v>137.5</v>
      </c>
      <c r="I246" s="241"/>
      <c r="J246" s="237"/>
      <c r="K246" s="237"/>
      <c r="L246" s="242"/>
      <c r="M246" s="243"/>
      <c r="N246" s="244"/>
      <c r="O246" s="244"/>
      <c r="P246" s="244"/>
      <c r="Q246" s="244"/>
      <c r="R246" s="244"/>
      <c r="S246" s="244"/>
      <c r="T246" s="245"/>
      <c r="U246" s="13"/>
      <c r="V246" s="13"/>
      <c r="W246" s="13"/>
      <c r="X246" s="13"/>
      <c r="Y246" s="13"/>
      <c r="Z246" s="13"/>
      <c r="AA246" s="13"/>
      <c r="AB246" s="13"/>
      <c r="AC246" s="13"/>
      <c r="AD246" s="13"/>
      <c r="AE246" s="13"/>
      <c r="AT246" s="246" t="s">
        <v>179</v>
      </c>
      <c r="AU246" s="246" t="s">
        <v>88</v>
      </c>
      <c r="AV246" s="13" t="s">
        <v>88</v>
      </c>
      <c r="AW246" s="13" t="s">
        <v>34</v>
      </c>
      <c r="AX246" s="13" t="s">
        <v>78</v>
      </c>
      <c r="AY246" s="246" t="s">
        <v>162</v>
      </c>
    </row>
    <row r="247" s="14" customFormat="1">
      <c r="A247" s="14"/>
      <c r="B247" s="247"/>
      <c r="C247" s="248"/>
      <c r="D247" s="231" t="s">
        <v>179</v>
      </c>
      <c r="E247" s="249" t="s">
        <v>1</v>
      </c>
      <c r="F247" s="250" t="s">
        <v>181</v>
      </c>
      <c r="G247" s="248"/>
      <c r="H247" s="251">
        <v>137.5</v>
      </c>
      <c r="I247" s="252"/>
      <c r="J247" s="248"/>
      <c r="K247" s="248"/>
      <c r="L247" s="253"/>
      <c r="M247" s="254"/>
      <c r="N247" s="255"/>
      <c r="O247" s="255"/>
      <c r="P247" s="255"/>
      <c r="Q247" s="255"/>
      <c r="R247" s="255"/>
      <c r="S247" s="255"/>
      <c r="T247" s="256"/>
      <c r="U247" s="14"/>
      <c r="V247" s="14"/>
      <c r="W247" s="14"/>
      <c r="X247" s="14"/>
      <c r="Y247" s="14"/>
      <c r="Z247" s="14"/>
      <c r="AA247" s="14"/>
      <c r="AB247" s="14"/>
      <c r="AC247" s="14"/>
      <c r="AD247" s="14"/>
      <c r="AE247" s="14"/>
      <c r="AT247" s="257" t="s">
        <v>179</v>
      </c>
      <c r="AU247" s="257" t="s">
        <v>88</v>
      </c>
      <c r="AV247" s="14" t="s">
        <v>170</v>
      </c>
      <c r="AW247" s="14" t="s">
        <v>34</v>
      </c>
      <c r="AX247" s="14" t="s">
        <v>86</v>
      </c>
      <c r="AY247" s="257" t="s">
        <v>162</v>
      </c>
    </row>
    <row r="248" s="2" customFormat="1" ht="21.75" customHeight="1">
      <c r="A248" s="38"/>
      <c r="B248" s="39"/>
      <c r="C248" s="273" t="s">
        <v>404</v>
      </c>
      <c r="D248" s="273" t="s">
        <v>616</v>
      </c>
      <c r="E248" s="274" t="s">
        <v>3805</v>
      </c>
      <c r="F248" s="275" t="s">
        <v>3806</v>
      </c>
      <c r="G248" s="276" t="s">
        <v>176</v>
      </c>
      <c r="H248" s="277">
        <v>151.59399999999999</v>
      </c>
      <c r="I248" s="278"/>
      <c r="J248" s="279">
        <f>ROUND(I248*H248,2)</f>
        <v>0</v>
      </c>
      <c r="K248" s="275" t="s">
        <v>169</v>
      </c>
      <c r="L248" s="280"/>
      <c r="M248" s="281" t="s">
        <v>1</v>
      </c>
      <c r="N248" s="282" t="s">
        <v>43</v>
      </c>
      <c r="O248" s="91"/>
      <c r="P248" s="227">
        <f>O248*H248</f>
        <v>0</v>
      </c>
      <c r="Q248" s="227">
        <v>0.17599999999999999</v>
      </c>
      <c r="R248" s="227">
        <f>Q248*H248</f>
        <v>26.680543999999998</v>
      </c>
      <c r="S248" s="227">
        <v>0</v>
      </c>
      <c r="T248" s="228">
        <f>S248*H248</f>
        <v>0</v>
      </c>
      <c r="U248" s="38"/>
      <c r="V248" s="38"/>
      <c r="W248" s="38"/>
      <c r="X248" s="38"/>
      <c r="Y248" s="38"/>
      <c r="Z248" s="38"/>
      <c r="AA248" s="38"/>
      <c r="AB248" s="38"/>
      <c r="AC248" s="38"/>
      <c r="AD248" s="38"/>
      <c r="AE248" s="38"/>
      <c r="AR248" s="229" t="s">
        <v>205</v>
      </c>
      <c r="AT248" s="229" t="s">
        <v>616</v>
      </c>
      <c r="AU248" s="229" t="s">
        <v>88</v>
      </c>
      <c r="AY248" s="17" t="s">
        <v>162</v>
      </c>
      <c r="BE248" s="230">
        <f>IF(N248="základní",J248,0)</f>
        <v>0</v>
      </c>
      <c r="BF248" s="230">
        <f>IF(N248="snížená",J248,0)</f>
        <v>0</v>
      </c>
      <c r="BG248" s="230">
        <f>IF(N248="zákl. přenesená",J248,0)</f>
        <v>0</v>
      </c>
      <c r="BH248" s="230">
        <f>IF(N248="sníž. přenesená",J248,0)</f>
        <v>0</v>
      </c>
      <c r="BI248" s="230">
        <f>IF(N248="nulová",J248,0)</f>
        <v>0</v>
      </c>
      <c r="BJ248" s="17" t="s">
        <v>86</v>
      </c>
      <c r="BK248" s="230">
        <f>ROUND(I248*H248,2)</f>
        <v>0</v>
      </c>
      <c r="BL248" s="17" t="s">
        <v>170</v>
      </c>
      <c r="BM248" s="229" t="s">
        <v>3807</v>
      </c>
    </row>
    <row r="249" s="13" customFormat="1">
      <c r="A249" s="13"/>
      <c r="B249" s="236"/>
      <c r="C249" s="237"/>
      <c r="D249" s="231" t="s">
        <v>179</v>
      </c>
      <c r="E249" s="238" t="s">
        <v>1</v>
      </c>
      <c r="F249" s="239" t="s">
        <v>3808</v>
      </c>
      <c r="G249" s="237"/>
      <c r="H249" s="240">
        <v>144.375</v>
      </c>
      <c r="I249" s="241"/>
      <c r="J249" s="237"/>
      <c r="K249" s="237"/>
      <c r="L249" s="242"/>
      <c r="M249" s="243"/>
      <c r="N249" s="244"/>
      <c r="O249" s="244"/>
      <c r="P249" s="244"/>
      <c r="Q249" s="244"/>
      <c r="R249" s="244"/>
      <c r="S249" s="244"/>
      <c r="T249" s="245"/>
      <c r="U249" s="13"/>
      <c r="V249" s="13"/>
      <c r="W249" s="13"/>
      <c r="X249" s="13"/>
      <c r="Y249" s="13"/>
      <c r="Z249" s="13"/>
      <c r="AA249" s="13"/>
      <c r="AB249" s="13"/>
      <c r="AC249" s="13"/>
      <c r="AD249" s="13"/>
      <c r="AE249" s="13"/>
      <c r="AT249" s="246" t="s">
        <v>179</v>
      </c>
      <c r="AU249" s="246" t="s">
        <v>88</v>
      </c>
      <c r="AV249" s="13" t="s">
        <v>88</v>
      </c>
      <c r="AW249" s="13" t="s">
        <v>34</v>
      </c>
      <c r="AX249" s="13" t="s">
        <v>78</v>
      </c>
      <c r="AY249" s="246" t="s">
        <v>162</v>
      </c>
    </row>
    <row r="250" s="14" customFormat="1">
      <c r="A250" s="14"/>
      <c r="B250" s="247"/>
      <c r="C250" s="248"/>
      <c r="D250" s="231" t="s">
        <v>179</v>
      </c>
      <c r="E250" s="249" t="s">
        <v>1</v>
      </c>
      <c r="F250" s="250" t="s">
        <v>181</v>
      </c>
      <c r="G250" s="248"/>
      <c r="H250" s="251">
        <v>144.375</v>
      </c>
      <c r="I250" s="252"/>
      <c r="J250" s="248"/>
      <c r="K250" s="248"/>
      <c r="L250" s="253"/>
      <c r="M250" s="254"/>
      <c r="N250" s="255"/>
      <c r="O250" s="255"/>
      <c r="P250" s="255"/>
      <c r="Q250" s="255"/>
      <c r="R250" s="255"/>
      <c r="S250" s="255"/>
      <c r="T250" s="256"/>
      <c r="U250" s="14"/>
      <c r="V250" s="14"/>
      <c r="W250" s="14"/>
      <c r="X250" s="14"/>
      <c r="Y250" s="14"/>
      <c r="Z250" s="14"/>
      <c r="AA250" s="14"/>
      <c r="AB250" s="14"/>
      <c r="AC250" s="14"/>
      <c r="AD250" s="14"/>
      <c r="AE250" s="14"/>
      <c r="AT250" s="257" t="s">
        <v>179</v>
      </c>
      <c r="AU250" s="257" t="s">
        <v>88</v>
      </c>
      <c r="AV250" s="14" t="s">
        <v>170</v>
      </c>
      <c r="AW250" s="14" t="s">
        <v>34</v>
      </c>
      <c r="AX250" s="14" t="s">
        <v>86</v>
      </c>
      <c r="AY250" s="257" t="s">
        <v>162</v>
      </c>
    </row>
    <row r="251" s="13" customFormat="1">
      <c r="A251" s="13"/>
      <c r="B251" s="236"/>
      <c r="C251" s="237"/>
      <c r="D251" s="231" t="s">
        <v>179</v>
      </c>
      <c r="E251" s="237"/>
      <c r="F251" s="239" t="s">
        <v>3809</v>
      </c>
      <c r="G251" s="237"/>
      <c r="H251" s="240">
        <v>151.59399999999999</v>
      </c>
      <c r="I251" s="241"/>
      <c r="J251" s="237"/>
      <c r="K251" s="237"/>
      <c r="L251" s="242"/>
      <c r="M251" s="243"/>
      <c r="N251" s="244"/>
      <c r="O251" s="244"/>
      <c r="P251" s="244"/>
      <c r="Q251" s="244"/>
      <c r="R251" s="244"/>
      <c r="S251" s="244"/>
      <c r="T251" s="245"/>
      <c r="U251" s="13"/>
      <c r="V251" s="13"/>
      <c r="W251" s="13"/>
      <c r="X251" s="13"/>
      <c r="Y251" s="13"/>
      <c r="Z251" s="13"/>
      <c r="AA251" s="13"/>
      <c r="AB251" s="13"/>
      <c r="AC251" s="13"/>
      <c r="AD251" s="13"/>
      <c r="AE251" s="13"/>
      <c r="AT251" s="246" t="s">
        <v>179</v>
      </c>
      <c r="AU251" s="246" t="s">
        <v>88</v>
      </c>
      <c r="AV251" s="13" t="s">
        <v>88</v>
      </c>
      <c r="AW251" s="13" t="s">
        <v>4</v>
      </c>
      <c r="AX251" s="13" t="s">
        <v>86</v>
      </c>
      <c r="AY251" s="246" t="s">
        <v>162</v>
      </c>
    </row>
    <row r="252" s="12" customFormat="1" ht="22.8" customHeight="1">
      <c r="A252" s="12"/>
      <c r="B252" s="202"/>
      <c r="C252" s="203"/>
      <c r="D252" s="204" t="s">
        <v>77</v>
      </c>
      <c r="E252" s="216" t="s">
        <v>163</v>
      </c>
      <c r="F252" s="216" t="s">
        <v>164</v>
      </c>
      <c r="G252" s="203"/>
      <c r="H252" s="203"/>
      <c r="I252" s="206"/>
      <c r="J252" s="217">
        <f>BK252</f>
        <v>0</v>
      </c>
      <c r="K252" s="203"/>
      <c r="L252" s="208"/>
      <c r="M252" s="209"/>
      <c r="N252" s="210"/>
      <c r="O252" s="210"/>
      <c r="P252" s="211">
        <f>SUM(P253:P280)</f>
        <v>0</v>
      </c>
      <c r="Q252" s="210"/>
      <c r="R252" s="211">
        <f>SUM(R253:R280)</f>
        <v>71.214697299999983</v>
      </c>
      <c r="S252" s="210"/>
      <c r="T252" s="212">
        <f>SUM(T253:T280)</f>
        <v>0</v>
      </c>
      <c r="U252" s="12"/>
      <c r="V252" s="12"/>
      <c r="W252" s="12"/>
      <c r="X252" s="12"/>
      <c r="Y252" s="12"/>
      <c r="Z252" s="12"/>
      <c r="AA252" s="12"/>
      <c r="AB252" s="12"/>
      <c r="AC252" s="12"/>
      <c r="AD252" s="12"/>
      <c r="AE252" s="12"/>
      <c r="AR252" s="213" t="s">
        <v>86</v>
      </c>
      <c r="AT252" s="214" t="s">
        <v>77</v>
      </c>
      <c r="AU252" s="214" t="s">
        <v>86</v>
      </c>
      <c r="AY252" s="213" t="s">
        <v>162</v>
      </c>
      <c r="BK252" s="215">
        <f>SUM(BK253:BK280)</f>
        <v>0</v>
      </c>
    </row>
    <row r="253" s="2" customFormat="1" ht="24.15" customHeight="1">
      <c r="A253" s="38"/>
      <c r="B253" s="39"/>
      <c r="C253" s="218" t="s">
        <v>411</v>
      </c>
      <c r="D253" s="218" t="s">
        <v>165</v>
      </c>
      <c r="E253" s="219" t="s">
        <v>3810</v>
      </c>
      <c r="F253" s="220" t="s">
        <v>3811</v>
      </c>
      <c r="G253" s="221" t="s">
        <v>268</v>
      </c>
      <c r="H253" s="222">
        <v>2</v>
      </c>
      <c r="I253" s="223"/>
      <c r="J253" s="224">
        <f>ROUND(I253*H253,2)</f>
        <v>0</v>
      </c>
      <c r="K253" s="220" t="s">
        <v>169</v>
      </c>
      <c r="L253" s="44"/>
      <c r="M253" s="225" t="s">
        <v>1</v>
      </c>
      <c r="N253" s="226" t="s">
        <v>43</v>
      </c>
      <c r="O253" s="91"/>
      <c r="P253" s="227">
        <f>O253*H253</f>
        <v>0</v>
      </c>
      <c r="Q253" s="227">
        <v>0.10940999999999999</v>
      </c>
      <c r="R253" s="227">
        <f>Q253*H253</f>
        <v>0.21881999999999999</v>
      </c>
      <c r="S253" s="227">
        <v>0</v>
      </c>
      <c r="T253" s="228">
        <f>S253*H253</f>
        <v>0</v>
      </c>
      <c r="U253" s="38"/>
      <c r="V253" s="38"/>
      <c r="W253" s="38"/>
      <c r="X253" s="38"/>
      <c r="Y253" s="38"/>
      <c r="Z253" s="38"/>
      <c r="AA253" s="38"/>
      <c r="AB253" s="38"/>
      <c r="AC253" s="38"/>
      <c r="AD253" s="38"/>
      <c r="AE253" s="38"/>
      <c r="AR253" s="229" t="s">
        <v>170</v>
      </c>
      <c r="AT253" s="229" t="s">
        <v>165</v>
      </c>
      <c r="AU253" s="229" t="s">
        <v>88</v>
      </c>
      <c r="AY253" s="17" t="s">
        <v>162</v>
      </c>
      <c r="BE253" s="230">
        <f>IF(N253="základní",J253,0)</f>
        <v>0</v>
      </c>
      <c r="BF253" s="230">
        <f>IF(N253="snížená",J253,0)</f>
        <v>0</v>
      </c>
      <c r="BG253" s="230">
        <f>IF(N253="zákl. přenesená",J253,0)</f>
        <v>0</v>
      </c>
      <c r="BH253" s="230">
        <f>IF(N253="sníž. přenesená",J253,0)</f>
        <v>0</v>
      </c>
      <c r="BI253" s="230">
        <f>IF(N253="nulová",J253,0)</f>
        <v>0</v>
      </c>
      <c r="BJ253" s="17" t="s">
        <v>86</v>
      </c>
      <c r="BK253" s="230">
        <f>ROUND(I253*H253,2)</f>
        <v>0</v>
      </c>
      <c r="BL253" s="17" t="s">
        <v>170</v>
      </c>
      <c r="BM253" s="229" t="s">
        <v>3812</v>
      </c>
    </row>
    <row r="254" s="2" customFormat="1">
      <c r="A254" s="38"/>
      <c r="B254" s="39"/>
      <c r="C254" s="40"/>
      <c r="D254" s="231" t="s">
        <v>172</v>
      </c>
      <c r="E254" s="40"/>
      <c r="F254" s="232" t="s">
        <v>3677</v>
      </c>
      <c r="G254" s="40"/>
      <c r="H254" s="40"/>
      <c r="I254" s="233"/>
      <c r="J254" s="40"/>
      <c r="K254" s="40"/>
      <c r="L254" s="44"/>
      <c r="M254" s="234"/>
      <c r="N254" s="235"/>
      <c r="O254" s="91"/>
      <c r="P254" s="91"/>
      <c r="Q254" s="91"/>
      <c r="R254" s="91"/>
      <c r="S254" s="91"/>
      <c r="T254" s="92"/>
      <c r="U254" s="38"/>
      <c r="V254" s="38"/>
      <c r="W254" s="38"/>
      <c r="X254" s="38"/>
      <c r="Y254" s="38"/>
      <c r="Z254" s="38"/>
      <c r="AA254" s="38"/>
      <c r="AB254" s="38"/>
      <c r="AC254" s="38"/>
      <c r="AD254" s="38"/>
      <c r="AE254" s="38"/>
      <c r="AT254" s="17" t="s">
        <v>172</v>
      </c>
      <c r="AU254" s="17" t="s">
        <v>88</v>
      </c>
    </row>
    <row r="255" s="2" customFormat="1" ht="21.75" customHeight="1">
      <c r="A255" s="38"/>
      <c r="B255" s="39"/>
      <c r="C255" s="273" t="s">
        <v>415</v>
      </c>
      <c r="D255" s="273" t="s">
        <v>616</v>
      </c>
      <c r="E255" s="274" t="s">
        <v>3813</v>
      </c>
      <c r="F255" s="275" t="s">
        <v>3814</v>
      </c>
      <c r="G255" s="276" t="s">
        <v>268</v>
      </c>
      <c r="H255" s="277">
        <v>2</v>
      </c>
      <c r="I255" s="278"/>
      <c r="J255" s="279">
        <f>ROUND(I255*H255,2)</f>
        <v>0</v>
      </c>
      <c r="K255" s="275" t="s">
        <v>169</v>
      </c>
      <c r="L255" s="280"/>
      <c r="M255" s="281" t="s">
        <v>1</v>
      </c>
      <c r="N255" s="282" t="s">
        <v>43</v>
      </c>
      <c r="O255" s="91"/>
      <c r="P255" s="227">
        <f>O255*H255</f>
        <v>0</v>
      </c>
      <c r="Q255" s="227">
        <v>0.0025000000000000001</v>
      </c>
      <c r="R255" s="227">
        <f>Q255*H255</f>
        <v>0.0050000000000000001</v>
      </c>
      <c r="S255" s="227">
        <v>0</v>
      </c>
      <c r="T255" s="228">
        <f>S255*H255</f>
        <v>0</v>
      </c>
      <c r="U255" s="38"/>
      <c r="V255" s="38"/>
      <c r="W255" s="38"/>
      <c r="X255" s="38"/>
      <c r="Y255" s="38"/>
      <c r="Z255" s="38"/>
      <c r="AA255" s="38"/>
      <c r="AB255" s="38"/>
      <c r="AC255" s="38"/>
      <c r="AD255" s="38"/>
      <c r="AE255" s="38"/>
      <c r="AR255" s="229" t="s">
        <v>205</v>
      </c>
      <c r="AT255" s="229" t="s">
        <v>616</v>
      </c>
      <c r="AU255" s="229" t="s">
        <v>88</v>
      </c>
      <c r="AY255" s="17" t="s">
        <v>162</v>
      </c>
      <c r="BE255" s="230">
        <f>IF(N255="základní",J255,0)</f>
        <v>0</v>
      </c>
      <c r="BF255" s="230">
        <f>IF(N255="snížená",J255,0)</f>
        <v>0</v>
      </c>
      <c r="BG255" s="230">
        <f>IF(N255="zákl. přenesená",J255,0)</f>
        <v>0</v>
      </c>
      <c r="BH255" s="230">
        <f>IF(N255="sníž. přenesená",J255,0)</f>
        <v>0</v>
      </c>
      <c r="BI255" s="230">
        <f>IF(N255="nulová",J255,0)</f>
        <v>0</v>
      </c>
      <c r="BJ255" s="17" t="s">
        <v>86</v>
      </c>
      <c r="BK255" s="230">
        <f>ROUND(I255*H255,2)</f>
        <v>0</v>
      </c>
      <c r="BL255" s="17" t="s">
        <v>170</v>
      </c>
      <c r="BM255" s="229" t="s">
        <v>3815</v>
      </c>
    </row>
    <row r="256" s="2" customFormat="1" ht="16.5" customHeight="1">
      <c r="A256" s="38"/>
      <c r="B256" s="39"/>
      <c r="C256" s="273" t="s">
        <v>420</v>
      </c>
      <c r="D256" s="273" t="s">
        <v>616</v>
      </c>
      <c r="E256" s="274" t="s">
        <v>3816</v>
      </c>
      <c r="F256" s="275" t="s">
        <v>3817</v>
      </c>
      <c r="G256" s="276" t="s">
        <v>268</v>
      </c>
      <c r="H256" s="277">
        <v>2</v>
      </c>
      <c r="I256" s="278"/>
      <c r="J256" s="279">
        <f>ROUND(I256*H256,2)</f>
        <v>0</v>
      </c>
      <c r="K256" s="275" t="s">
        <v>169</v>
      </c>
      <c r="L256" s="280"/>
      <c r="M256" s="281" t="s">
        <v>1</v>
      </c>
      <c r="N256" s="282" t="s">
        <v>43</v>
      </c>
      <c r="O256" s="91"/>
      <c r="P256" s="227">
        <f>O256*H256</f>
        <v>0</v>
      </c>
      <c r="Q256" s="227">
        <v>0.0040000000000000001</v>
      </c>
      <c r="R256" s="227">
        <f>Q256*H256</f>
        <v>0.0080000000000000002</v>
      </c>
      <c r="S256" s="227">
        <v>0</v>
      </c>
      <c r="T256" s="228">
        <f>S256*H256</f>
        <v>0</v>
      </c>
      <c r="U256" s="38"/>
      <c r="V256" s="38"/>
      <c r="W256" s="38"/>
      <c r="X256" s="38"/>
      <c r="Y256" s="38"/>
      <c r="Z256" s="38"/>
      <c r="AA256" s="38"/>
      <c r="AB256" s="38"/>
      <c r="AC256" s="38"/>
      <c r="AD256" s="38"/>
      <c r="AE256" s="38"/>
      <c r="AR256" s="229" t="s">
        <v>205</v>
      </c>
      <c r="AT256" s="229" t="s">
        <v>616</v>
      </c>
      <c r="AU256" s="229" t="s">
        <v>88</v>
      </c>
      <c r="AY256" s="17" t="s">
        <v>162</v>
      </c>
      <c r="BE256" s="230">
        <f>IF(N256="základní",J256,0)</f>
        <v>0</v>
      </c>
      <c r="BF256" s="230">
        <f>IF(N256="snížená",J256,0)</f>
        <v>0</v>
      </c>
      <c r="BG256" s="230">
        <f>IF(N256="zákl. přenesená",J256,0)</f>
        <v>0</v>
      </c>
      <c r="BH256" s="230">
        <f>IF(N256="sníž. přenesená",J256,0)</f>
        <v>0</v>
      </c>
      <c r="BI256" s="230">
        <f>IF(N256="nulová",J256,0)</f>
        <v>0</v>
      </c>
      <c r="BJ256" s="17" t="s">
        <v>86</v>
      </c>
      <c r="BK256" s="230">
        <f>ROUND(I256*H256,2)</f>
        <v>0</v>
      </c>
      <c r="BL256" s="17" t="s">
        <v>170</v>
      </c>
      <c r="BM256" s="229" t="s">
        <v>3818</v>
      </c>
    </row>
    <row r="257" s="2" customFormat="1" ht="16.5" customHeight="1">
      <c r="A257" s="38"/>
      <c r="B257" s="39"/>
      <c r="C257" s="273" t="s">
        <v>425</v>
      </c>
      <c r="D257" s="273" t="s">
        <v>616</v>
      </c>
      <c r="E257" s="274" t="s">
        <v>3819</v>
      </c>
      <c r="F257" s="275" t="s">
        <v>3820</v>
      </c>
      <c r="G257" s="276" t="s">
        <v>268</v>
      </c>
      <c r="H257" s="277">
        <v>1</v>
      </c>
      <c r="I257" s="278"/>
      <c r="J257" s="279">
        <f>ROUND(I257*H257,2)</f>
        <v>0</v>
      </c>
      <c r="K257" s="275" t="s">
        <v>169</v>
      </c>
      <c r="L257" s="280"/>
      <c r="M257" s="281" t="s">
        <v>1</v>
      </c>
      <c r="N257" s="282" t="s">
        <v>43</v>
      </c>
      <c r="O257" s="91"/>
      <c r="P257" s="227">
        <f>O257*H257</f>
        <v>0</v>
      </c>
      <c r="Q257" s="227">
        <v>0.0035000000000000001</v>
      </c>
      <c r="R257" s="227">
        <f>Q257*H257</f>
        <v>0.0035000000000000001</v>
      </c>
      <c r="S257" s="227">
        <v>0</v>
      </c>
      <c r="T257" s="228">
        <f>S257*H257</f>
        <v>0</v>
      </c>
      <c r="U257" s="38"/>
      <c r="V257" s="38"/>
      <c r="W257" s="38"/>
      <c r="X257" s="38"/>
      <c r="Y257" s="38"/>
      <c r="Z257" s="38"/>
      <c r="AA257" s="38"/>
      <c r="AB257" s="38"/>
      <c r="AC257" s="38"/>
      <c r="AD257" s="38"/>
      <c r="AE257" s="38"/>
      <c r="AR257" s="229" t="s">
        <v>205</v>
      </c>
      <c r="AT257" s="229" t="s">
        <v>616</v>
      </c>
      <c r="AU257" s="229" t="s">
        <v>88</v>
      </c>
      <c r="AY257" s="17" t="s">
        <v>162</v>
      </c>
      <c r="BE257" s="230">
        <f>IF(N257="základní",J257,0)</f>
        <v>0</v>
      </c>
      <c r="BF257" s="230">
        <f>IF(N257="snížená",J257,0)</f>
        <v>0</v>
      </c>
      <c r="BG257" s="230">
        <f>IF(N257="zákl. přenesená",J257,0)</f>
        <v>0</v>
      </c>
      <c r="BH257" s="230">
        <f>IF(N257="sníž. přenesená",J257,0)</f>
        <v>0</v>
      </c>
      <c r="BI257" s="230">
        <f>IF(N257="nulová",J257,0)</f>
        <v>0</v>
      </c>
      <c r="BJ257" s="17" t="s">
        <v>86</v>
      </c>
      <c r="BK257" s="230">
        <f>ROUND(I257*H257,2)</f>
        <v>0</v>
      </c>
      <c r="BL257" s="17" t="s">
        <v>170</v>
      </c>
      <c r="BM257" s="229" t="s">
        <v>3821</v>
      </c>
    </row>
    <row r="258" s="2" customFormat="1" ht="24.15" customHeight="1">
      <c r="A258" s="38"/>
      <c r="B258" s="39"/>
      <c r="C258" s="218" t="s">
        <v>430</v>
      </c>
      <c r="D258" s="218" t="s">
        <v>165</v>
      </c>
      <c r="E258" s="219" t="s">
        <v>3822</v>
      </c>
      <c r="F258" s="220" t="s">
        <v>3823</v>
      </c>
      <c r="G258" s="221" t="s">
        <v>208</v>
      </c>
      <c r="H258" s="222">
        <v>78</v>
      </c>
      <c r="I258" s="223"/>
      <c r="J258" s="224">
        <f>ROUND(I258*H258,2)</f>
        <v>0</v>
      </c>
      <c r="K258" s="220" t="s">
        <v>169</v>
      </c>
      <c r="L258" s="44"/>
      <c r="M258" s="225" t="s">
        <v>1</v>
      </c>
      <c r="N258" s="226" t="s">
        <v>43</v>
      </c>
      <c r="O258" s="91"/>
      <c r="P258" s="227">
        <f>O258*H258</f>
        <v>0</v>
      </c>
      <c r="Q258" s="227">
        <v>0.00025999999999999998</v>
      </c>
      <c r="R258" s="227">
        <f>Q258*H258</f>
        <v>0.020279999999999999</v>
      </c>
      <c r="S258" s="227">
        <v>0</v>
      </c>
      <c r="T258" s="228">
        <f>S258*H258</f>
        <v>0</v>
      </c>
      <c r="U258" s="38"/>
      <c r="V258" s="38"/>
      <c r="W258" s="38"/>
      <c r="X258" s="38"/>
      <c r="Y258" s="38"/>
      <c r="Z258" s="38"/>
      <c r="AA258" s="38"/>
      <c r="AB258" s="38"/>
      <c r="AC258" s="38"/>
      <c r="AD258" s="38"/>
      <c r="AE258" s="38"/>
      <c r="AR258" s="229" t="s">
        <v>170</v>
      </c>
      <c r="AT258" s="229" t="s">
        <v>165</v>
      </c>
      <c r="AU258" s="229" t="s">
        <v>88</v>
      </c>
      <c r="AY258" s="17" t="s">
        <v>162</v>
      </c>
      <c r="BE258" s="230">
        <f>IF(N258="základní",J258,0)</f>
        <v>0</v>
      </c>
      <c r="BF258" s="230">
        <f>IF(N258="snížená",J258,0)</f>
        <v>0</v>
      </c>
      <c r="BG258" s="230">
        <f>IF(N258="zákl. přenesená",J258,0)</f>
        <v>0</v>
      </c>
      <c r="BH258" s="230">
        <f>IF(N258="sníž. přenesená",J258,0)</f>
        <v>0</v>
      </c>
      <c r="BI258" s="230">
        <f>IF(N258="nulová",J258,0)</f>
        <v>0</v>
      </c>
      <c r="BJ258" s="17" t="s">
        <v>86</v>
      </c>
      <c r="BK258" s="230">
        <f>ROUND(I258*H258,2)</f>
        <v>0</v>
      </c>
      <c r="BL258" s="17" t="s">
        <v>170</v>
      </c>
      <c r="BM258" s="229" t="s">
        <v>3824</v>
      </c>
    </row>
    <row r="259" s="2" customFormat="1">
      <c r="A259" s="38"/>
      <c r="B259" s="39"/>
      <c r="C259" s="40"/>
      <c r="D259" s="231" t="s">
        <v>172</v>
      </c>
      <c r="E259" s="40"/>
      <c r="F259" s="232" t="s">
        <v>3677</v>
      </c>
      <c r="G259" s="40"/>
      <c r="H259" s="40"/>
      <c r="I259" s="233"/>
      <c r="J259" s="40"/>
      <c r="K259" s="40"/>
      <c r="L259" s="44"/>
      <c r="M259" s="234"/>
      <c r="N259" s="235"/>
      <c r="O259" s="91"/>
      <c r="P259" s="91"/>
      <c r="Q259" s="91"/>
      <c r="R259" s="91"/>
      <c r="S259" s="91"/>
      <c r="T259" s="92"/>
      <c r="U259" s="38"/>
      <c r="V259" s="38"/>
      <c r="W259" s="38"/>
      <c r="X259" s="38"/>
      <c r="Y259" s="38"/>
      <c r="Z259" s="38"/>
      <c r="AA259" s="38"/>
      <c r="AB259" s="38"/>
      <c r="AC259" s="38"/>
      <c r="AD259" s="38"/>
      <c r="AE259" s="38"/>
      <c r="AT259" s="17" t="s">
        <v>172</v>
      </c>
      <c r="AU259" s="17" t="s">
        <v>88</v>
      </c>
    </row>
    <row r="260" s="2" customFormat="1" ht="24.15" customHeight="1">
      <c r="A260" s="38"/>
      <c r="B260" s="39"/>
      <c r="C260" s="218" t="s">
        <v>435</v>
      </c>
      <c r="D260" s="218" t="s">
        <v>165</v>
      </c>
      <c r="E260" s="219" t="s">
        <v>3825</v>
      </c>
      <c r="F260" s="220" t="s">
        <v>3826</v>
      </c>
      <c r="G260" s="221" t="s">
        <v>208</v>
      </c>
      <c r="H260" s="222">
        <v>66.549999999999997</v>
      </c>
      <c r="I260" s="223"/>
      <c r="J260" s="224">
        <f>ROUND(I260*H260,2)</f>
        <v>0</v>
      </c>
      <c r="K260" s="220" t="s">
        <v>169</v>
      </c>
      <c r="L260" s="44"/>
      <c r="M260" s="225" t="s">
        <v>1</v>
      </c>
      <c r="N260" s="226" t="s">
        <v>43</v>
      </c>
      <c r="O260" s="91"/>
      <c r="P260" s="227">
        <f>O260*H260</f>
        <v>0</v>
      </c>
      <c r="Q260" s="227">
        <v>0.20219000000000001</v>
      </c>
      <c r="R260" s="227">
        <f>Q260*H260</f>
        <v>13.4557445</v>
      </c>
      <c r="S260" s="227">
        <v>0</v>
      </c>
      <c r="T260" s="228">
        <f>S260*H260</f>
        <v>0</v>
      </c>
      <c r="U260" s="38"/>
      <c r="V260" s="38"/>
      <c r="W260" s="38"/>
      <c r="X260" s="38"/>
      <c r="Y260" s="38"/>
      <c r="Z260" s="38"/>
      <c r="AA260" s="38"/>
      <c r="AB260" s="38"/>
      <c r="AC260" s="38"/>
      <c r="AD260" s="38"/>
      <c r="AE260" s="38"/>
      <c r="AR260" s="229" t="s">
        <v>170</v>
      </c>
      <c r="AT260" s="229" t="s">
        <v>165</v>
      </c>
      <c r="AU260" s="229" t="s">
        <v>88</v>
      </c>
      <c r="AY260" s="17" t="s">
        <v>162</v>
      </c>
      <c r="BE260" s="230">
        <f>IF(N260="základní",J260,0)</f>
        <v>0</v>
      </c>
      <c r="BF260" s="230">
        <f>IF(N260="snížená",J260,0)</f>
        <v>0</v>
      </c>
      <c r="BG260" s="230">
        <f>IF(N260="zákl. přenesená",J260,0)</f>
        <v>0</v>
      </c>
      <c r="BH260" s="230">
        <f>IF(N260="sníž. přenesená",J260,0)</f>
        <v>0</v>
      </c>
      <c r="BI260" s="230">
        <f>IF(N260="nulová",J260,0)</f>
        <v>0</v>
      </c>
      <c r="BJ260" s="17" t="s">
        <v>86</v>
      </c>
      <c r="BK260" s="230">
        <f>ROUND(I260*H260,2)</f>
        <v>0</v>
      </c>
      <c r="BL260" s="17" t="s">
        <v>170</v>
      </c>
      <c r="BM260" s="229" t="s">
        <v>3827</v>
      </c>
    </row>
    <row r="261" s="2" customFormat="1">
      <c r="A261" s="38"/>
      <c r="B261" s="39"/>
      <c r="C261" s="40"/>
      <c r="D261" s="231" t="s">
        <v>172</v>
      </c>
      <c r="E261" s="40"/>
      <c r="F261" s="232" t="s">
        <v>3677</v>
      </c>
      <c r="G261" s="40"/>
      <c r="H261" s="40"/>
      <c r="I261" s="233"/>
      <c r="J261" s="40"/>
      <c r="K261" s="40"/>
      <c r="L261" s="44"/>
      <c r="M261" s="234"/>
      <c r="N261" s="235"/>
      <c r="O261" s="91"/>
      <c r="P261" s="91"/>
      <c r="Q261" s="91"/>
      <c r="R261" s="91"/>
      <c r="S261" s="91"/>
      <c r="T261" s="92"/>
      <c r="U261" s="38"/>
      <c r="V261" s="38"/>
      <c r="W261" s="38"/>
      <c r="X261" s="38"/>
      <c r="Y261" s="38"/>
      <c r="Z261" s="38"/>
      <c r="AA261" s="38"/>
      <c r="AB261" s="38"/>
      <c r="AC261" s="38"/>
      <c r="AD261" s="38"/>
      <c r="AE261" s="38"/>
      <c r="AT261" s="17" t="s">
        <v>172</v>
      </c>
      <c r="AU261" s="17" t="s">
        <v>88</v>
      </c>
    </row>
    <row r="262" s="13" customFormat="1">
      <c r="A262" s="13"/>
      <c r="B262" s="236"/>
      <c r="C262" s="237"/>
      <c r="D262" s="231" t="s">
        <v>179</v>
      </c>
      <c r="E262" s="238" t="s">
        <v>1</v>
      </c>
      <c r="F262" s="239" t="s">
        <v>3828</v>
      </c>
      <c r="G262" s="237"/>
      <c r="H262" s="240">
        <v>66.549999999999997</v>
      </c>
      <c r="I262" s="241"/>
      <c r="J262" s="237"/>
      <c r="K262" s="237"/>
      <c r="L262" s="242"/>
      <c r="M262" s="243"/>
      <c r="N262" s="244"/>
      <c r="O262" s="244"/>
      <c r="P262" s="244"/>
      <c r="Q262" s="244"/>
      <c r="R262" s="244"/>
      <c r="S262" s="244"/>
      <c r="T262" s="245"/>
      <c r="U262" s="13"/>
      <c r="V262" s="13"/>
      <c r="W262" s="13"/>
      <c r="X262" s="13"/>
      <c r="Y262" s="13"/>
      <c r="Z262" s="13"/>
      <c r="AA262" s="13"/>
      <c r="AB262" s="13"/>
      <c r="AC262" s="13"/>
      <c r="AD262" s="13"/>
      <c r="AE262" s="13"/>
      <c r="AT262" s="246" t="s">
        <v>179</v>
      </c>
      <c r="AU262" s="246" t="s">
        <v>88</v>
      </c>
      <c r="AV262" s="13" t="s">
        <v>88</v>
      </c>
      <c r="AW262" s="13" t="s">
        <v>34</v>
      </c>
      <c r="AX262" s="13" t="s">
        <v>78</v>
      </c>
      <c r="AY262" s="246" t="s">
        <v>162</v>
      </c>
    </row>
    <row r="263" s="14" customFormat="1">
      <c r="A263" s="14"/>
      <c r="B263" s="247"/>
      <c r="C263" s="248"/>
      <c r="D263" s="231" t="s">
        <v>179</v>
      </c>
      <c r="E263" s="249" t="s">
        <v>1</v>
      </c>
      <c r="F263" s="250" t="s">
        <v>181</v>
      </c>
      <c r="G263" s="248"/>
      <c r="H263" s="251">
        <v>66.549999999999997</v>
      </c>
      <c r="I263" s="252"/>
      <c r="J263" s="248"/>
      <c r="K263" s="248"/>
      <c r="L263" s="253"/>
      <c r="M263" s="254"/>
      <c r="N263" s="255"/>
      <c r="O263" s="255"/>
      <c r="P263" s="255"/>
      <c r="Q263" s="255"/>
      <c r="R263" s="255"/>
      <c r="S263" s="255"/>
      <c r="T263" s="256"/>
      <c r="U263" s="14"/>
      <c r="V263" s="14"/>
      <c r="W263" s="14"/>
      <c r="X263" s="14"/>
      <c r="Y263" s="14"/>
      <c r="Z263" s="14"/>
      <c r="AA263" s="14"/>
      <c r="AB263" s="14"/>
      <c r="AC263" s="14"/>
      <c r="AD263" s="14"/>
      <c r="AE263" s="14"/>
      <c r="AT263" s="257" t="s">
        <v>179</v>
      </c>
      <c r="AU263" s="257" t="s">
        <v>88</v>
      </c>
      <c r="AV263" s="14" t="s">
        <v>170</v>
      </c>
      <c r="AW263" s="14" t="s">
        <v>34</v>
      </c>
      <c r="AX263" s="14" t="s">
        <v>86</v>
      </c>
      <c r="AY263" s="257" t="s">
        <v>162</v>
      </c>
    </row>
    <row r="264" s="2" customFormat="1" ht="16.5" customHeight="1">
      <c r="A264" s="38"/>
      <c r="B264" s="39"/>
      <c r="C264" s="273" t="s">
        <v>439</v>
      </c>
      <c r="D264" s="273" t="s">
        <v>616</v>
      </c>
      <c r="E264" s="274" t="s">
        <v>3829</v>
      </c>
      <c r="F264" s="275" t="s">
        <v>3830</v>
      </c>
      <c r="G264" s="276" t="s">
        <v>208</v>
      </c>
      <c r="H264" s="277">
        <v>66.861000000000004</v>
      </c>
      <c r="I264" s="278"/>
      <c r="J264" s="279">
        <f>ROUND(I264*H264,2)</f>
        <v>0</v>
      </c>
      <c r="K264" s="275" t="s">
        <v>169</v>
      </c>
      <c r="L264" s="280"/>
      <c r="M264" s="281" t="s">
        <v>1</v>
      </c>
      <c r="N264" s="282" t="s">
        <v>43</v>
      </c>
      <c r="O264" s="91"/>
      <c r="P264" s="227">
        <f>O264*H264</f>
        <v>0</v>
      </c>
      <c r="Q264" s="227">
        <v>0.10199999999999999</v>
      </c>
      <c r="R264" s="227">
        <f>Q264*H264</f>
        <v>6.8198220000000003</v>
      </c>
      <c r="S264" s="227">
        <v>0</v>
      </c>
      <c r="T264" s="228">
        <f>S264*H264</f>
        <v>0</v>
      </c>
      <c r="U264" s="38"/>
      <c r="V264" s="38"/>
      <c r="W264" s="38"/>
      <c r="X264" s="38"/>
      <c r="Y264" s="38"/>
      <c r="Z264" s="38"/>
      <c r="AA264" s="38"/>
      <c r="AB264" s="38"/>
      <c r="AC264" s="38"/>
      <c r="AD264" s="38"/>
      <c r="AE264" s="38"/>
      <c r="AR264" s="229" t="s">
        <v>205</v>
      </c>
      <c r="AT264" s="229" t="s">
        <v>616</v>
      </c>
      <c r="AU264" s="229" t="s">
        <v>88</v>
      </c>
      <c r="AY264" s="17" t="s">
        <v>162</v>
      </c>
      <c r="BE264" s="230">
        <f>IF(N264="základní",J264,0)</f>
        <v>0</v>
      </c>
      <c r="BF264" s="230">
        <f>IF(N264="snížená",J264,0)</f>
        <v>0</v>
      </c>
      <c r="BG264" s="230">
        <f>IF(N264="zákl. přenesená",J264,0)</f>
        <v>0</v>
      </c>
      <c r="BH264" s="230">
        <f>IF(N264="sníž. přenesená",J264,0)</f>
        <v>0</v>
      </c>
      <c r="BI264" s="230">
        <f>IF(N264="nulová",J264,0)</f>
        <v>0</v>
      </c>
      <c r="BJ264" s="17" t="s">
        <v>86</v>
      </c>
      <c r="BK264" s="230">
        <f>ROUND(I264*H264,2)</f>
        <v>0</v>
      </c>
      <c r="BL264" s="17" t="s">
        <v>170</v>
      </c>
      <c r="BM264" s="229" t="s">
        <v>3831</v>
      </c>
    </row>
    <row r="265" s="13" customFormat="1">
      <c r="A265" s="13"/>
      <c r="B265" s="236"/>
      <c r="C265" s="237"/>
      <c r="D265" s="231" t="s">
        <v>179</v>
      </c>
      <c r="E265" s="238" t="s">
        <v>1</v>
      </c>
      <c r="F265" s="239" t="s">
        <v>3832</v>
      </c>
      <c r="G265" s="237"/>
      <c r="H265" s="240">
        <v>66.861000000000004</v>
      </c>
      <c r="I265" s="241"/>
      <c r="J265" s="237"/>
      <c r="K265" s="237"/>
      <c r="L265" s="242"/>
      <c r="M265" s="243"/>
      <c r="N265" s="244"/>
      <c r="O265" s="244"/>
      <c r="P265" s="244"/>
      <c r="Q265" s="244"/>
      <c r="R265" s="244"/>
      <c r="S265" s="244"/>
      <c r="T265" s="245"/>
      <c r="U265" s="13"/>
      <c r="V265" s="13"/>
      <c r="W265" s="13"/>
      <c r="X265" s="13"/>
      <c r="Y265" s="13"/>
      <c r="Z265" s="13"/>
      <c r="AA265" s="13"/>
      <c r="AB265" s="13"/>
      <c r="AC265" s="13"/>
      <c r="AD265" s="13"/>
      <c r="AE265" s="13"/>
      <c r="AT265" s="246" t="s">
        <v>179</v>
      </c>
      <c r="AU265" s="246" t="s">
        <v>88</v>
      </c>
      <c r="AV265" s="13" t="s">
        <v>88</v>
      </c>
      <c r="AW265" s="13" t="s">
        <v>34</v>
      </c>
      <c r="AX265" s="13" t="s">
        <v>78</v>
      </c>
      <c r="AY265" s="246" t="s">
        <v>162</v>
      </c>
    </row>
    <row r="266" s="14" customFormat="1">
      <c r="A266" s="14"/>
      <c r="B266" s="247"/>
      <c r="C266" s="248"/>
      <c r="D266" s="231" t="s">
        <v>179</v>
      </c>
      <c r="E266" s="249" t="s">
        <v>1</v>
      </c>
      <c r="F266" s="250" t="s">
        <v>181</v>
      </c>
      <c r="G266" s="248"/>
      <c r="H266" s="251">
        <v>66.861000000000004</v>
      </c>
      <c r="I266" s="252"/>
      <c r="J266" s="248"/>
      <c r="K266" s="248"/>
      <c r="L266" s="253"/>
      <c r="M266" s="254"/>
      <c r="N266" s="255"/>
      <c r="O266" s="255"/>
      <c r="P266" s="255"/>
      <c r="Q266" s="255"/>
      <c r="R266" s="255"/>
      <c r="S266" s="255"/>
      <c r="T266" s="256"/>
      <c r="U266" s="14"/>
      <c r="V266" s="14"/>
      <c r="W266" s="14"/>
      <c r="X266" s="14"/>
      <c r="Y266" s="14"/>
      <c r="Z266" s="14"/>
      <c r="AA266" s="14"/>
      <c r="AB266" s="14"/>
      <c r="AC266" s="14"/>
      <c r="AD266" s="14"/>
      <c r="AE266" s="14"/>
      <c r="AT266" s="257" t="s">
        <v>179</v>
      </c>
      <c r="AU266" s="257" t="s">
        <v>88</v>
      </c>
      <c r="AV266" s="14" t="s">
        <v>170</v>
      </c>
      <c r="AW266" s="14" t="s">
        <v>34</v>
      </c>
      <c r="AX266" s="14" t="s">
        <v>86</v>
      </c>
      <c r="AY266" s="257" t="s">
        <v>162</v>
      </c>
    </row>
    <row r="267" s="2" customFormat="1" ht="33" customHeight="1">
      <c r="A267" s="38"/>
      <c r="B267" s="39"/>
      <c r="C267" s="218" t="s">
        <v>445</v>
      </c>
      <c r="D267" s="218" t="s">
        <v>165</v>
      </c>
      <c r="E267" s="219" t="s">
        <v>3833</v>
      </c>
      <c r="F267" s="220" t="s">
        <v>3834</v>
      </c>
      <c r="G267" s="221" t="s">
        <v>208</v>
      </c>
      <c r="H267" s="222">
        <v>157.30000000000001</v>
      </c>
      <c r="I267" s="223"/>
      <c r="J267" s="224">
        <f>ROUND(I267*H267,2)</f>
        <v>0</v>
      </c>
      <c r="K267" s="220" t="s">
        <v>169</v>
      </c>
      <c r="L267" s="44"/>
      <c r="M267" s="225" t="s">
        <v>1</v>
      </c>
      <c r="N267" s="226" t="s">
        <v>43</v>
      </c>
      <c r="O267" s="91"/>
      <c r="P267" s="227">
        <f>O267*H267</f>
        <v>0</v>
      </c>
      <c r="Q267" s="227">
        <v>0.15540000000000001</v>
      </c>
      <c r="R267" s="227">
        <f>Q267*H267</f>
        <v>24.444420000000004</v>
      </c>
      <c r="S267" s="227">
        <v>0</v>
      </c>
      <c r="T267" s="228">
        <f>S267*H267</f>
        <v>0</v>
      </c>
      <c r="U267" s="38"/>
      <c r="V267" s="38"/>
      <c r="W267" s="38"/>
      <c r="X267" s="38"/>
      <c r="Y267" s="38"/>
      <c r="Z267" s="38"/>
      <c r="AA267" s="38"/>
      <c r="AB267" s="38"/>
      <c r="AC267" s="38"/>
      <c r="AD267" s="38"/>
      <c r="AE267" s="38"/>
      <c r="AR267" s="229" t="s">
        <v>170</v>
      </c>
      <c r="AT267" s="229" t="s">
        <v>165</v>
      </c>
      <c r="AU267" s="229" t="s">
        <v>88</v>
      </c>
      <c r="AY267" s="17" t="s">
        <v>162</v>
      </c>
      <c r="BE267" s="230">
        <f>IF(N267="základní",J267,0)</f>
        <v>0</v>
      </c>
      <c r="BF267" s="230">
        <f>IF(N267="snížená",J267,0)</f>
        <v>0</v>
      </c>
      <c r="BG267" s="230">
        <f>IF(N267="zákl. přenesená",J267,0)</f>
        <v>0</v>
      </c>
      <c r="BH267" s="230">
        <f>IF(N267="sníž. přenesená",J267,0)</f>
        <v>0</v>
      </c>
      <c r="BI267" s="230">
        <f>IF(N267="nulová",J267,0)</f>
        <v>0</v>
      </c>
      <c r="BJ267" s="17" t="s">
        <v>86</v>
      </c>
      <c r="BK267" s="230">
        <f>ROUND(I267*H267,2)</f>
        <v>0</v>
      </c>
      <c r="BL267" s="17" t="s">
        <v>170</v>
      </c>
      <c r="BM267" s="229" t="s">
        <v>3835</v>
      </c>
    </row>
    <row r="268" s="2" customFormat="1">
      <c r="A268" s="38"/>
      <c r="B268" s="39"/>
      <c r="C268" s="40"/>
      <c r="D268" s="231" t="s">
        <v>172</v>
      </c>
      <c r="E268" s="40"/>
      <c r="F268" s="232" t="s">
        <v>3677</v>
      </c>
      <c r="G268" s="40"/>
      <c r="H268" s="40"/>
      <c r="I268" s="233"/>
      <c r="J268" s="40"/>
      <c r="K268" s="40"/>
      <c r="L268" s="44"/>
      <c r="M268" s="234"/>
      <c r="N268" s="235"/>
      <c r="O268" s="91"/>
      <c r="P268" s="91"/>
      <c r="Q268" s="91"/>
      <c r="R268" s="91"/>
      <c r="S268" s="91"/>
      <c r="T268" s="92"/>
      <c r="U268" s="38"/>
      <c r="V268" s="38"/>
      <c r="W268" s="38"/>
      <c r="X268" s="38"/>
      <c r="Y268" s="38"/>
      <c r="Z268" s="38"/>
      <c r="AA268" s="38"/>
      <c r="AB268" s="38"/>
      <c r="AC268" s="38"/>
      <c r="AD268" s="38"/>
      <c r="AE268" s="38"/>
      <c r="AT268" s="17" t="s">
        <v>172</v>
      </c>
      <c r="AU268" s="17" t="s">
        <v>88</v>
      </c>
    </row>
    <row r="269" s="13" customFormat="1">
      <c r="A269" s="13"/>
      <c r="B269" s="236"/>
      <c r="C269" s="237"/>
      <c r="D269" s="231" t="s">
        <v>179</v>
      </c>
      <c r="E269" s="238" t="s">
        <v>1</v>
      </c>
      <c r="F269" s="239" t="s">
        <v>3836</v>
      </c>
      <c r="G269" s="237"/>
      <c r="H269" s="240">
        <v>157.30000000000001</v>
      </c>
      <c r="I269" s="241"/>
      <c r="J269" s="237"/>
      <c r="K269" s="237"/>
      <c r="L269" s="242"/>
      <c r="M269" s="243"/>
      <c r="N269" s="244"/>
      <c r="O269" s="244"/>
      <c r="P269" s="244"/>
      <c r="Q269" s="244"/>
      <c r="R269" s="244"/>
      <c r="S269" s="244"/>
      <c r="T269" s="245"/>
      <c r="U269" s="13"/>
      <c r="V269" s="13"/>
      <c r="W269" s="13"/>
      <c r="X269" s="13"/>
      <c r="Y269" s="13"/>
      <c r="Z269" s="13"/>
      <c r="AA269" s="13"/>
      <c r="AB269" s="13"/>
      <c r="AC269" s="13"/>
      <c r="AD269" s="13"/>
      <c r="AE269" s="13"/>
      <c r="AT269" s="246" t="s">
        <v>179</v>
      </c>
      <c r="AU269" s="246" t="s">
        <v>88</v>
      </c>
      <c r="AV269" s="13" t="s">
        <v>88</v>
      </c>
      <c r="AW269" s="13" t="s">
        <v>34</v>
      </c>
      <c r="AX269" s="13" t="s">
        <v>78</v>
      </c>
      <c r="AY269" s="246" t="s">
        <v>162</v>
      </c>
    </row>
    <row r="270" s="14" customFormat="1">
      <c r="A270" s="14"/>
      <c r="B270" s="247"/>
      <c r="C270" s="248"/>
      <c r="D270" s="231" t="s">
        <v>179</v>
      </c>
      <c r="E270" s="249" t="s">
        <v>1</v>
      </c>
      <c r="F270" s="250" t="s">
        <v>181</v>
      </c>
      <c r="G270" s="248"/>
      <c r="H270" s="251">
        <v>157.30000000000001</v>
      </c>
      <c r="I270" s="252"/>
      <c r="J270" s="248"/>
      <c r="K270" s="248"/>
      <c r="L270" s="253"/>
      <c r="M270" s="254"/>
      <c r="N270" s="255"/>
      <c r="O270" s="255"/>
      <c r="P270" s="255"/>
      <c r="Q270" s="255"/>
      <c r="R270" s="255"/>
      <c r="S270" s="255"/>
      <c r="T270" s="256"/>
      <c r="U270" s="14"/>
      <c r="V270" s="14"/>
      <c r="W270" s="14"/>
      <c r="X270" s="14"/>
      <c r="Y270" s="14"/>
      <c r="Z270" s="14"/>
      <c r="AA270" s="14"/>
      <c r="AB270" s="14"/>
      <c r="AC270" s="14"/>
      <c r="AD270" s="14"/>
      <c r="AE270" s="14"/>
      <c r="AT270" s="257" t="s">
        <v>179</v>
      </c>
      <c r="AU270" s="257" t="s">
        <v>88</v>
      </c>
      <c r="AV270" s="14" t="s">
        <v>170</v>
      </c>
      <c r="AW270" s="14" t="s">
        <v>34</v>
      </c>
      <c r="AX270" s="14" t="s">
        <v>86</v>
      </c>
      <c r="AY270" s="257" t="s">
        <v>162</v>
      </c>
    </row>
    <row r="271" s="2" customFormat="1" ht="16.5" customHeight="1">
      <c r="A271" s="38"/>
      <c r="B271" s="39"/>
      <c r="C271" s="273" t="s">
        <v>451</v>
      </c>
      <c r="D271" s="273" t="s">
        <v>616</v>
      </c>
      <c r="E271" s="274" t="s">
        <v>3829</v>
      </c>
      <c r="F271" s="275" t="s">
        <v>3830</v>
      </c>
      <c r="G271" s="276" t="s">
        <v>208</v>
      </c>
      <c r="H271" s="277">
        <v>165.16499999999999</v>
      </c>
      <c r="I271" s="278"/>
      <c r="J271" s="279">
        <f>ROUND(I271*H271,2)</f>
        <v>0</v>
      </c>
      <c r="K271" s="275" t="s">
        <v>169</v>
      </c>
      <c r="L271" s="280"/>
      <c r="M271" s="281" t="s">
        <v>1</v>
      </c>
      <c r="N271" s="282" t="s">
        <v>43</v>
      </c>
      <c r="O271" s="91"/>
      <c r="P271" s="227">
        <f>O271*H271</f>
        <v>0</v>
      </c>
      <c r="Q271" s="227">
        <v>0.10199999999999999</v>
      </c>
      <c r="R271" s="227">
        <f>Q271*H271</f>
        <v>16.846829999999997</v>
      </c>
      <c r="S271" s="227">
        <v>0</v>
      </c>
      <c r="T271" s="228">
        <f>S271*H271</f>
        <v>0</v>
      </c>
      <c r="U271" s="38"/>
      <c r="V271" s="38"/>
      <c r="W271" s="38"/>
      <c r="X271" s="38"/>
      <c r="Y271" s="38"/>
      <c r="Z271" s="38"/>
      <c r="AA271" s="38"/>
      <c r="AB271" s="38"/>
      <c r="AC271" s="38"/>
      <c r="AD271" s="38"/>
      <c r="AE271" s="38"/>
      <c r="AR271" s="229" t="s">
        <v>205</v>
      </c>
      <c r="AT271" s="229" t="s">
        <v>616</v>
      </c>
      <c r="AU271" s="229" t="s">
        <v>88</v>
      </c>
      <c r="AY271" s="17" t="s">
        <v>162</v>
      </c>
      <c r="BE271" s="230">
        <f>IF(N271="základní",J271,0)</f>
        <v>0</v>
      </c>
      <c r="BF271" s="230">
        <f>IF(N271="snížená",J271,0)</f>
        <v>0</v>
      </c>
      <c r="BG271" s="230">
        <f>IF(N271="zákl. přenesená",J271,0)</f>
        <v>0</v>
      </c>
      <c r="BH271" s="230">
        <f>IF(N271="sníž. přenesená",J271,0)</f>
        <v>0</v>
      </c>
      <c r="BI271" s="230">
        <f>IF(N271="nulová",J271,0)</f>
        <v>0</v>
      </c>
      <c r="BJ271" s="17" t="s">
        <v>86</v>
      </c>
      <c r="BK271" s="230">
        <f>ROUND(I271*H271,2)</f>
        <v>0</v>
      </c>
      <c r="BL271" s="17" t="s">
        <v>170</v>
      </c>
      <c r="BM271" s="229" t="s">
        <v>3837</v>
      </c>
    </row>
    <row r="272" s="13" customFormat="1">
      <c r="A272" s="13"/>
      <c r="B272" s="236"/>
      <c r="C272" s="237"/>
      <c r="D272" s="231" t="s">
        <v>179</v>
      </c>
      <c r="E272" s="238" t="s">
        <v>1</v>
      </c>
      <c r="F272" s="239" t="s">
        <v>3838</v>
      </c>
      <c r="G272" s="237"/>
      <c r="H272" s="240">
        <v>165.16499999999999</v>
      </c>
      <c r="I272" s="241"/>
      <c r="J272" s="237"/>
      <c r="K272" s="237"/>
      <c r="L272" s="242"/>
      <c r="M272" s="243"/>
      <c r="N272" s="244"/>
      <c r="O272" s="244"/>
      <c r="P272" s="244"/>
      <c r="Q272" s="244"/>
      <c r="R272" s="244"/>
      <c r="S272" s="244"/>
      <c r="T272" s="245"/>
      <c r="U272" s="13"/>
      <c r="V272" s="13"/>
      <c r="W272" s="13"/>
      <c r="X272" s="13"/>
      <c r="Y272" s="13"/>
      <c r="Z272" s="13"/>
      <c r="AA272" s="13"/>
      <c r="AB272" s="13"/>
      <c r="AC272" s="13"/>
      <c r="AD272" s="13"/>
      <c r="AE272" s="13"/>
      <c r="AT272" s="246" t="s">
        <v>179</v>
      </c>
      <c r="AU272" s="246" t="s">
        <v>88</v>
      </c>
      <c r="AV272" s="13" t="s">
        <v>88</v>
      </c>
      <c r="AW272" s="13" t="s">
        <v>34</v>
      </c>
      <c r="AX272" s="13" t="s">
        <v>78</v>
      </c>
      <c r="AY272" s="246" t="s">
        <v>162</v>
      </c>
    </row>
    <row r="273" s="14" customFormat="1">
      <c r="A273" s="14"/>
      <c r="B273" s="247"/>
      <c r="C273" s="248"/>
      <c r="D273" s="231" t="s">
        <v>179</v>
      </c>
      <c r="E273" s="249" t="s">
        <v>1</v>
      </c>
      <c r="F273" s="250" t="s">
        <v>181</v>
      </c>
      <c r="G273" s="248"/>
      <c r="H273" s="251">
        <v>165.16499999999999</v>
      </c>
      <c r="I273" s="252"/>
      <c r="J273" s="248"/>
      <c r="K273" s="248"/>
      <c r="L273" s="253"/>
      <c r="M273" s="254"/>
      <c r="N273" s="255"/>
      <c r="O273" s="255"/>
      <c r="P273" s="255"/>
      <c r="Q273" s="255"/>
      <c r="R273" s="255"/>
      <c r="S273" s="255"/>
      <c r="T273" s="256"/>
      <c r="U273" s="14"/>
      <c r="V273" s="14"/>
      <c r="W273" s="14"/>
      <c r="X273" s="14"/>
      <c r="Y273" s="14"/>
      <c r="Z273" s="14"/>
      <c r="AA273" s="14"/>
      <c r="AB273" s="14"/>
      <c r="AC273" s="14"/>
      <c r="AD273" s="14"/>
      <c r="AE273" s="14"/>
      <c r="AT273" s="257" t="s">
        <v>179</v>
      </c>
      <c r="AU273" s="257" t="s">
        <v>88</v>
      </c>
      <c r="AV273" s="14" t="s">
        <v>170</v>
      </c>
      <c r="AW273" s="14" t="s">
        <v>34</v>
      </c>
      <c r="AX273" s="14" t="s">
        <v>86</v>
      </c>
      <c r="AY273" s="257" t="s">
        <v>162</v>
      </c>
    </row>
    <row r="274" s="2" customFormat="1" ht="33" customHeight="1">
      <c r="A274" s="38"/>
      <c r="B274" s="39"/>
      <c r="C274" s="218" t="s">
        <v>456</v>
      </c>
      <c r="D274" s="218" t="s">
        <v>165</v>
      </c>
      <c r="E274" s="219" t="s">
        <v>3839</v>
      </c>
      <c r="F274" s="220" t="s">
        <v>3840</v>
      </c>
      <c r="G274" s="221" t="s">
        <v>208</v>
      </c>
      <c r="H274" s="222">
        <v>41.299999999999997</v>
      </c>
      <c r="I274" s="223"/>
      <c r="J274" s="224">
        <f>ROUND(I274*H274,2)</f>
        <v>0</v>
      </c>
      <c r="K274" s="220" t="s">
        <v>169</v>
      </c>
      <c r="L274" s="44"/>
      <c r="M274" s="225" t="s">
        <v>1</v>
      </c>
      <c r="N274" s="226" t="s">
        <v>43</v>
      </c>
      <c r="O274" s="91"/>
      <c r="P274" s="227">
        <f>O274*H274</f>
        <v>0</v>
      </c>
      <c r="Q274" s="227">
        <v>0.16849</v>
      </c>
      <c r="R274" s="227">
        <f>Q274*H274</f>
        <v>6.9586369999999995</v>
      </c>
      <c r="S274" s="227">
        <v>0</v>
      </c>
      <c r="T274" s="228">
        <f>S274*H274</f>
        <v>0</v>
      </c>
      <c r="U274" s="38"/>
      <c r="V274" s="38"/>
      <c r="W274" s="38"/>
      <c r="X274" s="38"/>
      <c r="Y274" s="38"/>
      <c r="Z274" s="38"/>
      <c r="AA274" s="38"/>
      <c r="AB274" s="38"/>
      <c r="AC274" s="38"/>
      <c r="AD274" s="38"/>
      <c r="AE274" s="38"/>
      <c r="AR274" s="229" t="s">
        <v>170</v>
      </c>
      <c r="AT274" s="229" t="s">
        <v>165</v>
      </c>
      <c r="AU274" s="229" t="s">
        <v>88</v>
      </c>
      <c r="AY274" s="17" t="s">
        <v>162</v>
      </c>
      <c r="BE274" s="230">
        <f>IF(N274="základní",J274,0)</f>
        <v>0</v>
      </c>
      <c r="BF274" s="230">
        <f>IF(N274="snížená",J274,0)</f>
        <v>0</v>
      </c>
      <c r="BG274" s="230">
        <f>IF(N274="zákl. přenesená",J274,0)</f>
        <v>0</v>
      </c>
      <c r="BH274" s="230">
        <f>IF(N274="sníž. přenesená",J274,0)</f>
        <v>0</v>
      </c>
      <c r="BI274" s="230">
        <f>IF(N274="nulová",J274,0)</f>
        <v>0</v>
      </c>
      <c r="BJ274" s="17" t="s">
        <v>86</v>
      </c>
      <c r="BK274" s="230">
        <f>ROUND(I274*H274,2)</f>
        <v>0</v>
      </c>
      <c r="BL274" s="17" t="s">
        <v>170</v>
      </c>
      <c r="BM274" s="229" t="s">
        <v>3841</v>
      </c>
    </row>
    <row r="275" s="2" customFormat="1">
      <c r="A275" s="38"/>
      <c r="B275" s="39"/>
      <c r="C275" s="40"/>
      <c r="D275" s="231" t="s">
        <v>172</v>
      </c>
      <c r="E275" s="40"/>
      <c r="F275" s="232" t="s">
        <v>3677</v>
      </c>
      <c r="G275" s="40"/>
      <c r="H275" s="40"/>
      <c r="I275" s="233"/>
      <c r="J275" s="40"/>
      <c r="K275" s="40"/>
      <c r="L275" s="44"/>
      <c r="M275" s="234"/>
      <c r="N275" s="235"/>
      <c r="O275" s="91"/>
      <c r="P275" s="91"/>
      <c r="Q275" s="91"/>
      <c r="R275" s="91"/>
      <c r="S275" s="91"/>
      <c r="T275" s="92"/>
      <c r="U275" s="38"/>
      <c r="V275" s="38"/>
      <c r="W275" s="38"/>
      <c r="X275" s="38"/>
      <c r="Y275" s="38"/>
      <c r="Z275" s="38"/>
      <c r="AA275" s="38"/>
      <c r="AB275" s="38"/>
      <c r="AC275" s="38"/>
      <c r="AD275" s="38"/>
      <c r="AE275" s="38"/>
      <c r="AT275" s="17" t="s">
        <v>172</v>
      </c>
      <c r="AU275" s="17" t="s">
        <v>88</v>
      </c>
    </row>
    <row r="276" s="13" customFormat="1">
      <c r="A276" s="13"/>
      <c r="B276" s="236"/>
      <c r="C276" s="237"/>
      <c r="D276" s="231" t="s">
        <v>179</v>
      </c>
      <c r="E276" s="238" t="s">
        <v>1</v>
      </c>
      <c r="F276" s="239" t="s">
        <v>3842</v>
      </c>
      <c r="G276" s="237"/>
      <c r="H276" s="240">
        <v>41.299999999999997</v>
      </c>
      <c r="I276" s="241"/>
      <c r="J276" s="237"/>
      <c r="K276" s="237"/>
      <c r="L276" s="242"/>
      <c r="M276" s="243"/>
      <c r="N276" s="244"/>
      <c r="O276" s="244"/>
      <c r="P276" s="244"/>
      <c r="Q276" s="244"/>
      <c r="R276" s="244"/>
      <c r="S276" s="244"/>
      <c r="T276" s="245"/>
      <c r="U276" s="13"/>
      <c r="V276" s="13"/>
      <c r="W276" s="13"/>
      <c r="X276" s="13"/>
      <c r="Y276" s="13"/>
      <c r="Z276" s="13"/>
      <c r="AA276" s="13"/>
      <c r="AB276" s="13"/>
      <c r="AC276" s="13"/>
      <c r="AD276" s="13"/>
      <c r="AE276" s="13"/>
      <c r="AT276" s="246" t="s">
        <v>179</v>
      </c>
      <c r="AU276" s="246" t="s">
        <v>88</v>
      </c>
      <c r="AV276" s="13" t="s">
        <v>88</v>
      </c>
      <c r="AW276" s="13" t="s">
        <v>34</v>
      </c>
      <c r="AX276" s="13" t="s">
        <v>78</v>
      </c>
      <c r="AY276" s="246" t="s">
        <v>162</v>
      </c>
    </row>
    <row r="277" s="14" customFormat="1">
      <c r="A277" s="14"/>
      <c r="B277" s="247"/>
      <c r="C277" s="248"/>
      <c r="D277" s="231" t="s">
        <v>179</v>
      </c>
      <c r="E277" s="249" t="s">
        <v>1</v>
      </c>
      <c r="F277" s="250" t="s">
        <v>181</v>
      </c>
      <c r="G277" s="248"/>
      <c r="H277" s="251">
        <v>41.299999999999997</v>
      </c>
      <c r="I277" s="252"/>
      <c r="J277" s="248"/>
      <c r="K277" s="248"/>
      <c r="L277" s="253"/>
      <c r="M277" s="254"/>
      <c r="N277" s="255"/>
      <c r="O277" s="255"/>
      <c r="P277" s="255"/>
      <c r="Q277" s="255"/>
      <c r="R277" s="255"/>
      <c r="S277" s="255"/>
      <c r="T277" s="256"/>
      <c r="U277" s="14"/>
      <c r="V277" s="14"/>
      <c r="W277" s="14"/>
      <c r="X277" s="14"/>
      <c r="Y277" s="14"/>
      <c r="Z277" s="14"/>
      <c r="AA277" s="14"/>
      <c r="AB277" s="14"/>
      <c r="AC277" s="14"/>
      <c r="AD277" s="14"/>
      <c r="AE277" s="14"/>
      <c r="AT277" s="257" t="s">
        <v>179</v>
      </c>
      <c r="AU277" s="257" t="s">
        <v>88</v>
      </c>
      <c r="AV277" s="14" t="s">
        <v>170</v>
      </c>
      <c r="AW277" s="14" t="s">
        <v>34</v>
      </c>
      <c r="AX277" s="14" t="s">
        <v>86</v>
      </c>
      <c r="AY277" s="257" t="s">
        <v>162</v>
      </c>
    </row>
    <row r="278" s="2" customFormat="1" ht="24.15" customHeight="1">
      <c r="A278" s="38"/>
      <c r="B278" s="39"/>
      <c r="C278" s="273" t="s">
        <v>463</v>
      </c>
      <c r="D278" s="273" t="s">
        <v>616</v>
      </c>
      <c r="E278" s="274" t="s">
        <v>3843</v>
      </c>
      <c r="F278" s="275" t="s">
        <v>3844</v>
      </c>
      <c r="G278" s="276" t="s">
        <v>268</v>
      </c>
      <c r="H278" s="277">
        <v>43.365000000000002</v>
      </c>
      <c r="I278" s="278"/>
      <c r="J278" s="279">
        <f>ROUND(I278*H278,2)</f>
        <v>0</v>
      </c>
      <c r="K278" s="275" t="s">
        <v>1</v>
      </c>
      <c r="L278" s="280"/>
      <c r="M278" s="281" t="s">
        <v>1</v>
      </c>
      <c r="N278" s="282" t="s">
        <v>43</v>
      </c>
      <c r="O278" s="91"/>
      <c r="P278" s="227">
        <f>O278*H278</f>
        <v>0</v>
      </c>
      <c r="Q278" s="227">
        <v>0.056120000000000003</v>
      </c>
      <c r="R278" s="227">
        <f>Q278*H278</f>
        <v>2.4336438000000005</v>
      </c>
      <c r="S278" s="227">
        <v>0</v>
      </c>
      <c r="T278" s="228">
        <f>S278*H278</f>
        <v>0</v>
      </c>
      <c r="U278" s="38"/>
      <c r="V278" s="38"/>
      <c r="W278" s="38"/>
      <c r="X278" s="38"/>
      <c r="Y278" s="38"/>
      <c r="Z278" s="38"/>
      <c r="AA278" s="38"/>
      <c r="AB278" s="38"/>
      <c r="AC278" s="38"/>
      <c r="AD278" s="38"/>
      <c r="AE278" s="38"/>
      <c r="AR278" s="229" t="s">
        <v>205</v>
      </c>
      <c r="AT278" s="229" t="s">
        <v>616</v>
      </c>
      <c r="AU278" s="229" t="s">
        <v>88</v>
      </c>
      <c r="AY278" s="17" t="s">
        <v>162</v>
      </c>
      <c r="BE278" s="230">
        <f>IF(N278="základní",J278,0)</f>
        <v>0</v>
      </c>
      <c r="BF278" s="230">
        <f>IF(N278="snížená",J278,0)</f>
        <v>0</v>
      </c>
      <c r="BG278" s="230">
        <f>IF(N278="zákl. přenesená",J278,0)</f>
        <v>0</v>
      </c>
      <c r="BH278" s="230">
        <f>IF(N278="sníž. přenesená",J278,0)</f>
        <v>0</v>
      </c>
      <c r="BI278" s="230">
        <f>IF(N278="nulová",J278,0)</f>
        <v>0</v>
      </c>
      <c r="BJ278" s="17" t="s">
        <v>86</v>
      </c>
      <c r="BK278" s="230">
        <f>ROUND(I278*H278,2)</f>
        <v>0</v>
      </c>
      <c r="BL278" s="17" t="s">
        <v>170</v>
      </c>
      <c r="BM278" s="229" t="s">
        <v>3845</v>
      </c>
    </row>
    <row r="279" s="13" customFormat="1">
      <c r="A279" s="13"/>
      <c r="B279" s="236"/>
      <c r="C279" s="237"/>
      <c r="D279" s="231" t="s">
        <v>179</v>
      </c>
      <c r="E279" s="238" t="s">
        <v>1</v>
      </c>
      <c r="F279" s="239" t="s">
        <v>3846</v>
      </c>
      <c r="G279" s="237"/>
      <c r="H279" s="240">
        <v>43.365000000000002</v>
      </c>
      <c r="I279" s="241"/>
      <c r="J279" s="237"/>
      <c r="K279" s="237"/>
      <c r="L279" s="242"/>
      <c r="M279" s="243"/>
      <c r="N279" s="244"/>
      <c r="O279" s="244"/>
      <c r="P279" s="244"/>
      <c r="Q279" s="244"/>
      <c r="R279" s="244"/>
      <c r="S279" s="244"/>
      <c r="T279" s="245"/>
      <c r="U279" s="13"/>
      <c r="V279" s="13"/>
      <c r="W279" s="13"/>
      <c r="X279" s="13"/>
      <c r="Y279" s="13"/>
      <c r="Z279" s="13"/>
      <c r="AA279" s="13"/>
      <c r="AB279" s="13"/>
      <c r="AC279" s="13"/>
      <c r="AD279" s="13"/>
      <c r="AE279" s="13"/>
      <c r="AT279" s="246" t="s">
        <v>179</v>
      </c>
      <c r="AU279" s="246" t="s">
        <v>88</v>
      </c>
      <c r="AV279" s="13" t="s">
        <v>88</v>
      </c>
      <c r="AW279" s="13" t="s">
        <v>34</v>
      </c>
      <c r="AX279" s="13" t="s">
        <v>78</v>
      </c>
      <c r="AY279" s="246" t="s">
        <v>162</v>
      </c>
    </row>
    <row r="280" s="14" customFormat="1">
      <c r="A280" s="14"/>
      <c r="B280" s="247"/>
      <c r="C280" s="248"/>
      <c r="D280" s="231" t="s">
        <v>179</v>
      </c>
      <c r="E280" s="249" t="s">
        <v>1</v>
      </c>
      <c r="F280" s="250" t="s">
        <v>181</v>
      </c>
      <c r="G280" s="248"/>
      <c r="H280" s="251">
        <v>43.365000000000002</v>
      </c>
      <c r="I280" s="252"/>
      <c r="J280" s="248"/>
      <c r="K280" s="248"/>
      <c r="L280" s="253"/>
      <c r="M280" s="254"/>
      <c r="N280" s="255"/>
      <c r="O280" s="255"/>
      <c r="P280" s="255"/>
      <c r="Q280" s="255"/>
      <c r="R280" s="255"/>
      <c r="S280" s="255"/>
      <c r="T280" s="256"/>
      <c r="U280" s="14"/>
      <c r="V280" s="14"/>
      <c r="W280" s="14"/>
      <c r="X280" s="14"/>
      <c r="Y280" s="14"/>
      <c r="Z280" s="14"/>
      <c r="AA280" s="14"/>
      <c r="AB280" s="14"/>
      <c r="AC280" s="14"/>
      <c r="AD280" s="14"/>
      <c r="AE280" s="14"/>
      <c r="AT280" s="257" t="s">
        <v>179</v>
      </c>
      <c r="AU280" s="257" t="s">
        <v>88</v>
      </c>
      <c r="AV280" s="14" t="s">
        <v>170</v>
      </c>
      <c r="AW280" s="14" t="s">
        <v>34</v>
      </c>
      <c r="AX280" s="14" t="s">
        <v>86</v>
      </c>
      <c r="AY280" s="257" t="s">
        <v>162</v>
      </c>
    </row>
    <row r="281" s="12" customFormat="1" ht="22.8" customHeight="1">
      <c r="A281" s="12"/>
      <c r="B281" s="202"/>
      <c r="C281" s="203"/>
      <c r="D281" s="204" t="s">
        <v>77</v>
      </c>
      <c r="E281" s="216" t="s">
        <v>1348</v>
      </c>
      <c r="F281" s="216" t="s">
        <v>1349</v>
      </c>
      <c r="G281" s="203"/>
      <c r="H281" s="203"/>
      <c r="I281" s="206"/>
      <c r="J281" s="217">
        <f>BK281</f>
        <v>0</v>
      </c>
      <c r="K281" s="203"/>
      <c r="L281" s="208"/>
      <c r="M281" s="209"/>
      <c r="N281" s="210"/>
      <c r="O281" s="210"/>
      <c r="P281" s="211">
        <f>SUM(P282:P284)</f>
        <v>0</v>
      </c>
      <c r="Q281" s="210"/>
      <c r="R281" s="211">
        <f>SUM(R282:R284)</f>
        <v>0</v>
      </c>
      <c r="S281" s="210"/>
      <c r="T281" s="212">
        <f>SUM(T282:T284)</f>
        <v>0</v>
      </c>
      <c r="U281" s="12"/>
      <c r="V281" s="12"/>
      <c r="W281" s="12"/>
      <c r="X281" s="12"/>
      <c r="Y281" s="12"/>
      <c r="Z281" s="12"/>
      <c r="AA281" s="12"/>
      <c r="AB281" s="12"/>
      <c r="AC281" s="12"/>
      <c r="AD281" s="12"/>
      <c r="AE281" s="12"/>
      <c r="AR281" s="213" t="s">
        <v>86</v>
      </c>
      <c r="AT281" s="214" t="s">
        <v>77</v>
      </c>
      <c r="AU281" s="214" t="s">
        <v>86</v>
      </c>
      <c r="AY281" s="213" t="s">
        <v>162</v>
      </c>
      <c r="BK281" s="215">
        <f>SUM(BK282:BK284)</f>
        <v>0</v>
      </c>
    </row>
    <row r="282" s="2" customFormat="1" ht="16.5" customHeight="1">
      <c r="A282" s="38"/>
      <c r="B282" s="39"/>
      <c r="C282" s="218" t="s">
        <v>467</v>
      </c>
      <c r="D282" s="218" t="s">
        <v>165</v>
      </c>
      <c r="E282" s="219" t="s">
        <v>3847</v>
      </c>
      <c r="F282" s="220" t="s">
        <v>3848</v>
      </c>
      <c r="G282" s="221" t="s">
        <v>353</v>
      </c>
      <c r="H282" s="222">
        <v>560.17499999999995</v>
      </c>
      <c r="I282" s="223"/>
      <c r="J282" s="224">
        <f>ROUND(I282*H282,2)</f>
        <v>0</v>
      </c>
      <c r="K282" s="220" t="s">
        <v>169</v>
      </c>
      <c r="L282" s="44"/>
      <c r="M282" s="225" t="s">
        <v>1</v>
      </c>
      <c r="N282" s="226" t="s">
        <v>43</v>
      </c>
      <c r="O282" s="91"/>
      <c r="P282" s="227">
        <f>O282*H282</f>
        <v>0</v>
      </c>
      <c r="Q282" s="227">
        <v>0</v>
      </c>
      <c r="R282" s="227">
        <f>Q282*H282</f>
        <v>0</v>
      </c>
      <c r="S282" s="227">
        <v>0</v>
      </c>
      <c r="T282" s="228">
        <f>S282*H282</f>
        <v>0</v>
      </c>
      <c r="U282" s="38"/>
      <c r="V282" s="38"/>
      <c r="W282" s="38"/>
      <c r="X282" s="38"/>
      <c r="Y282" s="38"/>
      <c r="Z282" s="38"/>
      <c r="AA282" s="38"/>
      <c r="AB282" s="38"/>
      <c r="AC282" s="38"/>
      <c r="AD282" s="38"/>
      <c r="AE282" s="38"/>
      <c r="AR282" s="229" t="s">
        <v>170</v>
      </c>
      <c r="AT282" s="229" t="s">
        <v>165</v>
      </c>
      <c r="AU282" s="229" t="s">
        <v>88</v>
      </c>
      <c r="AY282" s="17" t="s">
        <v>162</v>
      </c>
      <c r="BE282" s="230">
        <f>IF(N282="základní",J282,0)</f>
        <v>0</v>
      </c>
      <c r="BF282" s="230">
        <f>IF(N282="snížená",J282,0)</f>
        <v>0</v>
      </c>
      <c r="BG282" s="230">
        <f>IF(N282="zákl. přenesená",J282,0)</f>
        <v>0</v>
      </c>
      <c r="BH282" s="230">
        <f>IF(N282="sníž. přenesená",J282,0)</f>
        <v>0</v>
      </c>
      <c r="BI282" s="230">
        <f>IF(N282="nulová",J282,0)</f>
        <v>0</v>
      </c>
      <c r="BJ282" s="17" t="s">
        <v>86</v>
      </c>
      <c r="BK282" s="230">
        <f>ROUND(I282*H282,2)</f>
        <v>0</v>
      </c>
      <c r="BL282" s="17" t="s">
        <v>170</v>
      </c>
      <c r="BM282" s="229" t="s">
        <v>3849</v>
      </c>
    </row>
    <row r="283" s="2" customFormat="1" ht="24.15" customHeight="1">
      <c r="A283" s="38"/>
      <c r="B283" s="39"/>
      <c r="C283" s="218" t="s">
        <v>471</v>
      </c>
      <c r="D283" s="218" t="s">
        <v>165</v>
      </c>
      <c r="E283" s="219" t="s">
        <v>3850</v>
      </c>
      <c r="F283" s="220" t="s">
        <v>3851</v>
      </c>
      <c r="G283" s="221" t="s">
        <v>353</v>
      </c>
      <c r="H283" s="222">
        <v>560.17499999999995</v>
      </c>
      <c r="I283" s="223"/>
      <c r="J283" s="224">
        <f>ROUND(I283*H283,2)</f>
        <v>0</v>
      </c>
      <c r="K283" s="220" t="s">
        <v>169</v>
      </c>
      <c r="L283" s="44"/>
      <c r="M283" s="225" t="s">
        <v>1</v>
      </c>
      <c r="N283" s="226" t="s">
        <v>43</v>
      </c>
      <c r="O283" s="91"/>
      <c r="P283" s="227">
        <f>O283*H283</f>
        <v>0</v>
      </c>
      <c r="Q283" s="227">
        <v>0</v>
      </c>
      <c r="R283" s="227">
        <f>Q283*H283</f>
        <v>0</v>
      </c>
      <c r="S283" s="227">
        <v>0</v>
      </c>
      <c r="T283" s="228">
        <f>S283*H283</f>
        <v>0</v>
      </c>
      <c r="U283" s="38"/>
      <c r="V283" s="38"/>
      <c r="W283" s="38"/>
      <c r="X283" s="38"/>
      <c r="Y283" s="38"/>
      <c r="Z283" s="38"/>
      <c r="AA283" s="38"/>
      <c r="AB283" s="38"/>
      <c r="AC283" s="38"/>
      <c r="AD283" s="38"/>
      <c r="AE283" s="38"/>
      <c r="AR283" s="229" t="s">
        <v>170</v>
      </c>
      <c r="AT283" s="229" t="s">
        <v>165</v>
      </c>
      <c r="AU283" s="229" t="s">
        <v>88</v>
      </c>
      <c r="AY283" s="17" t="s">
        <v>162</v>
      </c>
      <c r="BE283" s="230">
        <f>IF(N283="základní",J283,0)</f>
        <v>0</v>
      </c>
      <c r="BF283" s="230">
        <f>IF(N283="snížená",J283,0)</f>
        <v>0</v>
      </c>
      <c r="BG283" s="230">
        <f>IF(N283="zákl. přenesená",J283,0)</f>
        <v>0</v>
      </c>
      <c r="BH283" s="230">
        <f>IF(N283="sníž. přenesená",J283,0)</f>
        <v>0</v>
      </c>
      <c r="BI283" s="230">
        <f>IF(N283="nulová",J283,0)</f>
        <v>0</v>
      </c>
      <c r="BJ283" s="17" t="s">
        <v>86</v>
      </c>
      <c r="BK283" s="230">
        <f>ROUND(I283*H283,2)</f>
        <v>0</v>
      </c>
      <c r="BL283" s="17" t="s">
        <v>170</v>
      </c>
      <c r="BM283" s="229" t="s">
        <v>3852</v>
      </c>
    </row>
    <row r="284" s="2" customFormat="1" ht="24.15" customHeight="1">
      <c r="A284" s="38"/>
      <c r="B284" s="39"/>
      <c r="C284" s="218" t="s">
        <v>477</v>
      </c>
      <c r="D284" s="218" t="s">
        <v>165</v>
      </c>
      <c r="E284" s="219" t="s">
        <v>3853</v>
      </c>
      <c r="F284" s="220" t="s">
        <v>3854</v>
      </c>
      <c r="G284" s="221" t="s">
        <v>353</v>
      </c>
      <c r="H284" s="222">
        <v>560.17499999999995</v>
      </c>
      <c r="I284" s="223"/>
      <c r="J284" s="224">
        <f>ROUND(I284*H284,2)</f>
        <v>0</v>
      </c>
      <c r="K284" s="220" t="s">
        <v>169</v>
      </c>
      <c r="L284" s="44"/>
      <c r="M284" s="225" t="s">
        <v>1</v>
      </c>
      <c r="N284" s="226" t="s">
        <v>43</v>
      </c>
      <c r="O284" s="91"/>
      <c r="P284" s="227">
        <f>O284*H284</f>
        <v>0</v>
      </c>
      <c r="Q284" s="227">
        <v>0</v>
      </c>
      <c r="R284" s="227">
        <f>Q284*H284</f>
        <v>0</v>
      </c>
      <c r="S284" s="227">
        <v>0</v>
      </c>
      <c r="T284" s="228">
        <f>S284*H284</f>
        <v>0</v>
      </c>
      <c r="U284" s="38"/>
      <c r="V284" s="38"/>
      <c r="W284" s="38"/>
      <c r="X284" s="38"/>
      <c r="Y284" s="38"/>
      <c r="Z284" s="38"/>
      <c r="AA284" s="38"/>
      <c r="AB284" s="38"/>
      <c r="AC284" s="38"/>
      <c r="AD284" s="38"/>
      <c r="AE284" s="38"/>
      <c r="AR284" s="229" t="s">
        <v>170</v>
      </c>
      <c r="AT284" s="229" t="s">
        <v>165</v>
      </c>
      <c r="AU284" s="229" t="s">
        <v>88</v>
      </c>
      <c r="AY284" s="17" t="s">
        <v>162</v>
      </c>
      <c r="BE284" s="230">
        <f>IF(N284="základní",J284,0)</f>
        <v>0</v>
      </c>
      <c r="BF284" s="230">
        <f>IF(N284="snížená",J284,0)</f>
        <v>0</v>
      </c>
      <c r="BG284" s="230">
        <f>IF(N284="zákl. přenesená",J284,0)</f>
        <v>0</v>
      </c>
      <c r="BH284" s="230">
        <f>IF(N284="sníž. přenesená",J284,0)</f>
        <v>0</v>
      </c>
      <c r="BI284" s="230">
        <f>IF(N284="nulová",J284,0)</f>
        <v>0</v>
      </c>
      <c r="BJ284" s="17" t="s">
        <v>86</v>
      </c>
      <c r="BK284" s="230">
        <f>ROUND(I284*H284,2)</f>
        <v>0</v>
      </c>
      <c r="BL284" s="17" t="s">
        <v>170</v>
      </c>
      <c r="BM284" s="229" t="s">
        <v>3855</v>
      </c>
    </row>
    <row r="285" s="12" customFormat="1" ht="25.92" customHeight="1">
      <c r="A285" s="12"/>
      <c r="B285" s="202"/>
      <c r="C285" s="203"/>
      <c r="D285" s="204" t="s">
        <v>77</v>
      </c>
      <c r="E285" s="205" t="s">
        <v>368</v>
      </c>
      <c r="F285" s="205" t="s">
        <v>369</v>
      </c>
      <c r="G285" s="203"/>
      <c r="H285" s="203"/>
      <c r="I285" s="206"/>
      <c r="J285" s="207">
        <f>BK285</f>
        <v>0</v>
      </c>
      <c r="K285" s="203"/>
      <c r="L285" s="208"/>
      <c r="M285" s="209"/>
      <c r="N285" s="210"/>
      <c r="O285" s="210"/>
      <c r="P285" s="211">
        <f>P286</f>
        <v>0</v>
      </c>
      <c r="Q285" s="210"/>
      <c r="R285" s="211">
        <f>R286</f>
        <v>0.36988516000000005</v>
      </c>
      <c r="S285" s="210"/>
      <c r="T285" s="212">
        <f>T286</f>
        <v>0.25919999999999999</v>
      </c>
      <c r="U285" s="12"/>
      <c r="V285" s="12"/>
      <c r="W285" s="12"/>
      <c r="X285" s="12"/>
      <c r="Y285" s="12"/>
      <c r="Z285" s="12"/>
      <c r="AA285" s="12"/>
      <c r="AB285" s="12"/>
      <c r="AC285" s="12"/>
      <c r="AD285" s="12"/>
      <c r="AE285" s="12"/>
      <c r="AR285" s="213" t="s">
        <v>88</v>
      </c>
      <c r="AT285" s="214" t="s">
        <v>77</v>
      </c>
      <c r="AU285" s="214" t="s">
        <v>78</v>
      </c>
      <c r="AY285" s="213" t="s">
        <v>162</v>
      </c>
      <c r="BK285" s="215">
        <f>BK286</f>
        <v>0</v>
      </c>
    </row>
    <row r="286" s="12" customFormat="1" ht="22.8" customHeight="1">
      <c r="A286" s="12"/>
      <c r="B286" s="202"/>
      <c r="C286" s="203"/>
      <c r="D286" s="204" t="s">
        <v>77</v>
      </c>
      <c r="E286" s="216" t="s">
        <v>370</v>
      </c>
      <c r="F286" s="216" t="s">
        <v>371</v>
      </c>
      <c r="G286" s="203"/>
      <c r="H286" s="203"/>
      <c r="I286" s="206"/>
      <c r="J286" s="217">
        <f>BK286</f>
        <v>0</v>
      </c>
      <c r="K286" s="203"/>
      <c r="L286" s="208"/>
      <c r="M286" s="209"/>
      <c r="N286" s="210"/>
      <c r="O286" s="210"/>
      <c r="P286" s="211">
        <f>SUM(P287:P297)</f>
        <v>0</v>
      </c>
      <c r="Q286" s="210"/>
      <c r="R286" s="211">
        <f>SUM(R287:R297)</f>
        <v>0.36988516000000005</v>
      </c>
      <c r="S286" s="210"/>
      <c r="T286" s="212">
        <f>SUM(T287:T297)</f>
        <v>0.25919999999999999</v>
      </c>
      <c r="U286" s="12"/>
      <c r="V286" s="12"/>
      <c r="W286" s="12"/>
      <c r="X286" s="12"/>
      <c r="Y286" s="12"/>
      <c r="Z286" s="12"/>
      <c r="AA286" s="12"/>
      <c r="AB286" s="12"/>
      <c r="AC286" s="12"/>
      <c r="AD286" s="12"/>
      <c r="AE286" s="12"/>
      <c r="AR286" s="213" t="s">
        <v>88</v>
      </c>
      <c r="AT286" s="214" t="s">
        <v>77</v>
      </c>
      <c r="AU286" s="214" t="s">
        <v>86</v>
      </c>
      <c r="AY286" s="213" t="s">
        <v>162</v>
      </c>
      <c r="BK286" s="215">
        <f>SUM(BK287:BK297)</f>
        <v>0</v>
      </c>
    </row>
    <row r="287" s="2" customFormat="1" ht="24.15" customHeight="1">
      <c r="A287" s="38"/>
      <c r="B287" s="39"/>
      <c r="C287" s="218" t="s">
        <v>481</v>
      </c>
      <c r="D287" s="218" t="s">
        <v>165</v>
      </c>
      <c r="E287" s="219" t="s">
        <v>3856</v>
      </c>
      <c r="F287" s="220" t="s">
        <v>3857</v>
      </c>
      <c r="G287" s="221" t="s">
        <v>176</v>
      </c>
      <c r="H287" s="222">
        <v>99.224999999999994</v>
      </c>
      <c r="I287" s="223"/>
      <c r="J287" s="224">
        <f>ROUND(I287*H287,2)</f>
        <v>0</v>
      </c>
      <c r="K287" s="220" t="s">
        <v>169</v>
      </c>
      <c r="L287" s="44"/>
      <c r="M287" s="225" t="s">
        <v>1</v>
      </c>
      <c r="N287" s="226" t="s">
        <v>43</v>
      </c>
      <c r="O287" s="91"/>
      <c r="P287" s="227">
        <f>O287*H287</f>
        <v>0</v>
      </c>
      <c r="Q287" s="227">
        <v>0</v>
      </c>
      <c r="R287" s="227">
        <f>Q287*H287</f>
        <v>0</v>
      </c>
      <c r="S287" s="227">
        <v>0</v>
      </c>
      <c r="T287" s="228">
        <f>S287*H287</f>
        <v>0</v>
      </c>
      <c r="U287" s="38"/>
      <c r="V287" s="38"/>
      <c r="W287" s="38"/>
      <c r="X287" s="38"/>
      <c r="Y287" s="38"/>
      <c r="Z287" s="38"/>
      <c r="AA287" s="38"/>
      <c r="AB287" s="38"/>
      <c r="AC287" s="38"/>
      <c r="AD287" s="38"/>
      <c r="AE287" s="38"/>
      <c r="AR287" s="229" t="s">
        <v>245</v>
      </c>
      <c r="AT287" s="229" t="s">
        <v>165</v>
      </c>
      <c r="AU287" s="229" t="s">
        <v>88</v>
      </c>
      <c r="AY287" s="17" t="s">
        <v>162</v>
      </c>
      <c r="BE287" s="230">
        <f>IF(N287="základní",J287,0)</f>
        <v>0</v>
      </c>
      <c r="BF287" s="230">
        <f>IF(N287="snížená",J287,0)</f>
        <v>0</v>
      </c>
      <c r="BG287" s="230">
        <f>IF(N287="zákl. přenesená",J287,0)</f>
        <v>0</v>
      </c>
      <c r="BH287" s="230">
        <f>IF(N287="sníž. přenesená",J287,0)</f>
        <v>0</v>
      </c>
      <c r="BI287" s="230">
        <f>IF(N287="nulová",J287,0)</f>
        <v>0</v>
      </c>
      <c r="BJ287" s="17" t="s">
        <v>86</v>
      </c>
      <c r="BK287" s="230">
        <f>ROUND(I287*H287,2)</f>
        <v>0</v>
      </c>
      <c r="BL287" s="17" t="s">
        <v>245</v>
      </c>
      <c r="BM287" s="229" t="s">
        <v>3858</v>
      </c>
    </row>
    <row r="288" s="13" customFormat="1">
      <c r="A288" s="13"/>
      <c r="B288" s="236"/>
      <c r="C288" s="237"/>
      <c r="D288" s="231" t="s">
        <v>179</v>
      </c>
      <c r="E288" s="238" t="s">
        <v>1</v>
      </c>
      <c r="F288" s="239" t="s">
        <v>3859</v>
      </c>
      <c r="G288" s="237"/>
      <c r="H288" s="240">
        <v>99.224999999999994</v>
      </c>
      <c r="I288" s="241"/>
      <c r="J288" s="237"/>
      <c r="K288" s="237"/>
      <c r="L288" s="242"/>
      <c r="M288" s="243"/>
      <c r="N288" s="244"/>
      <c r="O288" s="244"/>
      <c r="P288" s="244"/>
      <c r="Q288" s="244"/>
      <c r="R288" s="244"/>
      <c r="S288" s="244"/>
      <c r="T288" s="245"/>
      <c r="U288" s="13"/>
      <c r="V288" s="13"/>
      <c r="W288" s="13"/>
      <c r="X288" s="13"/>
      <c r="Y288" s="13"/>
      <c r="Z288" s="13"/>
      <c r="AA288" s="13"/>
      <c r="AB288" s="13"/>
      <c r="AC288" s="13"/>
      <c r="AD288" s="13"/>
      <c r="AE288" s="13"/>
      <c r="AT288" s="246" t="s">
        <v>179</v>
      </c>
      <c r="AU288" s="246" t="s">
        <v>88</v>
      </c>
      <c r="AV288" s="13" t="s">
        <v>88</v>
      </c>
      <c r="AW288" s="13" t="s">
        <v>34</v>
      </c>
      <c r="AX288" s="13" t="s">
        <v>78</v>
      </c>
      <c r="AY288" s="246" t="s">
        <v>162</v>
      </c>
    </row>
    <row r="289" s="14" customFormat="1">
      <c r="A289" s="14"/>
      <c r="B289" s="247"/>
      <c r="C289" s="248"/>
      <c r="D289" s="231" t="s">
        <v>179</v>
      </c>
      <c r="E289" s="249" t="s">
        <v>1</v>
      </c>
      <c r="F289" s="250" t="s">
        <v>181</v>
      </c>
      <c r="G289" s="248"/>
      <c r="H289" s="251">
        <v>99.224999999999994</v>
      </c>
      <c r="I289" s="252"/>
      <c r="J289" s="248"/>
      <c r="K289" s="248"/>
      <c r="L289" s="253"/>
      <c r="M289" s="254"/>
      <c r="N289" s="255"/>
      <c r="O289" s="255"/>
      <c r="P289" s="255"/>
      <c r="Q289" s="255"/>
      <c r="R289" s="255"/>
      <c r="S289" s="255"/>
      <c r="T289" s="256"/>
      <c r="U289" s="14"/>
      <c r="V289" s="14"/>
      <c r="W289" s="14"/>
      <c r="X289" s="14"/>
      <c r="Y289" s="14"/>
      <c r="Z289" s="14"/>
      <c r="AA289" s="14"/>
      <c r="AB289" s="14"/>
      <c r="AC289" s="14"/>
      <c r="AD289" s="14"/>
      <c r="AE289" s="14"/>
      <c r="AT289" s="257" t="s">
        <v>179</v>
      </c>
      <c r="AU289" s="257" t="s">
        <v>88</v>
      </c>
      <c r="AV289" s="14" t="s">
        <v>170</v>
      </c>
      <c r="AW289" s="14" t="s">
        <v>34</v>
      </c>
      <c r="AX289" s="14" t="s">
        <v>86</v>
      </c>
      <c r="AY289" s="257" t="s">
        <v>162</v>
      </c>
    </row>
    <row r="290" s="2" customFormat="1" ht="16.5" customHeight="1">
      <c r="A290" s="38"/>
      <c r="B290" s="39"/>
      <c r="C290" s="273" t="s">
        <v>487</v>
      </c>
      <c r="D290" s="273" t="s">
        <v>616</v>
      </c>
      <c r="E290" s="274" t="s">
        <v>1364</v>
      </c>
      <c r="F290" s="275" t="s">
        <v>1365</v>
      </c>
      <c r="G290" s="276" t="s">
        <v>353</v>
      </c>
      <c r="H290" s="277">
        <v>0.099000000000000005</v>
      </c>
      <c r="I290" s="278"/>
      <c r="J290" s="279">
        <f>ROUND(I290*H290,2)</f>
        <v>0</v>
      </c>
      <c r="K290" s="275" t="s">
        <v>169</v>
      </c>
      <c r="L290" s="280"/>
      <c r="M290" s="281" t="s">
        <v>1</v>
      </c>
      <c r="N290" s="282" t="s">
        <v>43</v>
      </c>
      <c r="O290" s="91"/>
      <c r="P290" s="227">
        <f>O290*H290</f>
        <v>0</v>
      </c>
      <c r="Q290" s="227">
        <v>1</v>
      </c>
      <c r="R290" s="227">
        <f>Q290*H290</f>
        <v>0.099000000000000005</v>
      </c>
      <c r="S290" s="227">
        <v>0</v>
      </c>
      <c r="T290" s="228">
        <f>S290*H290</f>
        <v>0</v>
      </c>
      <c r="U290" s="38"/>
      <c r="V290" s="38"/>
      <c r="W290" s="38"/>
      <c r="X290" s="38"/>
      <c r="Y290" s="38"/>
      <c r="Z290" s="38"/>
      <c r="AA290" s="38"/>
      <c r="AB290" s="38"/>
      <c r="AC290" s="38"/>
      <c r="AD290" s="38"/>
      <c r="AE290" s="38"/>
      <c r="AR290" s="229" t="s">
        <v>318</v>
      </c>
      <c r="AT290" s="229" t="s">
        <v>616</v>
      </c>
      <c r="AU290" s="229" t="s">
        <v>88</v>
      </c>
      <c r="AY290" s="17" t="s">
        <v>162</v>
      </c>
      <c r="BE290" s="230">
        <f>IF(N290="základní",J290,0)</f>
        <v>0</v>
      </c>
      <c r="BF290" s="230">
        <f>IF(N290="snížená",J290,0)</f>
        <v>0</v>
      </c>
      <c r="BG290" s="230">
        <f>IF(N290="zákl. přenesená",J290,0)</f>
        <v>0</v>
      </c>
      <c r="BH290" s="230">
        <f>IF(N290="sníž. přenesená",J290,0)</f>
        <v>0</v>
      </c>
      <c r="BI290" s="230">
        <f>IF(N290="nulová",J290,0)</f>
        <v>0</v>
      </c>
      <c r="BJ290" s="17" t="s">
        <v>86</v>
      </c>
      <c r="BK290" s="230">
        <f>ROUND(I290*H290,2)</f>
        <v>0</v>
      </c>
      <c r="BL290" s="17" t="s">
        <v>245</v>
      </c>
      <c r="BM290" s="229" t="s">
        <v>3860</v>
      </c>
    </row>
    <row r="291" s="13" customFormat="1">
      <c r="A291" s="13"/>
      <c r="B291" s="236"/>
      <c r="C291" s="237"/>
      <c r="D291" s="231" t="s">
        <v>179</v>
      </c>
      <c r="E291" s="238" t="s">
        <v>1</v>
      </c>
      <c r="F291" s="239" t="s">
        <v>3861</v>
      </c>
      <c r="G291" s="237"/>
      <c r="H291" s="240">
        <v>0.099000000000000005</v>
      </c>
      <c r="I291" s="241"/>
      <c r="J291" s="237"/>
      <c r="K291" s="237"/>
      <c r="L291" s="242"/>
      <c r="M291" s="243"/>
      <c r="N291" s="244"/>
      <c r="O291" s="244"/>
      <c r="P291" s="244"/>
      <c r="Q291" s="244"/>
      <c r="R291" s="244"/>
      <c r="S291" s="244"/>
      <c r="T291" s="245"/>
      <c r="U291" s="13"/>
      <c r="V291" s="13"/>
      <c r="W291" s="13"/>
      <c r="X291" s="13"/>
      <c r="Y291" s="13"/>
      <c r="Z291" s="13"/>
      <c r="AA291" s="13"/>
      <c r="AB291" s="13"/>
      <c r="AC291" s="13"/>
      <c r="AD291" s="13"/>
      <c r="AE291" s="13"/>
      <c r="AT291" s="246" t="s">
        <v>179</v>
      </c>
      <c r="AU291" s="246" t="s">
        <v>88</v>
      </c>
      <c r="AV291" s="13" t="s">
        <v>88</v>
      </c>
      <c r="AW291" s="13" t="s">
        <v>34</v>
      </c>
      <c r="AX291" s="13" t="s">
        <v>78</v>
      </c>
      <c r="AY291" s="246" t="s">
        <v>162</v>
      </c>
    </row>
    <row r="292" s="14" customFormat="1">
      <c r="A292" s="14"/>
      <c r="B292" s="247"/>
      <c r="C292" s="248"/>
      <c r="D292" s="231" t="s">
        <v>179</v>
      </c>
      <c r="E292" s="249" t="s">
        <v>1</v>
      </c>
      <c r="F292" s="250" t="s">
        <v>181</v>
      </c>
      <c r="G292" s="248"/>
      <c r="H292" s="251">
        <v>0.099000000000000005</v>
      </c>
      <c r="I292" s="252"/>
      <c r="J292" s="248"/>
      <c r="K292" s="248"/>
      <c r="L292" s="253"/>
      <c r="M292" s="254"/>
      <c r="N292" s="255"/>
      <c r="O292" s="255"/>
      <c r="P292" s="255"/>
      <c r="Q292" s="255"/>
      <c r="R292" s="255"/>
      <c r="S292" s="255"/>
      <c r="T292" s="256"/>
      <c r="U292" s="14"/>
      <c r="V292" s="14"/>
      <c r="W292" s="14"/>
      <c r="X292" s="14"/>
      <c r="Y292" s="14"/>
      <c r="Z292" s="14"/>
      <c r="AA292" s="14"/>
      <c r="AB292" s="14"/>
      <c r="AC292" s="14"/>
      <c r="AD292" s="14"/>
      <c r="AE292" s="14"/>
      <c r="AT292" s="257" t="s">
        <v>179</v>
      </c>
      <c r="AU292" s="257" t="s">
        <v>88</v>
      </c>
      <c r="AV292" s="14" t="s">
        <v>170</v>
      </c>
      <c r="AW292" s="14" t="s">
        <v>34</v>
      </c>
      <c r="AX292" s="14" t="s">
        <v>86</v>
      </c>
      <c r="AY292" s="257" t="s">
        <v>162</v>
      </c>
    </row>
    <row r="293" s="2" customFormat="1" ht="16.5" customHeight="1">
      <c r="A293" s="38"/>
      <c r="B293" s="39"/>
      <c r="C293" s="218" t="s">
        <v>493</v>
      </c>
      <c r="D293" s="218" t="s">
        <v>165</v>
      </c>
      <c r="E293" s="219" t="s">
        <v>3862</v>
      </c>
      <c r="F293" s="220" t="s">
        <v>3863</v>
      </c>
      <c r="G293" s="221" t="s">
        <v>176</v>
      </c>
      <c r="H293" s="222">
        <v>57.600000000000001</v>
      </c>
      <c r="I293" s="223"/>
      <c r="J293" s="224">
        <f>ROUND(I293*H293,2)</f>
        <v>0</v>
      </c>
      <c r="K293" s="220" t="s">
        <v>169</v>
      </c>
      <c r="L293" s="44"/>
      <c r="M293" s="225" t="s">
        <v>1</v>
      </c>
      <c r="N293" s="226" t="s">
        <v>43</v>
      </c>
      <c r="O293" s="91"/>
      <c r="P293" s="227">
        <f>O293*H293</f>
        <v>0</v>
      </c>
      <c r="Q293" s="227">
        <v>0</v>
      </c>
      <c r="R293" s="227">
        <f>Q293*H293</f>
        <v>0</v>
      </c>
      <c r="S293" s="227">
        <v>0.0044999999999999997</v>
      </c>
      <c r="T293" s="228">
        <f>S293*H293</f>
        <v>0.25919999999999999</v>
      </c>
      <c r="U293" s="38"/>
      <c r="V293" s="38"/>
      <c r="W293" s="38"/>
      <c r="X293" s="38"/>
      <c r="Y293" s="38"/>
      <c r="Z293" s="38"/>
      <c r="AA293" s="38"/>
      <c r="AB293" s="38"/>
      <c r="AC293" s="38"/>
      <c r="AD293" s="38"/>
      <c r="AE293" s="38"/>
      <c r="AR293" s="229" t="s">
        <v>245</v>
      </c>
      <c r="AT293" s="229" t="s">
        <v>165</v>
      </c>
      <c r="AU293" s="229" t="s">
        <v>88</v>
      </c>
      <c r="AY293" s="17" t="s">
        <v>162</v>
      </c>
      <c r="BE293" s="230">
        <f>IF(N293="základní",J293,0)</f>
        <v>0</v>
      </c>
      <c r="BF293" s="230">
        <f>IF(N293="snížená",J293,0)</f>
        <v>0</v>
      </c>
      <c r="BG293" s="230">
        <f>IF(N293="zákl. přenesená",J293,0)</f>
        <v>0</v>
      </c>
      <c r="BH293" s="230">
        <f>IF(N293="sníž. přenesená",J293,0)</f>
        <v>0</v>
      </c>
      <c r="BI293" s="230">
        <f>IF(N293="nulová",J293,0)</f>
        <v>0</v>
      </c>
      <c r="BJ293" s="17" t="s">
        <v>86</v>
      </c>
      <c r="BK293" s="230">
        <f>ROUND(I293*H293,2)</f>
        <v>0</v>
      </c>
      <c r="BL293" s="17" t="s">
        <v>245</v>
      </c>
      <c r="BM293" s="229" t="s">
        <v>3864</v>
      </c>
    </row>
    <row r="294" s="2" customFormat="1" ht="24.15" customHeight="1">
      <c r="A294" s="38"/>
      <c r="B294" s="39"/>
      <c r="C294" s="218" t="s">
        <v>767</v>
      </c>
      <c r="D294" s="218" t="s">
        <v>165</v>
      </c>
      <c r="E294" s="219" t="s">
        <v>3865</v>
      </c>
      <c r="F294" s="220" t="s">
        <v>3866</v>
      </c>
      <c r="G294" s="221" t="s">
        <v>176</v>
      </c>
      <c r="H294" s="222">
        <v>148.83799999999999</v>
      </c>
      <c r="I294" s="223"/>
      <c r="J294" s="224">
        <f>ROUND(I294*H294,2)</f>
        <v>0</v>
      </c>
      <c r="K294" s="220" t="s">
        <v>169</v>
      </c>
      <c r="L294" s="44"/>
      <c r="M294" s="225" t="s">
        <v>1</v>
      </c>
      <c r="N294" s="226" t="s">
        <v>43</v>
      </c>
      <c r="O294" s="91"/>
      <c r="P294" s="227">
        <f>O294*H294</f>
        <v>0</v>
      </c>
      <c r="Q294" s="227">
        <v>0.00182</v>
      </c>
      <c r="R294" s="227">
        <f>Q294*H294</f>
        <v>0.27088516000000001</v>
      </c>
      <c r="S294" s="227">
        <v>0</v>
      </c>
      <c r="T294" s="228">
        <f>S294*H294</f>
        <v>0</v>
      </c>
      <c r="U294" s="38"/>
      <c r="V294" s="38"/>
      <c r="W294" s="38"/>
      <c r="X294" s="38"/>
      <c r="Y294" s="38"/>
      <c r="Z294" s="38"/>
      <c r="AA294" s="38"/>
      <c r="AB294" s="38"/>
      <c r="AC294" s="38"/>
      <c r="AD294" s="38"/>
      <c r="AE294" s="38"/>
      <c r="AR294" s="229" t="s">
        <v>245</v>
      </c>
      <c r="AT294" s="229" t="s">
        <v>165</v>
      </c>
      <c r="AU294" s="229" t="s">
        <v>88</v>
      </c>
      <c r="AY294" s="17" t="s">
        <v>162</v>
      </c>
      <c r="BE294" s="230">
        <f>IF(N294="základní",J294,0)</f>
        <v>0</v>
      </c>
      <c r="BF294" s="230">
        <f>IF(N294="snížená",J294,0)</f>
        <v>0</v>
      </c>
      <c r="BG294" s="230">
        <f>IF(N294="zákl. přenesená",J294,0)</f>
        <v>0</v>
      </c>
      <c r="BH294" s="230">
        <f>IF(N294="sníž. přenesená",J294,0)</f>
        <v>0</v>
      </c>
      <c r="BI294" s="230">
        <f>IF(N294="nulová",J294,0)</f>
        <v>0</v>
      </c>
      <c r="BJ294" s="17" t="s">
        <v>86</v>
      </c>
      <c r="BK294" s="230">
        <f>ROUND(I294*H294,2)</f>
        <v>0</v>
      </c>
      <c r="BL294" s="17" t="s">
        <v>245</v>
      </c>
      <c r="BM294" s="229" t="s">
        <v>3867</v>
      </c>
    </row>
    <row r="295" s="13" customFormat="1">
      <c r="A295" s="13"/>
      <c r="B295" s="236"/>
      <c r="C295" s="237"/>
      <c r="D295" s="231" t="s">
        <v>179</v>
      </c>
      <c r="E295" s="238" t="s">
        <v>1</v>
      </c>
      <c r="F295" s="239" t="s">
        <v>3868</v>
      </c>
      <c r="G295" s="237"/>
      <c r="H295" s="240">
        <v>148.83799999999999</v>
      </c>
      <c r="I295" s="241"/>
      <c r="J295" s="237"/>
      <c r="K295" s="237"/>
      <c r="L295" s="242"/>
      <c r="M295" s="243"/>
      <c r="N295" s="244"/>
      <c r="O295" s="244"/>
      <c r="P295" s="244"/>
      <c r="Q295" s="244"/>
      <c r="R295" s="244"/>
      <c r="S295" s="244"/>
      <c r="T295" s="245"/>
      <c r="U295" s="13"/>
      <c r="V295" s="13"/>
      <c r="W295" s="13"/>
      <c r="X295" s="13"/>
      <c r="Y295" s="13"/>
      <c r="Z295" s="13"/>
      <c r="AA295" s="13"/>
      <c r="AB295" s="13"/>
      <c r="AC295" s="13"/>
      <c r="AD295" s="13"/>
      <c r="AE295" s="13"/>
      <c r="AT295" s="246" t="s">
        <v>179</v>
      </c>
      <c r="AU295" s="246" t="s">
        <v>88</v>
      </c>
      <c r="AV295" s="13" t="s">
        <v>88</v>
      </c>
      <c r="AW295" s="13" t="s">
        <v>34</v>
      </c>
      <c r="AX295" s="13" t="s">
        <v>78</v>
      </c>
      <c r="AY295" s="246" t="s">
        <v>162</v>
      </c>
    </row>
    <row r="296" s="14" customFormat="1">
      <c r="A296" s="14"/>
      <c r="B296" s="247"/>
      <c r="C296" s="248"/>
      <c r="D296" s="231" t="s">
        <v>179</v>
      </c>
      <c r="E296" s="249" t="s">
        <v>1</v>
      </c>
      <c r="F296" s="250" t="s">
        <v>181</v>
      </c>
      <c r="G296" s="248"/>
      <c r="H296" s="251">
        <v>148.83799999999999</v>
      </c>
      <c r="I296" s="252"/>
      <c r="J296" s="248"/>
      <c r="K296" s="248"/>
      <c r="L296" s="253"/>
      <c r="M296" s="254"/>
      <c r="N296" s="255"/>
      <c r="O296" s="255"/>
      <c r="P296" s="255"/>
      <c r="Q296" s="255"/>
      <c r="R296" s="255"/>
      <c r="S296" s="255"/>
      <c r="T296" s="256"/>
      <c r="U296" s="14"/>
      <c r="V296" s="14"/>
      <c r="W296" s="14"/>
      <c r="X296" s="14"/>
      <c r="Y296" s="14"/>
      <c r="Z296" s="14"/>
      <c r="AA296" s="14"/>
      <c r="AB296" s="14"/>
      <c r="AC296" s="14"/>
      <c r="AD296" s="14"/>
      <c r="AE296" s="14"/>
      <c r="AT296" s="257" t="s">
        <v>179</v>
      </c>
      <c r="AU296" s="257" t="s">
        <v>88</v>
      </c>
      <c r="AV296" s="14" t="s">
        <v>170</v>
      </c>
      <c r="AW296" s="14" t="s">
        <v>34</v>
      </c>
      <c r="AX296" s="14" t="s">
        <v>86</v>
      </c>
      <c r="AY296" s="257" t="s">
        <v>162</v>
      </c>
    </row>
    <row r="297" s="2" customFormat="1" ht="24.15" customHeight="1">
      <c r="A297" s="38"/>
      <c r="B297" s="39"/>
      <c r="C297" s="218" t="s">
        <v>771</v>
      </c>
      <c r="D297" s="218" t="s">
        <v>165</v>
      </c>
      <c r="E297" s="219" t="s">
        <v>3869</v>
      </c>
      <c r="F297" s="220" t="s">
        <v>3870</v>
      </c>
      <c r="G297" s="221" t="s">
        <v>1382</v>
      </c>
      <c r="H297" s="283"/>
      <c r="I297" s="223"/>
      <c r="J297" s="224">
        <f>ROUND(I297*H297,2)</f>
        <v>0</v>
      </c>
      <c r="K297" s="220" t="s">
        <v>169</v>
      </c>
      <c r="L297" s="44"/>
      <c r="M297" s="268" t="s">
        <v>1</v>
      </c>
      <c r="N297" s="269" t="s">
        <v>43</v>
      </c>
      <c r="O297" s="270"/>
      <c r="P297" s="271">
        <f>O297*H297</f>
        <v>0</v>
      </c>
      <c r="Q297" s="271">
        <v>0</v>
      </c>
      <c r="R297" s="271">
        <f>Q297*H297</f>
        <v>0</v>
      </c>
      <c r="S297" s="271">
        <v>0</v>
      </c>
      <c r="T297" s="272">
        <f>S297*H297</f>
        <v>0</v>
      </c>
      <c r="U297" s="38"/>
      <c r="V297" s="38"/>
      <c r="W297" s="38"/>
      <c r="X297" s="38"/>
      <c r="Y297" s="38"/>
      <c r="Z297" s="38"/>
      <c r="AA297" s="38"/>
      <c r="AB297" s="38"/>
      <c r="AC297" s="38"/>
      <c r="AD297" s="38"/>
      <c r="AE297" s="38"/>
      <c r="AR297" s="229" t="s">
        <v>245</v>
      </c>
      <c r="AT297" s="229" t="s">
        <v>165</v>
      </c>
      <c r="AU297" s="229" t="s">
        <v>88</v>
      </c>
      <c r="AY297" s="17" t="s">
        <v>162</v>
      </c>
      <c r="BE297" s="230">
        <f>IF(N297="základní",J297,0)</f>
        <v>0</v>
      </c>
      <c r="BF297" s="230">
        <f>IF(N297="snížená",J297,0)</f>
        <v>0</v>
      </c>
      <c r="BG297" s="230">
        <f>IF(N297="zákl. přenesená",J297,0)</f>
        <v>0</v>
      </c>
      <c r="BH297" s="230">
        <f>IF(N297="sníž. přenesená",J297,0)</f>
        <v>0</v>
      </c>
      <c r="BI297" s="230">
        <f>IF(N297="nulová",J297,0)</f>
        <v>0</v>
      </c>
      <c r="BJ297" s="17" t="s">
        <v>86</v>
      </c>
      <c r="BK297" s="230">
        <f>ROUND(I297*H297,2)</f>
        <v>0</v>
      </c>
      <c r="BL297" s="17" t="s">
        <v>245</v>
      </c>
      <c r="BM297" s="229" t="s">
        <v>3871</v>
      </c>
    </row>
    <row r="298" s="2" customFormat="1" ht="6.96" customHeight="1">
      <c r="A298" s="38"/>
      <c r="B298" s="66"/>
      <c r="C298" s="67"/>
      <c r="D298" s="67"/>
      <c r="E298" s="67"/>
      <c r="F298" s="67"/>
      <c r="G298" s="67"/>
      <c r="H298" s="67"/>
      <c r="I298" s="67"/>
      <c r="J298" s="67"/>
      <c r="K298" s="67"/>
      <c r="L298" s="44"/>
      <c r="M298" s="38"/>
      <c r="O298" s="38"/>
      <c r="P298" s="38"/>
      <c r="Q298" s="38"/>
      <c r="R298" s="38"/>
      <c r="S298" s="38"/>
      <c r="T298" s="38"/>
      <c r="U298" s="38"/>
      <c r="V298" s="38"/>
      <c r="W298" s="38"/>
      <c r="X298" s="38"/>
      <c r="Y298" s="38"/>
      <c r="Z298" s="38"/>
      <c r="AA298" s="38"/>
      <c r="AB298" s="38"/>
      <c r="AC298" s="38"/>
      <c r="AD298" s="38"/>
      <c r="AE298" s="38"/>
    </row>
  </sheetData>
  <sheetProtection sheet="1" autoFilter="0" formatColumns="0" formatRows="0" objects="1" scenarios="1" spinCount="100000" saltValue="U1RQvJKcVRix+Q+3h4OYRuUYP84ZCmbHpgdHaLzy5chL8DDF83XOETX/kbUbN5ntBoQ/y13H5K/2PUST3utrmQ==" hashValue="FSP4E26exWWNZWCUsrDIJioH7VXW0n+l1WPtryWXN5kE3XACHdPDbjZVT+5dnGYtkLsKPUTVGxNAx/FfmyVW4w==" algorithmName="SHA-512" password="CC35"/>
  <autoFilter ref="C124:K297"/>
  <mergeCells count="9">
    <mergeCell ref="E7:H7"/>
    <mergeCell ref="E9:H9"/>
    <mergeCell ref="E18:H18"/>
    <mergeCell ref="E27:H27"/>
    <mergeCell ref="E85:H85"/>
    <mergeCell ref="E87:H87"/>
    <mergeCell ref="E115:H115"/>
    <mergeCell ref="E117:H117"/>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RIKY\Přípravář</dc:creator>
  <cp:lastModifiedBy>RIKY\Přípravář</cp:lastModifiedBy>
  <dcterms:created xsi:type="dcterms:W3CDTF">2023-10-17T05:48:26Z</dcterms:created>
  <dcterms:modified xsi:type="dcterms:W3CDTF">2023-10-17T05:48:59Z</dcterms:modified>
</cp:coreProperties>
</file>