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Nová travnatá tré..." sheetId="2" r:id="rId2"/>
    <sheet name="IO 01 - Vodní hospodářstv..." sheetId="3" r:id="rId3"/>
    <sheet name="IO 02a - Osvětlení trénin..." sheetId="4" r:id="rId4"/>
    <sheet name="IO 02b - Osvětlení manipu..." sheetId="5" r:id="rId5"/>
    <sheet name="IO 03 - Zdroj vody na par..." sheetId="6" r:id="rId6"/>
    <sheet name="OST - Soupis ostatních ve..." sheetId="7" r:id="rId7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01 - Nová travnatá tré...'!$C$91:$K$471</definedName>
    <definedName name="_xlnm.Print_Area" localSheetId="1">'SO 01 - Nová travnatá tré...'!$C$45:$J$73,'SO 01 - Nová travnatá tré...'!$C$79:$K$471</definedName>
    <definedName name="_xlnm.Print_Titles" localSheetId="1">'SO 01 - Nová travnatá tré...'!$91:$91</definedName>
    <definedName name="_xlnm._FilterDatabase" localSheetId="2" hidden="1">'IO 01 - Vodní hospodářstv...'!$C$91:$K$228</definedName>
    <definedName name="_xlnm.Print_Area" localSheetId="2">'IO 01 - Vodní hospodářstv...'!$C$45:$J$73,'IO 01 - Vodní hospodářstv...'!$C$79:$K$228</definedName>
    <definedName name="_xlnm.Print_Titles" localSheetId="2">'IO 01 - Vodní hospodářstv...'!$91:$91</definedName>
    <definedName name="_xlnm._FilterDatabase" localSheetId="3" hidden="1">'IO 02a - Osvětlení trénin...'!$C$87:$K$159</definedName>
    <definedName name="_xlnm.Print_Area" localSheetId="3">'IO 02a - Osvětlení trénin...'!$C$45:$J$69,'IO 02a - Osvětlení trénin...'!$C$75:$K$159</definedName>
    <definedName name="_xlnm.Print_Titles" localSheetId="3">'IO 02a - Osvětlení trénin...'!$87:$87</definedName>
    <definedName name="_xlnm._FilterDatabase" localSheetId="4" hidden="1">'IO 02b - Osvětlení manipu...'!$C$87:$K$147</definedName>
    <definedName name="_xlnm.Print_Area" localSheetId="4">'IO 02b - Osvětlení manipu...'!$C$45:$J$69,'IO 02b - Osvětlení manipu...'!$C$75:$K$147</definedName>
    <definedName name="_xlnm.Print_Titles" localSheetId="4">'IO 02b - Osvětlení manipu...'!$87:$87</definedName>
    <definedName name="_xlnm._FilterDatabase" localSheetId="5" hidden="1">'IO 03 - Zdroj vody na par...'!$C$87:$K$185</definedName>
    <definedName name="_xlnm.Print_Area" localSheetId="5">'IO 03 - Zdroj vody na par...'!$C$45:$J$69,'IO 03 - Zdroj vody na par...'!$C$75:$K$185</definedName>
    <definedName name="_xlnm.Print_Titles" localSheetId="5">'IO 03 - Zdroj vody na par...'!$87:$87</definedName>
    <definedName name="_xlnm._FilterDatabase" localSheetId="6" hidden="1">'OST - Soupis ostatních ve...'!$C$82:$K$98</definedName>
    <definedName name="_xlnm.Print_Area" localSheetId="6">'OST - Soupis ostatních ve...'!$C$45:$J$64,'OST - Soupis ostatních ve...'!$C$70:$K$98</definedName>
    <definedName name="_xlnm.Print_Titles" localSheetId="6">'OST - Soupis ostatních ve...'!$82:$82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89"/>
  <c r="BH89"/>
  <c r="BG89"/>
  <c r="BF89"/>
  <c r="T89"/>
  <c r="T88"/>
  <c r="R89"/>
  <c r="R88"/>
  <c r="P89"/>
  <c r="P88"/>
  <c r="BI86"/>
  <c r="BH86"/>
  <c r="BG86"/>
  <c r="BF86"/>
  <c r="T86"/>
  <c r="T85"/>
  <c r="R86"/>
  <c r="R85"/>
  <c r="P86"/>
  <c r="P85"/>
  <c r="J80"/>
  <c r="J79"/>
  <c r="F79"/>
  <c r="F77"/>
  <c r="E75"/>
  <c r="J55"/>
  <c r="J54"/>
  <c r="F54"/>
  <c r="F52"/>
  <c r="E50"/>
  <c r="J18"/>
  <c r="E18"/>
  <c r="F80"/>
  <c r="J17"/>
  <c r="J12"/>
  <c r="J77"/>
  <c r="E7"/>
  <c r="E48"/>
  <c i="6" r="J37"/>
  <c r="J36"/>
  <c i="1" r="AY59"/>
  <c i="6" r="J35"/>
  <c i="1" r="AX59"/>
  <c i="6" r="BI185"/>
  <c r="BH185"/>
  <c r="BG185"/>
  <c r="BF185"/>
  <c r="T185"/>
  <c r="T184"/>
  <c r="R185"/>
  <c r="R184"/>
  <c r="P185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0"/>
  <c r="BH140"/>
  <c r="BG140"/>
  <c r="BF140"/>
  <c r="T140"/>
  <c r="T135"/>
  <c r="R140"/>
  <c r="R135"/>
  <c r="P140"/>
  <c r="P135"/>
  <c r="BI136"/>
  <c r="BH136"/>
  <c r="BG136"/>
  <c r="BF136"/>
  <c r="T136"/>
  <c r="R136"/>
  <c r="P136"/>
  <c r="BI133"/>
  <c r="BH133"/>
  <c r="BG133"/>
  <c r="BF133"/>
  <c r="T133"/>
  <c r="R133"/>
  <c r="P133"/>
  <c r="BI120"/>
  <c r="BH120"/>
  <c r="BG120"/>
  <c r="BF120"/>
  <c r="T120"/>
  <c r="R120"/>
  <c r="P120"/>
  <c r="BI111"/>
  <c r="BH111"/>
  <c r="BG111"/>
  <c r="BF111"/>
  <c r="T111"/>
  <c r="R111"/>
  <c r="P111"/>
  <c r="BI110"/>
  <c r="BH110"/>
  <c r="BG110"/>
  <c r="BF110"/>
  <c r="T110"/>
  <c r="R110"/>
  <c r="P110"/>
  <c r="BI100"/>
  <c r="BH100"/>
  <c r="BG100"/>
  <c r="BF100"/>
  <c r="T100"/>
  <c r="R100"/>
  <c r="P100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82"/>
  <c r="E7"/>
  <c r="E78"/>
  <c i="5" r="J37"/>
  <c r="J36"/>
  <c i="1" r="AY58"/>
  <c i="5" r="J35"/>
  <c i="1" r="AX58"/>
  <c i="5"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1"/>
  <c r="BH91"/>
  <c r="BG91"/>
  <c r="BF91"/>
  <c r="T91"/>
  <c r="T90"/>
  <c r="T89"/>
  <c r="R91"/>
  <c r="R90"/>
  <c r="R89"/>
  <c r="P91"/>
  <c r="P90"/>
  <c r="P89"/>
  <c r="J85"/>
  <c r="J84"/>
  <c r="F84"/>
  <c r="F82"/>
  <c r="E80"/>
  <c r="J55"/>
  <c r="J54"/>
  <c r="F54"/>
  <c r="F52"/>
  <c r="E50"/>
  <c r="J18"/>
  <c r="E18"/>
  <c r="F55"/>
  <c r="J17"/>
  <c r="J12"/>
  <c r="J52"/>
  <c r="E7"/>
  <c r="E78"/>
  <c i="4" r="J37"/>
  <c r="J36"/>
  <c i="1" r="AY57"/>
  <c i="4" r="J35"/>
  <c i="1" r="AX57"/>
  <c i="4" r="BI157"/>
  <c r="BH157"/>
  <c r="BG157"/>
  <c r="BF157"/>
  <c r="T157"/>
  <c r="R157"/>
  <c r="P157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1"/>
  <c r="BH91"/>
  <c r="BG91"/>
  <c r="BF91"/>
  <c r="T91"/>
  <c r="T90"/>
  <c r="T89"/>
  <c r="R91"/>
  <c r="R90"/>
  <c r="R89"/>
  <c r="P91"/>
  <c r="P90"/>
  <c r="P89"/>
  <c r="J85"/>
  <c r="J84"/>
  <c r="F84"/>
  <c r="F82"/>
  <c r="E80"/>
  <c r="J55"/>
  <c r="J54"/>
  <c r="F54"/>
  <c r="F52"/>
  <c r="E50"/>
  <c r="J18"/>
  <c r="E18"/>
  <c r="F55"/>
  <c r="J17"/>
  <c r="J12"/>
  <c r="J52"/>
  <c r="E7"/>
  <c r="E78"/>
  <c i="3" r="J37"/>
  <c r="J36"/>
  <c i="1" r="AY56"/>
  <c i="3" r="J35"/>
  <c i="1" r="AX56"/>
  <c i="3" r="BI228"/>
  <c r="BH228"/>
  <c r="BG228"/>
  <c r="BF228"/>
  <c r="T228"/>
  <c r="T227"/>
  <c r="R228"/>
  <c r="R227"/>
  <c r="P228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4"/>
  <c r="BH214"/>
  <c r="BG214"/>
  <c r="BF214"/>
  <c r="T214"/>
  <c r="R214"/>
  <c r="P214"/>
  <c r="BI208"/>
  <c r="BH208"/>
  <c r="BG208"/>
  <c r="BF208"/>
  <c r="T208"/>
  <c r="R208"/>
  <c r="P208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66"/>
  <c r="BH166"/>
  <c r="BG166"/>
  <c r="BF166"/>
  <c r="T166"/>
  <c r="R166"/>
  <c r="P166"/>
  <c r="BI161"/>
  <c r="BH161"/>
  <c r="BG161"/>
  <c r="BF161"/>
  <c r="T161"/>
  <c r="T160"/>
  <c r="R161"/>
  <c r="R160"/>
  <c r="P161"/>
  <c r="P160"/>
  <c r="BI156"/>
  <c r="BH156"/>
  <c r="BG156"/>
  <c r="BF156"/>
  <c r="T156"/>
  <c r="T155"/>
  <c r="R156"/>
  <c r="R155"/>
  <c r="P156"/>
  <c r="P155"/>
  <c r="BI151"/>
  <c r="BH151"/>
  <c r="BG151"/>
  <c r="BF151"/>
  <c r="T151"/>
  <c r="T150"/>
  <c r="R151"/>
  <c r="R150"/>
  <c r="P151"/>
  <c r="P150"/>
  <c r="BI137"/>
  <c r="BH137"/>
  <c r="BG137"/>
  <c r="BF137"/>
  <c r="T137"/>
  <c r="R137"/>
  <c r="P137"/>
  <c r="BI122"/>
  <c r="BH122"/>
  <c r="BG122"/>
  <c r="BF122"/>
  <c r="T122"/>
  <c r="R122"/>
  <c r="P122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0"/>
  <c r="BH100"/>
  <c r="BG100"/>
  <c r="BF100"/>
  <c r="T100"/>
  <c r="R100"/>
  <c r="P100"/>
  <c r="BI99"/>
  <c r="BH99"/>
  <c r="BG99"/>
  <c r="BF99"/>
  <c r="T99"/>
  <c r="R99"/>
  <c r="P99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55"/>
  <c r="J17"/>
  <c r="J12"/>
  <c r="J86"/>
  <c r="E7"/>
  <c r="E82"/>
  <c i="2" r="J37"/>
  <c r="J36"/>
  <c i="1" r="AY55"/>
  <c i="2" r="J35"/>
  <c i="1" r="AX55"/>
  <c i="2" r="BI471"/>
  <c r="BH471"/>
  <c r="BG471"/>
  <c r="BF471"/>
  <c r="T471"/>
  <c r="T470"/>
  <c r="R471"/>
  <c r="R470"/>
  <c r="P471"/>
  <c r="P470"/>
  <c r="BI467"/>
  <c r="BH467"/>
  <c r="BG467"/>
  <c r="BF467"/>
  <c r="T467"/>
  <c r="R467"/>
  <c r="P467"/>
  <c r="BI464"/>
  <c r="BH464"/>
  <c r="BG464"/>
  <c r="BF464"/>
  <c r="T464"/>
  <c r="R464"/>
  <c r="P464"/>
  <c r="BI460"/>
  <c r="BH460"/>
  <c r="BG460"/>
  <c r="BF460"/>
  <c r="T460"/>
  <c r="T459"/>
  <c r="R460"/>
  <c r="R459"/>
  <c r="P460"/>
  <c r="P459"/>
  <c r="BI457"/>
  <c r="BH457"/>
  <c r="BG457"/>
  <c r="BF457"/>
  <c r="T457"/>
  <c r="R457"/>
  <c r="P457"/>
  <c r="BI453"/>
  <c r="BH453"/>
  <c r="BG453"/>
  <c r="BF453"/>
  <c r="T453"/>
  <c r="R453"/>
  <c r="P453"/>
  <c r="BI451"/>
  <c r="BH451"/>
  <c r="BG451"/>
  <c r="BF451"/>
  <c r="T451"/>
  <c r="R451"/>
  <c r="P451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0"/>
  <c r="BH430"/>
  <c r="BG430"/>
  <c r="BF430"/>
  <c r="T430"/>
  <c r="R430"/>
  <c r="P430"/>
  <c r="BI428"/>
  <c r="BH428"/>
  <c r="BG428"/>
  <c r="BF428"/>
  <c r="T428"/>
  <c r="R428"/>
  <c r="P428"/>
  <c r="BI426"/>
  <c r="BH426"/>
  <c r="BG426"/>
  <c r="BF426"/>
  <c r="T426"/>
  <c r="R426"/>
  <c r="P426"/>
  <c r="BI423"/>
  <c r="BH423"/>
  <c r="BG423"/>
  <c r="BF423"/>
  <c r="T423"/>
  <c r="R423"/>
  <c r="P423"/>
  <c r="BI422"/>
  <c r="BH422"/>
  <c r="BG422"/>
  <c r="BF422"/>
  <c r="T422"/>
  <c r="R422"/>
  <c r="P422"/>
  <c r="BI418"/>
  <c r="BH418"/>
  <c r="BG418"/>
  <c r="BF418"/>
  <c r="T418"/>
  <c r="R418"/>
  <c r="P418"/>
  <c r="BI417"/>
  <c r="BH417"/>
  <c r="BG417"/>
  <c r="BF417"/>
  <c r="T417"/>
  <c r="R417"/>
  <c r="P417"/>
  <c r="BI415"/>
  <c r="BH415"/>
  <c r="BG415"/>
  <c r="BF415"/>
  <c r="T415"/>
  <c r="R415"/>
  <c r="P415"/>
  <c r="BI414"/>
  <c r="BH414"/>
  <c r="BG414"/>
  <c r="BF414"/>
  <c r="T414"/>
  <c r="R414"/>
  <c r="P414"/>
  <c r="BI412"/>
  <c r="BH412"/>
  <c r="BG412"/>
  <c r="BF412"/>
  <c r="T412"/>
  <c r="R412"/>
  <c r="P412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4"/>
  <c r="BH404"/>
  <c r="BG404"/>
  <c r="BF404"/>
  <c r="T404"/>
  <c r="R404"/>
  <c r="P404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8"/>
  <c r="BH388"/>
  <c r="BG388"/>
  <c r="BF388"/>
  <c r="T388"/>
  <c r="R388"/>
  <c r="P388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5"/>
  <c r="BH365"/>
  <c r="BG365"/>
  <c r="BF365"/>
  <c r="T365"/>
  <c r="R365"/>
  <c r="P365"/>
  <c r="BI363"/>
  <c r="BH363"/>
  <c r="BG363"/>
  <c r="BF363"/>
  <c r="T363"/>
  <c r="R363"/>
  <c r="P363"/>
  <c r="BI358"/>
  <c r="BH358"/>
  <c r="BG358"/>
  <c r="BF358"/>
  <c r="T358"/>
  <c r="R358"/>
  <c r="P358"/>
  <c r="BI355"/>
  <c r="BH355"/>
  <c r="BG355"/>
  <c r="BF355"/>
  <c r="T355"/>
  <c r="R355"/>
  <c r="P355"/>
  <c r="BI350"/>
  <c r="BH350"/>
  <c r="BG350"/>
  <c r="BF350"/>
  <c r="T350"/>
  <c r="R350"/>
  <c r="P350"/>
  <c r="BI343"/>
  <c r="BH343"/>
  <c r="BG343"/>
  <c r="BF343"/>
  <c r="T343"/>
  <c r="R343"/>
  <c r="P343"/>
  <c r="BI338"/>
  <c r="BH338"/>
  <c r="BG338"/>
  <c r="BF338"/>
  <c r="T338"/>
  <c r="R338"/>
  <c r="P338"/>
  <c r="BI332"/>
  <c r="BH332"/>
  <c r="BG332"/>
  <c r="BF332"/>
  <c r="T332"/>
  <c r="R332"/>
  <c r="P332"/>
  <c r="BI329"/>
  <c r="BH329"/>
  <c r="BG329"/>
  <c r="BF329"/>
  <c r="T329"/>
  <c r="R329"/>
  <c r="P329"/>
  <c r="BI325"/>
  <c r="BH325"/>
  <c r="BG325"/>
  <c r="BF325"/>
  <c r="T325"/>
  <c r="R325"/>
  <c r="P325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4"/>
  <c r="BH314"/>
  <c r="BG314"/>
  <c r="BF314"/>
  <c r="T314"/>
  <c r="R314"/>
  <c r="P314"/>
  <c r="BI309"/>
  <c r="BH309"/>
  <c r="BG309"/>
  <c r="BF309"/>
  <c r="T309"/>
  <c r="R309"/>
  <c r="P309"/>
  <c r="BI296"/>
  <c r="BH296"/>
  <c r="BG296"/>
  <c r="BF296"/>
  <c r="T296"/>
  <c r="R296"/>
  <c r="P296"/>
  <c r="BI295"/>
  <c r="BH295"/>
  <c r="BG295"/>
  <c r="BF295"/>
  <c r="T295"/>
  <c r="R295"/>
  <c r="P295"/>
  <c r="BI291"/>
  <c r="BH291"/>
  <c r="BG291"/>
  <c r="BF291"/>
  <c r="T291"/>
  <c r="R291"/>
  <c r="P291"/>
  <c r="BI282"/>
  <c r="BH282"/>
  <c r="BG282"/>
  <c r="BF282"/>
  <c r="T282"/>
  <c r="R282"/>
  <c r="P282"/>
  <c r="BI278"/>
  <c r="BH278"/>
  <c r="BG278"/>
  <c r="BF278"/>
  <c r="T278"/>
  <c r="R278"/>
  <c r="P278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1"/>
  <c r="BH251"/>
  <c r="BG251"/>
  <c r="BF251"/>
  <c r="T251"/>
  <c r="R251"/>
  <c r="P251"/>
  <c r="BI248"/>
  <c r="BH248"/>
  <c r="BG248"/>
  <c r="BF248"/>
  <c r="T248"/>
  <c r="R248"/>
  <c r="P248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50"/>
  <c r="BH150"/>
  <c r="BG150"/>
  <c r="BF150"/>
  <c r="T150"/>
  <c r="R150"/>
  <c r="P150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25"/>
  <c r="BH125"/>
  <c r="BG125"/>
  <c r="BF125"/>
  <c r="T125"/>
  <c r="R125"/>
  <c r="P125"/>
  <c r="BI110"/>
  <c r="BH110"/>
  <c r="BG110"/>
  <c r="BF110"/>
  <c r="T110"/>
  <c r="R110"/>
  <c r="P110"/>
  <c r="BI106"/>
  <c r="BH106"/>
  <c r="BG106"/>
  <c r="BF106"/>
  <c r="T106"/>
  <c r="R106"/>
  <c r="P106"/>
  <c r="BI97"/>
  <c r="BH97"/>
  <c r="BG97"/>
  <c r="BF97"/>
  <c r="T97"/>
  <c r="R97"/>
  <c r="P97"/>
  <c r="BI95"/>
  <c r="BH95"/>
  <c r="BG95"/>
  <c r="BF95"/>
  <c r="T95"/>
  <c r="R95"/>
  <c r="P95"/>
  <c r="J89"/>
  <c r="J88"/>
  <c r="F88"/>
  <c r="F86"/>
  <c r="E84"/>
  <c r="J55"/>
  <c r="J54"/>
  <c r="F54"/>
  <c r="F52"/>
  <c r="E50"/>
  <c r="J18"/>
  <c r="E18"/>
  <c r="F89"/>
  <c r="J17"/>
  <c r="J12"/>
  <c r="J86"/>
  <c r="E7"/>
  <c r="E82"/>
  <c i="1" r="L50"/>
  <c r="AM50"/>
  <c r="AM49"/>
  <c r="L49"/>
  <c r="AM47"/>
  <c r="L47"/>
  <c r="L45"/>
  <c r="L44"/>
  <c i="2" r="J391"/>
  <c r="BK370"/>
  <c r="BK358"/>
  <c r="J350"/>
  <c r="J338"/>
  <c r="BK325"/>
  <c r="BK321"/>
  <c r="J314"/>
  <c r="J309"/>
  <c r="BK278"/>
  <c r="BK263"/>
  <c r="BK248"/>
  <c r="BK196"/>
  <c r="J188"/>
  <c r="J134"/>
  <c i="3" r="BK221"/>
  <c r="J201"/>
  <c r="J187"/>
  <c r="J161"/>
  <c r="BK192"/>
  <c r="J184"/>
  <c r="BK195"/>
  <c r="J156"/>
  <c r="BK191"/>
  <c r="BK181"/>
  <c r="J221"/>
  <c r="J109"/>
  <c r="J179"/>
  <c r="J99"/>
  <c i="4" r="BK137"/>
  <c r="BK110"/>
  <c r="BK142"/>
  <c r="J137"/>
  <c r="J148"/>
  <c r="J142"/>
  <c r="BK105"/>
  <c i="5" r="BK140"/>
  <c r="J91"/>
  <c r="BK101"/>
  <c r="BK130"/>
  <c r="J116"/>
  <c r="J96"/>
  <c i="6" r="BK100"/>
  <c r="J170"/>
  <c r="BK185"/>
  <c r="J151"/>
  <c r="J173"/>
  <c r="BK178"/>
  <c i="7" r="BK97"/>
  <c r="BK86"/>
  <c i="2" r="F36"/>
  <c r="BK291"/>
  <c r="BK257"/>
  <c r="BK237"/>
  <c r="BK192"/>
  <c r="BK143"/>
  <c r="J106"/>
  <c i="3" r="J202"/>
  <c r="BK166"/>
  <c r="BK218"/>
  <c r="J186"/>
  <c r="BK122"/>
  <c r="J214"/>
  <c r="J195"/>
  <c r="BK137"/>
  <c r="J192"/>
  <c r="BK194"/>
  <c r="BK202"/>
  <c i="4" r="BK148"/>
  <c r="J133"/>
  <c r="J126"/>
  <c r="BK116"/>
  <c r="J123"/>
  <c r="J116"/>
  <c r="BK95"/>
  <c r="J99"/>
  <c i="5" r="BK107"/>
  <c r="J122"/>
  <c r="BK126"/>
  <c r="BK124"/>
  <c i="6" r="BK174"/>
  <c r="BK162"/>
  <c r="BK181"/>
  <c r="J140"/>
  <c r="BK110"/>
  <c r="BK136"/>
  <c r="BK133"/>
  <c i="7" r="J95"/>
  <c i="2" r="J34"/>
  <c r="BK261"/>
  <c r="J248"/>
  <c r="BK235"/>
  <c r="J192"/>
  <c r="BK138"/>
  <c r="J125"/>
  <c r="BK97"/>
  <c i="3" r="BK198"/>
  <c r="BK175"/>
  <c r="BK200"/>
  <c r="J166"/>
  <c r="BK99"/>
  <c r="BK100"/>
  <c r="BK151"/>
  <c r="BK208"/>
  <c r="BK197"/>
  <c r="J191"/>
  <c r="BK109"/>
  <c i="4" r="BK123"/>
  <c r="J91"/>
  <c r="J145"/>
  <c r="BK133"/>
  <c r="J108"/>
  <c r="J118"/>
  <c r="BK97"/>
  <c i="5" r="BK111"/>
  <c r="BK96"/>
  <c r="J133"/>
  <c r="J145"/>
  <c r="J140"/>
  <c i="6" r="BK159"/>
  <c r="J185"/>
  <c r="BK111"/>
  <c r="J178"/>
  <c r="J157"/>
  <c r="J181"/>
  <c r="J136"/>
  <c i="7" r="BK95"/>
  <c r="J86"/>
  <c i="2" r="F34"/>
  <c r="J295"/>
  <c r="J267"/>
  <c r="J257"/>
  <c r="J196"/>
  <c r="BK150"/>
  <c r="BK106"/>
  <c r="BK95"/>
  <c i="3" r="BK215"/>
  <c r="BK184"/>
  <c r="BK95"/>
  <c r="J190"/>
  <c r="J151"/>
  <c r="BK228"/>
  <c r="J194"/>
  <c r="J185"/>
  <c r="J215"/>
  <c r="BK199"/>
  <c r="BK190"/>
  <c r="J198"/>
  <c r="J100"/>
  <c i="4" r="J97"/>
  <c r="BK101"/>
  <c r="J110"/>
  <c r="BK118"/>
  <c r="J96"/>
  <c r="BK152"/>
  <c i="5" r="J130"/>
  <c r="J124"/>
  <c r="BK119"/>
  <c r="J95"/>
  <c r="BK91"/>
  <c r="J107"/>
  <c i="6" r="BK161"/>
  <c r="J91"/>
  <c r="BK152"/>
  <c r="J161"/>
  <c r="BK164"/>
  <c r="BK153"/>
  <c r="BK166"/>
  <c i="7" r="J89"/>
  <c i="2" r="BK471"/>
  <c r="J467"/>
  <c r="J464"/>
  <c r="BK457"/>
  <c r="J453"/>
  <c r="BK446"/>
  <c r="BK442"/>
  <c r="BK436"/>
  <c r="BK434"/>
  <c r="BK430"/>
  <c r="J428"/>
  <c r="J426"/>
  <c r="J423"/>
  <c r="J417"/>
  <c r="J415"/>
  <c r="J414"/>
  <c r="BK410"/>
  <c r="J408"/>
  <c r="J406"/>
  <c r="BK399"/>
  <c r="J397"/>
  <c r="BK393"/>
  <c r="J393"/>
  <c r="J389"/>
  <c r="J375"/>
  <c r="J365"/>
  <c r="J358"/>
  <c r="J355"/>
  <c r="J343"/>
  <c r="BK329"/>
  <c r="BK324"/>
  <c r="BK318"/>
  <c r="BK296"/>
  <c r="BK295"/>
  <c r="J282"/>
  <c r="J271"/>
  <c r="J261"/>
  <c r="J251"/>
  <c r="BK188"/>
  <c r="J138"/>
  <c r="BK110"/>
  <c r="F35"/>
  <c i="5" r="BK105"/>
  <c r="BK133"/>
  <c r="BK99"/>
  <c i="6" r="BK140"/>
  <c r="BK173"/>
  <c r="J120"/>
  <c r="J156"/>
  <c r="J164"/>
  <c r="BK151"/>
  <c r="J153"/>
  <c i="7" r="J92"/>
  <c i="2" r="BK467"/>
  <c r="BK460"/>
  <c r="J457"/>
  <c r="J451"/>
  <c r="J442"/>
  <c r="BK438"/>
  <c r="J438"/>
  <c r="J430"/>
  <c r="BK426"/>
  <c r="BK422"/>
  <c r="BK418"/>
  <c r="BK417"/>
  <c r="BK415"/>
  <c r="BK412"/>
  <c r="J410"/>
  <c r="BK406"/>
  <c r="J404"/>
  <c r="J401"/>
  <c r="BK397"/>
  <c r="BK391"/>
  <c r="BK388"/>
  <c r="BK375"/>
  <c r="BK372"/>
  <c r="BK368"/>
  <c r="BK365"/>
  <c r="J363"/>
  <c r="BK350"/>
  <c r="BK343"/>
  <c r="BK332"/>
  <c r="J329"/>
  <c r="J324"/>
  <c r="J318"/>
  <c r="J296"/>
  <c r="J291"/>
  <c r="J278"/>
  <c r="J263"/>
  <c r="BK251"/>
  <c r="J237"/>
  <c r="BK134"/>
  <c r="J110"/>
  <c i="1" r="AS54"/>
  <c i="3" r="J105"/>
  <c r="J176"/>
  <c r="J224"/>
  <c r="BK179"/>
  <c r="J208"/>
  <c r="J122"/>
  <c r="J181"/>
  <c r="BK188"/>
  <c r="BK187"/>
  <c r="BK161"/>
  <c i="4" r="J157"/>
  <c r="BK99"/>
  <c r="J130"/>
  <c r="J114"/>
  <c r="BK108"/>
  <c r="BK157"/>
  <c r="BK112"/>
  <c i="5" r="BK136"/>
  <c r="J109"/>
  <c r="J111"/>
  <c r="BK122"/>
  <c r="J99"/>
  <c r="J105"/>
  <c i="6" r="J172"/>
  <c r="BK148"/>
  <c r="J166"/>
  <c r="BK156"/>
  <c r="J159"/>
  <c r="J174"/>
  <c r="J110"/>
  <c i="7" r="J97"/>
  <c i="2" r="J471"/>
  <c r="BK464"/>
  <c r="J460"/>
  <c r="BK453"/>
  <c r="BK451"/>
  <c r="J446"/>
  <c r="J436"/>
  <c r="J434"/>
  <c r="BK428"/>
  <c r="BK423"/>
  <c r="J422"/>
  <c r="J418"/>
  <c r="BK414"/>
  <c r="J412"/>
  <c r="BK408"/>
  <c r="BK404"/>
  <c r="BK401"/>
  <c r="J399"/>
  <c r="BK389"/>
  <c r="J388"/>
  <c r="J372"/>
  <c r="J370"/>
  <c r="J368"/>
  <c r="BK363"/>
  <c r="BK355"/>
  <c r="BK338"/>
  <c r="J332"/>
  <c r="J325"/>
  <c r="J321"/>
  <c r="BK314"/>
  <c r="BK309"/>
  <c r="BK282"/>
  <c r="BK267"/>
  <c r="J259"/>
  <c r="BK239"/>
  <c r="J235"/>
  <c r="J150"/>
  <c r="J97"/>
  <c i="3" r="BK214"/>
  <c r="J197"/>
  <c r="BK186"/>
  <c r="BK201"/>
  <c r="BK104"/>
  <c r="J199"/>
  <c r="J175"/>
  <c r="BK224"/>
  <c r="J104"/>
  <c r="J107"/>
  <c r="BK176"/>
  <c r="J95"/>
  <c i="4" r="BK130"/>
  <c r="J105"/>
  <c r="BK96"/>
  <c r="BK91"/>
  <c r="J101"/>
  <c r="J120"/>
  <c i="5" r="BK145"/>
  <c r="J119"/>
  <c r="J126"/>
  <c r="J114"/>
  <c r="BK95"/>
  <c r="J101"/>
  <c i="6" r="J111"/>
  <c r="BK120"/>
  <c r="BK170"/>
  <c r="J100"/>
  <c r="J133"/>
  <c r="J152"/>
  <c r="BK157"/>
  <c i="7" r="BK92"/>
  <c i="2" r="F37"/>
  <c r="BK271"/>
  <c r="BK259"/>
  <c r="J239"/>
  <c r="J143"/>
  <c r="BK125"/>
  <c r="J95"/>
  <c i="3" r="J188"/>
  <c r="J137"/>
  <c r="BK185"/>
  <c r="BK107"/>
  <c r="J200"/>
  <c r="J228"/>
  <c r="J218"/>
  <c r="BK105"/>
  <c r="J193"/>
  <c r="BK193"/>
  <c r="BK156"/>
  <c i="4" r="J152"/>
  <c r="J95"/>
  <c r="BK126"/>
  <c r="BK120"/>
  <c r="J112"/>
  <c r="BK145"/>
  <c r="BK114"/>
  <c i="5" r="BK97"/>
  <c r="J136"/>
  <c r="J97"/>
  <c r="BK109"/>
  <c r="BK116"/>
  <c r="BK114"/>
  <c i="6" r="J169"/>
  <c r="BK169"/>
  <c r="BK91"/>
  <c r="J162"/>
  <c r="J148"/>
  <c r="BK172"/>
  <c i="7" r="BK89"/>
  <c i="2" l="1" r="P262"/>
  <c r="BK374"/>
  <c r="J374"/>
  <c r="J65"/>
  <c r="BK425"/>
  <c r="J425"/>
  <c r="J67"/>
  <c r="P450"/>
  <c i="3" r="T94"/>
  <c r="BK183"/>
  <c r="J183"/>
  <c r="J67"/>
  <c r="P196"/>
  <c i="4" r="T104"/>
  <c r="T103"/>
  <c r="R151"/>
  <c i="5" r="BK94"/>
  <c r="J94"/>
  <c r="J63"/>
  <c r="BK129"/>
  <c i="6" r="R163"/>
  <c r="R177"/>
  <c r="R176"/>
  <c i="2" r="BK262"/>
  <c r="J262"/>
  <c r="J62"/>
  <c r="T374"/>
  <c r="T425"/>
  <c i="3" r="P183"/>
  <c r="P189"/>
  <c r="T217"/>
  <c r="T216"/>
  <c i="4" r="R94"/>
  <c r="R93"/>
  <c r="R141"/>
  <c r="R140"/>
  <c i="5" r="P104"/>
  <c r="P103"/>
  <c r="P139"/>
  <c i="6" r="BK90"/>
  <c r="J90"/>
  <c r="J61"/>
  <c r="P147"/>
  <c r="P168"/>
  <c i="2" r="R94"/>
  <c r="R313"/>
  <c r="P362"/>
  <c r="BK403"/>
  <c r="J403"/>
  <c r="J66"/>
  <c r="R450"/>
  <c r="T463"/>
  <c r="T462"/>
  <c i="3" r="P94"/>
  <c r="BK165"/>
  <c r="J165"/>
  <c r="J65"/>
  <c r="P178"/>
  <c r="T196"/>
  <c i="4" r="P94"/>
  <c r="P93"/>
  <c r="P141"/>
  <c i="5" r="T94"/>
  <c r="T93"/>
  <c r="BK139"/>
  <c r="J139"/>
  <c r="J68"/>
  <c i="6" r="BK147"/>
  <c r="J147"/>
  <c r="J63"/>
  <c r="T163"/>
  <c r="T177"/>
  <c r="T176"/>
  <c i="2" r="P94"/>
  <c r="P313"/>
  <c r="R362"/>
  <c r="T403"/>
  <c i="3" r="R165"/>
  <c r="T178"/>
  <c r="BK189"/>
  <c r="J189"/>
  <c r="J68"/>
  <c r="BK217"/>
  <c r="J217"/>
  <c r="J71"/>
  <c i="4" r="T94"/>
  <c r="T93"/>
  <c r="T141"/>
  <c i="5" r="T104"/>
  <c r="T103"/>
  <c r="T139"/>
  <c i="6" r="T90"/>
  <c r="R147"/>
  <c r="T168"/>
  <c i="2" r="R262"/>
  <c r="P374"/>
  <c r="P425"/>
  <c i="3" r="BK94"/>
  <c r="J94"/>
  <c r="J61"/>
  <c r="T165"/>
  <c r="R183"/>
  <c r="R196"/>
  <c i="4" r="BK94"/>
  <c r="J94"/>
  <c r="J63"/>
  <c r="BK141"/>
  <c i="5" r="BK104"/>
  <c r="J104"/>
  <c r="J65"/>
  <c r="T129"/>
  <c r="T128"/>
  <c i="6" r="R90"/>
  <c r="R89"/>
  <c r="R88"/>
  <c r="T147"/>
  <c r="R168"/>
  <c i="7" r="P91"/>
  <c r="P84"/>
  <c r="P83"/>
  <c i="1" r="AU60"/>
  <c i="2" r="T94"/>
  <c r="BK313"/>
  <c r="J313"/>
  <c r="J63"/>
  <c r="BK362"/>
  <c r="J362"/>
  <c r="J64"/>
  <c r="P403"/>
  <c r="BK450"/>
  <c r="J450"/>
  <c r="J68"/>
  <c r="BK463"/>
  <c r="J463"/>
  <c r="J71"/>
  <c i="3" r="P165"/>
  <c r="R178"/>
  <c r="T189"/>
  <c r="P217"/>
  <c r="P216"/>
  <c i="4" r="BK104"/>
  <c r="BK103"/>
  <c r="J103"/>
  <c r="J64"/>
  <c r="T151"/>
  <c i="5" r="R104"/>
  <c r="R103"/>
  <c r="R139"/>
  <c i="6" r="BK168"/>
  <c r="J168"/>
  <c r="J65"/>
  <c i="7" r="BK91"/>
  <c r="J91"/>
  <c r="J63"/>
  <c i="2" r="T262"/>
  <c r="R374"/>
  <c r="R425"/>
  <c r="R463"/>
  <c r="R462"/>
  <c i="3" r="BK178"/>
  <c r="J178"/>
  <c r="J66"/>
  <c r="BK196"/>
  <c r="J196"/>
  <c r="J69"/>
  <c i="4" r="R104"/>
  <c r="R103"/>
  <c r="R88"/>
  <c r="P151"/>
  <c i="5" r="R94"/>
  <c r="R93"/>
  <c r="R88"/>
  <c r="R129"/>
  <c r="R128"/>
  <c i="6" r="P90"/>
  <c r="BK163"/>
  <c r="J163"/>
  <c r="J64"/>
  <c r="P177"/>
  <c r="P176"/>
  <c i="7" r="R91"/>
  <c r="R84"/>
  <c r="R83"/>
  <c i="2" r="BK94"/>
  <c r="J94"/>
  <c r="J61"/>
  <c r="T313"/>
  <c r="T362"/>
  <c r="R403"/>
  <c r="T450"/>
  <c r="P463"/>
  <c r="P462"/>
  <c i="3" r="R94"/>
  <c r="R93"/>
  <c r="R92"/>
  <c r="T183"/>
  <c r="R189"/>
  <c r="R217"/>
  <c r="R216"/>
  <c i="4" r="P104"/>
  <c r="P103"/>
  <c r="BK151"/>
  <c r="J151"/>
  <c r="J68"/>
  <c i="5" r="P94"/>
  <c r="P93"/>
  <c r="P129"/>
  <c r="P128"/>
  <c i="6" r="P163"/>
  <c r="BK177"/>
  <c r="J177"/>
  <c r="J67"/>
  <c i="7" r="T91"/>
  <c r="T84"/>
  <c r="T83"/>
  <c i="3" r="BK155"/>
  <c r="J155"/>
  <c r="J63"/>
  <c r="BK160"/>
  <c r="J160"/>
  <c r="J64"/>
  <c i="5" r="BK90"/>
  <c r="J90"/>
  <c r="J61"/>
  <c i="6" r="BK135"/>
  <c r="J135"/>
  <c r="J62"/>
  <c i="3" r="BK227"/>
  <c r="J227"/>
  <c r="J72"/>
  <c i="2" r="BK459"/>
  <c r="J459"/>
  <c r="J69"/>
  <c i="7" r="BK85"/>
  <c r="J85"/>
  <c r="J61"/>
  <c r="BK88"/>
  <c r="J88"/>
  <c r="J62"/>
  <c i="4" r="BK90"/>
  <c r="BK89"/>
  <c r="J89"/>
  <c r="J60"/>
  <c i="2" r="BK470"/>
  <c r="J470"/>
  <c r="J72"/>
  <c i="3" r="BK150"/>
  <c r="J150"/>
  <c r="J62"/>
  <c i="6" r="BK184"/>
  <c r="J184"/>
  <c r="J68"/>
  <c r="BK89"/>
  <c r="J89"/>
  <c r="J60"/>
  <c i="7" r="BE97"/>
  <c i="6" r="BK176"/>
  <c r="J176"/>
  <c r="J66"/>
  <c i="7" r="J52"/>
  <c r="E73"/>
  <c r="BE95"/>
  <c r="F55"/>
  <c r="BE89"/>
  <c r="BE86"/>
  <c r="BE92"/>
  <c i="5" r="BK89"/>
  <c i="6" r="E48"/>
  <c r="BE172"/>
  <c r="J52"/>
  <c r="F85"/>
  <c r="BE136"/>
  <c r="BE166"/>
  <c r="BE170"/>
  <c i="5" r="BK93"/>
  <c r="J93"/>
  <c r="J62"/>
  <c r="J129"/>
  <c r="J67"/>
  <c i="6" r="BE161"/>
  <c r="BE173"/>
  <c r="BE91"/>
  <c r="BE120"/>
  <c r="BE140"/>
  <c r="BE152"/>
  <c r="BE169"/>
  <c r="BE111"/>
  <c r="BE133"/>
  <c r="BE178"/>
  <c r="BE100"/>
  <c r="BE148"/>
  <c r="BE162"/>
  <c r="BE181"/>
  <c i="5" r="BK103"/>
  <c r="J103"/>
  <c r="J64"/>
  <c i="6" r="BE110"/>
  <c r="BE156"/>
  <c r="BE157"/>
  <c r="BE159"/>
  <c r="BE174"/>
  <c r="BE151"/>
  <c r="BE153"/>
  <c r="BE164"/>
  <c r="BE185"/>
  <c i="4" r="J141"/>
  <c r="J67"/>
  <c i="5" r="BE91"/>
  <c r="BE126"/>
  <c r="F85"/>
  <c i="4" r="BK93"/>
  <c r="J93"/>
  <c r="J62"/>
  <c r="J104"/>
  <c r="J65"/>
  <c i="5" r="BE105"/>
  <c r="BE111"/>
  <c r="BE116"/>
  <c r="BE145"/>
  <c i="4" r="J90"/>
  <c r="J61"/>
  <c i="5" r="J82"/>
  <c r="BE109"/>
  <c r="BE140"/>
  <c r="E48"/>
  <c r="BE99"/>
  <c r="BE130"/>
  <c r="BE136"/>
  <c r="BE114"/>
  <c r="BE122"/>
  <c r="BE95"/>
  <c r="BE97"/>
  <c r="BE96"/>
  <c r="BE101"/>
  <c r="BE107"/>
  <c r="BE119"/>
  <c r="BE124"/>
  <c r="BE133"/>
  <c i="4" r="J82"/>
  <c r="BE95"/>
  <c r="BE126"/>
  <c r="BE130"/>
  <c r="BE148"/>
  <c r="BE157"/>
  <c i="3" r="BK216"/>
  <c r="J216"/>
  <c r="J70"/>
  <c i="4" r="E48"/>
  <c r="F85"/>
  <c r="BE108"/>
  <c r="BE110"/>
  <c r="BE123"/>
  <c i="3" r="BK93"/>
  <c r="J93"/>
  <c r="J60"/>
  <c i="4" r="BE99"/>
  <c r="BE101"/>
  <c r="BE137"/>
  <c r="BE91"/>
  <c r="BE120"/>
  <c r="BE133"/>
  <c r="BE105"/>
  <c r="BE112"/>
  <c r="BE114"/>
  <c r="BE152"/>
  <c r="BE96"/>
  <c r="BE97"/>
  <c r="BE142"/>
  <c r="BE145"/>
  <c r="BE116"/>
  <c r="BE118"/>
  <c i="3" r="J52"/>
  <c r="BE105"/>
  <c r="BE107"/>
  <c r="BE151"/>
  <c r="BE184"/>
  <c r="BE186"/>
  <c r="BE194"/>
  <c r="BE192"/>
  <c r="BE195"/>
  <c r="BE200"/>
  <c i="2" r="BK93"/>
  <c r="J93"/>
  <c r="J60"/>
  <c i="3" r="E48"/>
  <c r="BE187"/>
  <c r="BE188"/>
  <c r="BE197"/>
  <c r="BE214"/>
  <c i="2" r="BK462"/>
  <c r="J462"/>
  <c r="J70"/>
  <c i="3" r="BE179"/>
  <c r="BE193"/>
  <c r="BE201"/>
  <c r="BE202"/>
  <c r="BE218"/>
  <c r="BE221"/>
  <c r="BE224"/>
  <c r="BE228"/>
  <c r="F89"/>
  <c r="BE95"/>
  <c r="BE99"/>
  <c r="BE166"/>
  <c r="BE176"/>
  <c r="BE181"/>
  <c r="BE185"/>
  <c r="BE190"/>
  <c r="BE191"/>
  <c r="BE208"/>
  <c r="BE100"/>
  <c r="BE109"/>
  <c r="BE137"/>
  <c r="BE161"/>
  <c r="BE175"/>
  <c r="BE198"/>
  <c r="BE199"/>
  <c r="BE215"/>
  <c r="BE104"/>
  <c r="BE122"/>
  <c r="BE156"/>
  <c i="2" r="E48"/>
  <c r="J52"/>
  <c r="F55"/>
  <c r="BE95"/>
  <c r="BE97"/>
  <c r="BE106"/>
  <c r="BE110"/>
  <c r="BE125"/>
  <c r="BE134"/>
  <c r="BE138"/>
  <c r="BE143"/>
  <c r="BE150"/>
  <c r="BE188"/>
  <c r="BE192"/>
  <c r="BE196"/>
  <c r="BE235"/>
  <c r="BE237"/>
  <c r="BE239"/>
  <c r="BE248"/>
  <c r="BE251"/>
  <c r="BE257"/>
  <c r="BE259"/>
  <c r="BE261"/>
  <c r="BE263"/>
  <c r="BE267"/>
  <c r="BE271"/>
  <c r="BE278"/>
  <c r="BE282"/>
  <c r="BE291"/>
  <c r="BE295"/>
  <c r="BE296"/>
  <c r="BE309"/>
  <c r="BE314"/>
  <c r="BE318"/>
  <c r="BE321"/>
  <c r="BE324"/>
  <c r="BE325"/>
  <c r="BE329"/>
  <c r="BE332"/>
  <c r="BE338"/>
  <c r="BE343"/>
  <c r="BE350"/>
  <c r="BE355"/>
  <c r="BE358"/>
  <c r="BE363"/>
  <c r="BE365"/>
  <c r="BE368"/>
  <c r="BE370"/>
  <c r="BE372"/>
  <c r="BE375"/>
  <c r="BE388"/>
  <c r="BE389"/>
  <c r="BE391"/>
  <c r="BE393"/>
  <c r="BE397"/>
  <c r="BE399"/>
  <c r="BE401"/>
  <c r="BE404"/>
  <c r="BE406"/>
  <c r="BE408"/>
  <c r="BE410"/>
  <c r="BE412"/>
  <c r="BE414"/>
  <c r="BE415"/>
  <c r="BE417"/>
  <c r="BE418"/>
  <c r="BE422"/>
  <c r="BE423"/>
  <c r="BE426"/>
  <c r="BE428"/>
  <c r="BE430"/>
  <c r="BE434"/>
  <c r="BE436"/>
  <c r="BE438"/>
  <c r="BE442"/>
  <c r="BE446"/>
  <c r="BE451"/>
  <c r="BE453"/>
  <c r="BE457"/>
  <c r="BE460"/>
  <c r="BE464"/>
  <c r="BE467"/>
  <c r="BE471"/>
  <c i="1" r="BB55"/>
  <c r="BA55"/>
  <c r="BC55"/>
  <c r="AW55"/>
  <c r="BD55"/>
  <c i="3" r="F35"/>
  <c i="1" r="BB56"/>
  <c i="5" r="F35"/>
  <c i="1" r="BB58"/>
  <c i="7" r="F36"/>
  <c i="1" r="BC60"/>
  <c i="7" r="F35"/>
  <c i="1" r="BB60"/>
  <c i="3" r="F36"/>
  <c i="1" r="BC56"/>
  <c i="6" r="J34"/>
  <c i="1" r="AW59"/>
  <c i="4" r="F36"/>
  <c i="1" r="BC57"/>
  <c i="5" r="F34"/>
  <c i="1" r="BA58"/>
  <c i="6" r="F35"/>
  <c i="1" r="BB59"/>
  <c i="4" r="J34"/>
  <c i="1" r="AW57"/>
  <c i="4" r="F35"/>
  <c i="1" r="BB57"/>
  <c i="6" r="F36"/>
  <c i="1" r="BC59"/>
  <c i="3" r="J34"/>
  <c i="1" r="AW56"/>
  <c i="5" r="J34"/>
  <c i="1" r="AW58"/>
  <c i="6" r="F34"/>
  <c i="1" r="BA59"/>
  <c i="4" r="F34"/>
  <c i="1" r="BA57"/>
  <c i="4" r="F37"/>
  <c i="1" r="BD57"/>
  <c i="6" r="F37"/>
  <c i="1" r="BD59"/>
  <c i="3" r="F34"/>
  <c i="1" r="BA56"/>
  <c i="5" r="F37"/>
  <c i="1" r="BD58"/>
  <c i="7" r="F37"/>
  <c i="1" r="BD60"/>
  <c i="3" r="F37"/>
  <c i="1" r="BD56"/>
  <c i="5" r="F36"/>
  <c i="1" r="BC58"/>
  <c i="7" r="J34"/>
  <c i="1" r="AW60"/>
  <c i="7" r="F34"/>
  <c i="1" r="BA60"/>
  <c i="2" l="1" r="R93"/>
  <c r="R92"/>
  <c i="4" r="BK140"/>
  <c r="J140"/>
  <c r="J66"/>
  <c r="T140"/>
  <c i="6" r="P89"/>
  <c r="P88"/>
  <c i="1" r="AU59"/>
  <c i="5" r="P88"/>
  <c i="1" r="AU58"/>
  <c i="2" r="T93"/>
  <c r="T92"/>
  <c i="3" r="P93"/>
  <c r="P92"/>
  <c i="1" r="AU56"/>
  <c i="6" r="T89"/>
  <c r="T88"/>
  <c i="4" r="T88"/>
  <c i="5" r="T88"/>
  <c i="3" r="T93"/>
  <c r="T92"/>
  <c i="2" r="P93"/>
  <c r="P92"/>
  <c i="1" r="AU55"/>
  <c i="4" r="P140"/>
  <c r="P88"/>
  <c i="1" r="AU57"/>
  <c i="5" r="BK128"/>
  <c r="J128"/>
  <c r="J66"/>
  <c i="7" r="BK84"/>
  <c r="J84"/>
  <c r="J60"/>
  <c i="6" r="BK88"/>
  <c r="J88"/>
  <c r="J59"/>
  <c i="5" r="BK88"/>
  <c r="J88"/>
  <c r="J59"/>
  <c r="J89"/>
  <c r="J60"/>
  <c i="3" r="BK92"/>
  <c r="J92"/>
  <c i="2" r="BK92"/>
  <c r="J92"/>
  <c r="J59"/>
  <c i="4" r="F33"/>
  <c i="1" r="AZ57"/>
  <c i="6" r="J33"/>
  <c i="1" r="AV59"/>
  <c r="AT59"/>
  <c i="3" r="J33"/>
  <c i="1" r="AV56"/>
  <c r="AT56"/>
  <c r="BD54"/>
  <c r="W33"/>
  <c i="3" r="F33"/>
  <c i="1" r="AZ56"/>
  <c r="BC54"/>
  <c r="W32"/>
  <c i="2" r="F33"/>
  <c i="1" r="AZ55"/>
  <c i="2" r="J33"/>
  <c i="1" r="AV55"/>
  <c r="AT55"/>
  <c i="4" r="J33"/>
  <c i="1" r="AV57"/>
  <c r="AT57"/>
  <c i="6" r="F33"/>
  <c i="1" r="AZ59"/>
  <c i="5" r="F33"/>
  <c i="1" r="AZ58"/>
  <c i="7" r="F33"/>
  <c i="1" r="AZ60"/>
  <c r="BB54"/>
  <c r="W31"/>
  <c i="5" r="J33"/>
  <c i="1" r="AV58"/>
  <c r="AT58"/>
  <c i="7" r="J33"/>
  <c i="1" r="AV60"/>
  <c r="AT60"/>
  <c r="BA54"/>
  <c r="W30"/>
  <c i="3" r="J30"/>
  <c i="1" r="AG56"/>
  <c i="7" l="1" r="BK83"/>
  <c r="J83"/>
  <c r="J59"/>
  <c i="4" r="BK88"/>
  <c r="J88"/>
  <c r="J59"/>
  <c i="1" r="AN56"/>
  <c i="3" r="J59"/>
  <c r="J39"/>
  <c i="1" r="AU54"/>
  <c i="6" r="J30"/>
  <c i="1" r="AG59"/>
  <c r="AN59"/>
  <c r="AZ54"/>
  <c r="W29"/>
  <c i="2" r="J30"/>
  <c i="1" r="AG55"/>
  <c r="AY54"/>
  <c i="5" r="J30"/>
  <c i="1" r="AG58"/>
  <c r="AN58"/>
  <c r="AX54"/>
  <c r="AW54"/>
  <c r="AK30"/>
  <c i="6" l="1" r="J39"/>
  <c i="5" r="J39"/>
  <c i="2" r="J39"/>
  <c i="1" r="AN55"/>
  <c i="7" r="J30"/>
  <c i="1" r="AG60"/>
  <c i="4" r="J30"/>
  <c i="1" r="AG57"/>
  <c r="AN57"/>
  <c r="AV54"/>
  <c r="AK29"/>
  <c i="7" l="1" r="J39"/>
  <c i="4" r="J39"/>
  <c i="1" r="AN60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<sst xmlns="http://schemas.openxmlformats.org/spreadsheetml/2006/main">
  <si>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</si>
  <si>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</si>
  <si>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</si>
  <si>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</si>
  <si>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</si>
  <si>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{20a5adb3-73a7-44d6-8417-cfba78ffcfd7}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</si>
  <si>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</si>
  <si>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</si>
  <si>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</si>
  <si>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</si>
  <si>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</si>
  <si>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</si>
  <si>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</si>
  <si>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</si>
  <si>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J230815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</si>
  <si>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</si>
  <si>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</si>
  <si>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Nová travnatá tréninková plocha fotbalistů, Bruntál</t>
  </si>
  <si>
    <t>KSO:</t>
  </si>
  <si>
    <t/>
  </si>
  <si>
    <t>CC-CZ:</t>
  </si>
  <si>
    <t>Místo:</t>
  </si>
  <si>
    <t>Sportovní areál Bruntál P.P.Č. 3621/3, 3621/76, 36</t>
  </si>
  <si>
    <t>Datum:</t>
  </si>
  <si>
    <t>17. 8. 2023</t>
  </si>
  <si>
    <t>Zadavatel:</t>
  </si>
  <si>
    <t>IČ:</t>
  </si>
  <si>
    <t>Město Bruntál</t>
  </si>
  <si>
    <t>DIČ:</t>
  </si>
  <si>
    <t>Uchazeč:</t>
  </si>
  <si>
    <t>Vyplň údaj</t>
  </si>
  <si>
    <t>Projektant:</t>
  </si>
  <si>
    <t>David Müller DiS</t>
  </si>
  <si>
    <t>True</t>
  </si>
  <si>
    <t>Zpracovatel:</t>
  </si>
  <si>
    <t>David Müller DiS.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</si>
  <si>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</si>
  <si>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</si>
  <si>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</si>
  <si>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</si>
  <si>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</si>
  <si>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</si>
  <si>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</si>
  <si>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</si>
  <si>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</si>
  <si>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</si>
  <si>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</si>
  <si>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</si>
  <si>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</si>
  <si>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</si>
  <si>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</si>
  <si>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</si>
  <si>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</si>
  <si>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</si>
  <si>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</si>
  <si>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</si>
  <si>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</si>
  <si>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</si>
  <si>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</si>
  <si>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</si>
  <si>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</si>
  <si>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</si>
  <si>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</si>
  <si>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</si>
  <si>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</si>
  <si>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</si>
  <si>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</si>
  <si>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</si>
  <si>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</si>
  <si>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</si>
  <si>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</si>
  <si>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</si>
  <si>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</si>
  <si>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</si>
  <si>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</si>
  <si>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</si>
  <si>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</si>
  <si>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</si>
  <si>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Nová travnatá tréninková plocha</t>
  </si>
  <si>
    <t>STA</t>
  </si>
  <si>
    <t>1</t>
  </si>
  <si>
    <t>{6104e3cd-8524-4ad9-8790-c9df8b4cc59b}</t>
  </si>
  <si>
    <t>2</t>
  </si>
  <si>
    <t>IO 01</t>
  </si>
  <si>
    <t>Vodní hospodářství (Odvodnění, akumulace, čerpací stanice, závlaha)</t>
  </si>
  <si>
    <t>{9850f086-e5dc-447d-a540-aabac8dd58e9}</t>
  </si>
  <si>
    <t>IO 02a</t>
  </si>
  <si>
    <t>Osvětlení tréninkové plochy (hřiště)</t>
  </si>
  <si>
    <t>{5424a5b1-ea45-4b34-8577-36d19eedadc9}</t>
  </si>
  <si>
    <t>IO 02b</t>
  </si>
  <si>
    <t>Osvětlení manipulační plochy</t>
  </si>
  <si>
    <t>{ec11e182-f98b-49b7-b94e-4bc9fcf90f7e}</t>
  </si>
  <si>
    <t>IO 03</t>
  </si>
  <si>
    <t>Zdroj vody na parcele č. 3621/3</t>
  </si>
  <si>
    <t>{3d68d649-e778-4a29-9de2-9c240dbbb0bc}</t>
  </si>
  <si>
    <t>OST</t>
  </si>
  <si>
    <t>Soupis ostatních vedlejších rozpočtových nákladů</t>
  </si>
  <si>
    <t>{e1b0cf44-36e8-4363-959d-4b8ce9e22f0d}</t>
  </si>
  <si>
    <t>KRYCÍ LIST SOUPISU PRACÍ</t>
  </si>
  <si>
    <t>Objekt:</t>
  </si>
  <si>
    <t>SO 01 - Nová travnatá tréninková plocha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</si>
  <si>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</si>
  <si>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</si>
  <si>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</si>
  <si>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</si>
  <si>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</si>
  <si>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</si>
  <si>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</si>
  <si>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</si>
  <si>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</si>
  <si>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</si>
  <si>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</si>
  <si>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</si>
  <si>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</si>
  <si>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</si>
  <si>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</si>
  <si>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</si>
  <si>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</si>
  <si>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</si>
  <si>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</si>
  <si>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</si>
  <si>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</si>
  <si>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</si>
  <si>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</si>
  <si>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</si>
  <si>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</si>
  <si>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</si>
  <si>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</si>
  <si>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</si>
  <si>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</si>
  <si>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</si>
  <si>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</si>
  <si>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</si>
  <si>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</si>
  <si>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</si>
  <si>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</si>
  <si>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111301111R9</t>
  </si>
  <si>
    <t>Sejmutí drnu KORO frézou tl do 50 mm s přemístěním do 50 m nebo naložením na dopravní prostředek</t>
  </si>
  <si>
    <t>m2</t>
  </si>
  <si>
    <t>4</t>
  </si>
  <si>
    <t>1469405447</t>
  </si>
  <si>
    <t>VV</t>
  </si>
  <si>
    <t>8660</t>
  </si>
  <si>
    <t>122351105</t>
  </si>
  <si>
    <t>Odkopávky a prokopávky nezapažené strojně v hornině třídy těžitelnosti II skupiny 4 přes 500 do 1 000 m3</t>
  </si>
  <si>
    <t>m3</t>
  </si>
  <si>
    <t>CS ÚRS 2023 02</t>
  </si>
  <si>
    <t>-1944410266</t>
  </si>
  <si>
    <t>Online PSC</t>
  </si>
  <si>
    <t>https://podminky.urs.cz/item/CS_URS_2023_02/122351105</t>
  </si>
  <si>
    <t>8660*0,1</t>
  </si>
  <si>
    <t>pláň</t>
  </si>
  <si>
    <t>93*1,2</t>
  </si>
  <si>
    <t>násep</t>
  </si>
  <si>
    <t>330*1,2*0,8</t>
  </si>
  <si>
    <t>80% z konstrukce tribun</t>
  </si>
  <si>
    <t>Součet</t>
  </si>
  <si>
    <t>3</t>
  </si>
  <si>
    <t>129951122</t>
  </si>
  <si>
    <t>Bourání konstrukcí v odkopávkách a prokopávkách strojně s přemístěním suti na hromady na vzdálenost do 20 m nebo s naložením na dopravní prostředek z betonu prostého prokládaného kamenem</t>
  </si>
  <si>
    <t>1497351971</t>
  </si>
  <si>
    <t>https://podminky.urs.cz/item/CS_URS_2023_02/129951122</t>
  </si>
  <si>
    <t>330*1,2*0,2</t>
  </si>
  <si>
    <t>20% z kce tribun</t>
  </si>
  <si>
    <t>131151102</t>
  </si>
  <si>
    <t>Hloubení nezapažených jam a zářezů strojně s urovnáním dna do předepsaného profilu a spádu v hornině třídy těžitelnosti I skupiny 1 a 2 přes 20 do 50 m3</t>
  </si>
  <si>
    <t>875163003</t>
  </si>
  <si>
    <t>https://podminky.urs.cz/item/CS_URS_2023_02/131151102</t>
  </si>
  <si>
    <t>(0,6*0,6*0,9) * 4</t>
  </si>
  <si>
    <t>patky branek</t>
  </si>
  <si>
    <t>(0,4*0,4*0,9) * 4</t>
  </si>
  <si>
    <t>patky napínacích sloupů</t>
  </si>
  <si>
    <t>(0,7*0,7*0,9)*18</t>
  </si>
  <si>
    <t>patky sloupů záchytné konstrukce</t>
  </si>
  <si>
    <t>45*0,3</t>
  </si>
  <si>
    <t>podklad střídaček</t>
  </si>
  <si>
    <t>(2*2*0,8)*4</t>
  </si>
  <si>
    <t>sloupy osvětlení velké</t>
  </si>
  <si>
    <t>(0,6*0,6*0,8)*4</t>
  </si>
  <si>
    <t>sloupy osvětlení malé</t>
  </si>
  <si>
    <t>5</t>
  </si>
  <si>
    <t>132354104</t>
  </si>
  <si>
    <t>Hloubení zapažených rýh šířky do 800 mm strojně s urovnáním dna do předepsaného profilu a spádu v hornině třídy těžitelnosti II skupiny 4 přes 100 m3</t>
  </si>
  <si>
    <t>-2146024275</t>
  </si>
  <si>
    <t>https://podminky.urs.cz/item/CS_URS_2023_02/132354104</t>
  </si>
  <si>
    <t>1387*0,3*0,45</t>
  </si>
  <si>
    <t>svodné dreny</t>
  </si>
  <si>
    <t>83,5*0,45*1</t>
  </si>
  <si>
    <t>hlavní svodný dren</t>
  </si>
  <si>
    <t>173*0,45*1,2</t>
  </si>
  <si>
    <t>svody dešťové vody</t>
  </si>
  <si>
    <t>6</t>
  </si>
  <si>
    <t>1585204480</t>
  </si>
  <si>
    <t>105*0,3*0,65</t>
  </si>
  <si>
    <t>veřejné osvětlení</t>
  </si>
  <si>
    <t>7</t>
  </si>
  <si>
    <t>162706111</t>
  </si>
  <si>
    <t>Vodorovné přemístění výkopku bez naložení, avšak se složením zemin schopných zúrodnění, na vzdálenost přes 5000 do 6000 m</t>
  </si>
  <si>
    <t>-1367205467</t>
  </si>
  <si>
    <t>https://podminky.urs.cz/item/CS_URS_2023_02/162706111</t>
  </si>
  <si>
    <t>8660*0,05</t>
  </si>
  <si>
    <t>travní drn do kompostárny</t>
  </si>
  <si>
    <t>8</t>
  </si>
  <si>
    <t>162706119</t>
  </si>
  <si>
    <t>Vodorovné přemístění výkopku bez naložení, avšak se složením zemin schopných zúrodnění, na vzdálenost Příplatek k ceně za každých dalších i započatých 1000 m</t>
  </si>
  <si>
    <t>-273796022</t>
  </si>
  <si>
    <t>https://podminky.urs.cz/item/CS_URS_2023_02/162706119</t>
  </si>
  <si>
    <t>P</t>
  </si>
  <si>
    <t>Poznámka k položce:_x000d_
4x</t>
  </si>
  <si>
    <t>433*4 'Přepočtené koeficientem množství</t>
  </si>
  <si>
    <t>9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</si>
  <si>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</si>
  <si>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</si>
  <si>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-129796353</t>
  </si>
  <si>
    <t>https://podminky.urs.cz/item/CS_URS_2023_02/162751113</t>
  </si>
  <si>
    <t>stávající náspy</t>
  </si>
  <si>
    <t>330*1,2</t>
  </si>
  <si>
    <t>stávající tribuna</t>
  </si>
  <si>
    <t>37,26</t>
  </si>
  <si>
    <t>patky sloupů branek, záchytů, osvětlení</t>
  </si>
  <si>
    <t>20,47</t>
  </si>
  <si>
    <t>rýha veřejného osvětlení</t>
  </si>
  <si>
    <t>40,5+18+2</t>
  </si>
  <si>
    <t>40,5 asfalt</t>
  </si>
  <si>
    <t>18 ocelový plot</t>
  </si>
  <si>
    <t>2 sloupy</t>
  </si>
  <si>
    <t>Mezisoučet</t>
  </si>
  <si>
    <t>10</t>
  </si>
  <si>
    <t>171151101</t>
  </si>
  <si>
    <t>Hutnění boků násypů z hornin soudržných a sypkých pro jakýkoliv sklon, délku a míru zhutnění svahu</t>
  </si>
  <si>
    <t>-1219387881</t>
  </si>
  <si>
    <t>https://podminky.urs.cz/item/CS_URS_2023_02/171151101</t>
  </si>
  <si>
    <t>hutnění stavební pláně</t>
  </si>
  <si>
    <t>11</t>
  </si>
  <si>
    <t>171151103</t>
  </si>
  <si>
    <t>Uložení sypanin do násypů strojně s rozprostřením sypaniny ve vrstvách a s hrubým urovnáním zhutněných z hornin soudržných jakékoliv třídy těžitelnosti</t>
  </si>
  <si>
    <t>-1208145264</t>
  </si>
  <si>
    <t>https://podminky.urs.cz/item/CS_URS_2023_02/171151103</t>
  </si>
  <si>
    <t>modelace stavební pláně</t>
  </si>
  <si>
    <t>12</t>
  </si>
  <si>
    <t>171201231</t>
  </si>
  <si>
    <t>Poplatek za uložení stavebního odpadu na recyklační skládce (skládkovné) zeminy a kamení zatříděného do Katalogu odpadů pod kódem 17 05 04</t>
  </si>
  <si>
    <t>t</t>
  </si>
  <si>
    <t>1625075938</t>
  </si>
  <si>
    <t>https://podminky.urs.cz/item/CS_URS_2023_02/171201231</t>
  </si>
  <si>
    <t>1001,807*1,8 'Přepočtené koeficientem množství</t>
  </si>
  <si>
    <t>13</t>
  </si>
  <si>
    <t>180404112R12</t>
  </si>
  <si>
    <t>Založení hřišťového trávníku výsevem na vrstvě substrátu</t>
  </si>
  <si>
    <t>-1216470910</t>
  </si>
  <si>
    <t>https://podminky.urs.cz/item/CS_URS_2023_02/180404112R12</t>
  </si>
  <si>
    <t>14</t>
  </si>
  <si>
    <t>M</t>
  </si>
  <si>
    <t>00572440R3</t>
  </si>
  <si>
    <t>osivo směs travní hřištní</t>
  </si>
  <si>
    <t>kg</t>
  </si>
  <si>
    <t>1210049190</t>
  </si>
  <si>
    <t>9432,66699999998*0,03 "Přepočtené koeficientem množství</t>
  </si>
  <si>
    <t>181006112</t>
  </si>
  <si>
    <t>Rozprostření zemin schopných zúrodnění v rovině a ve sklonu do 1:5, tloušťka vrstvy přes 0,10 do 0,15 m</t>
  </si>
  <si>
    <t>-1417766494</t>
  </si>
  <si>
    <t>https://podminky.urs.cz/item/CS_URS_2023_02/181006112</t>
  </si>
  <si>
    <t>7745-190</t>
  </si>
  <si>
    <t>hřiště vegetační vrstva</t>
  </si>
  <si>
    <t>340</t>
  </si>
  <si>
    <t>dorovnání k původnímu terénu</t>
  </si>
  <si>
    <t>7555</t>
  </si>
  <si>
    <t>filtrační vrstva</t>
  </si>
  <si>
    <t>16</t>
  </si>
  <si>
    <t>181006114R2</t>
  </si>
  <si>
    <t>Rozprostření zemin tl vrstvy do 0,3 m schopných zúrodnění v rovině a sklonu do 1:5, včetně dodávky vegetační vrstvy</t>
  </si>
  <si>
    <t>1182974192</t>
  </si>
  <si>
    <t>2*95</t>
  </si>
  <si>
    <t>plocha mezi hřištěm a manipulační plochou</t>
  </si>
  <si>
    <t>17</t>
  </si>
  <si>
    <t>181111111R12</t>
  </si>
  <si>
    <t xml:space="preserve">Plošná úprava terénu - dorovnání podkladu laserem </t>
  </si>
  <si>
    <t>1325700093</t>
  </si>
  <si>
    <t>7895</t>
  </si>
  <si>
    <t>vegetační vrstva</t>
  </si>
  <si>
    <t>18</t>
  </si>
  <si>
    <t>183403113</t>
  </si>
  <si>
    <t>Obdělání půdy frézováním v rovině nebo na svahu do 1:5</t>
  </si>
  <si>
    <t>368620947</t>
  </si>
  <si>
    <t>https://podminky.urs.cz/item/CS_URS_2023_02/183403113</t>
  </si>
  <si>
    <t>19</t>
  </si>
  <si>
    <t>183403114</t>
  </si>
  <si>
    <t>Obdělání půdy kultivátorováním v rovině nebo na svahu do 1:5</t>
  </si>
  <si>
    <t>-1355869412</t>
  </si>
  <si>
    <t>https://podminky.urs.cz/item/CS_URS_2023_02/183403114</t>
  </si>
  <si>
    <t>20</t>
  </si>
  <si>
    <t>18491133R1</t>
  </si>
  <si>
    <t>Štěrbinová drenáž stavební pláně - frézování rýh v osové zdálenosti 255mm o šířce 30mm se sběrem výkopku, vyplněním rýhy kamenivem f=4/8mm včetně likvidace výkopku</t>
  </si>
  <si>
    <t>-240436718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</si>
  <si>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</si>
  <si>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</si>
  <si>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</si>
  <si>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1751139848</t>
  </si>
  <si>
    <t>https://podminky.urs.cz/item/CS_URS_2023_02/211531111</t>
  </si>
  <si>
    <t>1387*0,3*0,25</t>
  </si>
  <si>
    <t>svodné dreny f=11/22</t>
  </si>
  <si>
    <t>22</t>
  </si>
  <si>
    <t>211561111</t>
  </si>
  <si>
    <t>Výplň kamenivem do rýh odvodňovacích žeber nebo trativodů bez zhutnění, s úpravou povrchu výplně kamenivem hrubým drceným frakce 4 až 16 mm</t>
  </si>
  <si>
    <t>1740249683</t>
  </si>
  <si>
    <t>https://podminky.urs.cz/item/CS_URS_2023_02/211561111</t>
  </si>
  <si>
    <t>1387*0,3*0,15</t>
  </si>
  <si>
    <t>svodné dreny f=4/8</t>
  </si>
  <si>
    <t>23</t>
  </si>
  <si>
    <t>211571111</t>
  </si>
  <si>
    <t>Výplň kamenivem do rýh odvodňovacích žeber nebo trativodů bez zhutnění, s úpravou povrchu výplně štěrkopískem tříděným</t>
  </si>
  <si>
    <t>-299900936</t>
  </si>
  <si>
    <t>https://podminky.urs.cz/item/CS_URS_2023_02/211571111</t>
  </si>
  <si>
    <t>83,5*0,45*0,95</t>
  </si>
  <si>
    <t>hlavní svodné dreny</t>
  </si>
  <si>
    <t>173*0,45*1,15</t>
  </si>
  <si>
    <t>svod dešťových vod</t>
  </si>
  <si>
    <t>24</t>
  </si>
  <si>
    <t>211571112</t>
  </si>
  <si>
    <t>Výplň kamenivem do rýh odvodňovacích žeber nebo trativodů bez zhutnění, s úpravou povrchu výplně štěrkopískem netříděným</t>
  </si>
  <si>
    <t>1141087033</t>
  </si>
  <si>
    <t>https://podminky.urs.cz/item/CS_URS_2023_02/211571112</t>
  </si>
  <si>
    <t>105*0,3*0,6</t>
  </si>
  <si>
    <t>zásyp kabelů</t>
  </si>
  <si>
    <t>25</t>
  </si>
  <si>
    <t>212532111</t>
  </si>
  <si>
    <t>Lože pro trativody z kameniva hrubého drceného</t>
  </si>
  <si>
    <t>1792372786</t>
  </si>
  <si>
    <t>https://podminky.urs.cz/item/CS_URS_2023_02/212532111</t>
  </si>
  <si>
    <t>1387*0,3*0,05</t>
  </si>
  <si>
    <t>83,5*0,45*0,05</t>
  </si>
  <si>
    <t>173*0,45*0,05</t>
  </si>
  <si>
    <t>svody dešťových vod</t>
  </si>
  <si>
    <t>26</t>
  </si>
  <si>
    <t>212572111</t>
  </si>
  <si>
    <t>Lože pro trativody ze štěrkopísku tříděného</t>
  </si>
  <si>
    <t>1350870412</t>
  </si>
  <si>
    <t>https://podminky.urs.cz/item/CS_URS_2023_02/212572111</t>
  </si>
  <si>
    <t>105*0,3*0,05</t>
  </si>
  <si>
    <t>podsyp pod kabely</t>
  </si>
  <si>
    <t>27</t>
  </si>
  <si>
    <t>212792211R14</t>
  </si>
  <si>
    <t>Odvodnění svodné dreny- flexibilní plastové potrubí DN 100</t>
  </si>
  <si>
    <t>m</t>
  </si>
  <si>
    <t>2140325000</t>
  </si>
  <si>
    <t>28</t>
  </si>
  <si>
    <t>275311125</t>
  </si>
  <si>
    <t>Základové konstrukce z betonu prostého patky a bloky ve výkopu nebo na hlavách pilot C 16/20</t>
  </si>
  <si>
    <t>1111703946</t>
  </si>
  <si>
    <t>https://podminky.urs.cz/item/CS_URS_2023_02/275311125</t>
  </si>
  <si>
    <t>sloupy zách. kce</t>
  </si>
  <si>
    <t>(2*2*1,05)*4</t>
  </si>
  <si>
    <t>sloupy světel velké</t>
  </si>
  <si>
    <t>(0,6*0,6*1)*4</t>
  </si>
  <si>
    <t>sloupy světel malé</t>
  </si>
  <si>
    <t>29</t>
  </si>
  <si>
    <t>275351111</t>
  </si>
  <si>
    <t>Bednění základových konstrukcí bloků tradiční oboustranné</t>
  </si>
  <si>
    <t>1500301815</t>
  </si>
  <si>
    <t>https://podminky.urs.cz/item/CS_URS_2023_02/275351111</t>
  </si>
  <si>
    <t>8*4</t>
  </si>
  <si>
    <t>patky sloupů světel velké</t>
  </si>
  <si>
    <t>Svislé a kompletní konstrukce</t>
  </si>
  <si>
    <t>30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</si>
  <si>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</si>
  <si>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</si>
  <si>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855777440</t>
  </si>
  <si>
    <t>https://podminky.urs.cz/item/CS_URS_2023_02/321368211</t>
  </si>
  <si>
    <t>(11,8*3,03)*4*0,001</t>
  </si>
  <si>
    <t>patky sloupů velké sítě150x150x6mm</t>
  </si>
  <si>
    <t>31</t>
  </si>
  <si>
    <t>331946001.R</t>
  </si>
  <si>
    <t>Demontáž opěrné ocelové konstrukce dvojice šikmých sloupů, hmotnosti do 15 t</t>
  </si>
  <si>
    <t>kus</t>
  </si>
  <si>
    <t>-562696009</t>
  </si>
  <si>
    <t>sloupy branek 4ks a osvětlení 2ks, včetně odvozu a likvidace šrotu ve sběrně druhotných surovin</t>
  </si>
  <si>
    <t>32</t>
  </si>
  <si>
    <t>348401153R6</t>
  </si>
  <si>
    <t>Dodávka a montáž oplocení z 2D panelů V=1,8m</t>
  </si>
  <si>
    <t>1859046576</t>
  </si>
  <si>
    <t>127,5</t>
  </si>
  <si>
    <t>D+M oplocení V=1,8m, podhr. bet. deska, sloupek 60x60mm á2,5m (vše antracit), 3x branka vstupní 1,5m, 2x brána křídlová 5m, beton, zemní práce</t>
  </si>
  <si>
    <t>33</t>
  </si>
  <si>
    <t>7491002R10</t>
  </si>
  <si>
    <t>Záchytné konstrukce al. sloup V=7m, včetně příčníků, včetně montáže</t>
  </si>
  <si>
    <t>-515264669</t>
  </si>
  <si>
    <t>34</t>
  </si>
  <si>
    <t>7491002R11</t>
  </si>
  <si>
    <t xml:space="preserve">Sítě pro záchytné konstrukce </t>
  </si>
  <si>
    <t>-1506853560</t>
  </si>
  <si>
    <t>80*7</t>
  </si>
  <si>
    <t>síť včetně napínacích lanek</t>
  </si>
  <si>
    <t>dodávka montáž</t>
  </si>
  <si>
    <t>35</t>
  </si>
  <si>
    <t>7491002R12</t>
  </si>
  <si>
    <t>Rohový praporek</t>
  </si>
  <si>
    <t>991901959</t>
  </si>
  <si>
    <t>praporek, zemní pouzdro, dodávka montáž</t>
  </si>
  <si>
    <t>36</t>
  </si>
  <si>
    <t>7491002R13</t>
  </si>
  <si>
    <t>Výsledková tabule, osazená na sloupech, dodávka montáž</t>
  </si>
  <si>
    <t>ks</t>
  </si>
  <si>
    <t>224830284</t>
  </si>
  <si>
    <t>Výsledková tabule 2000x940x30mm, číslice: 350mm, 220V</t>
  </si>
  <si>
    <t>Ovládání: bezdrátové dálkovým ovladačem s dosahem 100m</t>
  </si>
  <si>
    <t>2ks al. sloupek min.80mm L=3,5m</t>
  </si>
  <si>
    <t>přívodni kabel 78m CYKY3x2,5mm do výkopu k závlaze</t>
  </si>
  <si>
    <t>37</t>
  </si>
  <si>
    <t>7491002R14</t>
  </si>
  <si>
    <t>Lajnovací zařízení</t>
  </si>
  <si>
    <t>-515135320</t>
  </si>
  <si>
    <t>1ks lajnovačka</t>
  </si>
  <si>
    <t>1ks sada pro vyměřování</t>
  </si>
  <si>
    <t>1ks barva</t>
  </si>
  <si>
    <t>38</t>
  </si>
  <si>
    <t>7491002R15</t>
  </si>
  <si>
    <t>Areálový rozhlas</t>
  </si>
  <si>
    <t>soubor</t>
  </si>
  <si>
    <t>1844148840</t>
  </si>
  <si>
    <t>4ks venkovní reproduktor 40W + konzole</t>
  </si>
  <si>
    <t>1ks zesilovač 250W v plastové rozvodné skříni s nohou</t>
  </si>
  <si>
    <t xml:space="preserve">150m kabel nízkovolt. 2x1,5mm + chránička </t>
  </si>
  <si>
    <t>1ks bezdrátový mikrofon dosah 80m</t>
  </si>
  <si>
    <t>kompletní dodávka a montáž</t>
  </si>
  <si>
    <t>39</t>
  </si>
  <si>
    <t>7491002R7</t>
  </si>
  <si>
    <t>Certifikovaná bílá lakovaná fotbalová branka s volným zavěšením sítě ČSN EN748 typ1</t>
  </si>
  <si>
    <t>382633923</t>
  </si>
  <si>
    <t>fotbalová branka s volným zavěšením sítě ČSN EN748 typ1</t>
  </si>
  <si>
    <t>rám napínací s ochrannou gumou, hloubka 2m</t>
  </si>
  <si>
    <t>branková sít 120/120/5</t>
  </si>
  <si>
    <t>40</t>
  </si>
  <si>
    <t>7491002R8</t>
  </si>
  <si>
    <t>Plifix lajnovací značky</t>
  </si>
  <si>
    <t>728210186</t>
  </si>
  <si>
    <t>značení lajnování hřiště</t>
  </si>
  <si>
    <t>41</t>
  </si>
  <si>
    <t>7491002R9</t>
  </si>
  <si>
    <t>Střídačka hliníková osazená na podkladu z betonové dlažby, 8 sedadel</t>
  </si>
  <si>
    <t>-2011970813</t>
  </si>
  <si>
    <t>střídačka hliníková 8 osob</t>
  </si>
  <si>
    <t>podklad z dlažby, kotevní patky</t>
  </si>
  <si>
    <t>Vodorovné konstrukce</t>
  </si>
  <si>
    <t>42</t>
  </si>
  <si>
    <t>457571111R5</t>
  </si>
  <si>
    <t>Písek do filtrační vrstvy, praný frakce 0/4 třídaA</t>
  </si>
  <si>
    <t>-692061225</t>
  </si>
  <si>
    <t>7555*0,15</t>
  </si>
  <si>
    <t>43</t>
  </si>
  <si>
    <t>457621120</t>
  </si>
  <si>
    <t>Plášťové těsnění z vodostavebného asfaltobetonu o sklonu do 5° drenážní vrstva tl. 40 mm</t>
  </si>
  <si>
    <t>991934333</t>
  </si>
  <si>
    <t>https://podminky.urs.cz/item/CS_URS_2023_02/457621120</t>
  </si>
  <si>
    <t>3*3,5*0,4</t>
  </si>
  <si>
    <t>44</t>
  </si>
  <si>
    <t>457621141</t>
  </si>
  <si>
    <t>Plášťové těsnění z vodostavebného asfaltobetonu o sklonu do 5° ložná vrstva tl. 40 mm</t>
  </si>
  <si>
    <t>623677727</t>
  </si>
  <si>
    <t>https://podminky.urs.cz/item/CS_URS_2023_02/457621141</t>
  </si>
  <si>
    <t>45</t>
  </si>
  <si>
    <t>457621152</t>
  </si>
  <si>
    <t>Plášťové těsnění z vodostavebného asfaltobetonu o sklonu do 5° těsnící vrstva tl. 40 mm</t>
  </si>
  <si>
    <t>-1659284893</t>
  </si>
  <si>
    <t>https://podminky.urs.cz/item/CS_URS_2023_02/457621152</t>
  </si>
  <si>
    <t>46</t>
  </si>
  <si>
    <t>457621161</t>
  </si>
  <si>
    <t>Plášťové těsnění z vodostavebného asfaltobetonu o sklonu do 5° uzavírací vrstva (pečeť) jednoduchá</t>
  </si>
  <si>
    <t>-835430264</t>
  </si>
  <si>
    <t>https://podminky.urs.cz/item/CS_URS_2023_02/457621161</t>
  </si>
  <si>
    <t>Komunikace pozemní</t>
  </si>
  <si>
    <t>47</t>
  </si>
  <si>
    <t>564231011</t>
  </si>
  <si>
    <t>Podklad nebo podsyp ze štěrkopísku ŠP s rozprostřením, vlhčením a zhutněním plochy jednotlivě do 100 m2, po zhutnění tl. 100 mm</t>
  </si>
  <si>
    <t>654055047</t>
  </si>
  <si>
    <t>https://podminky.urs.cz/item/CS_URS_2023_02/564231011</t>
  </si>
  <si>
    <t>(0,6*0,6) * 4</t>
  </si>
  <si>
    <t>(0,4*0,4) * 4</t>
  </si>
  <si>
    <t>(0,7*0,7*)*18</t>
  </si>
  <si>
    <t>(2*2)*4</t>
  </si>
  <si>
    <t>(0,6*0,6)*4</t>
  </si>
  <si>
    <t>48</t>
  </si>
  <si>
    <t>564251111R4</t>
  </si>
  <si>
    <t>Vegetační vrstva 15 cm, v poměru 75% písku / 25% tříděné ornice, včetně dopravy na místo stavby</t>
  </si>
  <si>
    <t>-610630342</t>
  </si>
  <si>
    <t>49</t>
  </si>
  <si>
    <t>564751102</t>
  </si>
  <si>
    <t>Podklad nebo kryt z kameniva hrubého drceného vel. 32-63 mm s rozprostřením a zhutněním plochy jednotlivě do 100 m2, po zhutnění tl. 160 mm</t>
  </si>
  <si>
    <t>-1522566080</t>
  </si>
  <si>
    <t>https://podminky.urs.cz/item/CS_URS_2023_02/564751102</t>
  </si>
  <si>
    <t>50</t>
  </si>
  <si>
    <t>564831011</t>
  </si>
  <si>
    <t>Podklad ze štěrkodrti ŠD s rozprostřením a zhutněním plochy jednotlivě do 100 m2, po zhutnění tl. 100 mm</t>
  </si>
  <si>
    <t>-18914071</t>
  </si>
  <si>
    <t>https://podminky.urs.cz/item/CS_URS_2023_02/564831011</t>
  </si>
  <si>
    <t>51</t>
  </si>
  <si>
    <t>593532111</t>
  </si>
  <si>
    <t>Kladení dlažby z plastových vegetačních tvárnic pozemních komunikací s vyrovnávací vrstvou z kameniva tl. do 20 mm a s vyplněním vegetačních otvorů se zámkem tl. přes 30 do 60 mm, pro plochy do 50 m2</t>
  </si>
  <si>
    <t>1231155135</t>
  </si>
  <si>
    <t>https://podminky.urs.cz/item/CS_URS_2023_02/593532111</t>
  </si>
  <si>
    <t xml:space="preserve">vstup na hřiště </t>
  </si>
  <si>
    <t>52</t>
  </si>
  <si>
    <t>56245141</t>
  </si>
  <si>
    <t>dlažba zatravňovací recyklovaný PE nosnost 350t/m2 330x330x50mm</t>
  </si>
  <si>
    <t>166037940</t>
  </si>
  <si>
    <t>19*1,01 "Přepočtené koeficientem množství</t>
  </si>
  <si>
    <t>53</t>
  </si>
  <si>
    <t>596211255</t>
  </si>
  <si>
    <t>Kladení dlažby z betonových zámkových dlaždic komunikací pro pěší strojně s ložem z kameniva těženého nebo drceného tl. do 40 mm, s vyplněním spár s dvojitým hutněním, vibrováním a se smetením přebytečného materiálu na krajnici tl. 60 mm přes 300 m2</t>
  </si>
  <si>
    <t>-1025240715</t>
  </si>
  <si>
    <t>https://podminky.urs.cz/item/CS_URS_2023_02/596211255</t>
  </si>
  <si>
    <t>54</t>
  </si>
  <si>
    <t>59245021</t>
  </si>
  <si>
    <t>dlažba tvar čtverec betonová 200x200x60mm přírodní</t>
  </si>
  <si>
    <t>271660735</t>
  </si>
  <si>
    <t>879*1,01 "Přepočtené koeficientem množství</t>
  </si>
  <si>
    <t>Trubní vedení</t>
  </si>
  <si>
    <t>55</t>
  </si>
  <si>
    <t>871273121</t>
  </si>
  <si>
    <t>Montáž kanalizačního potrubí z plastů z tvrdého PVC těsněných gumovým kroužkem v otevřeném výkopu ve sklonu do 20 % DN 125</t>
  </si>
  <si>
    <t>1175572960</t>
  </si>
  <si>
    <t>https://podminky.urs.cz/item/CS_URS_2023_02/871273121</t>
  </si>
  <si>
    <t>56</t>
  </si>
  <si>
    <t>28611126</t>
  </si>
  <si>
    <t>trubka kanalizační PVC DN 125x1000mm SN4</t>
  </si>
  <si>
    <t>-731057894</t>
  </si>
  <si>
    <t>19*1,03 "Přepočtené koeficientem množství</t>
  </si>
  <si>
    <t>57</t>
  </si>
  <si>
    <t>871353121</t>
  </si>
  <si>
    <t>Montáž kanalizačního potrubí z plastů z tvrdého PVC těsněných gumovým kroužkem v otevřeném výkopu ve sklonu do 20 % DN 200</t>
  </si>
  <si>
    <t>365946370</t>
  </si>
  <si>
    <t>https://podminky.urs.cz/item/CS_URS_2023_02/871353121</t>
  </si>
  <si>
    <t>58</t>
  </si>
  <si>
    <t>28611136</t>
  </si>
  <si>
    <t>trubka kanalizační PVC DN 200x1000mm SN4</t>
  </si>
  <si>
    <t>1561935100</t>
  </si>
  <si>
    <t>361,5*1,03 "Přepočtené koeficientem množství</t>
  </si>
  <si>
    <t>59</t>
  </si>
  <si>
    <t>877270310</t>
  </si>
  <si>
    <t>Montáž tvarovek na kanalizačním plastovém potrubí z polypropylenu PP nebo tvrdého PVC hladkého plnostěnného kolen, víček nebo hrdlových uzávěrů DN 125</t>
  </si>
  <si>
    <t>-1424798143</t>
  </si>
  <si>
    <t>https://podminky.urs.cz/item/CS_URS_2023_02/877270310</t>
  </si>
  <si>
    <t>60</t>
  </si>
  <si>
    <t>28617181</t>
  </si>
  <si>
    <t>koleno kanalizační PP SN16 45° DN 125</t>
  </si>
  <si>
    <t>-752580613</t>
  </si>
  <si>
    <t>61</t>
  </si>
  <si>
    <t>877350320</t>
  </si>
  <si>
    <t>Montáž tvarovek na kanalizačním plastovém potrubí z polypropylenu PP nebo tvrdého PVC hladkého plnostěnného odboček DN 200</t>
  </si>
  <si>
    <t>1173384969</t>
  </si>
  <si>
    <t>https://podminky.urs.cz/item/CS_URS_2023_02/877350320</t>
  </si>
  <si>
    <t>62</t>
  </si>
  <si>
    <t>28617206</t>
  </si>
  <si>
    <t>odbočka kanalizační PP SN16 45° DN 200/100</t>
  </si>
  <si>
    <t>1014976089</t>
  </si>
  <si>
    <t>63</t>
  </si>
  <si>
    <t>877355211</t>
  </si>
  <si>
    <t>Montáž tvarovek na kanalizačním plastovém potrubí z polypropylenu PP nebo tvrdého PVC hladkého plnostěnného kolen, víček nebo hrdlových uzávěrů DN 200</t>
  </si>
  <si>
    <t>1254169933</t>
  </si>
  <si>
    <t>https://podminky.urs.cz/item/CS_URS_2023_02/877355211</t>
  </si>
  <si>
    <t>18+4+4</t>
  </si>
  <si>
    <t>Chráničky pro sloupy do patek</t>
  </si>
  <si>
    <t>64</t>
  </si>
  <si>
    <t>OSM.770640</t>
  </si>
  <si>
    <t>PPKGEM trouba DN200x6,2/1000 SN10</t>
  </si>
  <si>
    <t>671305435</t>
  </si>
  <si>
    <t>65</t>
  </si>
  <si>
    <t>894811151</t>
  </si>
  <si>
    <t>Revizní šachta z tvrdého PVC v otevřeném výkopu typ přímý (DN šachty/DN trubního vedení) DN 400/200, odolnost vnějšímu tlaku 12,5 t, hloubka od 910 do 1280 mm</t>
  </si>
  <si>
    <t>-205878030</t>
  </si>
  <si>
    <t>https://podminky.urs.cz/item/CS_URS_2023_02/894811151</t>
  </si>
  <si>
    <t>Ostatní konstrukce a práce, bourání</t>
  </si>
  <si>
    <t>66</t>
  </si>
  <si>
    <t>916131112</t>
  </si>
  <si>
    <t>Osazení silničního obrubníku betonového se zřízením lože, s vyplněním a zatřením spár cementovou maltou ležatého bez boční opěry, do lože z betonu prostého</t>
  </si>
  <si>
    <t>-1037946591</t>
  </si>
  <si>
    <t>https://podminky.urs.cz/item/CS_URS_2023_02/916131112</t>
  </si>
  <si>
    <t>67</t>
  </si>
  <si>
    <t>59217034</t>
  </si>
  <si>
    <t>obrubník betonový silniční 1000x150x300mm</t>
  </si>
  <si>
    <t>1404295474</t>
  </si>
  <si>
    <t>206,8*1,02 "Přepočtené koeficientem množství</t>
  </si>
  <si>
    <t>68</t>
  </si>
  <si>
    <t>919735112</t>
  </si>
  <si>
    <t>Řezání stávajícího živičného krytu nebo podkladu hloubky přes 50 do 100 mm</t>
  </si>
  <si>
    <t>441520092</t>
  </si>
  <si>
    <t>https://podminky.urs.cz/item/CS_URS_2023_02/919735112</t>
  </si>
  <si>
    <t>84+21</t>
  </si>
  <si>
    <t>před provozní budovou</t>
  </si>
  <si>
    <t>69</t>
  </si>
  <si>
    <t>935114111</t>
  </si>
  <si>
    <t>Štěrbinový odvodňovací betonový žlab se základem z betonu prostého a s obetonováním rozměru 220x260 mm (mikroštěrbinový) bez vnitřního spádu</t>
  </si>
  <si>
    <t>1658769106</t>
  </si>
  <si>
    <t>https://podminky.urs.cz/item/CS_URS_2023_02/935114111</t>
  </si>
  <si>
    <t>70</t>
  </si>
  <si>
    <t>935932614</t>
  </si>
  <si>
    <t>Odvodňovací plastový žlab vpusť s kalovým košem pro žlab vnitřní šířky 150 mm</t>
  </si>
  <si>
    <t>-556807870</t>
  </si>
  <si>
    <t>https://podminky.urs.cz/item/CS_URS_2023_02/935932614</t>
  </si>
  <si>
    <t>71</t>
  </si>
  <si>
    <t>965042141</t>
  </si>
  <si>
    <t>Bourání mazanin betonových nebo z litého asfaltu tl. do 100 mm, plochy přes 4 m2</t>
  </si>
  <si>
    <t>-1974003369</t>
  </si>
  <si>
    <t>https://podminky.urs.cz/item/CS_URS_2023_02/965042141</t>
  </si>
  <si>
    <t>405*0,1</t>
  </si>
  <si>
    <t>stávající asfaltové konstrukce</t>
  </si>
  <si>
    <t>72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</si>
  <si>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</si>
  <si>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</si>
  <si>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-1111548905</t>
  </si>
  <si>
    <t>https://podminky.urs.cz/item/CS_URS_2023_02/966005111</t>
  </si>
  <si>
    <t>stávající ocelový plot, včetně odvozu a likvidace šrotu ve sběrně druhotných surovin</t>
  </si>
  <si>
    <t>73</t>
  </si>
  <si>
    <t>966006531</t>
  </si>
  <si>
    <t>Odstranění sloupků protihlukových stěn založených do patek nebo do pilot ocelových</t>
  </si>
  <si>
    <t>428980786</t>
  </si>
  <si>
    <t>https://podminky.urs.cz/item/CS_URS_2023_02/966006531</t>
  </si>
  <si>
    <t>stávající záchytné konstrukce za brankou, včetně odvozu a likvidace šrotu ve sběrně druhotných surovin</t>
  </si>
  <si>
    <t>997</t>
  </si>
  <si>
    <t>Přesun sutě</t>
  </si>
  <si>
    <t>74</t>
  </si>
  <si>
    <t>997221561</t>
  </si>
  <si>
    <t>Vodorovná doprava suti bez naložení, ale se složením a s hrubým urovnáním z kusových materiálů, na vzdálenost do 1 km</t>
  </si>
  <si>
    <t>-500283402</t>
  </si>
  <si>
    <t>https://podminky.urs.cz/item/CS_URS_2023_02/997221561</t>
  </si>
  <si>
    <t>75</t>
  </si>
  <si>
    <t>997221569</t>
  </si>
  <si>
    <t>Vodorovná doprava suti bez naložení, ale se složením a s hrubým urovnáním Příplatek k ceně za každý další i započatý 1 km přes 1 km</t>
  </si>
  <si>
    <t>-1894410530</t>
  </si>
  <si>
    <t>https://podminky.urs.cz/item/CS_URS_2023_02/997221569</t>
  </si>
  <si>
    <t>Poznámka k položce:_x000d_
5x</t>
  </si>
  <si>
    <t>89,1*5 'Přepočtené koeficientem množství</t>
  </si>
  <si>
    <t>76</t>
  </si>
  <si>
    <t>997221875</t>
  </si>
  <si>
    <t>Poplatek za uložení stavebního odpadu na recyklační skládce (skládkovné) asfaltového bez obsahu dehtu zatříděného do Katalogu odpadů pod kódem 17 03 02</t>
  </si>
  <si>
    <t>402055118</t>
  </si>
  <si>
    <t>https://podminky.urs.cz/item/CS_URS_2023_02/997221875</t>
  </si>
  <si>
    <t>998</t>
  </si>
  <si>
    <t>Přesun hmot</t>
  </si>
  <si>
    <t>77</t>
  </si>
  <si>
    <t>998222012</t>
  </si>
  <si>
    <t>Přesun hmot pro tělovýchovné plochy dopravní vzdálenost do 200 m</t>
  </si>
  <si>
    <t>-496166267</t>
  </si>
  <si>
    <t>https://podminky.urs.cz/item/CS_URS_2023_02/998222012</t>
  </si>
  <si>
    <t>VRN</t>
  </si>
  <si>
    <t>Vedlejší rozpočtové náklady</t>
  </si>
  <si>
    <t>VRN1</t>
  </si>
  <si>
    <t>Průzkumné, geodetické a projektové práce</t>
  </si>
  <si>
    <t>78</t>
  </si>
  <si>
    <t>012203000.R</t>
  </si>
  <si>
    <t>Geodetické práce</t>
  </si>
  <si>
    <t>1024</t>
  </si>
  <si>
    <t>967088814</t>
  </si>
  <si>
    <t>Kompletní geodetické zaměření skutečného provedení SO 01 nová travnatá tréninková plocha včetně příslušenství a vybavení</t>
  </si>
  <si>
    <t>79</t>
  </si>
  <si>
    <t>013254000.R</t>
  </si>
  <si>
    <t>Dokumentace skutečného provedení stavby</t>
  </si>
  <si>
    <t>-929110314</t>
  </si>
  <si>
    <t>SO 01 nová travnatá tréninková plocha včetně příslušenství a vybavení</t>
  </si>
  <si>
    <t>VRN4</t>
  </si>
  <si>
    <t>Inženýrská činnost</t>
  </si>
  <si>
    <t>80</t>
  </si>
  <si>
    <t>043114000.R</t>
  </si>
  <si>
    <t>Zkouška těsnosti trubního vedení</t>
  </si>
  <si>
    <t>1176855596</t>
  </si>
  <si>
    <t>IO 01 - Vodní hospodářství (Odvodnění, akumulace, čerpací stanice, závlaha)</t>
  </si>
  <si>
    <t xml:space="preserve">    AK8P - Akumulace vody</t>
  </si>
  <si>
    <t xml:space="preserve">    ČS7P - Čerpací stanice</t>
  </si>
  <si>
    <t xml:space="preserve">    Technologie závlahy - Technologie závlahy</t>
  </si>
  <si>
    <t>131151204</t>
  </si>
  <si>
    <t>Hloubení zapažených jam a zářezů strojně s urovnáním dna do předepsaného profilu a spádu v hornině třídy těžitelnosti I skupiny 1 a 2 přes 100 do 500 m3</t>
  </si>
  <si>
    <t>417894785</t>
  </si>
  <si>
    <t>https://podminky.urs.cz/item/CS_URS_2023_02/131151204</t>
  </si>
  <si>
    <t>14,2*6,3*3,42</t>
  </si>
  <si>
    <t>jáma pro retenční nádrže</t>
  </si>
  <si>
    <t>1321033010R2</t>
  </si>
  <si>
    <t>Drenáž pro postřikovač</t>
  </si>
  <si>
    <t>-1106692281</t>
  </si>
  <si>
    <t>132151103</t>
  </si>
  <si>
    <t>Hloubení nezapažených rýh šířky do 800 mm strojně s urovnáním dna do předepsaného profilu a spádu v hornině třídy těžitelnosti I skupiny 1 a 2 přes 50 do 100 m3</t>
  </si>
  <si>
    <t>372541928</t>
  </si>
  <si>
    <t>https://podminky.urs.cz/item/CS_URS_2023_02/132151103</t>
  </si>
  <si>
    <t>536*0,3*0,35</t>
  </si>
  <si>
    <t>Potrubí kabely závlaha</t>
  </si>
  <si>
    <t>1396011103R12</t>
  </si>
  <si>
    <t>Ruční výkop jam pro postřikovače s urovnáním dna výkopu</t>
  </si>
  <si>
    <t>-998574080</t>
  </si>
  <si>
    <t>151101102</t>
  </si>
  <si>
    <t>Zřízení pažení a rozepření stěn rýh pro podzemní vedení příložné pro jakoukoliv mezerovitost, hloubky přes 2 do 4 m</t>
  </si>
  <si>
    <t>-882627083</t>
  </si>
  <si>
    <t>https://podminky.urs.cz/item/CS_URS_2023_02/151101102</t>
  </si>
  <si>
    <t>151101112</t>
  </si>
  <si>
    <t>Odstranění pažení a rozepření stěn rýh pro podzemní vedení s uložením materiálu na vzdálenost do 3 m od kraje výkopu příložné, hloubky přes 2 do 4 m</t>
  </si>
  <si>
    <t>-1458087057</t>
  </si>
  <si>
    <t>https://podminky.urs.cz/item/CS_URS_2023_02/151101112</t>
  </si>
  <si>
    <t>1643485559</t>
  </si>
  <si>
    <t>12,6*4,7*2,17</t>
  </si>
  <si>
    <t>objem nádrží</t>
  </si>
  <si>
    <t>5*(0,8*0,8*1,15)</t>
  </si>
  <si>
    <t>objem krčků</t>
  </si>
  <si>
    <t>2*(0,4*0,4*2)</t>
  </si>
  <si>
    <t>objem šachet</t>
  </si>
  <si>
    <t>13,2*5,9*0,1</t>
  </si>
  <si>
    <t>objem podsypu</t>
  </si>
  <si>
    <t>objem výkopu rýh</t>
  </si>
  <si>
    <t>557278697</t>
  </si>
  <si>
    <t>128,507*1,85</t>
  </si>
  <si>
    <t>3,68*1,85</t>
  </si>
  <si>
    <t>0,640*1,85</t>
  </si>
  <si>
    <t>7,788*1,85</t>
  </si>
  <si>
    <t>56,28*1,85</t>
  </si>
  <si>
    <t>-165,338</t>
  </si>
  <si>
    <t>odpočet zásypu</t>
  </si>
  <si>
    <t>198,918*1,8 'Přepočtené koeficientem množství</t>
  </si>
  <si>
    <t>174151101</t>
  </si>
  <si>
    <t>Zásyp sypaninou z jakékoliv horniny strojně s uložením výkopku ve vrstvách se zhutněním jam, šachet, rýh nebo kolem objektů v těchto vykopávkách</t>
  </si>
  <si>
    <t>-1579173931</t>
  </si>
  <si>
    <t>https://podminky.urs.cz/item/CS_URS_2023_02/174151101</t>
  </si>
  <si>
    <t>-(12,6*4,7*2,17)</t>
  </si>
  <si>
    <t>-5*(0,8*0,8*1,15)</t>
  </si>
  <si>
    <t>-2*(0,4*0,4*2)</t>
  </si>
  <si>
    <t>-13,2*5,9*0,1</t>
  </si>
  <si>
    <t>1781243003</t>
  </si>
  <si>
    <t>536*0,3*0,3</t>
  </si>
  <si>
    <t>Zásyp potrubí a kabelů závlahy</t>
  </si>
  <si>
    <t>451572111</t>
  </si>
  <si>
    <t>Lože pod potrubí, stoky a drobné objekty v otevřeném výkopu z kameniva drobného těženého 0 až 4 mm</t>
  </si>
  <si>
    <t>2021835402</t>
  </si>
  <si>
    <t>https://podminky.urs.cz/item/CS_URS_2023_02/451572111</t>
  </si>
  <si>
    <t>536*0,3*0,05</t>
  </si>
  <si>
    <t>Potrubí a kabely závlaha</t>
  </si>
  <si>
    <t>1649792353</t>
  </si>
  <si>
    <t>13,2*5,9</t>
  </si>
  <si>
    <t>podklad akumulace</t>
  </si>
  <si>
    <t>871181211</t>
  </si>
  <si>
    <t>Montáž vodovodního potrubí z plastů v otevřeném výkopu z polyetylenu PE 100 svařovaných elektrotvarovkou SDR 11/PN16 D 50 x 4,6 mm</t>
  </si>
  <si>
    <t>-735186042</t>
  </si>
  <si>
    <t>https://podminky.urs.cz/item/CS_URS_2023_02/871181211</t>
  </si>
  <si>
    <t>536</t>
  </si>
  <si>
    <t>závlaha travnaté plochy</t>
  </si>
  <si>
    <t>90</t>
  </si>
  <si>
    <t>přívod z budovy</t>
  </si>
  <si>
    <t>185</t>
  </si>
  <si>
    <t>příprava pro vrt</t>
  </si>
  <si>
    <t>WVNEM50 PN10.R4</t>
  </si>
  <si>
    <t xml:space="preserve">HDPE  TVAROVKA 50</t>
  </si>
  <si>
    <t>1674596614</t>
  </si>
  <si>
    <t>28613112R3</t>
  </si>
  <si>
    <t>trubka vodovodní PE100 PN 16 SDR11 50x3mm</t>
  </si>
  <si>
    <t>-2089950944</t>
  </si>
  <si>
    <t>811*1,015 "Přepočtené koeficientem množství</t>
  </si>
  <si>
    <t>998254011</t>
  </si>
  <si>
    <t>Přesun hmot pro studny a jímání vody z betonu prostého, železového nebo montované z dílců jakéhokoliv rozsahu do 50 m</t>
  </si>
  <si>
    <t>CS ÚRS 2023 01</t>
  </si>
  <si>
    <t>-314209824</t>
  </si>
  <si>
    <t>https://podminky.urs.cz/item/CS_URS_2023_01/998254011</t>
  </si>
  <si>
    <t>998254093</t>
  </si>
  <si>
    <t>Přesun hmot pro studny a jímání vody Příplatek k ceně za zvětšený přesun přes vymezenou největší dopravní vzdálenost do 1000 m</t>
  </si>
  <si>
    <t>1234925182</t>
  </si>
  <si>
    <t>https://podminky.urs.cz/item/CS_URS_2023_01/998254093</t>
  </si>
  <si>
    <t>AK8P</t>
  </si>
  <si>
    <t>Akumulace vody</t>
  </si>
  <si>
    <t>AK8P.R1</t>
  </si>
  <si>
    <t>Betonová suchá armaturní nádrž ND6 dle PD, spodní vana, strop200mm, vstupní krček s poklopem, doprava na místo stavby</t>
  </si>
  <si>
    <t>1183770610</t>
  </si>
  <si>
    <t>AK8P.R2</t>
  </si>
  <si>
    <t>Betonová akumulační nádrž ND24 dle PD, spodní vana, strop200mm, vstupní krček s poklopem, doprava na místo stavby</t>
  </si>
  <si>
    <t>-795535837</t>
  </si>
  <si>
    <t>AK8P.R3</t>
  </si>
  <si>
    <t>Betonová akumulační nádrž ND16 dle PD, spodní vana, strop200mm, vstupní krček s poklopem, doprava na místo stavby</t>
  </si>
  <si>
    <t>1233998345</t>
  </si>
  <si>
    <t>AK8P.R4</t>
  </si>
  <si>
    <t xml:space="preserve">Osazení pomocí jeřábu včetně dopravy soupravy na místo stavby </t>
  </si>
  <si>
    <t>-1353221425</t>
  </si>
  <si>
    <t>AK8P.R5</t>
  </si>
  <si>
    <t>Šachta sedimentační DN400 délka krčku max 2500mm včetně montáže</t>
  </si>
  <si>
    <t>1555361285</t>
  </si>
  <si>
    <t>ČS7P</t>
  </si>
  <si>
    <t>Čerpací stanice</t>
  </si>
  <si>
    <t>CS7P1</t>
  </si>
  <si>
    <t>Čerpací stanice dle PD 1x čerpadlo Q=12m3/h H=70m, ocelová podpůrná kanstrukce, potrubí tvarovky napojení - včetně montáže</t>
  </si>
  <si>
    <t>-410356307</t>
  </si>
  <si>
    <t>CS7P1R</t>
  </si>
  <si>
    <t>Ochrana proti zaplavení - čerpadlo s integrovaným plovákem DM</t>
  </si>
  <si>
    <t>-1902329396</t>
  </si>
  <si>
    <t>CS7P2</t>
  </si>
  <si>
    <t>Sondy snímání hladiny, kabel 10m - včetně montáže</t>
  </si>
  <si>
    <t>2139588382</t>
  </si>
  <si>
    <t>CS7P4</t>
  </si>
  <si>
    <t>Ovládací rozvaděč - včetně montáže</t>
  </si>
  <si>
    <t>332864962</t>
  </si>
  <si>
    <t>CS7P5</t>
  </si>
  <si>
    <t>Vystrojení čerpací stanice dle PD - včetně montáže</t>
  </si>
  <si>
    <t>592511644</t>
  </si>
  <si>
    <t>CS7P7</t>
  </si>
  <si>
    <t>Přívodní kabel AYKY 4x25mm včetně montáže a napojení v budově</t>
  </si>
  <si>
    <t>bm</t>
  </si>
  <si>
    <t>-152369132</t>
  </si>
  <si>
    <t>Technologie závlahy</t>
  </si>
  <si>
    <t>TZ6P11</t>
  </si>
  <si>
    <t>Postřikovač výsečový, úderový pohon, vestavěný elektroventil, černé víko dostřik 24m, kloubová spojka</t>
  </si>
  <si>
    <t>-1786967484</t>
  </si>
  <si>
    <t>TZ6P112</t>
  </si>
  <si>
    <t>Postřikovač kruhový, úderový pohon, ventil v šachtě, umělý trávník dostřik 24m, kloubová spojka</t>
  </si>
  <si>
    <t>-1452051782</t>
  </si>
  <si>
    <t>TZ6P118</t>
  </si>
  <si>
    <t>Šachta pro osazení ventilů VBJ včetně dlenážního lože a montáže</t>
  </si>
  <si>
    <t>-513222730</t>
  </si>
  <si>
    <t>TZ6P119</t>
  </si>
  <si>
    <t>Postřikovač kruhový, úderový pohon, ventil v šachtě, umělý trávník dostřik 18m, kloubová spojka</t>
  </si>
  <si>
    <t>-1163451871</t>
  </si>
  <si>
    <t>TZ6P12</t>
  </si>
  <si>
    <t>Vodotěsný konektor - včetně montáže</t>
  </si>
  <si>
    <t>-259280379</t>
  </si>
  <si>
    <t>TZ6P18</t>
  </si>
  <si>
    <t xml:space="preserve">Ovládací kabel CYKY 5x1,5mm včetně montáže </t>
  </si>
  <si>
    <t>2012731393</t>
  </si>
  <si>
    <t>800</t>
  </si>
  <si>
    <t>ovládací kabely k postřikovačům</t>
  </si>
  <si>
    <t>příprava vrt</t>
  </si>
  <si>
    <t>TZ6P20</t>
  </si>
  <si>
    <t xml:space="preserve">Napájecí kabel CYKY 5x2,5mm včetně montáže </t>
  </si>
  <si>
    <t>-1057387232</t>
  </si>
  <si>
    <t>85</t>
  </si>
  <si>
    <t>TZ6P336</t>
  </si>
  <si>
    <t xml:space="preserve">Montáž postřikovače </t>
  </si>
  <si>
    <t>1343933080</t>
  </si>
  <si>
    <t>TZ6P99</t>
  </si>
  <si>
    <t>Ovládací jednotka 20 sekcí, srážkové čidlo, plastový box - včetně montáže</t>
  </si>
  <si>
    <t>-951619438</t>
  </si>
  <si>
    <t>012203001.R</t>
  </si>
  <si>
    <t>-287613724</t>
  </si>
  <si>
    <t>Kompletní geodetické zaměření skutečného provedení IO 01 vodní hospodářství</t>
  </si>
  <si>
    <t>013254001.R</t>
  </si>
  <si>
    <t>733951798</t>
  </si>
  <si>
    <t>IO 01 vodní hospodářství</t>
  </si>
  <si>
    <t>013294001.R</t>
  </si>
  <si>
    <t>Ostatní dokumentace - dílenská (výrobní) dokumentace</t>
  </si>
  <si>
    <t>1641382347</t>
  </si>
  <si>
    <t>Dílenská (výrobní) dokumentace potřebná pro řádné provedení díla</t>
  </si>
  <si>
    <t>043114001.R</t>
  </si>
  <si>
    <t>Tlaková zkouška systému, školení obsluhy, první zazimování systému</t>
  </si>
  <si>
    <t>-1144721254</t>
  </si>
  <si>
    <t>IO 02a - Osvětlení tréninkové plochy (hřiště)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</si>
  <si>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</si>
  <si>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</si>
  <si>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</si>
  <si>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</si>
  <si>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899722111</t>
  </si>
  <si>
    <t>Krytí potrubí z plastů výstražnou fólií z PVC šířky 20 cm</t>
  </si>
  <si>
    <t>-1694266993</t>
  </si>
  <si>
    <t>https://podminky.urs.cz/item/CS_URS_2023_02/899722111</t>
  </si>
  <si>
    <t>PSV</t>
  </si>
  <si>
    <t>Práce a dodávky PSV</t>
  </si>
  <si>
    <t>741</t>
  </si>
  <si>
    <t>Elektroinstalace - silnoproud</t>
  </si>
  <si>
    <t>41073R1</t>
  </si>
  <si>
    <t>Zemnící pásek FeZn 30/4</t>
  </si>
  <si>
    <t>1831219367</t>
  </si>
  <si>
    <t>41073R2</t>
  </si>
  <si>
    <t>Zemnící drát FeZn 10mm</t>
  </si>
  <si>
    <t>-836556248</t>
  </si>
  <si>
    <t>741110302</t>
  </si>
  <si>
    <t>Montáž trubek ochranných s nasunutím nebo našroubováním do krabic plastových tuhých, uložených pevně, vnitřní Ø přes 40 do 90 mm</t>
  </si>
  <si>
    <t>-1438611361</t>
  </si>
  <si>
    <t>https://podminky.urs.cz/item/CS_URS_2023_02/741110302</t>
  </si>
  <si>
    <t>34571361r1</t>
  </si>
  <si>
    <t>Chránička kabelu 50mm</t>
  </si>
  <si>
    <t>-1633847666</t>
  </si>
  <si>
    <t>350*1,05 "Přepočtené koeficientem množství</t>
  </si>
  <si>
    <t>741410071</t>
  </si>
  <si>
    <t>Montáž uzemňovacího vedení s upevněním, propojením a připojením pomocí svorek doplňků ostatních konstrukcí vodičem průřezu do 16 mm2, uloženým volně nebo pod omítkou</t>
  </si>
  <si>
    <t>1675413092</t>
  </si>
  <si>
    <t>https://podminky.urs.cz/item/CS_URS_2023_02/741410071</t>
  </si>
  <si>
    <t>Práce a dodávky M</t>
  </si>
  <si>
    <t>21-M</t>
  </si>
  <si>
    <t>Elektromontáže</t>
  </si>
  <si>
    <t>210203901</t>
  </si>
  <si>
    <t>Montáž svítidel LED se zapojením vodičů průmyslových nebo venkovních na výložník nebo dřík</t>
  </si>
  <si>
    <t>1849313017</t>
  </si>
  <si>
    <t>https://podminky.urs.cz/item/CS_URS_2023_02/210203901</t>
  </si>
  <si>
    <t>4*2</t>
  </si>
  <si>
    <t>210202024R1</t>
  </si>
  <si>
    <t>LED svítidlo 1550W, omez. kryt LED</t>
  </si>
  <si>
    <t>-845712835</t>
  </si>
  <si>
    <t>210202024R2</t>
  </si>
  <si>
    <t>Stožár sklápěcí 15m FeZn</t>
  </si>
  <si>
    <t>603806726</t>
  </si>
  <si>
    <t>210202024R3</t>
  </si>
  <si>
    <t>Výložník pro 2 ks svítidel</t>
  </si>
  <si>
    <t>-676624899</t>
  </si>
  <si>
    <t>210202024R32</t>
  </si>
  <si>
    <t>D+M Ovládací a řídící systém osvětlení - viz standardy uvedené v TZ IO 02, pol. 5. Požadavky na řídící systém osvětlení</t>
  </si>
  <si>
    <t>-290484198</t>
  </si>
  <si>
    <t>210202024R9</t>
  </si>
  <si>
    <t>D+M Ovládací rozvaděč elektro skříně</t>
  </si>
  <si>
    <t>543589662</t>
  </si>
  <si>
    <t>210800411</t>
  </si>
  <si>
    <t>Montáž izolovaných vodičů měděných do 1 kV bez ukončení uložených v trubkách nebo lištách zatažených plných nebo laněných s PVC pláštěm, bezhalogenových, ohniodolných (např. CY, CHAH-V) průřezu žíly 0,5 až 16 mm2</t>
  </si>
  <si>
    <t>1474398832</t>
  </si>
  <si>
    <t>https://podminky.urs.cz/item/CS_URS_2023_02/210800411</t>
  </si>
  <si>
    <t>34111064</t>
  </si>
  <si>
    <t>kabel instalační jádro Cu plné izolace PVC plášť PVC 450/750V (CYKY) 4x2,5mm2</t>
  </si>
  <si>
    <t>128</t>
  </si>
  <si>
    <t>-1750507361</t>
  </si>
  <si>
    <t>Poznámka k položce:_x000d_
CYKY, průměr kabelu 10,3mm</t>
  </si>
  <si>
    <t>220*1,15 "Přepočtené koeficientem množství</t>
  </si>
  <si>
    <t>HZS2232</t>
  </si>
  <si>
    <t>Hodinové zúčtovací sazby profesí PSV provádění stavebních instalací elektrikář odborný</t>
  </si>
  <si>
    <t>hod</t>
  </si>
  <si>
    <t>-1212957236</t>
  </si>
  <si>
    <t>https://podminky.urs.cz/item/CS_URS_2023_02/HZS2232</t>
  </si>
  <si>
    <t>210800413</t>
  </si>
  <si>
    <t>Montáž izolovaných vodičů měděných do 1 kV bez ukončení uložených v trubkách nebo lištách zatažených plných nebo laněných s PVC pláštěm, bezhalogenových, ohniodolných (např. CY, CHAH-V) průřezu žíly 25 až 35 mm2</t>
  </si>
  <si>
    <t>1545343713</t>
  </si>
  <si>
    <t>https://podminky.urs.cz/item/CS_URS_2023_02/210800413</t>
  </si>
  <si>
    <t>od místa napojení k rozvaděči ovládání</t>
  </si>
  <si>
    <t>34113120</t>
  </si>
  <si>
    <t>kabel silový jádro Al izolace PVC plášť PVC 0,6/1kV (1-AYKY) 4x25mm2</t>
  </si>
  <si>
    <t>945999053</t>
  </si>
  <si>
    <t>Poznámka k položce:_x000d_
1-AYKY, průměr kabelu 23mm</t>
  </si>
  <si>
    <t>5*1,15 "Přepočtené koeficientem množství</t>
  </si>
  <si>
    <t>210801311</t>
  </si>
  <si>
    <t>Montáž izolovaných vodičů měděných do 1 kV bez ukončení uložených volně plných nebo laněných s PVC pláštěm, bezhalogenových, ohniodolných (např. CY, CHAH-V) průřezu žíly 1,5 až 16 mm2</t>
  </si>
  <si>
    <t>270742597</t>
  </si>
  <si>
    <t>https://podminky.urs.cz/item/CS_URS_2023_02/210801311</t>
  </si>
  <si>
    <t>300</t>
  </si>
  <si>
    <t>kabel ke stožářům</t>
  </si>
  <si>
    <t>34112316</t>
  </si>
  <si>
    <t>kabel instalační jádro Al plné izolace PVC plášť PVC 450/750V (AYKY) 4x16mm2</t>
  </si>
  <si>
    <t>-1149242899</t>
  </si>
  <si>
    <t>Poznámka k položce:_x000d_
AYKY, průměr kabelu 19,4mm</t>
  </si>
  <si>
    <t>300*1,15 "Přepočtené koeficientem množství</t>
  </si>
  <si>
    <t>012203002.R</t>
  </si>
  <si>
    <t>989032060</t>
  </si>
  <si>
    <t>Kompletní geodetické zaměření skutečného provedení IO 02a osvětlení tréninkové plochy</t>
  </si>
  <si>
    <t>013254002.R</t>
  </si>
  <si>
    <t>788343004</t>
  </si>
  <si>
    <t>IO 02a osvětlení tréninkové plochy</t>
  </si>
  <si>
    <t>013294002.R</t>
  </si>
  <si>
    <t>-513225001</t>
  </si>
  <si>
    <t>Dílenská (výrobní) dokumentace potřebná pro řádné provedení díla - dle skutečně navržených prvků</t>
  </si>
  <si>
    <t>043114002.R</t>
  </si>
  <si>
    <t>Provozní zkouška, zaškolení obsluhy</t>
  </si>
  <si>
    <t>-1587351822</t>
  </si>
  <si>
    <t xml:space="preserve">1/ Po instalaci osvětlení předá dodavatel písemnou zprávu o provedeném kontrolním měření osvětlenosti </t>
  </si>
  <si>
    <t>(na základě předložených světelně technických výpočtů ve výběrovém řízení), a to od nezávislé certifikované společnosti</t>
  </si>
  <si>
    <t>2/ Dodavatel předá písemný protokol o zaškolení obsluhy</t>
  </si>
  <si>
    <t>044002002.R</t>
  </si>
  <si>
    <t>Revize</t>
  </si>
  <si>
    <t>-272851934</t>
  </si>
  <si>
    <t>Kompletní revize elektroinstalace včetně vyhotovení výchozí revizní zprávy</t>
  </si>
  <si>
    <t>IO 02b - Osvětlení manipulační plochy</t>
  </si>
  <si>
    <t>112193564</t>
  </si>
  <si>
    <t>1596306262</t>
  </si>
  <si>
    <t>633025840</t>
  </si>
  <si>
    <t>657449409</t>
  </si>
  <si>
    <t>1821562466</t>
  </si>
  <si>
    <t>100*1,05 "Přepočtené koeficientem množství</t>
  </si>
  <si>
    <t>-1507700645</t>
  </si>
  <si>
    <t>853722747</t>
  </si>
  <si>
    <t>210202024R4</t>
  </si>
  <si>
    <t>-1148684344</t>
  </si>
  <si>
    <t>-1519564213</t>
  </si>
  <si>
    <t>34111030</t>
  </si>
  <si>
    <t>kabel instalační jádro Cu plné izolace PVC plášť PVC 450/750V (CYKY) 3x1,5mm2</t>
  </si>
  <si>
    <t>325617485</t>
  </si>
  <si>
    <t>Poznámka k položce:_x000d_
CYKY, průměr kabelu 8,6mm</t>
  </si>
  <si>
    <t>64*1,15 "Přepočtené koeficientem množství</t>
  </si>
  <si>
    <t>206955752</t>
  </si>
  <si>
    <t>34111098</t>
  </si>
  <si>
    <t>kabel instalační jádro Cu plné izolace PVC plášť PVC 450/750V (CYKY) 5x4mm2</t>
  </si>
  <si>
    <t>1068662929</t>
  </si>
  <si>
    <t>Poznámka k položce:_x000d_
CYKY, průměr kabelu 13,8mm</t>
  </si>
  <si>
    <t>120*1,15 "Přepočtené koeficientem množství</t>
  </si>
  <si>
    <t>974916886</t>
  </si>
  <si>
    <t>225202024R8</t>
  </si>
  <si>
    <t>Ovládací rozvaděč elektro skříni, spínání, jištění DM</t>
  </si>
  <si>
    <t>-1713911404</t>
  </si>
  <si>
    <t>240202024R2</t>
  </si>
  <si>
    <t>LED svítidlo 45W, omez. kryt LED</t>
  </si>
  <si>
    <t>-1085359847</t>
  </si>
  <si>
    <t>240202024R3</t>
  </si>
  <si>
    <t>Stožár sklápěcí 6m FeZn</t>
  </si>
  <si>
    <t>1024598357</t>
  </si>
  <si>
    <t>012203003.R</t>
  </si>
  <si>
    <t>1944550176</t>
  </si>
  <si>
    <t>Kompletní geodetické zaměření skutečného provedení IO 02b osvětlení manipulační plochy</t>
  </si>
  <si>
    <t>013254003.R</t>
  </si>
  <si>
    <t>-996871874</t>
  </si>
  <si>
    <t>IO 02b osvětlení manipulační plochy</t>
  </si>
  <si>
    <t>013294003.R</t>
  </si>
  <si>
    <t>-902984053</t>
  </si>
  <si>
    <t>043114003.R</t>
  </si>
  <si>
    <t>-1078475416</t>
  </si>
  <si>
    <t>044002003.R</t>
  </si>
  <si>
    <t>1908454064</t>
  </si>
  <si>
    <t>IO 03 - Zdroj vody na parcele č. 3621/3</t>
  </si>
  <si>
    <t>131251100</t>
  </si>
  <si>
    <t>Hloubení nezapažených jam a zářezů strojně s urovnáním dna do předepsaného profilu a spádu v hornině třídy těžitelnosti I skupiny 3 do 20 m3</t>
  </si>
  <si>
    <t>-1332880029</t>
  </si>
  <si>
    <t>https://podminky.urs.cz/item/CS_URS_2023_02/131251100</t>
  </si>
  <si>
    <t>2,18*2,18*1,1</t>
  </si>
  <si>
    <t>zhlaví vrtu</t>
  </si>
  <si>
    <t>1,25*1,25*0,5</t>
  </si>
  <si>
    <t>5*0,3*0,6</t>
  </si>
  <si>
    <t>výkop pro potrubí a kabely</t>
  </si>
  <si>
    <t>132103300R38</t>
  </si>
  <si>
    <t>Těsnící jíl se střední plasticitou, včetně dopravy na místo stavby</t>
  </si>
  <si>
    <t>-2029023220</t>
  </si>
  <si>
    <t>0,59*0,59*3,14*-1</t>
  </si>
  <si>
    <t>odpočet objem skruží</t>
  </si>
  <si>
    <t>2,18*2,18*-0,1</t>
  </si>
  <si>
    <t>odpočet objem podkladní desky</t>
  </si>
  <si>
    <t>1396011103R1</t>
  </si>
  <si>
    <t>Ruční výkop jam pro napojení na SO01 a ústí vrtu</t>
  </si>
  <si>
    <t>1806667751</t>
  </si>
  <si>
    <t>-48531913</t>
  </si>
  <si>
    <t>2126086254</t>
  </si>
  <si>
    <t>5*0,3*0,55</t>
  </si>
  <si>
    <t>výkop potrubí a kabely</t>
  </si>
  <si>
    <t>1352494450</t>
  </si>
  <si>
    <t>6,909*1,8</t>
  </si>
  <si>
    <t>303286071</t>
  </si>
  <si>
    <t>5*0,3*0,05</t>
  </si>
  <si>
    <t>lože pod potrubí a kabely</t>
  </si>
  <si>
    <t>452312141</t>
  </si>
  <si>
    <t>Podkladní a zajišťovací konstrukce z betonu prostého v otevřeném výkopu bez zvýšených nároků na prostředí sedlové lože pod potrubí z betonu tř. C 16/20</t>
  </si>
  <si>
    <t>134659615</t>
  </si>
  <si>
    <t>https://podminky.urs.cz/item/CS_URS_2023_02/452312141</t>
  </si>
  <si>
    <t>2,18*2,18*0,1</t>
  </si>
  <si>
    <t>podklad pod skruže</t>
  </si>
  <si>
    <t>0,5*0,5*3,14*0,095</t>
  </si>
  <si>
    <t>výplň dna skruže</t>
  </si>
  <si>
    <t>87116114R23</t>
  </si>
  <si>
    <t>Montáž potrubí z PE100 SDR 17 do vrtu D 32,1,9 mm návin</t>
  </si>
  <si>
    <t>897626180</t>
  </si>
  <si>
    <t>39,2</t>
  </si>
  <si>
    <t>potrubí do vrtu</t>
  </si>
  <si>
    <t>WVNEM50-3 PN10</t>
  </si>
  <si>
    <t xml:space="preserve">HDPE  TRUBKA 32x3 NÁV.</t>
  </si>
  <si>
    <t>-1161117347</t>
  </si>
  <si>
    <t>WVNEM50SV PN10</t>
  </si>
  <si>
    <t xml:space="preserve">HDPE  TVAROVKA SVĚRNÁ d32</t>
  </si>
  <si>
    <t>464950706</t>
  </si>
  <si>
    <t>1656982984</t>
  </si>
  <si>
    <t>267454992</t>
  </si>
  <si>
    <t>1889031529</t>
  </si>
  <si>
    <t>6*1,015 "Přepočtené koeficientem množství</t>
  </si>
  <si>
    <t>894411311</t>
  </si>
  <si>
    <t>Osazení betonových nebo železobetonových dílců pro šachty skruží rovných</t>
  </si>
  <si>
    <t>-1239043998</t>
  </si>
  <si>
    <t>https://podminky.urs.cz/item/CS_URS_2023_02/894411311</t>
  </si>
  <si>
    <t>59225770</t>
  </si>
  <si>
    <t>deska betonová zákrytová na skruž celá 118x7,5cm</t>
  </si>
  <si>
    <t>-1254981872</t>
  </si>
  <si>
    <t>BTL.0006062.URS</t>
  </si>
  <si>
    <t>skruž betonová TBS-Q 100x50x9cm</t>
  </si>
  <si>
    <t>-70424940</t>
  </si>
  <si>
    <t>-1596366891</t>
  </si>
  <si>
    <t>123592834</t>
  </si>
  <si>
    <t>CS7P19</t>
  </si>
  <si>
    <t>Čerpadlo Q=1m3/h H=65m, ponorné do vrtu, kabel napájecí, kabel ovládcí, sondy, vyvazovací souprava - včetně montáže</t>
  </si>
  <si>
    <t>13192711</t>
  </si>
  <si>
    <t>CS7P3</t>
  </si>
  <si>
    <t>Spojka vodotěsná pro 5ti žilový kabel do průřezu 2,5mm2 včetně spojovačů a montáže</t>
  </si>
  <si>
    <t>1741017543</t>
  </si>
  <si>
    <t>VCS7P5</t>
  </si>
  <si>
    <t>Vystrojení ve zhlaví vrtu - včetně montáže</t>
  </si>
  <si>
    <t>-1104230158</t>
  </si>
  <si>
    <t>CS7P6</t>
  </si>
  <si>
    <t>Úprava pažení vrtu</t>
  </si>
  <si>
    <t>550375614</t>
  </si>
  <si>
    <t>Napájecí CYKY5x2,5mm, ovládací kabely CYKY5x1,5mm - včetně montáže a spojkování</t>
  </si>
  <si>
    <t>-1903512886</t>
  </si>
  <si>
    <t>012203004.R</t>
  </si>
  <si>
    <t>1877246651</t>
  </si>
  <si>
    <t>Kompletní geodetické zaměření skutečného provedení vodního zdroje včetně napojení na technologii závlahy</t>
  </si>
  <si>
    <t>013254004.R</t>
  </si>
  <si>
    <t>1043366806</t>
  </si>
  <si>
    <t>IO 03 zdroj vody</t>
  </si>
  <si>
    <t>043114004.R</t>
  </si>
  <si>
    <t>Tlaková zkouška systému, zkouška provozu po zapojení technologie, revizní zprávy, zaškolení obsluhy</t>
  </si>
  <si>
    <t>122716138</t>
  </si>
  <si>
    <t>OST - Soupis ostatních vedlejších rozpočtových nákladů</t>
  </si>
  <si>
    <t xml:space="preserve">    VRN3 - Zařízení staveniště</t>
  </si>
  <si>
    <t xml:space="preserve">    VRN5 - Finanční náklady</t>
  </si>
  <si>
    <t>VRN3</t>
  </si>
  <si>
    <t>Zařízení staveniště</t>
  </si>
  <si>
    <t>030001000</t>
  </si>
  <si>
    <t>-251417649</t>
  </si>
  <si>
    <t>"zařízení staveniště pro všechny objekty stavby"1</t>
  </si>
  <si>
    <t>045002000</t>
  </si>
  <si>
    <t>Kompletační a koordinační činnost</t>
  </si>
  <si>
    <t>1226271838</t>
  </si>
  <si>
    <t>VRN5</t>
  </si>
  <si>
    <t>Finanční náklady</t>
  </si>
  <si>
    <t>051303000</t>
  </si>
  <si>
    <t>Pojištění odpovědnosti</t>
  </si>
  <si>
    <t>796571895</t>
  </si>
  <si>
    <t>"pojištění odpovědnosti za škodu způsobenou třetím osobám vyplývající z dodávaného předmětu plnění - viz SoD"</t>
  </si>
  <si>
    <t>052203010R</t>
  </si>
  <si>
    <t>Bankovní záruka za řádné a včasné provedení díla</t>
  </si>
  <si>
    <t>-1903733523</t>
  </si>
  <si>
    <t>"viz SoD"1</t>
  </si>
  <si>
    <t>052203020R</t>
  </si>
  <si>
    <t>Bankovní záruka za kvalitu díla</t>
  </si>
  <si>
    <t>-620342441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</si>
</sst>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22351105" TargetMode="External" /><Relationship Id="rId2" Type="http://schemas.openxmlformats.org/officeDocument/2006/relationships/hyperlink" Target="https://podminky.urs.cz/item/CS_URS_2023_02/129951122" TargetMode="External" /><Relationship Id="rId3" Type="http://schemas.openxmlformats.org/officeDocument/2006/relationships/hyperlink" Target="https://podminky.urs.cz/item/CS_URS_2023_02/131151102" TargetMode="External" /><Relationship Id="rId4" Type="http://schemas.openxmlformats.org/officeDocument/2006/relationships/hyperlink" Target="https://podminky.urs.cz/item/CS_URS_2023_02/132354104" TargetMode="External" /><Relationship Id="rId5" Type="http://schemas.openxmlformats.org/officeDocument/2006/relationships/hyperlink" Target="https://podminky.urs.cz/item/CS_URS_2023_02/132354104" TargetMode="External" /><Relationship Id="rId6" Type="http://schemas.openxmlformats.org/officeDocument/2006/relationships/hyperlink" Target="https://podminky.urs.cz/item/CS_URS_2023_02/162706111" TargetMode="External" /><Relationship Id="rId7" Type="http://schemas.openxmlformats.org/officeDocument/2006/relationships/hyperlink" Target="https://podminky.urs.cz/item/CS_URS_2023_02/162706119" TargetMode="External" /><Relationship Id="rId8" Type="http://schemas.openxmlformats.org/officeDocument/2006/relationships/hyperlink" Target="https://podminky.urs.cz/item/CS_URS_2023_02/162751113" TargetMode="External" /><Relationship Id="rId9" Type="http://schemas.openxmlformats.org/officeDocument/2006/relationships/hyperlink" Target="https://podminky.urs.cz/item/CS_URS_2023_02/171151101" TargetMode="External" /><Relationship Id="rId10" Type="http://schemas.openxmlformats.org/officeDocument/2006/relationships/hyperlink" Target="https://podminky.urs.cz/item/CS_URS_2023_02/171151103" TargetMode="External" /><Relationship Id="rId11" Type="http://schemas.openxmlformats.org/officeDocument/2006/relationships/hyperlink" Target="https://podminky.urs.cz/item/CS_URS_2023_02/171201231" TargetMode="External" /><Relationship Id="rId12" Type="http://schemas.openxmlformats.org/officeDocument/2006/relationships/hyperlink" Target="https://podminky.urs.cz/item/CS_URS_2023_02/180404112R12" TargetMode="External" /><Relationship Id="rId13" Type="http://schemas.openxmlformats.org/officeDocument/2006/relationships/hyperlink" Target="https://podminky.urs.cz/item/CS_URS_2023_02/181006112" TargetMode="External" /><Relationship Id="rId14" Type="http://schemas.openxmlformats.org/officeDocument/2006/relationships/hyperlink" Target="https://podminky.urs.cz/item/CS_URS_2023_02/183403113" TargetMode="External" /><Relationship Id="rId15" Type="http://schemas.openxmlformats.org/officeDocument/2006/relationships/hyperlink" Target="https://podminky.urs.cz/item/CS_URS_2023_02/183403114" TargetMode="External" /><Relationship Id="rId16" Type="http://schemas.openxmlformats.org/officeDocument/2006/relationships/hyperlink" Target="https://podminky.urs.cz/item/CS_URS_2023_02/211531111" TargetMode="External" /><Relationship Id="rId17" Type="http://schemas.openxmlformats.org/officeDocument/2006/relationships/hyperlink" Target="https://podminky.urs.cz/item/CS_URS_2023_02/211561111" TargetMode="External" /><Relationship Id="rId18" Type="http://schemas.openxmlformats.org/officeDocument/2006/relationships/hyperlink" Target="https://podminky.urs.cz/item/CS_URS_2023_02/211571111" TargetMode="External" /><Relationship Id="rId19" Type="http://schemas.openxmlformats.org/officeDocument/2006/relationships/hyperlink" Target="https://podminky.urs.cz/item/CS_URS_2023_02/211571112" TargetMode="External" /><Relationship Id="rId20" Type="http://schemas.openxmlformats.org/officeDocument/2006/relationships/hyperlink" Target="https://podminky.urs.cz/item/CS_URS_2023_02/212532111" TargetMode="External" /><Relationship Id="rId21" Type="http://schemas.openxmlformats.org/officeDocument/2006/relationships/hyperlink" Target="https://podminky.urs.cz/item/CS_URS_2023_02/212572111" TargetMode="External" /><Relationship Id="rId22" Type="http://schemas.openxmlformats.org/officeDocument/2006/relationships/hyperlink" Target="https://podminky.urs.cz/item/CS_URS_2023_02/275311125" TargetMode="External" /><Relationship Id="rId23" Type="http://schemas.openxmlformats.org/officeDocument/2006/relationships/hyperlink" Target="https://podminky.urs.cz/item/CS_URS_2023_02/275351111" TargetMode="External" /><Relationship Id="rId24" Type="http://schemas.openxmlformats.org/officeDocument/2006/relationships/hyperlink" Target="https://podminky.urs.cz/item/CS_URS_2023_02/321368211" TargetMode="External" /><Relationship Id="rId25" Type="http://schemas.openxmlformats.org/officeDocument/2006/relationships/hyperlink" Target="https://podminky.urs.cz/item/CS_URS_2023_02/457621120" TargetMode="External" /><Relationship Id="rId26" Type="http://schemas.openxmlformats.org/officeDocument/2006/relationships/hyperlink" Target="https://podminky.urs.cz/item/CS_URS_2023_02/457621141" TargetMode="External" /><Relationship Id="rId27" Type="http://schemas.openxmlformats.org/officeDocument/2006/relationships/hyperlink" Target="https://podminky.urs.cz/item/CS_URS_2023_02/457621152" TargetMode="External" /><Relationship Id="rId28" Type="http://schemas.openxmlformats.org/officeDocument/2006/relationships/hyperlink" Target="https://podminky.urs.cz/item/CS_URS_2023_02/457621161" TargetMode="External" /><Relationship Id="rId29" Type="http://schemas.openxmlformats.org/officeDocument/2006/relationships/hyperlink" Target="https://podminky.urs.cz/item/CS_URS_2023_02/564231011" TargetMode="External" /><Relationship Id="rId30" Type="http://schemas.openxmlformats.org/officeDocument/2006/relationships/hyperlink" Target="https://podminky.urs.cz/item/CS_URS_2023_02/564751102" TargetMode="External" /><Relationship Id="rId31" Type="http://schemas.openxmlformats.org/officeDocument/2006/relationships/hyperlink" Target="https://podminky.urs.cz/item/CS_URS_2023_02/564831011" TargetMode="External" /><Relationship Id="rId32" Type="http://schemas.openxmlformats.org/officeDocument/2006/relationships/hyperlink" Target="https://podminky.urs.cz/item/CS_URS_2023_02/593532111" TargetMode="External" /><Relationship Id="rId33" Type="http://schemas.openxmlformats.org/officeDocument/2006/relationships/hyperlink" Target="https://podminky.urs.cz/item/CS_URS_2023_02/596211255" TargetMode="External" /><Relationship Id="rId34" Type="http://schemas.openxmlformats.org/officeDocument/2006/relationships/hyperlink" Target="https://podminky.urs.cz/item/CS_URS_2023_02/871273121" TargetMode="External" /><Relationship Id="rId35" Type="http://schemas.openxmlformats.org/officeDocument/2006/relationships/hyperlink" Target="https://podminky.urs.cz/item/CS_URS_2023_02/871353121" TargetMode="External" /><Relationship Id="rId36" Type="http://schemas.openxmlformats.org/officeDocument/2006/relationships/hyperlink" Target="https://podminky.urs.cz/item/CS_URS_2023_02/877270310" TargetMode="External" /><Relationship Id="rId37" Type="http://schemas.openxmlformats.org/officeDocument/2006/relationships/hyperlink" Target="https://podminky.urs.cz/item/CS_URS_2023_02/877350320" TargetMode="External" /><Relationship Id="rId38" Type="http://schemas.openxmlformats.org/officeDocument/2006/relationships/hyperlink" Target="https://podminky.urs.cz/item/CS_URS_2023_02/877355211" TargetMode="External" /><Relationship Id="rId39" Type="http://schemas.openxmlformats.org/officeDocument/2006/relationships/hyperlink" Target="https://podminky.urs.cz/item/CS_URS_2023_02/894811151" TargetMode="External" /><Relationship Id="rId40" Type="http://schemas.openxmlformats.org/officeDocument/2006/relationships/hyperlink" Target="https://podminky.urs.cz/item/CS_URS_2023_02/916131112" TargetMode="External" /><Relationship Id="rId41" Type="http://schemas.openxmlformats.org/officeDocument/2006/relationships/hyperlink" Target="https://podminky.urs.cz/item/CS_URS_2023_02/919735112" TargetMode="External" /><Relationship Id="rId42" Type="http://schemas.openxmlformats.org/officeDocument/2006/relationships/hyperlink" Target="https://podminky.urs.cz/item/CS_URS_2023_02/935114111" TargetMode="External" /><Relationship Id="rId43" Type="http://schemas.openxmlformats.org/officeDocument/2006/relationships/hyperlink" Target="https://podminky.urs.cz/item/CS_URS_2023_02/935932614" TargetMode="External" /><Relationship Id="rId44" Type="http://schemas.openxmlformats.org/officeDocument/2006/relationships/hyperlink" Target="https://podminky.urs.cz/item/CS_URS_2023_02/965042141" TargetMode="External" /><Relationship Id="rId45" Type="http://schemas.openxmlformats.org/officeDocument/2006/relationships/hyperlink" Target="https://podminky.urs.cz/item/CS_URS_2023_02/966005111" TargetMode="External" /><Relationship Id="rId46" Type="http://schemas.openxmlformats.org/officeDocument/2006/relationships/hyperlink" Target="https://podminky.urs.cz/item/CS_URS_2023_02/966006531" TargetMode="External" /><Relationship Id="rId47" Type="http://schemas.openxmlformats.org/officeDocument/2006/relationships/hyperlink" Target="https://podminky.urs.cz/item/CS_URS_2023_02/997221561" TargetMode="External" /><Relationship Id="rId48" Type="http://schemas.openxmlformats.org/officeDocument/2006/relationships/hyperlink" Target="https://podminky.urs.cz/item/CS_URS_2023_02/997221569" TargetMode="External" /><Relationship Id="rId49" Type="http://schemas.openxmlformats.org/officeDocument/2006/relationships/hyperlink" Target="https://podminky.urs.cz/item/CS_URS_2023_02/997221875" TargetMode="External" /><Relationship Id="rId50" Type="http://schemas.openxmlformats.org/officeDocument/2006/relationships/hyperlink" Target="https://podminky.urs.cz/item/CS_URS_2023_02/998222012" TargetMode="External" /><Relationship Id="rId5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151204" TargetMode="External" /><Relationship Id="rId2" Type="http://schemas.openxmlformats.org/officeDocument/2006/relationships/hyperlink" Target="https://podminky.urs.cz/item/CS_URS_2023_02/132151103" TargetMode="External" /><Relationship Id="rId3" Type="http://schemas.openxmlformats.org/officeDocument/2006/relationships/hyperlink" Target="https://podminky.urs.cz/item/CS_URS_2023_02/151101102" TargetMode="External" /><Relationship Id="rId4" Type="http://schemas.openxmlformats.org/officeDocument/2006/relationships/hyperlink" Target="https://podminky.urs.cz/item/CS_URS_2023_02/151101112" TargetMode="External" /><Relationship Id="rId5" Type="http://schemas.openxmlformats.org/officeDocument/2006/relationships/hyperlink" Target="https://podminky.urs.cz/item/CS_URS_2023_02/162751113" TargetMode="External" /><Relationship Id="rId6" Type="http://schemas.openxmlformats.org/officeDocument/2006/relationships/hyperlink" Target="https://podminky.urs.cz/item/CS_URS_2023_02/174151101" TargetMode="External" /><Relationship Id="rId7" Type="http://schemas.openxmlformats.org/officeDocument/2006/relationships/hyperlink" Target="https://podminky.urs.cz/item/CS_URS_2023_02/211571112" TargetMode="External" /><Relationship Id="rId8" Type="http://schemas.openxmlformats.org/officeDocument/2006/relationships/hyperlink" Target="https://podminky.urs.cz/item/CS_URS_2023_02/451572111" TargetMode="External" /><Relationship Id="rId9" Type="http://schemas.openxmlformats.org/officeDocument/2006/relationships/hyperlink" Target="https://podminky.urs.cz/item/CS_URS_2023_02/564231011" TargetMode="External" /><Relationship Id="rId10" Type="http://schemas.openxmlformats.org/officeDocument/2006/relationships/hyperlink" Target="https://podminky.urs.cz/item/CS_URS_2023_02/871181211" TargetMode="External" /><Relationship Id="rId11" Type="http://schemas.openxmlformats.org/officeDocument/2006/relationships/hyperlink" Target="https://podminky.urs.cz/item/CS_URS_2023_01/998254011" TargetMode="External" /><Relationship Id="rId12" Type="http://schemas.openxmlformats.org/officeDocument/2006/relationships/hyperlink" Target="https://podminky.urs.cz/item/CS_URS_2023_01/998254093" TargetMode="External" /><Relationship Id="rId1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899722111" TargetMode="External" /><Relationship Id="rId2" Type="http://schemas.openxmlformats.org/officeDocument/2006/relationships/hyperlink" Target="https://podminky.urs.cz/item/CS_URS_2023_02/741110302" TargetMode="External" /><Relationship Id="rId3" Type="http://schemas.openxmlformats.org/officeDocument/2006/relationships/hyperlink" Target="https://podminky.urs.cz/item/CS_URS_2023_02/741410071" TargetMode="External" /><Relationship Id="rId4" Type="http://schemas.openxmlformats.org/officeDocument/2006/relationships/hyperlink" Target="https://podminky.urs.cz/item/CS_URS_2023_02/210203901" TargetMode="External" /><Relationship Id="rId5" Type="http://schemas.openxmlformats.org/officeDocument/2006/relationships/hyperlink" Target="https://podminky.urs.cz/item/CS_URS_2023_02/210800411" TargetMode="External" /><Relationship Id="rId6" Type="http://schemas.openxmlformats.org/officeDocument/2006/relationships/hyperlink" Target="https://podminky.urs.cz/item/CS_URS_2023_02/HZS2232" TargetMode="External" /><Relationship Id="rId7" Type="http://schemas.openxmlformats.org/officeDocument/2006/relationships/hyperlink" Target="https://podminky.urs.cz/item/CS_URS_2023_02/210800413" TargetMode="External" /><Relationship Id="rId8" Type="http://schemas.openxmlformats.org/officeDocument/2006/relationships/hyperlink" Target="https://podminky.urs.cz/item/CS_URS_2023_02/210801311" TargetMode="External" /><Relationship Id="rId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899722111" TargetMode="External" /><Relationship Id="rId2" Type="http://schemas.openxmlformats.org/officeDocument/2006/relationships/hyperlink" Target="https://podminky.urs.cz/item/CS_URS_2023_02/741110302" TargetMode="External" /><Relationship Id="rId3" Type="http://schemas.openxmlformats.org/officeDocument/2006/relationships/hyperlink" Target="https://podminky.urs.cz/item/CS_URS_2023_02/741410071" TargetMode="External" /><Relationship Id="rId4" Type="http://schemas.openxmlformats.org/officeDocument/2006/relationships/hyperlink" Target="https://podminky.urs.cz/item/CS_URS_2023_02/210203901" TargetMode="External" /><Relationship Id="rId5" Type="http://schemas.openxmlformats.org/officeDocument/2006/relationships/hyperlink" Target="https://podminky.urs.cz/item/CS_URS_2023_02/210800411" TargetMode="External" /><Relationship Id="rId6" Type="http://schemas.openxmlformats.org/officeDocument/2006/relationships/hyperlink" Target="https://podminky.urs.cz/item/CS_URS_2023_02/210800411" TargetMode="External" /><Relationship Id="rId7" Type="http://schemas.openxmlformats.org/officeDocument/2006/relationships/hyperlink" Target="https://podminky.urs.cz/item/CS_URS_2023_02/HZS2232" TargetMode="External" /><Relationship Id="rId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251100" TargetMode="External" /><Relationship Id="rId2" Type="http://schemas.openxmlformats.org/officeDocument/2006/relationships/hyperlink" Target="https://podminky.urs.cz/item/CS_URS_2023_02/162751113" TargetMode="External" /><Relationship Id="rId3" Type="http://schemas.openxmlformats.org/officeDocument/2006/relationships/hyperlink" Target="https://podminky.urs.cz/item/CS_URS_2023_02/174151101" TargetMode="External" /><Relationship Id="rId4" Type="http://schemas.openxmlformats.org/officeDocument/2006/relationships/hyperlink" Target="https://podminky.urs.cz/item/CS_URS_2023_02/451572111" TargetMode="External" /><Relationship Id="rId5" Type="http://schemas.openxmlformats.org/officeDocument/2006/relationships/hyperlink" Target="https://podminky.urs.cz/item/CS_URS_2023_02/452312141" TargetMode="External" /><Relationship Id="rId6" Type="http://schemas.openxmlformats.org/officeDocument/2006/relationships/hyperlink" Target="https://podminky.urs.cz/item/CS_URS_2023_02/871181211" TargetMode="External" /><Relationship Id="rId7" Type="http://schemas.openxmlformats.org/officeDocument/2006/relationships/hyperlink" Target="https://podminky.urs.cz/item/CS_URS_2023_02/894411311" TargetMode="External" /><Relationship Id="rId8" Type="http://schemas.openxmlformats.org/officeDocument/2006/relationships/hyperlink" Target="https://podminky.urs.cz/item/CS_URS_2023_01/998254011" TargetMode="External" /><Relationship Id="rId9" Type="http://schemas.openxmlformats.org/officeDocument/2006/relationships/hyperlink" Target="https://podminky.urs.cz/item/CS_URS_2023_01/998254093" TargetMode="External" /><Relationship Id="rId10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J230815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Nová travnatá tréninková plocha fotbalistů, Bruntál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Sportovní areál Bruntál P.P.Č. 3621/3, 3621/76, 36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17. 8. 2023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Bruntál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David Müller DiS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David Müller DiS.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ROUND(SUM(AG55:AG60),2)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ROUND(SUM(AS55:AS60),2)</f>
        <v>0</v>
      </c>
      <c r="AT54" s="107">
        <f>ROUND(SUM(AV54:AW54),2)</f>
        <v>0</v>
      </c>
      <c r="AU54" s="108">
        <f>ROUND(SUM(AU55:AU60),5)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ROUND(SUM(AZ55:AZ60),2)</f>
        <v>0</v>
      </c>
      <c r="BA54" s="107">
        <f>ROUND(SUM(BA55:BA60),2)</f>
        <v>0</v>
      </c>
      <c r="BB54" s="107">
        <f>ROUND(SUM(BB55:BB60),2)</f>
        <v>0</v>
      </c>
      <c r="BC54" s="107">
        <f>ROUND(SUM(BC55:BC60),2)</f>
        <v>0</v>
      </c>
      <c r="BD54" s="109">
        <f>ROUND(SUM(BD55:BD60),2)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Nová travnatá tré...'!J30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 01 - Nová travnatá tré...'!P92</f>
        <v>0</v>
      </c>
      <c r="AV55" s="121">
        <f>'SO 01 - Nová travnatá tré...'!J33</f>
        <v>0</v>
      </c>
      <c r="AW55" s="121">
        <f>'SO 01 - Nová travnatá tré...'!J34</f>
        <v>0</v>
      </c>
      <c r="AX55" s="121">
        <f>'SO 01 - Nová travnatá tré...'!J35</f>
        <v>0</v>
      </c>
      <c r="AY55" s="121">
        <f>'SO 01 - Nová travnatá tré...'!J36</f>
        <v>0</v>
      </c>
      <c r="AZ55" s="121">
        <f>'SO 01 - Nová travnatá tré...'!F33</f>
        <v>0</v>
      </c>
      <c r="BA55" s="121">
        <f>'SO 01 - Nová travnatá tré...'!F34</f>
        <v>0</v>
      </c>
      <c r="BB55" s="121">
        <f>'SO 01 - Nová travnatá tré...'!F35</f>
        <v>0</v>
      </c>
      <c r="BC55" s="121">
        <f>'SO 01 - Nová travnatá tré...'!F36</f>
        <v>0</v>
      </c>
      <c r="BD55" s="123">
        <f>'SO 01 - Nová travnatá tré...'!F37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24.7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'IO 01 - Vodní hospodářstv...'!J30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'IO 01 - Vodní hospodářstv...'!P92</f>
        <v>0</v>
      </c>
      <c r="AV56" s="121">
        <f>'IO 01 - Vodní hospodářstv...'!J33</f>
        <v>0</v>
      </c>
      <c r="AW56" s="121">
        <f>'IO 01 - Vodní hospodářstv...'!J34</f>
        <v>0</v>
      </c>
      <c r="AX56" s="121">
        <f>'IO 01 - Vodní hospodářstv...'!J35</f>
        <v>0</v>
      </c>
      <c r="AY56" s="121">
        <f>'IO 01 - Vodní hospodářstv...'!J36</f>
        <v>0</v>
      </c>
      <c r="AZ56" s="121">
        <f>'IO 01 - Vodní hospodářstv...'!F33</f>
        <v>0</v>
      </c>
      <c r="BA56" s="121">
        <f>'IO 01 - Vodní hospodářstv...'!F34</f>
        <v>0</v>
      </c>
      <c r="BB56" s="121">
        <f>'IO 01 - Vodní hospodářstv...'!F35</f>
        <v>0</v>
      </c>
      <c r="BC56" s="121">
        <f>'IO 01 - Vodní hospodářstv...'!F36</f>
        <v>0</v>
      </c>
      <c r="BD56" s="123">
        <f>'IO 01 - Vodní hospodářstv...'!F37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'IO 02a - Osvětlení trénin...'!J30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'IO 02a - Osvětlení trénin...'!P88</f>
        <v>0</v>
      </c>
      <c r="AV57" s="121">
        <f>'IO 02a - Osvětlení trénin...'!J33</f>
        <v>0</v>
      </c>
      <c r="AW57" s="121">
        <f>'IO 02a - Osvětlení trénin...'!J34</f>
        <v>0</v>
      </c>
      <c r="AX57" s="121">
        <f>'IO 02a - Osvětlení trénin...'!J35</f>
        <v>0</v>
      </c>
      <c r="AY57" s="121">
        <f>'IO 02a - Osvětlení trénin...'!J36</f>
        <v>0</v>
      </c>
      <c r="AZ57" s="121">
        <f>'IO 02a - Osvětlení trénin...'!F33</f>
        <v>0</v>
      </c>
      <c r="BA57" s="121">
        <f>'IO 02a - Osvětlení trénin...'!F34</f>
        <v>0</v>
      </c>
      <c r="BB57" s="121">
        <f>'IO 02a - Osvětlení trénin...'!F35</f>
        <v>0</v>
      </c>
      <c r="BC57" s="121">
        <f>'IO 02a - Osvětlení trénin...'!F36</f>
        <v>0</v>
      </c>
      <c r="BD57" s="123">
        <f>'IO 02a - Osvětlení trénin...'!F37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16.5" customHeight="1">
      <c r="A58" s="112" t="s">
        <v>76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'IO 02b - Osvětlení manipu...'!J30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'IO 02b - Osvětlení manipu...'!P88</f>
        <v>0</v>
      </c>
      <c r="AV58" s="121">
        <f>'IO 02b - Osvětlení manipu...'!J33</f>
        <v>0</v>
      </c>
      <c r="AW58" s="121">
        <f>'IO 02b - Osvětlení manipu...'!J34</f>
        <v>0</v>
      </c>
      <c r="AX58" s="121">
        <f>'IO 02b - Osvětlení manipu...'!J35</f>
        <v>0</v>
      </c>
      <c r="AY58" s="121">
        <f>'IO 02b - Osvětlení manipu...'!J36</f>
        <v>0</v>
      </c>
      <c r="AZ58" s="121">
        <f>'IO 02b - Osvětlení manipu...'!F33</f>
        <v>0</v>
      </c>
      <c r="BA58" s="121">
        <f>'IO 02b - Osvětlení manipu...'!F34</f>
        <v>0</v>
      </c>
      <c r="BB58" s="121">
        <f>'IO 02b - Osvětlení manipu...'!F35</f>
        <v>0</v>
      </c>
      <c r="BC58" s="121">
        <f>'IO 02b - Osvětlení manipu...'!F36</f>
        <v>0</v>
      </c>
      <c r="BD58" s="123">
        <f>'IO 02b - Osvětlení manipu...'!F37</f>
        <v>0</v>
      </c>
      <c r="BE58" s="7"/>
      <c r="BT58" s="124" t="s">
        <v>80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7" customFormat="1" ht="16.5" customHeight="1">
      <c r="A59" s="112" t="s">
        <v>76</v>
      </c>
      <c r="B59" s="113"/>
      <c r="C59" s="114"/>
      <c r="D59" s="115" t="s">
        <v>92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'IO 03 - Zdroj vody na par...'!J30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0">
        <v>0</v>
      </c>
      <c r="AT59" s="121">
        <f>ROUND(SUM(AV59:AW59),2)</f>
        <v>0</v>
      </c>
      <c r="AU59" s="122">
        <f>'IO 03 - Zdroj vody na par...'!P88</f>
        <v>0</v>
      </c>
      <c r="AV59" s="121">
        <f>'IO 03 - Zdroj vody na par...'!J33</f>
        <v>0</v>
      </c>
      <c r="AW59" s="121">
        <f>'IO 03 - Zdroj vody na par...'!J34</f>
        <v>0</v>
      </c>
      <c r="AX59" s="121">
        <f>'IO 03 - Zdroj vody na par...'!J35</f>
        <v>0</v>
      </c>
      <c r="AY59" s="121">
        <f>'IO 03 - Zdroj vody na par...'!J36</f>
        <v>0</v>
      </c>
      <c r="AZ59" s="121">
        <f>'IO 03 - Zdroj vody na par...'!F33</f>
        <v>0</v>
      </c>
      <c r="BA59" s="121">
        <f>'IO 03 - Zdroj vody na par...'!F34</f>
        <v>0</v>
      </c>
      <c r="BB59" s="121">
        <f>'IO 03 - Zdroj vody na par...'!F35</f>
        <v>0</v>
      </c>
      <c r="BC59" s="121">
        <f>'IO 03 - Zdroj vody na par...'!F36</f>
        <v>0</v>
      </c>
      <c r="BD59" s="123">
        <f>'IO 03 - Zdroj vody na par...'!F37</f>
        <v>0</v>
      </c>
      <c r="BE59" s="7"/>
      <c r="BT59" s="124" t="s">
        <v>80</v>
      </c>
      <c r="BV59" s="124" t="s">
        <v>74</v>
      </c>
      <c r="BW59" s="124" t="s">
        <v>94</v>
      </c>
      <c r="BX59" s="124" t="s">
        <v>5</v>
      </c>
      <c r="CL59" s="124" t="s">
        <v>19</v>
      </c>
      <c r="CM59" s="124" t="s">
        <v>82</v>
      </c>
    </row>
    <row r="60" s="7" customFormat="1" ht="24.75" customHeight="1">
      <c r="A60" s="112" t="s">
        <v>76</v>
      </c>
      <c r="B60" s="113"/>
      <c r="C60" s="114"/>
      <c r="D60" s="115" t="s">
        <v>95</v>
      </c>
      <c r="E60" s="115"/>
      <c r="F60" s="115"/>
      <c r="G60" s="115"/>
      <c r="H60" s="115"/>
      <c r="I60" s="116"/>
      <c r="J60" s="115" t="s">
        <v>96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'OST - Soupis ostatních ve...'!J30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79</v>
      </c>
      <c r="AR60" s="119"/>
      <c r="AS60" s="125">
        <v>0</v>
      </c>
      <c r="AT60" s="126">
        <f>ROUND(SUM(AV60:AW60),2)</f>
        <v>0</v>
      </c>
      <c r="AU60" s="127">
        <f>'OST - Soupis ostatních ve...'!P83</f>
        <v>0</v>
      </c>
      <c r="AV60" s="126">
        <f>'OST - Soupis ostatních ve...'!J33</f>
        <v>0</v>
      </c>
      <c r="AW60" s="126">
        <f>'OST - Soupis ostatních ve...'!J34</f>
        <v>0</v>
      </c>
      <c r="AX60" s="126">
        <f>'OST - Soupis ostatních ve...'!J35</f>
        <v>0</v>
      </c>
      <c r="AY60" s="126">
        <f>'OST - Soupis ostatních ve...'!J36</f>
        <v>0</v>
      </c>
      <c r="AZ60" s="126">
        <f>'OST - Soupis ostatních ve...'!F33</f>
        <v>0</v>
      </c>
      <c r="BA60" s="126">
        <f>'OST - Soupis ostatních ve...'!F34</f>
        <v>0</v>
      </c>
      <c r="BB60" s="126">
        <f>'OST - Soupis ostatních ve...'!F35</f>
        <v>0</v>
      </c>
      <c r="BC60" s="126">
        <f>'OST - Soupis ostatních ve...'!F36</f>
        <v>0</v>
      </c>
      <c r="BD60" s="128">
        <f>'OST - Soupis ostatních ve...'!F37</f>
        <v>0</v>
      </c>
      <c r="BE60" s="7"/>
      <c r="BT60" s="124" t="s">
        <v>80</v>
      </c>
      <c r="BV60" s="124" t="s">
        <v>74</v>
      </c>
      <c r="BW60" s="124" t="s">
        <v>97</v>
      </c>
      <c r="BX60" s="124" t="s">
        <v>5</v>
      </c>
      <c r="CL60" s="124" t="s">
        <v>19</v>
      </c>
      <c r="CM60" s="124" t="s">
        <v>82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meZ5PP/nGyMWMgobC22JU8SeKLkHbTNUBum3q4ldkDoJmASczsPIsFv4crW4Ny5EtC0XmYWmoQ4YkTSORUMc2g==" hashValue="dzVEk6EiJdQl4aJRZEKCX9MaDvAhxV1klyGmeRzwIZOtAjPMlTfBo4Np6trHTU9Kfb+imuPQ6ixln6R8U3JI0Q==" algorithmName="SHA-512" password="C74A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Nová travnatá tré...'!C2" display="/"/>
    <hyperlink ref="A56" location="'IO 01 - Vodní hospodářstv...'!C2" display="/"/>
    <hyperlink ref="A57" location="'IO 02a - Osvětlení trénin...'!C2" display="/"/>
    <hyperlink ref="A58" location="'IO 02b - Osvětlení manipu...'!C2" display="/"/>
    <hyperlink ref="A59" location="'IO 03 - Zdroj vody na par...'!C2" display="/"/>
    <hyperlink ref="A60" location="'OST - Soupis ostatních v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Nová travnatá tréninková plocha fotbalistů, Bruntál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100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17. 8. 2023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ROUND((SUM(BE92:BE471)),  2)</f>
        <v>0</v>
      </c>
      <c r="G33" s="39"/>
      <c r="H33" s="39"/>
      <c r="I33" s="149">
        <v>0.20999999999999999</v>
      </c>
      <c r="J33" s="148">
        <f>ROUND(((SUM(BE92:BE471))*I33),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ROUND((SUM(BF92:BF471)),  2)</f>
        <v>0</v>
      </c>
      <c r="G34" s="39"/>
      <c r="H34" s="39"/>
      <c r="I34" s="149">
        <v>0.14999999999999999</v>
      </c>
      <c r="J34" s="148">
        <f>ROUND(((SUM(BF92:BF471))*I34),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ROUND((SUM(BG92:BG471)),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ROUND((SUM(BH92:BH471)),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ROUND((SUM(BI92:BI471)),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Nová travnatá tréninková plocha fotbalistů, Bruntál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Nová travnatá tréninková plocha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Sportovní areál Bruntál P.P.Č. 3621/3, 3621/76, 36</v>
      </c>
      <c r="G52" s="41"/>
      <c r="H52" s="41"/>
      <c r="I52" s="33" t="s">
        <v>23</v>
      </c>
      <c r="J52" s="73" t="str">
        <f>IF(J12="","",J12)</f>
        <v>17. 8. 2023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Bruntál</v>
      </c>
      <c r="G54" s="41"/>
      <c r="H54" s="41"/>
      <c r="I54" s="33" t="s">
        <v>31</v>
      </c>
      <c r="J54" s="37" t="str">
        <f>E21</f>
        <v>David Müller DiS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David Müller DiS.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105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106</v>
      </c>
      <c r="E61" s="175"/>
      <c r="F61" s="175"/>
      <c r="G61" s="175"/>
      <c r="H61" s="175"/>
      <c r="I61" s="175"/>
      <c r="J61" s="176">
        <f>J94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107</v>
      </c>
      <c r="E62" s="175"/>
      <c r="F62" s="175"/>
      <c r="G62" s="175"/>
      <c r="H62" s="175"/>
      <c r="I62" s="175"/>
      <c r="J62" s="176">
        <f>J262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108</v>
      </c>
      <c r="E63" s="175"/>
      <c r="F63" s="175"/>
      <c r="G63" s="175"/>
      <c r="H63" s="175"/>
      <c r="I63" s="175"/>
      <c r="J63" s="176">
        <f>J313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109</v>
      </c>
      <c r="E64" s="175"/>
      <c r="F64" s="175"/>
      <c r="G64" s="175"/>
      <c r="H64" s="175"/>
      <c r="I64" s="175"/>
      <c r="J64" s="176">
        <f>J362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110</v>
      </c>
      <c r="E65" s="175"/>
      <c r="F65" s="175"/>
      <c r="G65" s="175"/>
      <c r="H65" s="175"/>
      <c r="I65" s="175"/>
      <c r="J65" s="176">
        <f>J374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111</v>
      </c>
      <c r="E66" s="175"/>
      <c r="F66" s="175"/>
      <c r="G66" s="175"/>
      <c r="H66" s="175"/>
      <c r="I66" s="175"/>
      <c r="J66" s="176">
        <f>J403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112</v>
      </c>
      <c r="E67" s="175"/>
      <c r="F67" s="175"/>
      <c r="G67" s="175"/>
      <c r="H67" s="175"/>
      <c r="I67" s="175"/>
      <c r="J67" s="176">
        <f>J425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113</v>
      </c>
      <c r="E68" s="175"/>
      <c r="F68" s="175"/>
      <c r="G68" s="175"/>
      <c r="H68" s="175"/>
      <c r="I68" s="175"/>
      <c r="J68" s="176">
        <f>J450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114</v>
      </c>
      <c r="E69" s="175"/>
      <c r="F69" s="175"/>
      <c r="G69" s="175"/>
      <c r="H69" s="175"/>
      <c r="I69" s="175"/>
      <c r="J69" s="176">
        <f>J459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6"/>
      <c r="C70" s="167"/>
      <c r="D70" s="168" t="s">
        <v>115</v>
      </c>
      <c r="E70" s="169"/>
      <c r="F70" s="169"/>
      <c r="G70" s="169"/>
      <c r="H70" s="169"/>
      <c r="I70" s="169"/>
      <c r="J70" s="170">
        <f>J462</f>
        <v>0</v>
      </c>
      <c r="K70" s="167"/>
      <c r="L70" s="17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2"/>
      <c r="C71" s="173"/>
      <c r="D71" s="174" t="s">
        <v>116</v>
      </c>
      <c r="E71" s="175"/>
      <c r="F71" s="175"/>
      <c r="G71" s="175"/>
      <c r="H71" s="175"/>
      <c r="I71" s="175"/>
      <c r="J71" s="176">
        <f>J463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117</v>
      </c>
      <c r="E72" s="175"/>
      <c r="F72" s="175"/>
      <c r="G72" s="175"/>
      <c r="H72" s="175"/>
      <c r="I72" s="175"/>
      <c r="J72" s="176">
        <f>J470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118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Nová travnatá tréninková plocha fotbalistů, Bruntál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99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SO 01 - Nová travnatá tréninková plocha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Sportovní areál Bruntál P.P.Č. 3621/3, 3621/76, 36</v>
      </c>
      <c r="G86" s="41"/>
      <c r="H86" s="41"/>
      <c r="I86" s="33" t="s">
        <v>23</v>
      </c>
      <c r="J86" s="73" t="str">
        <f>IF(J12="","",J12)</f>
        <v>17. 8. 2023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Město Bruntál</v>
      </c>
      <c r="G88" s="41"/>
      <c r="H88" s="41"/>
      <c r="I88" s="33" t="s">
        <v>31</v>
      </c>
      <c r="J88" s="37" t="str">
        <f>E21</f>
        <v>David Müller DiS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IF(E18="","",E18)</f>
        <v>Vyplň údaj</v>
      </c>
      <c r="G89" s="41"/>
      <c r="H89" s="41"/>
      <c r="I89" s="33" t="s">
        <v>34</v>
      </c>
      <c r="J89" s="37" t="str">
        <f>E24</f>
        <v>David Müller DiS.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119</v>
      </c>
      <c r="D91" s="181" t="s">
        <v>57</v>
      </c>
      <c r="E91" s="181" t="s">
        <v>53</v>
      </c>
      <c r="F91" s="181" t="s">
        <v>54</v>
      </c>
      <c r="G91" s="181" t="s">
        <v>120</v>
      </c>
      <c r="H91" s="181" t="s">
        <v>121</v>
      </c>
      <c r="I91" s="181" t="s">
        <v>122</v>
      </c>
      <c r="J91" s="181" t="s">
        <v>103</v>
      </c>
      <c r="K91" s="182" t="s">
        <v>123</v>
      </c>
      <c r="L91" s="183"/>
      <c r="M91" s="93" t="s">
        <v>19</v>
      </c>
      <c r="N91" s="94" t="s">
        <v>42</v>
      </c>
      <c r="O91" s="94" t="s">
        <v>124</v>
      </c>
      <c r="P91" s="94" t="s">
        <v>125</v>
      </c>
      <c r="Q91" s="94" t="s">
        <v>126</v>
      </c>
      <c r="R91" s="94" t="s">
        <v>127</v>
      </c>
      <c r="S91" s="94" t="s">
        <v>128</v>
      </c>
      <c r="T91" s="95" t="s">
        <v>129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130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P93+P462</f>
        <v>0</v>
      </c>
      <c r="Q92" s="97"/>
      <c r="R92" s="186">
        <f>R93+R462</f>
        <v>3405.0953700000005</v>
      </c>
      <c r="S92" s="97"/>
      <c r="T92" s="187">
        <f>T93+T462</f>
        <v>104.10525000000001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104</v>
      </c>
      <c r="BK92" s="188">
        <f>BK93+BK462</f>
        <v>0</v>
      </c>
    </row>
    <row r="93" s="12" customFormat="1" ht="25.92" customHeight="1">
      <c r="A93" s="12"/>
      <c r="B93" s="189"/>
      <c r="C93" s="190"/>
      <c r="D93" s="191" t="s">
        <v>71</v>
      </c>
      <c r="E93" s="192" t="s">
        <v>131</v>
      </c>
      <c r="F93" s="192" t="s">
        <v>132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P94+P262+P313+P362+P374+P403+P425+P450+P459</f>
        <v>0</v>
      </c>
      <c r="Q93" s="197"/>
      <c r="R93" s="198">
        <f>R94+R262+R313+R362+R374+R403+R425+R450+R459</f>
        <v>3405.0953700000005</v>
      </c>
      <c r="S93" s="197"/>
      <c r="T93" s="199">
        <f>T94+T262+T313+T362+T374+T403+T425+T450+T459</f>
        <v>104.10525000000001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80</v>
      </c>
      <c r="AT93" s="201" t="s">
        <v>71</v>
      </c>
      <c r="AU93" s="201" t="s">
        <v>72</v>
      </c>
      <c r="AY93" s="200" t="s">
        <v>133</v>
      </c>
      <c r="BK93" s="202">
        <f>BK94+BK262+BK313+BK362+BK374+BK403+BK425+BK450+BK459</f>
        <v>0</v>
      </c>
    </row>
    <row r="94" s="12" customFormat="1" ht="22.8" customHeight="1">
      <c r="A94" s="12"/>
      <c r="B94" s="189"/>
      <c r="C94" s="190"/>
      <c r="D94" s="191" t="s">
        <v>71</v>
      </c>
      <c r="E94" s="203" t="s">
        <v>80</v>
      </c>
      <c r="F94" s="203" t="s">
        <v>134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SUM(P95:P261)</f>
        <v>0</v>
      </c>
      <c r="Q94" s="197"/>
      <c r="R94" s="198">
        <f>SUM(R95:R261)</f>
        <v>0.28298000000000001</v>
      </c>
      <c r="S94" s="197"/>
      <c r="T94" s="199">
        <f>SUM(T95:T261)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80</v>
      </c>
      <c r="AT94" s="201" t="s">
        <v>71</v>
      </c>
      <c r="AU94" s="201" t="s">
        <v>80</v>
      </c>
      <c r="AY94" s="200" t="s">
        <v>133</v>
      </c>
      <c r="BK94" s="202">
        <f>SUM(BK95:BK261)</f>
        <v>0</v>
      </c>
    </row>
    <row r="95" s="2" customFormat="1" ht="21.75" customHeight="1">
      <c r="A95" s="39"/>
      <c r="B95" s="40"/>
      <c r="C95" s="205" t="s">
        <v>80</v>
      </c>
      <c r="D95" s="205" t="s">
        <v>135</v>
      </c>
      <c r="E95" s="206" t="s">
        <v>136</v>
      </c>
      <c r="F95" s="207" t="s">
        <v>137</v>
      </c>
      <c r="G95" s="208" t="s">
        <v>138</v>
      </c>
      <c r="H95" s="209">
        <v>8660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139</v>
      </c>
      <c r="AT95" s="216" t="s">
        <v>135</v>
      </c>
      <c r="AU95" s="216" t="s">
        <v>82</v>
      </c>
      <c r="AY95" s="18" t="s">
        <v>133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139</v>
      </c>
      <c r="BM95" s="216" t="s">
        <v>140</v>
      </c>
    </row>
    <row r="96" s="13" customFormat="1">
      <c r="A96" s="13"/>
      <c r="B96" s="218"/>
      <c r="C96" s="219"/>
      <c r="D96" s="220" t="s">
        <v>141</v>
      </c>
      <c r="E96" s="221" t="s">
        <v>19</v>
      </c>
      <c r="F96" s="222" t="s">
        <v>142</v>
      </c>
      <c r="G96" s="219"/>
      <c r="H96" s="223">
        <v>8660</v>
      </c>
      <c r="I96" s="224"/>
      <c r="J96" s="219"/>
      <c r="K96" s="219"/>
      <c r="L96" s="225"/>
      <c r="M96" s="226"/>
      <c r="N96" s="227"/>
      <c r="O96" s="227"/>
      <c r="P96" s="227"/>
      <c r="Q96" s="227"/>
      <c r="R96" s="227"/>
      <c r="S96" s="227"/>
      <c r="T96" s="22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9" t="s">
        <v>141</v>
      </c>
      <c r="AU96" s="229" t="s">
        <v>82</v>
      </c>
      <c r="AV96" s="13" t="s">
        <v>82</v>
      </c>
      <c r="AW96" s="13" t="s">
        <v>33</v>
      </c>
      <c r="AX96" s="13" t="s">
        <v>80</v>
      </c>
      <c r="AY96" s="229" t="s">
        <v>133</v>
      </c>
    </row>
    <row r="97" s="2" customFormat="1" ht="21.75" customHeight="1">
      <c r="A97" s="39"/>
      <c r="B97" s="40"/>
      <c r="C97" s="205" t="s">
        <v>82</v>
      </c>
      <c r="D97" s="205" t="s">
        <v>135</v>
      </c>
      <c r="E97" s="206" t="s">
        <v>143</v>
      </c>
      <c r="F97" s="207" t="s">
        <v>144</v>
      </c>
      <c r="G97" s="208" t="s">
        <v>145</v>
      </c>
      <c r="H97" s="209">
        <v>1294.4000000000001</v>
      </c>
      <c r="I97" s="210"/>
      <c r="J97" s="211">
        <f>ROUND(I97*H97,2)</f>
        <v>0</v>
      </c>
      <c r="K97" s="207" t="s">
        <v>146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139</v>
      </c>
      <c r="AT97" s="216" t="s">
        <v>135</v>
      </c>
      <c r="AU97" s="216" t="s">
        <v>82</v>
      </c>
      <c r="AY97" s="18" t="s">
        <v>133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139</v>
      </c>
      <c r="BM97" s="216" t="s">
        <v>147</v>
      </c>
    </row>
    <row r="98" s="2" customFormat="1">
      <c r="A98" s="39"/>
      <c r="B98" s="40"/>
      <c r="C98" s="41"/>
      <c r="D98" s="230" t="s">
        <v>148</v>
      </c>
      <c r="E98" s="41"/>
      <c r="F98" s="231" t="s">
        <v>149</v>
      </c>
      <c r="G98" s="41"/>
      <c r="H98" s="41"/>
      <c r="I98" s="232"/>
      <c r="J98" s="41"/>
      <c r="K98" s="41"/>
      <c r="L98" s="45"/>
      <c r="M98" s="233"/>
      <c r="N98" s="23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148</v>
      </c>
      <c r="AU98" s="18" t="s">
        <v>82</v>
      </c>
    </row>
    <row r="99" s="13" customFormat="1">
      <c r="A99" s="13"/>
      <c r="B99" s="218"/>
      <c r="C99" s="219"/>
      <c r="D99" s="220" t="s">
        <v>141</v>
      </c>
      <c r="E99" s="221" t="s">
        <v>19</v>
      </c>
      <c r="F99" s="222" t="s">
        <v>150</v>
      </c>
      <c r="G99" s="219"/>
      <c r="H99" s="223">
        <v>866</v>
      </c>
      <c r="I99" s="224"/>
      <c r="J99" s="219"/>
      <c r="K99" s="219"/>
      <c r="L99" s="225"/>
      <c r="M99" s="226"/>
      <c r="N99" s="227"/>
      <c r="O99" s="227"/>
      <c r="P99" s="227"/>
      <c r="Q99" s="227"/>
      <c r="R99" s="227"/>
      <c r="S99" s="227"/>
      <c r="T99" s="22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9" t="s">
        <v>141</v>
      </c>
      <c r="AU99" s="229" t="s">
        <v>82</v>
      </c>
      <c r="AV99" s="13" t="s">
        <v>82</v>
      </c>
      <c r="AW99" s="13" t="s">
        <v>33</v>
      </c>
      <c r="AX99" s="13" t="s">
        <v>72</v>
      </c>
      <c r="AY99" s="229" t="s">
        <v>133</v>
      </c>
    </row>
    <row r="100" s="14" customFormat="1">
      <c r="A100" s="14"/>
      <c r="B100" s="235"/>
      <c r="C100" s="236"/>
      <c r="D100" s="220" t="s">
        <v>141</v>
      </c>
      <c r="E100" s="237" t="s">
        <v>19</v>
      </c>
      <c r="F100" s="238" t="s">
        <v>151</v>
      </c>
      <c r="G100" s="236"/>
      <c r="H100" s="237" t="s">
        <v>19</v>
      </c>
      <c r="I100" s="239"/>
      <c r="J100" s="236"/>
      <c r="K100" s="236"/>
      <c r="L100" s="240"/>
      <c r="M100" s="241"/>
      <c r="N100" s="242"/>
      <c r="O100" s="242"/>
      <c r="P100" s="242"/>
      <c r="Q100" s="242"/>
      <c r="R100" s="242"/>
      <c r="S100" s="242"/>
      <c r="T100" s="243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4" t="s">
        <v>141</v>
      </c>
      <c r="AU100" s="244" t="s">
        <v>82</v>
      </c>
      <c r="AV100" s="14" t="s">
        <v>80</v>
      </c>
      <c r="AW100" s="14" t="s">
        <v>33</v>
      </c>
      <c r="AX100" s="14" t="s">
        <v>72</v>
      </c>
      <c r="AY100" s="244" t="s">
        <v>133</v>
      </c>
    </row>
    <row r="101" s="13" customFormat="1">
      <c r="A101" s="13"/>
      <c r="B101" s="218"/>
      <c r="C101" s="219"/>
      <c r="D101" s="220" t="s">
        <v>141</v>
      </c>
      <c r="E101" s="221" t="s">
        <v>19</v>
      </c>
      <c r="F101" s="222" t="s">
        <v>152</v>
      </c>
      <c r="G101" s="219"/>
      <c r="H101" s="223">
        <v>111.59999999999999</v>
      </c>
      <c r="I101" s="224"/>
      <c r="J101" s="219"/>
      <c r="K101" s="219"/>
      <c r="L101" s="225"/>
      <c r="M101" s="226"/>
      <c r="N101" s="227"/>
      <c r="O101" s="227"/>
      <c r="P101" s="227"/>
      <c r="Q101" s="227"/>
      <c r="R101" s="227"/>
      <c r="S101" s="227"/>
      <c r="T101" s="22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9" t="s">
        <v>141</v>
      </c>
      <c r="AU101" s="229" t="s">
        <v>82</v>
      </c>
      <c r="AV101" s="13" t="s">
        <v>82</v>
      </c>
      <c r="AW101" s="13" t="s">
        <v>33</v>
      </c>
      <c r="AX101" s="13" t="s">
        <v>72</v>
      </c>
      <c r="AY101" s="229" t="s">
        <v>133</v>
      </c>
    </row>
    <row r="102" s="14" customFormat="1">
      <c r="A102" s="14"/>
      <c r="B102" s="235"/>
      <c r="C102" s="236"/>
      <c r="D102" s="220" t="s">
        <v>141</v>
      </c>
      <c r="E102" s="237" t="s">
        <v>19</v>
      </c>
      <c r="F102" s="238" t="s">
        <v>153</v>
      </c>
      <c r="G102" s="236"/>
      <c r="H102" s="237" t="s">
        <v>19</v>
      </c>
      <c r="I102" s="239"/>
      <c r="J102" s="236"/>
      <c r="K102" s="236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141</v>
      </c>
      <c r="AU102" s="244" t="s">
        <v>82</v>
      </c>
      <c r="AV102" s="14" t="s">
        <v>80</v>
      </c>
      <c r="AW102" s="14" t="s">
        <v>33</v>
      </c>
      <c r="AX102" s="14" t="s">
        <v>72</v>
      </c>
      <c r="AY102" s="244" t="s">
        <v>133</v>
      </c>
    </row>
    <row r="103" s="13" customFormat="1">
      <c r="A103" s="13"/>
      <c r="B103" s="218"/>
      <c r="C103" s="219"/>
      <c r="D103" s="220" t="s">
        <v>141</v>
      </c>
      <c r="E103" s="221" t="s">
        <v>19</v>
      </c>
      <c r="F103" s="222" t="s">
        <v>154</v>
      </c>
      <c r="G103" s="219"/>
      <c r="H103" s="223">
        <v>316.80000000000001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141</v>
      </c>
      <c r="AU103" s="229" t="s">
        <v>82</v>
      </c>
      <c r="AV103" s="13" t="s">
        <v>82</v>
      </c>
      <c r="AW103" s="13" t="s">
        <v>33</v>
      </c>
      <c r="AX103" s="13" t="s">
        <v>72</v>
      </c>
      <c r="AY103" s="229" t="s">
        <v>133</v>
      </c>
    </row>
    <row r="104" s="14" customFormat="1">
      <c r="A104" s="14"/>
      <c r="B104" s="235"/>
      <c r="C104" s="236"/>
      <c r="D104" s="220" t="s">
        <v>141</v>
      </c>
      <c r="E104" s="237" t="s">
        <v>19</v>
      </c>
      <c r="F104" s="238" t="s">
        <v>155</v>
      </c>
      <c r="G104" s="236"/>
      <c r="H104" s="237" t="s">
        <v>19</v>
      </c>
      <c r="I104" s="239"/>
      <c r="J104" s="236"/>
      <c r="K104" s="236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141</v>
      </c>
      <c r="AU104" s="244" t="s">
        <v>82</v>
      </c>
      <c r="AV104" s="14" t="s">
        <v>80</v>
      </c>
      <c r="AW104" s="14" t="s">
        <v>33</v>
      </c>
      <c r="AX104" s="14" t="s">
        <v>72</v>
      </c>
      <c r="AY104" s="244" t="s">
        <v>133</v>
      </c>
    </row>
    <row r="105" s="15" customFormat="1">
      <c r="A105" s="15"/>
      <c r="B105" s="245"/>
      <c r="C105" s="246"/>
      <c r="D105" s="220" t="s">
        <v>141</v>
      </c>
      <c r="E105" s="247" t="s">
        <v>19</v>
      </c>
      <c r="F105" s="248" t="s">
        <v>156</v>
      </c>
      <c r="G105" s="246"/>
      <c r="H105" s="249">
        <v>1294.4000000000001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5" t="s">
        <v>141</v>
      </c>
      <c r="AU105" s="255" t="s">
        <v>82</v>
      </c>
      <c r="AV105" s="15" t="s">
        <v>139</v>
      </c>
      <c r="AW105" s="15" t="s">
        <v>33</v>
      </c>
      <c r="AX105" s="15" t="s">
        <v>80</v>
      </c>
      <c r="AY105" s="255" t="s">
        <v>133</v>
      </c>
    </row>
    <row r="106" s="2" customFormat="1" ht="33" customHeight="1">
      <c r="A106" s="39"/>
      <c r="B106" s="40"/>
      <c r="C106" s="205" t="s">
        <v>157</v>
      </c>
      <c r="D106" s="205" t="s">
        <v>135</v>
      </c>
      <c r="E106" s="206" t="s">
        <v>158</v>
      </c>
      <c r="F106" s="207" t="s">
        <v>159</v>
      </c>
      <c r="G106" s="208" t="s">
        <v>145</v>
      </c>
      <c r="H106" s="209">
        <v>79.200000000000003</v>
      </c>
      <c r="I106" s="210"/>
      <c r="J106" s="211">
        <f>ROUND(I106*H106,2)</f>
        <v>0</v>
      </c>
      <c r="K106" s="207" t="s">
        <v>146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139</v>
      </c>
      <c r="AT106" s="216" t="s">
        <v>135</v>
      </c>
      <c r="AU106" s="216" t="s">
        <v>82</v>
      </c>
      <c r="AY106" s="18" t="s">
        <v>133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139</v>
      </c>
      <c r="BM106" s="216" t="s">
        <v>160</v>
      </c>
    </row>
    <row r="107" s="2" customFormat="1">
      <c r="A107" s="39"/>
      <c r="B107" s="40"/>
      <c r="C107" s="41"/>
      <c r="D107" s="230" t="s">
        <v>148</v>
      </c>
      <c r="E107" s="41"/>
      <c r="F107" s="231" t="s">
        <v>161</v>
      </c>
      <c r="G107" s="41"/>
      <c r="H107" s="41"/>
      <c r="I107" s="232"/>
      <c r="J107" s="41"/>
      <c r="K107" s="41"/>
      <c r="L107" s="45"/>
      <c r="M107" s="233"/>
      <c r="N107" s="234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148</v>
      </c>
      <c r="AU107" s="18" t="s">
        <v>82</v>
      </c>
    </row>
    <row r="108" s="13" customFormat="1">
      <c r="A108" s="13"/>
      <c r="B108" s="218"/>
      <c r="C108" s="219"/>
      <c r="D108" s="220" t="s">
        <v>141</v>
      </c>
      <c r="E108" s="221" t="s">
        <v>19</v>
      </c>
      <c r="F108" s="222" t="s">
        <v>162</v>
      </c>
      <c r="G108" s="219"/>
      <c r="H108" s="223">
        <v>79.200000000000003</v>
      </c>
      <c r="I108" s="224"/>
      <c r="J108" s="219"/>
      <c r="K108" s="219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141</v>
      </c>
      <c r="AU108" s="229" t="s">
        <v>82</v>
      </c>
      <c r="AV108" s="13" t="s">
        <v>82</v>
      </c>
      <c r="AW108" s="13" t="s">
        <v>33</v>
      </c>
      <c r="AX108" s="13" t="s">
        <v>80</v>
      </c>
      <c r="AY108" s="229" t="s">
        <v>133</v>
      </c>
    </row>
    <row r="109" s="14" customFormat="1">
      <c r="A109" s="14"/>
      <c r="B109" s="235"/>
      <c r="C109" s="236"/>
      <c r="D109" s="220" t="s">
        <v>141</v>
      </c>
      <c r="E109" s="237" t="s">
        <v>19</v>
      </c>
      <c r="F109" s="238" t="s">
        <v>163</v>
      </c>
      <c r="G109" s="236"/>
      <c r="H109" s="237" t="s">
        <v>19</v>
      </c>
      <c r="I109" s="239"/>
      <c r="J109" s="236"/>
      <c r="K109" s="236"/>
      <c r="L109" s="240"/>
      <c r="M109" s="241"/>
      <c r="N109" s="242"/>
      <c r="O109" s="242"/>
      <c r="P109" s="242"/>
      <c r="Q109" s="242"/>
      <c r="R109" s="242"/>
      <c r="S109" s="242"/>
      <c r="T109" s="24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4" t="s">
        <v>141</v>
      </c>
      <c r="AU109" s="244" t="s">
        <v>82</v>
      </c>
      <c r="AV109" s="14" t="s">
        <v>80</v>
      </c>
      <c r="AW109" s="14" t="s">
        <v>33</v>
      </c>
      <c r="AX109" s="14" t="s">
        <v>72</v>
      </c>
      <c r="AY109" s="244" t="s">
        <v>133</v>
      </c>
    </row>
    <row r="110" s="2" customFormat="1" ht="24.15" customHeight="1">
      <c r="A110" s="39"/>
      <c r="B110" s="40"/>
      <c r="C110" s="205" t="s">
        <v>139</v>
      </c>
      <c r="D110" s="205" t="s">
        <v>135</v>
      </c>
      <c r="E110" s="206" t="s">
        <v>164</v>
      </c>
      <c r="F110" s="207" t="s">
        <v>165</v>
      </c>
      <c r="G110" s="208" t="s">
        <v>145</v>
      </c>
      <c r="H110" s="209">
        <v>37.262</v>
      </c>
      <c r="I110" s="210"/>
      <c r="J110" s="211">
        <f>ROUND(I110*H110,2)</f>
        <v>0</v>
      </c>
      <c r="K110" s="207" t="s">
        <v>146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139</v>
      </c>
      <c r="AT110" s="216" t="s">
        <v>135</v>
      </c>
      <c r="AU110" s="216" t="s">
        <v>82</v>
      </c>
      <c r="AY110" s="18" t="s">
        <v>133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139</v>
      </c>
      <c r="BM110" s="216" t="s">
        <v>166</v>
      </c>
    </row>
    <row r="111" s="2" customFormat="1">
      <c r="A111" s="39"/>
      <c r="B111" s="40"/>
      <c r="C111" s="41"/>
      <c r="D111" s="230" t="s">
        <v>148</v>
      </c>
      <c r="E111" s="41"/>
      <c r="F111" s="231" t="s">
        <v>167</v>
      </c>
      <c r="G111" s="41"/>
      <c r="H111" s="41"/>
      <c r="I111" s="232"/>
      <c r="J111" s="41"/>
      <c r="K111" s="41"/>
      <c r="L111" s="45"/>
      <c r="M111" s="233"/>
      <c r="N111" s="234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148</v>
      </c>
      <c r="AU111" s="18" t="s">
        <v>82</v>
      </c>
    </row>
    <row r="112" s="13" customFormat="1">
      <c r="A112" s="13"/>
      <c r="B112" s="218"/>
      <c r="C112" s="219"/>
      <c r="D112" s="220" t="s">
        <v>141</v>
      </c>
      <c r="E112" s="221" t="s">
        <v>19</v>
      </c>
      <c r="F112" s="222" t="s">
        <v>168</v>
      </c>
      <c r="G112" s="219"/>
      <c r="H112" s="223">
        <v>1.296</v>
      </c>
      <c r="I112" s="224"/>
      <c r="J112" s="219"/>
      <c r="K112" s="219"/>
      <c r="L112" s="225"/>
      <c r="M112" s="226"/>
      <c r="N112" s="227"/>
      <c r="O112" s="227"/>
      <c r="P112" s="227"/>
      <c r="Q112" s="227"/>
      <c r="R112" s="227"/>
      <c r="S112" s="227"/>
      <c r="T112" s="22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9" t="s">
        <v>141</v>
      </c>
      <c r="AU112" s="229" t="s">
        <v>82</v>
      </c>
      <c r="AV112" s="13" t="s">
        <v>82</v>
      </c>
      <c r="AW112" s="13" t="s">
        <v>33</v>
      </c>
      <c r="AX112" s="13" t="s">
        <v>72</v>
      </c>
      <c r="AY112" s="229" t="s">
        <v>133</v>
      </c>
    </row>
    <row r="113" s="14" customFormat="1">
      <c r="A113" s="14"/>
      <c r="B113" s="235"/>
      <c r="C113" s="236"/>
      <c r="D113" s="220" t="s">
        <v>141</v>
      </c>
      <c r="E113" s="237" t="s">
        <v>19</v>
      </c>
      <c r="F113" s="238" t="s">
        <v>169</v>
      </c>
      <c r="G113" s="236"/>
      <c r="H113" s="237" t="s">
        <v>19</v>
      </c>
      <c r="I113" s="239"/>
      <c r="J113" s="236"/>
      <c r="K113" s="236"/>
      <c r="L113" s="240"/>
      <c r="M113" s="241"/>
      <c r="N113" s="242"/>
      <c r="O113" s="242"/>
      <c r="P113" s="242"/>
      <c r="Q113" s="242"/>
      <c r="R113" s="242"/>
      <c r="S113" s="242"/>
      <c r="T113" s="24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4" t="s">
        <v>141</v>
      </c>
      <c r="AU113" s="244" t="s">
        <v>82</v>
      </c>
      <c r="AV113" s="14" t="s">
        <v>80</v>
      </c>
      <c r="AW113" s="14" t="s">
        <v>33</v>
      </c>
      <c r="AX113" s="14" t="s">
        <v>72</v>
      </c>
      <c r="AY113" s="244" t="s">
        <v>133</v>
      </c>
    </row>
    <row r="114" s="13" customFormat="1">
      <c r="A114" s="13"/>
      <c r="B114" s="218"/>
      <c r="C114" s="219"/>
      <c r="D114" s="220" t="s">
        <v>141</v>
      </c>
      <c r="E114" s="221" t="s">
        <v>19</v>
      </c>
      <c r="F114" s="222" t="s">
        <v>170</v>
      </c>
      <c r="G114" s="219"/>
      <c r="H114" s="223">
        <v>0.57599999999999996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9" t="s">
        <v>141</v>
      </c>
      <c r="AU114" s="229" t="s">
        <v>82</v>
      </c>
      <c r="AV114" s="13" t="s">
        <v>82</v>
      </c>
      <c r="AW114" s="13" t="s">
        <v>33</v>
      </c>
      <c r="AX114" s="13" t="s">
        <v>72</v>
      </c>
      <c r="AY114" s="229" t="s">
        <v>133</v>
      </c>
    </row>
    <row r="115" s="14" customFormat="1">
      <c r="A115" s="14"/>
      <c r="B115" s="235"/>
      <c r="C115" s="236"/>
      <c r="D115" s="220" t="s">
        <v>141</v>
      </c>
      <c r="E115" s="237" t="s">
        <v>19</v>
      </c>
      <c r="F115" s="238" t="s">
        <v>171</v>
      </c>
      <c r="G115" s="236"/>
      <c r="H115" s="237" t="s">
        <v>19</v>
      </c>
      <c r="I115" s="239"/>
      <c r="J115" s="236"/>
      <c r="K115" s="236"/>
      <c r="L115" s="240"/>
      <c r="M115" s="241"/>
      <c r="N115" s="242"/>
      <c r="O115" s="242"/>
      <c r="P115" s="242"/>
      <c r="Q115" s="242"/>
      <c r="R115" s="242"/>
      <c r="S115" s="242"/>
      <c r="T115" s="24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4" t="s">
        <v>141</v>
      </c>
      <c r="AU115" s="244" t="s">
        <v>82</v>
      </c>
      <c r="AV115" s="14" t="s">
        <v>80</v>
      </c>
      <c r="AW115" s="14" t="s">
        <v>33</v>
      </c>
      <c r="AX115" s="14" t="s">
        <v>72</v>
      </c>
      <c r="AY115" s="244" t="s">
        <v>133</v>
      </c>
    </row>
    <row r="116" s="13" customFormat="1">
      <c r="A116" s="13"/>
      <c r="B116" s="218"/>
      <c r="C116" s="219"/>
      <c r="D116" s="220" t="s">
        <v>141</v>
      </c>
      <c r="E116" s="221" t="s">
        <v>19</v>
      </c>
      <c r="F116" s="222" t="s">
        <v>172</v>
      </c>
      <c r="G116" s="219"/>
      <c r="H116" s="223">
        <v>7.9379999999999997</v>
      </c>
      <c r="I116" s="224"/>
      <c r="J116" s="219"/>
      <c r="K116" s="219"/>
      <c r="L116" s="225"/>
      <c r="M116" s="226"/>
      <c r="N116" s="227"/>
      <c r="O116" s="227"/>
      <c r="P116" s="227"/>
      <c r="Q116" s="227"/>
      <c r="R116" s="227"/>
      <c r="S116" s="227"/>
      <c r="T116" s="228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9" t="s">
        <v>141</v>
      </c>
      <c r="AU116" s="229" t="s">
        <v>82</v>
      </c>
      <c r="AV116" s="13" t="s">
        <v>82</v>
      </c>
      <c r="AW116" s="13" t="s">
        <v>33</v>
      </c>
      <c r="AX116" s="13" t="s">
        <v>72</v>
      </c>
      <c r="AY116" s="229" t="s">
        <v>133</v>
      </c>
    </row>
    <row r="117" s="14" customFormat="1">
      <c r="A117" s="14"/>
      <c r="B117" s="235"/>
      <c r="C117" s="236"/>
      <c r="D117" s="220" t="s">
        <v>141</v>
      </c>
      <c r="E117" s="237" t="s">
        <v>19</v>
      </c>
      <c r="F117" s="238" t="s">
        <v>173</v>
      </c>
      <c r="G117" s="236"/>
      <c r="H117" s="237" t="s">
        <v>19</v>
      </c>
      <c r="I117" s="239"/>
      <c r="J117" s="236"/>
      <c r="K117" s="236"/>
      <c r="L117" s="240"/>
      <c r="M117" s="241"/>
      <c r="N117" s="242"/>
      <c r="O117" s="242"/>
      <c r="P117" s="242"/>
      <c r="Q117" s="242"/>
      <c r="R117" s="242"/>
      <c r="S117" s="242"/>
      <c r="T117" s="24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4" t="s">
        <v>141</v>
      </c>
      <c r="AU117" s="244" t="s">
        <v>82</v>
      </c>
      <c r="AV117" s="14" t="s">
        <v>80</v>
      </c>
      <c r="AW117" s="14" t="s">
        <v>33</v>
      </c>
      <c r="AX117" s="14" t="s">
        <v>72</v>
      </c>
      <c r="AY117" s="244" t="s">
        <v>133</v>
      </c>
    </row>
    <row r="118" s="13" customFormat="1">
      <c r="A118" s="13"/>
      <c r="B118" s="218"/>
      <c r="C118" s="219"/>
      <c r="D118" s="220" t="s">
        <v>141</v>
      </c>
      <c r="E118" s="221" t="s">
        <v>19</v>
      </c>
      <c r="F118" s="222" t="s">
        <v>174</v>
      </c>
      <c r="G118" s="219"/>
      <c r="H118" s="223">
        <v>13.5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141</v>
      </c>
      <c r="AU118" s="229" t="s">
        <v>82</v>
      </c>
      <c r="AV118" s="13" t="s">
        <v>82</v>
      </c>
      <c r="AW118" s="13" t="s">
        <v>33</v>
      </c>
      <c r="AX118" s="13" t="s">
        <v>72</v>
      </c>
      <c r="AY118" s="229" t="s">
        <v>133</v>
      </c>
    </row>
    <row r="119" s="14" customFormat="1">
      <c r="A119" s="14"/>
      <c r="B119" s="235"/>
      <c r="C119" s="236"/>
      <c r="D119" s="220" t="s">
        <v>141</v>
      </c>
      <c r="E119" s="237" t="s">
        <v>19</v>
      </c>
      <c r="F119" s="238" t="s">
        <v>175</v>
      </c>
      <c r="G119" s="236"/>
      <c r="H119" s="237" t="s">
        <v>19</v>
      </c>
      <c r="I119" s="239"/>
      <c r="J119" s="236"/>
      <c r="K119" s="236"/>
      <c r="L119" s="240"/>
      <c r="M119" s="241"/>
      <c r="N119" s="242"/>
      <c r="O119" s="242"/>
      <c r="P119" s="242"/>
      <c r="Q119" s="242"/>
      <c r="R119" s="242"/>
      <c r="S119" s="242"/>
      <c r="T119" s="243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4" t="s">
        <v>141</v>
      </c>
      <c r="AU119" s="244" t="s">
        <v>82</v>
      </c>
      <c r="AV119" s="14" t="s">
        <v>80</v>
      </c>
      <c r="AW119" s="14" t="s">
        <v>33</v>
      </c>
      <c r="AX119" s="14" t="s">
        <v>72</v>
      </c>
      <c r="AY119" s="244" t="s">
        <v>133</v>
      </c>
    </row>
    <row r="120" s="13" customFormat="1">
      <c r="A120" s="13"/>
      <c r="B120" s="218"/>
      <c r="C120" s="219"/>
      <c r="D120" s="220" t="s">
        <v>141</v>
      </c>
      <c r="E120" s="221" t="s">
        <v>19</v>
      </c>
      <c r="F120" s="222" t="s">
        <v>176</v>
      </c>
      <c r="G120" s="219"/>
      <c r="H120" s="223">
        <v>12.800000000000001</v>
      </c>
      <c r="I120" s="224"/>
      <c r="J120" s="219"/>
      <c r="K120" s="219"/>
      <c r="L120" s="225"/>
      <c r="M120" s="226"/>
      <c r="N120" s="227"/>
      <c r="O120" s="227"/>
      <c r="P120" s="227"/>
      <c r="Q120" s="227"/>
      <c r="R120" s="227"/>
      <c r="S120" s="227"/>
      <c r="T120" s="22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9" t="s">
        <v>141</v>
      </c>
      <c r="AU120" s="229" t="s">
        <v>82</v>
      </c>
      <c r="AV120" s="13" t="s">
        <v>82</v>
      </c>
      <c r="AW120" s="13" t="s">
        <v>33</v>
      </c>
      <c r="AX120" s="13" t="s">
        <v>72</v>
      </c>
      <c r="AY120" s="229" t="s">
        <v>133</v>
      </c>
    </row>
    <row r="121" s="14" customFormat="1">
      <c r="A121" s="14"/>
      <c r="B121" s="235"/>
      <c r="C121" s="236"/>
      <c r="D121" s="220" t="s">
        <v>141</v>
      </c>
      <c r="E121" s="237" t="s">
        <v>19</v>
      </c>
      <c r="F121" s="238" t="s">
        <v>177</v>
      </c>
      <c r="G121" s="236"/>
      <c r="H121" s="237" t="s">
        <v>19</v>
      </c>
      <c r="I121" s="239"/>
      <c r="J121" s="236"/>
      <c r="K121" s="236"/>
      <c r="L121" s="240"/>
      <c r="M121" s="241"/>
      <c r="N121" s="242"/>
      <c r="O121" s="242"/>
      <c r="P121" s="242"/>
      <c r="Q121" s="242"/>
      <c r="R121" s="242"/>
      <c r="S121" s="242"/>
      <c r="T121" s="243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4" t="s">
        <v>141</v>
      </c>
      <c r="AU121" s="244" t="s">
        <v>82</v>
      </c>
      <c r="AV121" s="14" t="s">
        <v>80</v>
      </c>
      <c r="AW121" s="14" t="s">
        <v>33</v>
      </c>
      <c r="AX121" s="14" t="s">
        <v>72</v>
      </c>
      <c r="AY121" s="244" t="s">
        <v>133</v>
      </c>
    </row>
    <row r="122" s="13" customFormat="1">
      <c r="A122" s="13"/>
      <c r="B122" s="218"/>
      <c r="C122" s="219"/>
      <c r="D122" s="220" t="s">
        <v>141</v>
      </c>
      <c r="E122" s="221" t="s">
        <v>19</v>
      </c>
      <c r="F122" s="222" t="s">
        <v>178</v>
      </c>
      <c r="G122" s="219"/>
      <c r="H122" s="223">
        <v>1.1519999999999999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9" t="s">
        <v>141</v>
      </c>
      <c r="AU122" s="229" t="s">
        <v>82</v>
      </c>
      <c r="AV122" s="13" t="s">
        <v>82</v>
      </c>
      <c r="AW122" s="13" t="s">
        <v>33</v>
      </c>
      <c r="AX122" s="13" t="s">
        <v>72</v>
      </c>
      <c r="AY122" s="229" t="s">
        <v>133</v>
      </c>
    </row>
    <row r="123" s="14" customFormat="1">
      <c r="A123" s="14"/>
      <c r="B123" s="235"/>
      <c r="C123" s="236"/>
      <c r="D123" s="220" t="s">
        <v>141</v>
      </c>
      <c r="E123" s="237" t="s">
        <v>19</v>
      </c>
      <c r="F123" s="238" t="s">
        <v>179</v>
      </c>
      <c r="G123" s="236"/>
      <c r="H123" s="237" t="s">
        <v>19</v>
      </c>
      <c r="I123" s="239"/>
      <c r="J123" s="236"/>
      <c r="K123" s="236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141</v>
      </c>
      <c r="AU123" s="244" t="s">
        <v>82</v>
      </c>
      <c r="AV123" s="14" t="s">
        <v>80</v>
      </c>
      <c r="AW123" s="14" t="s">
        <v>33</v>
      </c>
      <c r="AX123" s="14" t="s">
        <v>72</v>
      </c>
      <c r="AY123" s="244" t="s">
        <v>133</v>
      </c>
    </row>
    <row r="124" s="15" customFormat="1">
      <c r="A124" s="15"/>
      <c r="B124" s="245"/>
      <c r="C124" s="246"/>
      <c r="D124" s="220" t="s">
        <v>141</v>
      </c>
      <c r="E124" s="247" t="s">
        <v>19</v>
      </c>
      <c r="F124" s="248" t="s">
        <v>156</v>
      </c>
      <c r="G124" s="246"/>
      <c r="H124" s="249">
        <v>37.262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5" t="s">
        <v>141</v>
      </c>
      <c r="AU124" s="255" t="s">
        <v>82</v>
      </c>
      <c r="AV124" s="15" t="s">
        <v>139</v>
      </c>
      <c r="AW124" s="15" t="s">
        <v>33</v>
      </c>
      <c r="AX124" s="15" t="s">
        <v>80</v>
      </c>
      <c r="AY124" s="255" t="s">
        <v>133</v>
      </c>
    </row>
    <row r="125" s="2" customFormat="1" ht="24.15" customHeight="1">
      <c r="A125" s="39"/>
      <c r="B125" s="40"/>
      <c r="C125" s="205" t="s">
        <v>180</v>
      </c>
      <c r="D125" s="205" t="s">
        <v>135</v>
      </c>
      <c r="E125" s="206" t="s">
        <v>181</v>
      </c>
      <c r="F125" s="207" t="s">
        <v>182</v>
      </c>
      <c r="G125" s="208" t="s">
        <v>145</v>
      </c>
      <c r="H125" s="209">
        <v>318.24000000000001</v>
      </c>
      <c r="I125" s="210"/>
      <c r="J125" s="211">
        <f>ROUND(I125*H125,2)</f>
        <v>0</v>
      </c>
      <c r="K125" s="207" t="s">
        <v>146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139</v>
      </c>
      <c r="AT125" s="216" t="s">
        <v>135</v>
      </c>
      <c r="AU125" s="216" t="s">
        <v>82</v>
      </c>
      <c r="AY125" s="18" t="s">
        <v>133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139</v>
      </c>
      <c r="BM125" s="216" t="s">
        <v>183</v>
      </c>
    </row>
    <row r="126" s="2" customFormat="1">
      <c r="A126" s="39"/>
      <c r="B126" s="40"/>
      <c r="C126" s="41"/>
      <c r="D126" s="230" t="s">
        <v>148</v>
      </c>
      <c r="E126" s="41"/>
      <c r="F126" s="231" t="s">
        <v>184</v>
      </c>
      <c r="G126" s="41"/>
      <c r="H126" s="41"/>
      <c r="I126" s="232"/>
      <c r="J126" s="41"/>
      <c r="K126" s="41"/>
      <c r="L126" s="45"/>
      <c r="M126" s="233"/>
      <c r="N126" s="234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148</v>
      </c>
      <c r="AU126" s="18" t="s">
        <v>82</v>
      </c>
    </row>
    <row r="127" s="13" customFormat="1">
      <c r="A127" s="13"/>
      <c r="B127" s="218"/>
      <c r="C127" s="219"/>
      <c r="D127" s="220" t="s">
        <v>141</v>
      </c>
      <c r="E127" s="221" t="s">
        <v>19</v>
      </c>
      <c r="F127" s="222" t="s">
        <v>185</v>
      </c>
      <c r="G127" s="219"/>
      <c r="H127" s="223">
        <v>187.24500000000001</v>
      </c>
      <c r="I127" s="224"/>
      <c r="J127" s="219"/>
      <c r="K127" s="219"/>
      <c r="L127" s="225"/>
      <c r="M127" s="226"/>
      <c r="N127" s="227"/>
      <c r="O127" s="227"/>
      <c r="P127" s="227"/>
      <c r="Q127" s="227"/>
      <c r="R127" s="227"/>
      <c r="S127" s="227"/>
      <c r="T127" s="22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9" t="s">
        <v>141</v>
      </c>
      <c r="AU127" s="229" t="s">
        <v>82</v>
      </c>
      <c r="AV127" s="13" t="s">
        <v>82</v>
      </c>
      <c r="AW127" s="13" t="s">
        <v>33</v>
      </c>
      <c r="AX127" s="13" t="s">
        <v>72</v>
      </c>
      <c r="AY127" s="229" t="s">
        <v>133</v>
      </c>
    </row>
    <row r="128" s="14" customFormat="1">
      <c r="A128" s="14"/>
      <c r="B128" s="235"/>
      <c r="C128" s="236"/>
      <c r="D128" s="220" t="s">
        <v>141</v>
      </c>
      <c r="E128" s="237" t="s">
        <v>19</v>
      </c>
      <c r="F128" s="238" t="s">
        <v>186</v>
      </c>
      <c r="G128" s="236"/>
      <c r="H128" s="237" t="s">
        <v>19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141</v>
      </c>
      <c r="AU128" s="244" t="s">
        <v>82</v>
      </c>
      <c r="AV128" s="14" t="s">
        <v>80</v>
      </c>
      <c r="AW128" s="14" t="s">
        <v>33</v>
      </c>
      <c r="AX128" s="14" t="s">
        <v>72</v>
      </c>
      <c r="AY128" s="244" t="s">
        <v>133</v>
      </c>
    </row>
    <row r="129" s="13" customFormat="1">
      <c r="A129" s="13"/>
      <c r="B129" s="218"/>
      <c r="C129" s="219"/>
      <c r="D129" s="220" t="s">
        <v>141</v>
      </c>
      <c r="E129" s="221" t="s">
        <v>19</v>
      </c>
      <c r="F129" s="222" t="s">
        <v>187</v>
      </c>
      <c r="G129" s="219"/>
      <c r="H129" s="223">
        <v>37.575000000000003</v>
      </c>
      <c r="I129" s="224"/>
      <c r="J129" s="219"/>
      <c r="K129" s="219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141</v>
      </c>
      <c r="AU129" s="229" t="s">
        <v>82</v>
      </c>
      <c r="AV129" s="13" t="s">
        <v>82</v>
      </c>
      <c r="AW129" s="13" t="s">
        <v>33</v>
      </c>
      <c r="AX129" s="13" t="s">
        <v>72</v>
      </c>
      <c r="AY129" s="229" t="s">
        <v>133</v>
      </c>
    </row>
    <row r="130" s="14" customFormat="1">
      <c r="A130" s="14"/>
      <c r="B130" s="235"/>
      <c r="C130" s="236"/>
      <c r="D130" s="220" t="s">
        <v>141</v>
      </c>
      <c r="E130" s="237" t="s">
        <v>19</v>
      </c>
      <c r="F130" s="238" t="s">
        <v>188</v>
      </c>
      <c r="G130" s="236"/>
      <c r="H130" s="237" t="s">
        <v>19</v>
      </c>
      <c r="I130" s="239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141</v>
      </c>
      <c r="AU130" s="244" t="s">
        <v>82</v>
      </c>
      <c r="AV130" s="14" t="s">
        <v>80</v>
      </c>
      <c r="AW130" s="14" t="s">
        <v>33</v>
      </c>
      <c r="AX130" s="14" t="s">
        <v>72</v>
      </c>
      <c r="AY130" s="244" t="s">
        <v>133</v>
      </c>
    </row>
    <row r="131" s="13" customFormat="1">
      <c r="A131" s="13"/>
      <c r="B131" s="218"/>
      <c r="C131" s="219"/>
      <c r="D131" s="220" t="s">
        <v>141</v>
      </c>
      <c r="E131" s="221" t="s">
        <v>19</v>
      </c>
      <c r="F131" s="222" t="s">
        <v>189</v>
      </c>
      <c r="G131" s="219"/>
      <c r="H131" s="223">
        <v>93.420000000000002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9" t="s">
        <v>141</v>
      </c>
      <c r="AU131" s="229" t="s">
        <v>82</v>
      </c>
      <c r="AV131" s="13" t="s">
        <v>82</v>
      </c>
      <c r="AW131" s="13" t="s">
        <v>33</v>
      </c>
      <c r="AX131" s="13" t="s">
        <v>72</v>
      </c>
      <c r="AY131" s="229" t="s">
        <v>133</v>
      </c>
    </row>
    <row r="132" s="14" customFormat="1">
      <c r="A132" s="14"/>
      <c r="B132" s="235"/>
      <c r="C132" s="236"/>
      <c r="D132" s="220" t="s">
        <v>141</v>
      </c>
      <c r="E132" s="237" t="s">
        <v>19</v>
      </c>
      <c r="F132" s="238" t="s">
        <v>190</v>
      </c>
      <c r="G132" s="236"/>
      <c r="H132" s="237" t="s">
        <v>19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141</v>
      </c>
      <c r="AU132" s="244" t="s">
        <v>82</v>
      </c>
      <c r="AV132" s="14" t="s">
        <v>80</v>
      </c>
      <c r="AW132" s="14" t="s">
        <v>33</v>
      </c>
      <c r="AX132" s="14" t="s">
        <v>72</v>
      </c>
      <c r="AY132" s="244" t="s">
        <v>133</v>
      </c>
    </row>
    <row r="133" s="15" customFormat="1">
      <c r="A133" s="15"/>
      <c r="B133" s="245"/>
      <c r="C133" s="246"/>
      <c r="D133" s="220" t="s">
        <v>141</v>
      </c>
      <c r="E133" s="247" t="s">
        <v>19</v>
      </c>
      <c r="F133" s="248" t="s">
        <v>156</v>
      </c>
      <c r="G133" s="246"/>
      <c r="H133" s="249">
        <v>318.24000000000001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5" t="s">
        <v>141</v>
      </c>
      <c r="AU133" s="255" t="s">
        <v>82</v>
      </c>
      <c r="AV133" s="15" t="s">
        <v>139</v>
      </c>
      <c r="AW133" s="15" t="s">
        <v>33</v>
      </c>
      <c r="AX133" s="15" t="s">
        <v>80</v>
      </c>
      <c r="AY133" s="255" t="s">
        <v>133</v>
      </c>
    </row>
    <row r="134" s="2" customFormat="1" ht="24.15" customHeight="1">
      <c r="A134" s="39"/>
      <c r="B134" s="40"/>
      <c r="C134" s="205" t="s">
        <v>191</v>
      </c>
      <c r="D134" s="205" t="s">
        <v>135</v>
      </c>
      <c r="E134" s="206" t="s">
        <v>181</v>
      </c>
      <c r="F134" s="207" t="s">
        <v>182</v>
      </c>
      <c r="G134" s="208" t="s">
        <v>145</v>
      </c>
      <c r="H134" s="209">
        <v>20.475000000000001</v>
      </c>
      <c r="I134" s="210"/>
      <c r="J134" s="211">
        <f>ROUND(I134*H134,2)</f>
        <v>0</v>
      </c>
      <c r="K134" s="207" t="s">
        <v>146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139</v>
      </c>
      <c r="AT134" s="216" t="s">
        <v>135</v>
      </c>
      <c r="AU134" s="216" t="s">
        <v>82</v>
      </c>
      <c r="AY134" s="18" t="s">
        <v>133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139</v>
      </c>
      <c r="BM134" s="216" t="s">
        <v>192</v>
      </c>
    </row>
    <row r="135" s="2" customFormat="1">
      <c r="A135" s="39"/>
      <c r="B135" s="40"/>
      <c r="C135" s="41"/>
      <c r="D135" s="230" t="s">
        <v>148</v>
      </c>
      <c r="E135" s="41"/>
      <c r="F135" s="231" t="s">
        <v>184</v>
      </c>
      <c r="G135" s="41"/>
      <c r="H135" s="41"/>
      <c r="I135" s="232"/>
      <c r="J135" s="41"/>
      <c r="K135" s="41"/>
      <c r="L135" s="45"/>
      <c r="M135" s="233"/>
      <c r="N135" s="234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148</v>
      </c>
      <c r="AU135" s="18" t="s">
        <v>82</v>
      </c>
    </row>
    <row r="136" s="13" customFormat="1">
      <c r="A136" s="13"/>
      <c r="B136" s="218"/>
      <c r="C136" s="219"/>
      <c r="D136" s="220" t="s">
        <v>141</v>
      </c>
      <c r="E136" s="221" t="s">
        <v>19</v>
      </c>
      <c r="F136" s="222" t="s">
        <v>193</v>
      </c>
      <c r="G136" s="219"/>
      <c r="H136" s="223">
        <v>20.475000000000001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141</v>
      </c>
      <c r="AU136" s="229" t="s">
        <v>82</v>
      </c>
      <c r="AV136" s="13" t="s">
        <v>82</v>
      </c>
      <c r="AW136" s="13" t="s">
        <v>33</v>
      </c>
      <c r="AX136" s="13" t="s">
        <v>80</v>
      </c>
      <c r="AY136" s="229" t="s">
        <v>133</v>
      </c>
    </row>
    <row r="137" s="14" customFormat="1">
      <c r="A137" s="14"/>
      <c r="B137" s="235"/>
      <c r="C137" s="236"/>
      <c r="D137" s="220" t="s">
        <v>141</v>
      </c>
      <c r="E137" s="237" t="s">
        <v>19</v>
      </c>
      <c r="F137" s="238" t="s">
        <v>194</v>
      </c>
      <c r="G137" s="236"/>
      <c r="H137" s="237" t="s">
        <v>19</v>
      </c>
      <c r="I137" s="239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141</v>
      </c>
      <c r="AU137" s="244" t="s">
        <v>82</v>
      </c>
      <c r="AV137" s="14" t="s">
        <v>80</v>
      </c>
      <c r="AW137" s="14" t="s">
        <v>33</v>
      </c>
      <c r="AX137" s="14" t="s">
        <v>72</v>
      </c>
      <c r="AY137" s="244" t="s">
        <v>133</v>
      </c>
    </row>
    <row r="138" s="2" customFormat="1" ht="24.15" customHeight="1">
      <c r="A138" s="39"/>
      <c r="B138" s="40"/>
      <c r="C138" s="205" t="s">
        <v>195</v>
      </c>
      <c r="D138" s="205" t="s">
        <v>135</v>
      </c>
      <c r="E138" s="206" t="s">
        <v>196</v>
      </c>
      <c r="F138" s="207" t="s">
        <v>197</v>
      </c>
      <c r="G138" s="208" t="s">
        <v>145</v>
      </c>
      <c r="H138" s="209">
        <v>433</v>
      </c>
      <c r="I138" s="210"/>
      <c r="J138" s="211">
        <f>ROUND(I138*H138,2)</f>
        <v>0</v>
      </c>
      <c r="K138" s="207" t="s">
        <v>146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139</v>
      </c>
      <c r="AT138" s="216" t="s">
        <v>135</v>
      </c>
      <c r="AU138" s="216" t="s">
        <v>82</v>
      </c>
      <c r="AY138" s="18" t="s">
        <v>133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139</v>
      </c>
      <c r="BM138" s="216" t="s">
        <v>198</v>
      </c>
    </row>
    <row r="139" s="2" customFormat="1">
      <c r="A139" s="39"/>
      <c r="B139" s="40"/>
      <c r="C139" s="41"/>
      <c r="D139" s="230" t="s">
        <v>148</v>
      </c>
      <c r="E139" s="41"/>
      <c r="F139" s="231" t="s">
        <v>199</v>
      </c>
      <c r="G139" s="41"/>
      <c r="H139" s="41"/>
      <c r="I139" s="232"/>
      <c r="J139" s="41"/>
      <c r="K139" s="41"/>
      <c r="L139" s="45"/>
      <c r="M139" s="233"/>
      <c r="N139" s="234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148</v>
      </c>
      <c r="AU139" s="18" t="s">
        <v>82</v>
      </c>
    </row>
    <row r="140" s="13" customFormat="1">
      <c r="A140" s="13"/>
      <c r="B140" s="218"/>
      <c r="C140" s="219"/>
      <c r="D140" s="220" t="s">
        <v>141</v>
      </c>
      <c r="E140" s="221" t="s">
        <v>19</v>
      </c>
      <c r="F140" s="222" t="s">
        <v>200</v>
      </c>
      <c r="G140" s="219"/>
      <c r="H140" s="223">
        <v>433</v>
      </c>
      <c r="I140" s="224"/>
      <c r="J140" s="219"/>
      <c r="K140" s="219"/>
      <c r="L140" s="225"/>
      <c r="M140" s="226"/>
      <c r="N140" s="227"/>
      <c r="O140" s="227"/>
      <c r="P140" s="227"/>
      <c r="Q140" s="227"/>
      <c r="R140" s="227"/>
      <c r="S140" s="227"/>
      <c r="T140" s="22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9" t="s">
        <v>141</v>
      </c>
      <c r="AU140" s="229" t="s">
        <v>82</v>
      </c>
      <c r="AV140" s="13" t="s">
        <v>82</v>
      </c>
      <c r="AW140" s="13" t="s">
        <v>33</v>
      </c>
      <c r="AX140" s="13" t="s">
        <v>72</v>
      </c>
      <c r="AY140" s="229" t="s">
        <v>133</v>
      </c>
    </row>
    <row r="141" s="14" customFormat="1">
      <c r="A141" s="14"/>
      <c r="B141" s="235"/>
      <c r="C141" s="236"/>
      <c r="D141" s="220" t="s">
        <v>141</v>
      </c>
      <c r="E141" s="237" t="s">
        <v>19</v>
      </c>
      <c r="F141" s="238" t="s">
        <v>201</v>
      </c>
      <c r="G141" s="236"/>
      <c r="H141" s="237" t="s">
        <v>19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141</v>
      </c>
      <c r="AU141" s="244" t="s">
        <v>82</v>
      </c>
      <c r="AV141" s="14" t="s">
        <v>80</v>
      </c>
      <c r="AW141" s="14" t="s">
        <v>33</v>
      </c>
      <c r="AX141" s="14" t="s">
        <v>72</v>
      </c>
      <c r="AY141" s="244" t="s">
        <v>133</v>
      </c>
    </row>
    <row r="142" s="15" customFormat="1">
      <c r="A142" s="15"/>
      <c r="B142" s="245"/>
      <c r="C142" s="246"/>
      <c r="D142" s="220" t="s">
        <v>141</v>
      </c>
      <c r="E142" s="247" t="s">
        <v>19</v>
      </c>
      <c r="F142" s="248" t="s">
        <v>156</v>
      </c>
      <c r="G142" s="246"/>
      <c r="H142" s="249">
        <v>433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55" t="s">
        <v>141</v>
      </c>
      <c r="AU142" s="255" t="s">
        <v>82</v>
      </c>
      <c r="AV142" s="15" t="s">
        <v>139</v>
      </c>
      <c r="AW142" s="15" t="s">
        <v>33</v>
      </c>
      <c r="AX142" s="15" t="s">
        <v>80</v>
      </c>
      <c r="AY142" s="255" t="s">
        <v>133</v>
      </c>
    </row>
    <row r="143" s="2" customFormat="1" ht="24.15" customHeight="1">
      <c r="A143" s="39"/>
      <c r="B143" s="40"/>
      <c r="C143" s="205" t="s">
        <v>202</v>
      </c>
      <c r="D143" s="205" t="s">
        <v>135</v>
      </c>
      <c r="E143" s="206" t="s">
        <v>203</v>
      </c>
      <c r="F143" s="207" t="s">
        <v>204</v>
      </c>
      <c r="G143" s="208" t="s">
        <v>145</v>
      </c>
      <c r="H143" s="209">
        <v>1732</v>
      </c>
      <c r="I143" s="210"/>
      <c r="J143" s="211">
        <f>ROUND(I143*H143,2)</f>
        <v>0</v>
      </c>
      <c r="K143" s="207" t="s">
        <v>146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139</v>
      </c>
      <c r="AT143" s="216" t="s">
        <v>135</v>
      </c>
      <c r="AU143" s="216" t="s">
        <v>82</v>
      </c>
      <c r="AY143" s="18" t="s">
        <v>133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139</v>
      </c>
      <c r="BM143" s="216" t="s">
        <v>205</v>
      </c>
    </row>
    <row r="144" s="2" customFormat="1">
      <c r="A144" s="39"/>
      <c r="B144" s="40"/>
      <c r="C144" s="41"/>
      <c r="D144" s="230" t="s">
        <v>148</v>
      </c>
      <c r="E144" s="41"/>
      <c r="F144" s="231" t="s">
        <v>206</v>
      </c>
      <c r="G144" s="41"/>
      <c r="H144" s="41"/>
      <c r="I144" s="232"/>
      <c r="J144" s="41"/>
      <c r="K144" s="41"/>
      <c r="L144" s="45"/>
      <c r="M144" s="233"/>
      <c r="N144" s="234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148</v>
      </c>
      <c r="AU144" s="18" t="s">
        <v>82</v>
      </c>
    </row>
    <row r="145" s="2" customFormat="1">
      <c r="A145" s="39"/>
      <c r="B145" s="40"/>
      <c r="C145" s="41"/>
      <c r="D145" s="220" t="s">
        <v>207</v>
      </c>
      <c r="E145" s="41"/>
      <c r="F145" s="256" t="s">
        <v>208</v>
      </c>
      <c r="G145" s="41"/>
      <c r="H145" s="41"/>
      <c r="I145" s="232"/>
      <c r="J145" s="41"/>
      <c r="K145" s="41"/>
      <c r="L145" s="45"/>
      <c r="M145" s="233"/>
      <c r="N145" s="234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207</v>
      </c>
      <c r="AU145" s="18" t="s">
        <v>82</v>
      </c>
    </row>
    <row r="146" s="13" customFormat="1">
      <c r="A146" s="13"/>
      <c r="B146" s="218"/>
      <c r="C146" s="219"/>
      <c r="D146" s="220" t="s">
        <v>141</v>
      </c>
      <c r="E146" s="221" t="s">
        <v>19</v>
      </c>
      <c r="F146" s="222" t="s">
        <v>200</v>
      </c>
      <c r="G146" s="219"/>
      <c r="H146" s="223">
        <v>433</v>
      </c>
      <c r="I146" s="224"/>
      <c r="J146" s="219"/>
      <c r="K146" s="219"/>
      <c r="L146" s="225"/>
      <c r="M146" s="226"/>
      <c r="N146" s="227"/>
      <c r="O146" s="227"/>
      <c r="P146" s="227"/>
      <c r="Q146" s="227"/>
      <c r="R146" s="227"/>
      <c r="S146" s="227"/>
      <c r="T146" s="228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9" t="s">
        <v>141</v>
      </c>
      <c r="AU146" s="229" t="s">
        <v>82</v>
      </c>
      <c r="AV146" s="13" t="s">
        <v>82</v>
      </c>
      <c r="AW146" s="13" t="s">
        <v>33</v>
      </c>
      <c r="AX146" s="13" t="s">
        <v>72</v>
      </c>
      <c r="AY146" s="229" t="s">
        <v>133</v>
      </c>
    </row>
    <row r="147" s="14" customFormat="1">
      <c r="A147" s="14"/>
      <c r="B147" s="235"/>
      <c r="C147" s="236"/>
      <c r="D147" s="220" t="s">
        <v>141</v>
      </c>
      <c r="E147" s="237" t="s">
        <v>19</v>
      </c>
      <c r="F147" s="238" t="s">
        <v>201</v>
      </c>
      <c r="G147" s="236"/>
      <c r="H147" s="237" t="s">
        <v>19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4" t="s">
        <v>141</v>
      </c>
      <c r="AU147" s="244" t="s">
        <v>82</v>
      </c>
      <c r="AV147" s="14" t="s">
        <v>80</v>
      </c>
      <c r="AW147" s="14" t="s">
        <v>33</v>
      </c>
      <c r="AX147" s="14" t="s">
        <v>72</v>
      </c>
      <c r="AY147" s="244" t="s">
        <v>133</v>
      </c>
    </row>
    <row r="148" s="15" customFormat="1">
      <c r="A148" s="15"/>
      <c r="B148" s="245"/>
      <c r="C148" s="246"/>
      <c r="D148" s="220" t="s">
        <v>141</v>
      </c>
      <c r="E148" s="247" t="s">
        <v>19</v>
      </c>
      <c r="F148" s="248" t="s">
        <v>156</v>
      </c>
      <c r="G148" s="246"/>
      <c r="H148" s="249">
        <v>433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5" t="s">
        <v>141</v>
      </c>
      <c r="AU148" s="255" t="s">
        <v>82</v>
      </c>
      <c r="AV148" s="15" t="s">
        <v>139</v>
      </c>
      <c r="AW148" s="15" t="s">
        <v>33</v>
      </c>
      <c r="AX148" s="15" t="s">
        <v>80</v>
      </c>
      <c r="AY148" s="255" t="s">
        <v>133</v>
      </c>
    </row>
    <row r="149" s="13" customFormat="1">
      <c r="A149" s="13"/>
      <c r="B149" s="218"/>
      <c r="C149" s="219"/>
      <c r="D149" s="220" t="s">
        <v>141</v>
      </c>
      <c r="E149" s="219"/>
      <c r="F149" s="222" t="s">
        <v>209</v>
      </c>
      <c r="G149" s="219"/>
      <c r="H149" s="223">
        <v>1732</v>
      </c>
      <c r="I149" s="224"/>
      <c r="J149" s="219"/>
      <c r="K149" s="219"/>
      <c r="L149" s="225"/>
      <c r="M149" s="226"/>
      <c r="N149" s="227"/>
      <c r="O149" s="227"/>
      <c r="P149" s="227"/>
      <c r="Q149" s="227"/>
      <c r="R149" s="227"/>
      <c r="S149" s="227"/>
      <c r="T149" s="22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9" t="s">
        <v>141</v>
      </c>
      <c r="AU149" s="229" t="s">
        <v>82</v>
      </c>
      <c r="AV149" s="13" t="s">
        <v>82</v>
      </c>
      <c r="AW149" s="13" t="s">
        <v>4</v>
      </c>
      <c r="AX149" s="13" t="s">
        <v>80</v>
      </c>
      <c r="AY149" s="229" t="s">
        <v>133</v>
      </c>
    </row>
    <row r="150" s="2" customFormat="1" ht="37.8" customHeight="1">
      <c r="A150" s="39"/>
      <c r="B150" s="40"/>
      <c r="C150" s="205" t="s">
        <v>210</v>
      </c>
      <c r="D150" s="205" t="s">
        <v>135</v>
      </c>
      <c r="E150" s="206" t="s">
        <v>211</v>
      </c>
      <c r="F150" s="207" t="s">
        <v>212</v>
      </c>
      <c r="G150" s="208" t="s">
        <v>145</v>
      </c>
      <c r="H150" s="209">
        <v>1001.807</v>
      </c>
      <c r="I150" s="210"/>
      <c r="J150" s="211">
        <f>ROUND(I150*H150,2)</f>
        <v>0</v>
      </c>
      <c r="K150" s="207" t="s">
        <v>146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139</v>
      </c>
      <c r="AT150" s="216" t="s">
        <v>135</v>
      </c>
      <c r="AU150" s="216" t="s">
        <v>82</v>
      </c>
      <c r="AY150" s="18" t="s">
        <v>133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139</v>
      </c>
      <c r="BM150" s="216" t="s">
        <v>213</v>
      </c>
    </row>
    <row r="151" s="2" customFormat="1">
      <c r="A151" s="39"/>
      <c r="B151" s="40"/>
      <c r="C151" s="41"/>
      <c r="D151" s="230" t="s">
        <v>148</v>
      </c>
      <c r="E151" s="41"/>
      <c r="F151" s="231" t="s">
        <v>214</v>
      </c>
      <c r="G151" s="41"/>
      <c r="H151" s="41"/>
      <c r="I151" s="232"/>
      <c r="J151" s="41"/>
      <c r="K151" s="41"/>
      <c r="L151" s="45"/>
      <c r="M151" s="233"/>
      <c r="N151" s="234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148</v>
      </c>
      <c r="AU151" s="18" t="s">
        <v>82</v>
      </c>
    </row>
    <row r="152" s="13" customFormat="1">
      <c r="A152" s="13"/>
      <c r="B152" s="218"/>
      <c r="C152" s="219"/>
      <c r="D152" s="220" t="s">
        <v>141</v>
      </c>
      <c r="E152" s="221" t="s">
        <v>19</v>
      </c>
      <c r="F152" s="222" t="s">
        <v>152</v>
      </c>
      <c r="G152" s="219"/>
      <c r="H152" s="223">
        <v>111.59999999999999</v>
      </c>
      <c r="I152" s="224"/>
      <c r="J152" s="219"/>
      <c r="K152" s="219"/>
      <c r="L152" s="225"/>
      <c r="M152" s="226"/>
      <c r="N152" s="227"/>
      <c r="O152" s="227"/>
      <c r="P152" s="227"/>
      <c r="Q152" s="227"/>
      <c r="R152" s="227"/>
      <c r="S152" s="227"/>
      <c r="T152" s="22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9" t="s">
        <v>141</v>
      </c>
      <c r="AU152" s="229" t="s">
        <v>82</v>
      </c>
      <c r="AV152" s="13" t="s">
        <v>82</v>
      </c>
      <c r="AW152" s="13" t="s">
        <v>33</v>
      </c>
      <c r="AX152" s="13" t="s">
        <v>72</v>
      </c>
      <c r="AY152" s="229" t="s">
        <v>133</v>
      </c>
    </row>
    <row r="153" s="14" customFormat="1">
      <c r="A153" s="14"/>
      <c r="B153" s="235"/>
      <c r="C153" s="236"/>
      <c r="D153" s="220" t="s">
        <v>141</v>
      </c>
      <c r="E153" s="237" t="s">
        <v>19</v>
      </c>
      <c r="F153" s="238" t="s">
        <v>215</v>
      </c>
      <c r="G153" s="236"/>
      <c r="H153" s="237" t="s">
        <v>19</v>
      </c>
      <c r="I153" s="239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141</v>
      </c>
      <c r="AU153" s="244" t="s">
        <v>82</v>
      </c>
      <c r="AV153" s="14" t="s">
        <v>80</v>
      </c>
      <c r="AW153" s="14" t="s">
        <v>33</v>
      </c>
      <c r="AX153" s="14" t="s">
        <v>72</v>
      </c>
      <c r="AY153" s="244" t="s">
        <v>133</v>
      </c>
    </row>
    <row r="154" s="13" customFormat="1">
      <c r="A154" s="13"/>
      <c r="B154" s="218"/>
      <c r="C154" s="219"/>
      <c r="D154" s="220" t="s">
        <v>141</v>
      </c>
      <c r="E154" s="221" t="s">
        <v>19</v>
      </c>
      <c r="F154" s="222" t="s">
        <v>216</v>
      </c>
      <c r="G154" s="219"/>
      <c r="H154" s="223">
        <v>396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9" t="s">
        <v>141</v>
      </c>
      <c r="AU154" s="229" t="s">
        <v>82</v>
      </c>
      <c r="AV154" s="13" t="s">
        <v>82</v>
      </c>
      <c r="AW154" s="13" t="s">
        <v>33</v>
      </c>
      <c r="AX154" s="13" t="s">
        <v>72</v>
      </c>
      <c r="AY154" s="229" t="s">
        <v>133</v>
      </c>
    </row>
    <row r="155" s="14" customFormat="1">
      <c r="A155" s="14"/>
      <c r="B155" s="235"/>
      <c r="C155" s="236"/>
      <c r="D155" s="220" t="s">
        <v>141</v>
      </c>
      <c r="E155" s="237" t="s">
        <v>19</v>
      </c>
      <c r="F155" s="238" t="s">
        <v>217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141</v>
      </c>
      <c r="AU155" s="244" t="s">
        <v>82</v>
      </c>
      <c r="AV155" s="14" t="s">
        <v>80</v>
      </c>
      <c r="AW155" s="14" t="s">
        <v>33</v>
      </c>
      <c r="AX155" s="14" t="s">
        <v>72</v>
      </c>
      <c r="AY155" s="244" t="s">
        <v>133</v>
      </c>
    </row>
    <row r="156" s="13" customFormat="1">
      <c r="A156" s="13"/>
      <c r="B156" s="218"/>
      <c r="C156" s="219"/>
      <c r="D156" s="220" t="s">
        <v>141</v>
      </c>
      <c r="E156" s="221" t="s">
        <v>19</v>
      </c>
      <c r="F156" s="222" t="s">
        <v>218</v>
      </c>
      <c r="G156" s="219"/>
      <c r="H156" s="223">
        <v>37.259999999999998</v>
      </c>
      <c r="I156" s="224"/>
      <c r="J156" s="219"/>
      <c r="K156" s="219"/>
      <c r="L156" s="225"/>
      <c r="M156" s="226"/>
      <c r="N156" s="227"/>
      <c r="O156" s="227"/>
      <c r="P156" s="227"/>
      <c r="Q156" s="227"/>
      <c r="R156" s="227"/>
      <c r="S156" s="227"/>
      <c r="T156" s="22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9" t="s">
        <v>141</v>
      </c>
      <c r="AU156" s="229" t="s">
        <v>82</v>
      </c>
      <c r="AV156" s="13" t="s">
        <v>82</v>
      </c>
      <c r="AW156" s="13" t="s">
        <v>33</v>
      </c>
      <c r="AX156" s="13" t="s">
        <v>72</v>
      </c>
      <c r="AY156" s="229" t="s">
        <v>133</v>
      </c>
    </row>
    <row r="157" s="14" customFormat="1">
      <c r="A157" s="14"/>
      <c r="B157" s="235"/>
      <c r="C157" s="236"/>
      <c r="D157" s="220" t="s">
        <v>141</v>
      </c>
      <c r="E157" s="237" t="s">
        <v>19</v>
      </c>
      <c r="F157" s="238" t="s">
        <v>219</v>
      </c>
      <c r="G157" s="236"/>
      <c r="H157" s="237" t="s">
        <v>19</v>
      </c>
      <c r="I157" s="239"/>
      <c r="J157" s="236"/>
      <c r="K157" s="236"/>
      <c r="L157" s="240"/>
      <c r="M157" s="241"/>
      <c r="N157" s="242"/>
      <c r="O157" s="242"/>
      <c r="P157" s="242"/>
      <c r="Q157" s="242"/>
      <c r="R157" s="242"/>
      <c r="S157" s="242"/>
      <c r="T157" s="24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4" t="s">
        <v>141</v>
      </c>
      <c r="AU157" s="244" t="s">
        <v>82</v>
      </c>
      <c r="AV157" s="14" t="s">
        <v>80</v>
      </c>
      <c r="AW157" s="14" t="s">
        <v>33</v>
      </c>
      <c r="AX157" s="14" t="s">
        <v>72</v>
      </c>
      <c r="AY157" s="244" t="s">
        <v>133</v>
      </c>
    </row>
    <row r="158" s="13" customFormat="1">
      <c r="A158" s="13"/>
      <c r="B158" s="218"/>
      <c r="C158" s="219"/>
      <c r="D158" s="220" t="s">
        <v>141</v>
      </c>
      <c r="E158" s="221" t="s">
        <v>19</v>
      </c>
      <c r="F158" s="222" t="s">
        <v>220</v>
      </c>
      <c r="G158" s="219"/>
      <c r="H158" s="223">
        <v>20.469999999999999</v>
      </c>
      <c r="I158" s="224"/>
      <c r="J158" s="219"/>
      <c r="K158" s="219"/>
      <c r="L158" s="225"/>
      <c r="M158" s="226"/>
      <c r="N158" s="227"/>
      <c r="O158" s="227"/>
      <c r="P158" s="227"/>
      <c r="Q158" s="227"/>
      <c r="R158" s="227"/>
      <c r="S158" s="227"/>
      <c r="T158" s="22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9" t="s">
        <v>141</v>
      </c>
      <c r="AU158" s="229" t="s">
        <v>82</v>
      </c>
      <c r="AV158" s="13" t="s">
        <v>82</v>
      </c>
      <c r="AW158" s="13" t="s">
        <v>33</v>
      </c>
      <c r="AX158" s="13" t="s">
        <v>72</v>
      </c>
      <c r="AY158" s="229" t="s">
        <v>133</v>
      </c>
    </row>
    <row r="159" s="14" customFormat="1">
      <c r="A159" s="14"/>
      <c r="B159" s="235"/>
      <c r="C159" s="236"/>
      <c r="D159" s="220" t="s">
        <v>141</v>
      </c>
      <c r="E159" s="237" t="s">
        <v>19</v>
      </c>
      <c r="F159" s="238" t="s">
        <v>221</v>
      </c>
      <c r="G159" s="236"/>
      <c r="H159" s="237" t="s">
        <v>19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141</v>
      </c>
      <c r="AU159" s="244" t="s">
        <v>82</v>
      </c>
      <c r="AV159" s="14" t="s">
        <v>80</v>
      </c>
      <c r="AW159" s="14" t="s">
        <v>33</v>
      </c>
      <c r="AX159" s="14" t="s">
        <v>72</v>
      </c>
      <c r="AY159" s="244" t="s">
        <v>133</v>
      </c>
    </row>
    <row r="160" s="13" customFormat="1">
      <c r="A160" s="13"/>
      <c r="B160" s="218"/>
      <c r="C160" s="219"/>
      <c r="D160" s="220" t="s">
        <v>141</v>
      </c>
      <c r="E160" s="221" t="s">
        <v>19</v>
      </c>
      <c r="F160" s="222" t="s">
        <v>222</v>
      </c>
      <c r="G160" s="219"/>
      <c r="H160" s="223">
        <v>60.5</v>
      </c>
      <c r="I160" s="224"/>
      <c r="J160" s="219"/>
      <c r="K160" s="219"/>
      <c r="L160" s="225"/>
      <c r="M160" s="226"/>
      <c r="N160" s="227"/>
      <c r="O160" s="227"/>
      <c r="P160" s="227"/>
      <c r="Q160" s="227"/>
      <c r="R160" s="227"/>
      <c r="S160" s="227"/>
      <c r="T160" s="22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9" t="s">
        <v>141</v>
      </c>
      <c r="AU160" s="229" t="s">
        <v>82</v>
      </c>
      <c r="AV160" s="13" t="s">
        <v>82</v>
      </c>
      <c r="AW160" s="13" t="s">
        <v>33</v>
      </c>
      <c r="AX160" s="13" t="s">
        <v>72</v>
      </c>
      <c r="AY160" s="229" t="s">
        <v>133</v>
      </c>
    </row>
    <row r="161" s="14" customFormat="1">
      <c r="A161" s="14"/>
      <c r="B161" s="235"/>
      <c r="C161" s="236"/>
      <c r="D161" s="220" t="s">
        <v>141</v>
      </c>
      <c r="E161" s="237" t="s">
        <v>19</v>
      </c>
      <c r="F161" s="238" t="s">
        <v>223</v>
      </c>
      <c r="G161" s="236"/>
      <c r="H161" s="237" t="s">
        <v>19</v>
      </c>
      <c r="I161" s="239"/>
      <c r="J161" s="236"/>
      <c r="K161" s="236"/>
      <c r="L161" s="240"/>
      <c r="M161" s="241"/>
      <c r="N161" s="242"/>
      <c r="O161" s="242"/>
      <c r="P161" s="242"/>
      <c r="Q161" s="242"/>
      <c r="R161" s="242"/>
      <c r="S161" s="242"/>
      <c r="T161" s="24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4" t="s">
        <v>141</v>
      </c>
      <c r="AU161" s="244" t="s">
        <v>82</v>
      </c>
      <c r="AV161" s="14" t="s">
        <v>80</v>
      </c>
      <c r="AW161" s="14" t="s">
        <v>33</v>
      </c>
      <c r="AX161" s="14" t="s">
        <v>72</v>
      </c>
      <c r="AY161" s="244" t="s">
        <v>133</v>
      </c>
    </row>
    <row r="162" s="14" customFormat="1">
      <c r="A162" s="14"/>
      <c r="B162" s="235"/>
      <c r="C162" s="236"/>
      <c r="D162" s="220" t="s">
        <v>141</v>
      </c>
      <c r="E162" s="237" t="s">
        <v>19</v>
      </c>
      <c r="F162" s="238" t="s">
        <v>224</v>
      </c>
      <c r="G162" s="236"/>
      <c r="H162" s="237" t="s">
        <v>19</v>
      </c>
      <c r="I162" s="239"/>
      <c r="J162" s="236"/>
      <c r="K162" s="236"/>
      <c r="L162" s="240"/>
      <c r="M162" s="241"/>
      <c r="N162" s="242"/>
      <c r="O162" s="242"/>
      <c r="P162" s="242"/>
      <c r="Q162" s="242"/>
      <c r="R162" s="242"/>
      <c r="S162" s="242"/>
      <c r="T162" s="24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4" t="s">
        <v>141</v>
      </c>
      <c r="AU162" s="244" t="s">
        <v>82</v>
      </c>
      <c r="AV162" s="14" t="s">
        <v>80</v>
      </c>
      <c r="AW162" s="14" t="s">
        <v>33</v>
      </c>
      <c r="AX162" s="14" t="s">
        <v>72</v>
      </c>
      <c r="AY162" s="244" t="s">
        <v>133</v>
      </c>
    </row>
    <row r="163" s="14" customFormat="1">
      <c r="A163" s="14"/>
      <c r="B163" s="235"/>
      <c r="C163" s="236"/>
      <c r="D163" s="220" t="s">
        <v>141</v>
      </c>
      <c r="E163" s="237" t="s">
        <v>19</v>
      </c>
      <c r="F163" s="238" t="s">
        <v>225</v>
      </c>
      <c r="G163" s="236"/>
      <c r="H163" s="237" t="s">
        <v>19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4" t="s">
        <v>141</v>
      </c>
      <c r="AU163" s="244" t="s">
        <v>82</v>
      </c>
      <c r="AV163" s="14" t="s">
        <v>80</v>
      </c>
      <c r="AW163" s="14" t="s">
        <v>33</v>
      </c>
      <c r="AX163" s="14" t="s">
        <v>72</v>
      </c>
      <c r="AY163" s="244" t="s">
        <v>133</v>
      </c>
    </row>
    <row r="164" s="13" customFormat="1">
      <c r="A164" s="13"/>
      <c r="B164" s="218"/>
      <c r="C164" s="219"/>
      <c r="D164" s="220" t="s">
        <v>141</v>
      </c>
      <c r="E164" s="221" t="s">
        <v>19</v>
      </c>
      <c r="F164" s="222" t="s">
        <v>185</v>
      </c>
      <c r="G164" s="219"/>
      <c r="H164" s="223">
        <v>187.24500000000001</v>
      </c>
      <c r="I164" s="224"/>
      <c r="J164" s="219"/>
      <c r="K164" s="219"/>
      <c r="L164" s="225"/>
      <c r="M164" s="226"/>
      <c r="N164" s="227"/>
      <c r="O164" s="227"/>
      <c r="P164" s="227"/>
      <c r="Q164" s="227"/>
      <c r="R164" s="227"/>
      <c r="S164" s="227"/>
      <c r="T164" s="22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29" t="s">
        <v>141</v>
      </c>
      <c r="AU164" s="229" t="s">
        <v>82</v>
      </c>
      <c r="AV164" s="13" t="s">
        <v>82</v>
      </c>
      <c r="AW164" s="13" t="s">
        <v>33</v>
      </c>
      <c r="AX164" s="13" t="s">
        <v>72</v>
      </c>
      <c r="AY164" s="229" t="s">
        <v>133</v>
      </c>
    </row>
    <row r="165" s="14" customFormat="1">
      <c r="A165" s="14"/>
      <c r="B165" s="235"/>
      <c r="C165" s="236"/>
      <c r="D165" s="220" t="s">
        <v>141</v>
      </c>
      <c r="E165" s="237" t="s">
        <v>19</v>
      </c>
      <c r="F165" s="238" t="s">
        <v>186</v>
      </c>
      <c r="G165" s="236"/>
      <c r="H165" s="237" t="s">
        <v>19</v>
      </c>
      <c r="I165" s="239"/>
      <c r="J165" s="236"/>
      <c r="K165" s="236"/>
      <c r="L165" s="240"/>
      <c r="M165" s="241"/>
      <c r="N165" s="242"/>
      <c r="O165" s="242"/>
      <c r="P165" s="242"/>
      <c r="Q165" s="242"/>
      <c r="R165" s="242"/>
      <c r="S165" s="242"/>
      <c r="T165" s="24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4" t="s">
        <v>141</v>
      </c>
      <c r="AU165" s="244" t="s">
        <v>82</v>
      </c>
      <c r="AV165" s="14" t="s">
        <v>80</v>
      </c>
      <c r="AW165" s="14" t="s">
        <v>33</v>
      </c>
      <c r="AX165" s="14" t="s">
        <v>72</v>
      </c>
      <c r="AY165" s="244" t="s">
        <v>133</v>
      </c>
    </row>
    <row r="166" s="13" customFormat="1">
      <c r="A166" s="13"/>
      <c r="B166" s="218"/>
      <c r="C166" s="219"/>
      <c r="D166" s="220" t="s">
        <v>141</v>
      </c>
      <c r="E166" s="221" t="s">
        <v>19</v>
      </c>
      <c r="F166" s="222" t="s">
        <v>187</v>
      </c>
      <c r="G166" s="219"/>
      <c r="H166" s="223">
        <v>37.575000000000003</v>
      </c>
      <c r="I166" s="224"/>
      <c r="J166" s="219"/>
      <c r="K166" s="219"/>
      <c r="L166" s="225"/>
      <c r="M166" s="226"/>
      <c r="N166" s="227"/>
      <c r="O166" s="227"/>
      <c r="P166" s="227"/>
      <c r="Q166" s="227"/>
      <c r="R166" s="227"/>
      <c r="S166" s="227"/>
      <c r="T166" s="22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9" t="s">
        <v>141</v>
      </c>
      <c r="AU166" s="229" t="s">
        <v>82</v>
      </c>
      <c r="AV166" s="13" t="s">
        <v>82</v>
      </c>
      <c r="AW166" s="13" t="s">
        <v>33</v>
      </c>
      <c r="AX166" s="13" t="s">
        <v>72</v>
      </c>
      <c r="AY166" s="229" t="s">
        <v>133</v>
      </c>
    </row>
    <row r="167" s="14" customFormat="1">
      <c r="A167" s="14"/>
      <c r="B167" s="235"/>
      <c r="C167" s="236"/>
      <c r="D167" s="220" t="s">
        <v>141</v>
      </c>
      <c r="E167" s="237" t="s">
        <v>19</v>
      </c>
      <c r="F167" s="238" t="s">
        <v>188</v>
      </c>
      <c r="G167" s="236"/>
      <c r="H167" s="237" t="s">
        <v>19</v>
      </c>
      <c r="I167" s="239"/>
      <c r="J167" s="236"/>
      <c r="K167" s="236"/>
      <c r="L167" s="240"/>
      <c r="M167" s="241"/>
      <c r="N167" s="242"/>
      <c r="O167" s="242"/>
      <c r="P167" s="242"/>
      <c r="Q167" s="242"/>
      <c r="R167" s="242"/>
      <c r="S167" s="242"/>
      <c r="T167" s="24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4" t="s">
        <v>141</v>
      </c>
      <c r="AU167" s="244" t="s">
        <v>82</v>
      </c>
      <c r="AV167" s="14" t="s">
        <v>80</v>
      </c>
      <c r="AW167" s="14" t="s">
        <v>33</v>
      </c>
      <c r="AX167" s="14" t="s">
        <v>72</v>
      </c>
      <c r="AY167" s="244" t="s">
        <v>133</v>
      </c>
    </row>
    <row r="168" s="13" customFormat="1">
      <c r="A168" s="13"/>
      <c r="B168" s="218"/>
      <c r="C168" s="219"/>
      <c r="D168" s="220" t="s">
        <v>141</v>
      </c>
      <c r="E168" s="221" t="s">
        <v>19</v>
      </c>
      <c r="F168" s="222" t="s">
        <v>189</v>
      </c>
      <c r="G168" s="219"/>
      <c r="H168" s="223">
        <v>93.420000000000002</v>
      </c>
      <c r="I168" s="224"/>
      <c r="J168" s="219"/>
      <c r="K168" s="219"/>
      <c r="L168" s="225"/>
      <c r="M168" s="226"/>
      <c r="N168" s="227"/>
      <c r="O168" s="227"/>
      <c r="P168" s="227"/>
      <c r="Q168" s="227"/>
      <c r="R168" s="227"/>
      <c r="S168" s="227"/>
      <c r="T168" s="22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9" t="s">
        <v>141</v>
      </c>
      <c r="AU168" s="229" t="s">
        <v>82</v>
      </c>
      <c r="AV168" s="13" t="s">
        <v>82</v>
      </c>
      <c r="AW168" s="13" t="s">
        <v>33</v>
      </c>
      <c r="AX168" s="13" t="s">
        <v>72</v>
      </c>
      <c r="AY168" s="229" t="s">
        <v>133</v>
      </c>
    </row>
    <row r="169" s="14" customFormat="1">
      <c r="A169" s="14"/>
      <c r="B169" s="235"/>
      <c r="C169" s="236"/>
      <c r="D169" s="220" t="s">
        <v>141</v>
      </c>
      <c r="E169" s="237" t="s">
        <v>19</v>
      </c>
      <c r="F169" s="238" t="s">
        <v>190</v>
      </c>
      <c r="G169" s="236"/>
      <c r="H169" s="237" t="s">
        <v>19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141</v>
      </c>
      <c r="AU169" s="244" t="s">
        <v>82</v>
      </c>
      <c r="AV169" s="14" t="s">
        <v>80</v>
      </c>
      <c r="AW169" s="14" t="s">
        <v>33</v>
      </c>
      <c r="AX169" s="14" t="s">
        <v>72</v>
      </c>
      <c r="AY169" s="244" t="s">
        <v>133</v>
      </c>
    </row>
    <row r="170" s="16" customFormat="1">
      <c r="A170" s="16"/>
      <c r="B170" s="257"/>
      <c r="C170" s="258"/>
      <c r="D170" s="220" t="s">
        <v>141</v>
      </c>
      <c r="E170" s="259" t="s">
        <v>19</v>
      </c>
      <c r="F170" s="260" t="s">
        <v>226</v>
      </c>
      <c r="G170" s="258"/>
      <c r="H170" s="261">
        <v>944.07000000000005</v>
      </c>
      <c r="I170" s="262"/>
      <c r="J170" s="258"/>
      <c r="K170" s="258"/>
      <c r="L170" s="263"/>
      <c r="M170" s="264"/>
      <c r="N170" s="265"/>
      <c r="O170" s="265"/>
      <c r="P170" s="265"/>
      <c r="Q170" s="265"/>
      <c r="R170" s="265"/>
      <c r="S170" s="265"/>
      <c r="T170" s="266"/>
      <c r="U170" s="16"/>
      <c r="V170" s="16"/>
      <c r="W170" s="16"/>
      <c r="X170" s="16"/>
      <c r="Y170" s="16"/>
      <c r="Z170" s="16"/>
      <c r="AA170" s="16"/>
      <c r="AB170" s="16"/>
      <c r="AC170" s="16"/>
      <c r="AD170" s="16"/>
      <c r="AE170" s="16"/>
      <c r="AT170" s="267" t="s">
        <v>141</v>
      </c>
      <c r="AU170" s="267" t="s">
        <v>82</v>
      </c>
      <c r="AV170" s="16" t="s">
        <v>157</v>
      </c>
      <c r="AW170" s="16" t="s">
        <v>33</v>
      </c>
      <c r="AX170" s="16" t="s">
        <v>72</v>
      </c>
      <c r="AY170" s="267" t="s">
        <v>133</v>
      </c>
    </row>
    <row r="171" s="13" customFormat="1">
      <c r="A171" s="13"/>
      <c r="B171" s="218"/>
      <c r="C171" s="219"/>
      <c r="D171" s="220" t="s">
        <v>141</v>
      </c>
      <c r="E171" s="221" t="s">
        <v>19</v>
      </c>
      <c r="F171" s="222" t="s">
        <v>168</v>
      </c>
      <c r="G171" s="219"/>
      <c r="H171" s="223">
        <v>1.296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141</v>
      </c>
      <c r="AU171" s="229" t="s">
        <v>82</v>
      </c>
      <c r="AV171" s="13" t="s">
        <v>82</v>
      </c>
      <c r="AW171" s="13" t="s">
        <v>33</v>
      </c>
      <c r="AX171" s="13" t="s">
        <v>72</v>
      </c>
      <c r="AY171" s="229" t="s">
        <v>133</v>
      </c>
    </row>
    <row r="172" s="14" customFormat="1">
      <c r="A172" s="14"/>
      <c r="B172" s="235"/>
      <c r="C172" s="236"/>
      <c r="D172" s="220" t="s">
        <v>141</v>
      </c>
      <c r="E172" s="237" t="s">
        <v>19</v>
      </c>
      <c r="F172" s="238" t="s">
        <v>169</v>
      </c>
      <c r="G172" s="236"/>
      <c r="H172" s="237" t="s">
        <v>19</v>
      </c>
      <c r="I172" s="239"/>
      <c r="J172" s="236"/>
      <c r="K172" s="236"/>
      <c r="L172" s="240"/>
      <c r="M172" s="241"/>
      <c r="N172" s="242"/>
      <c r="O172" s="242"/>
      <c r="P172" s="242"/>
      <c r="Q172" s="242"/>
      <c r="R172" s="242"/>
      <c r="S172" s="242"/>
      <c r="T172" s="24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4" t="s">
        <v>141</v>
      </c>
      <c r="AU172" s="244" t="s">
        <v>82</v>
      </c>
      <c r="AV172" s="14" t="s">
        <v>80</v>
      </c>
      <c r="AW172" s="14" t="s">
        <v>33</v>
      </c>
      <c r="AX172" s="14" t="s">
        <v>72</v>
      </c>
      <c r="AY172" s="244" t="s">
        <v>133</v>
      </c>
    </row>
    <row r="173" s="13" customFormat="1">
      <c r="A173" s="13"/>
      <c r="B173" s="218"/>
      <c r="C173" s="219"/>
      <c r="D173" s="220" t="s">
        <v>141</v>
      </c>
      <c r="E173" s="221" t="s">
        <v>19</v>
      </c>
      <c r="F173" s="222" t="s">
        <v>170</v>
      </c>
      <c r="G173" s="219"/>
      <c r="H173" s="223">
        <v>0.57599999999999996</v>
      </c>
      <c r="I173" s="224"/>
      <c r="J173" s="219"/>
      <c r="K173" s="219"/>
      <c r="L173" s="225"/>
      <c r="M173" s="226"/>
      <c r="N173" s="227"/>
      <c r="O173" s="227"/>
      <c r="P173" s="227"/>
      <c r="Q173" s="227"/>
      <c r="R173" s="227"/>
      <c r="S173" s="227"/>
      <c r="T173" s="22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9" t="s">
        <v>141</v>
      </c>
      <c r="AU173" s="229" t="s">
        <v>82</v>
      </c>
      <c r="AV173" s="13" t="s">
        <v>82</v>
      </c>
      <c r="AW173" s="13" t="s">
        <v>33</v>
      </c>
      <c r="AX173" s="13" t="s">
        <v>72</v>
      </c>
      <c r="AY173" s="229" t="s">
        <v>133</v>
      </c>
    </row>
    <row r="174" s="14" customFormat="1">
      <c r="A174" s="14"/>
      <c r="B174" s="235"/>
      <c r="C174" s="236"/>
      <c r="D174" s="220" t="s">
        <v>141</v>
      </c>
      <c r="E174" s="237" t="s">
        <v>19</v>
      </c>
      <c r="F174" s="238" t="s">
        <v>171</v>
      </c>
      <c r="G174" s="236"/>
      <c r="H174" s="237" t="s">
        <v>19</v>
      </c>
      <c r="I174" s="239"/>
      <c r="J174" s="236"/>
      <c r="K174" s="236"/>
      <c r="L174" s="240"/>
      <c r="M174" s="241"/>
      <c r="N174" s="242"/>
      <c r="O174" s="242"/>
      <c r="P174" s="242"/>
      <c r="Q174" s="242"/>
      <c r="R174" s="242"/>
      <c r="S174" s="242"/>
      <c r="T174" s="24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4" t="s">
        <v>141</v>
      </c>
      <c r="AU174" s="244" t="s">
        <v>82</v>
      </c>
      <c r="AV174" s="14" t="s">
        <v>80</v>
      </c>
      <c r="AW174" s="14" t="s">
        <v>33</v>
      </c>
      <c r="AX174" s="14" t="s">
        <v>72</v>
      </c>
      <c r="AY174" s="244" t="s">
        <v>133</v>
      </c>
    </row>
    <row r="175" s="13" customFormat="1">
      <c r="A175" s="13"/>
      <c r="B175" s="218"/>
      <c r="C175" s="219"/>
      <c r="D175" s="220" t="s">
        <v>141</v>
      </c>
      <c r="E175" s="221" t="s">
        <v>19</v>
      </c>
      <c r="F175" s="222" t="s">
        <v>172</v>
      </c>
      <c r="G175" s="219"/>
      <c r="H175" s="223">
        <v>7.9379999999999997</v>
      </c>
      <c r="I175" s="224"/>
      <c r="J175" s="219"/>
      <c r="K175" s="219"/>
      <c r="L175" s="225"/>
      <c r="M175" s="226"/>
      <c r="N175" s="227"/>
      <c r="O175" s="227"/>
      <c r="P175" s="227"/>
      <c r="Q175" s="227"/>
      <c r="R175" s="227"/>
      <c r="S175" s="227"/>
      <c r="T175" s="22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9" t="s">
        <v>141</v>
      </c>
      <c r="AU175" s="229" t="s">
        <v>82</v>
      </c>
      <c r="AV175" s="13" t="s">
        <v>82</v>
      </c>
      <c r="AW175" s="13" t="s">
        <v>33</v>
      </c>
      <c r="AX175" s="13" t="s">
        <v>72</v>
      </c>
      <c r="AY175" s="229" t="s">
        <v>133</v>
      </c>
    </row>
    <row r="176" s="14" customFormat="1">
      <c r="A176" s="14"/>
      <c r="B176" s="235"/>
      <c r="C176" s="236"/>
      <c r="D176" s="220" t="s">
        <v>141</v>
      </c>
      <c r="E176" s="237" t="s">
        <v>19</v>
      </c>
      <c r="F176" s="238" t="s">
        <v>173</v>
      </c>
      <c r="G176" s="236"/>
      <c r="H176" s="237" t="s">
        <v>19</v>
      </c>
      <c r="I176" s="239"/>
      <c r="J176" s="236"/>
      <c r="K176" s="236"/>
      <c r="L176" s="240"/>
      <c r="M176" s="241"/>
      <c r="N176" s="242"/>
      <c r="O176" s="242"/>
      <c r="P176" s="242"/>
      <c r="Q176" s="242"/>
      <c r="R176" s="242"/>
      <c r="S176" s="242"/>
      <c r="T176" s="24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4" t="s">
        <v>141</v>
      </c>
      <c r="AU176" s="244" t="s">
        <v>82</v>
      </c>
      <c r="AV176" s="14" t="s">
        <v>80</v>
      </c>
      <c r="AW176" s="14" t="s">
        <v>33</v>
      </c>
      <c r="AX176" s="14" t="s">
        <v>72</v>
      </c>
      <c r="AY176" s="244" t="s">
        <v>133</v>
      </c>
    </row>
    <row r="177" s="13" customFormat="1">
      <c r="A177" s="13"/>
      <c r="B177" s="218"/>
      <c r="C177" s="219"/>
      <c r="D177" s="220" t="s">
        <v>141</v>
      </c>
      <c r="E177" s="221" t="s">
        <v>19</v>
      </c>
      <c r="F177" s="222" t="s">
        <v>174</v>
      </c>
      <c r="G177" s="219"/>
      <c r="H177" s="223">
        <v>13.5</v>
      </c>
      <c r="I177" s="224"/>
      <c r="J177" s="219"/>
      <c r="K177" s="219"/>
      <c r="L177" s="225"/>
      <c r="M177" s="226"/>
      <c r="N177" s="227"/>
      <c r="O177" s="227"/>
      <c r="P177" s="227"/>
      <c r="Q177" s="227"/>
      <c r="R177" s="227"/>
      <c r="S177" s="227"/>
      <c r="T177" s="22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9" t="s">
        <v>141</v>
      </c>
      <c r="AU177" s="229" t="s">
        <v>82</v>
      </c>
      <c r="AV177" s="13" t="s">
        <v>82</v>
      </c>
      <c r="AW177" s="13" t="s">
        <v>33</v>
      </c>
      <c r="AX177" s="13" t="s">
        <v>72</v>
      </c>
      <c r="AY177" s="229" t="s">
        <v>133</v>
      </c>
    </row>
    <row r="178" s="14" customFormat="1">
      <c r="A178" s="14"/>
      <c r="B178" s="235"/>
      <c r="C178" s="236"/>
      <c r="D178" s="220" t="s">
        <v>141</v>
      </c>
      <c r="E178" s="237" t="s">
        <v>19</v>
      </c>
      <c r="F178" s="238" t="s">
        <v>175</v>
      </c>
      <c r="G178" s="236"/>
      <c r="H178" s="237" t="s">
        <v>19</v>
      </c>
      <c r="I178" s="239"/>
      <c r="J178" s="236"/>
      <c r="K178" s="236"/>
      <c r="L178" s="240"/>
      <c r="M178" s="241"/>
      <c r="N178" s="242"/>
      <c r="O178" s="242"/>
      <c r="P178" s="242"/>
      <c r="Q178" s="242"/>
      <c r="R178" s="242"/>
      <c r="S178" s="242"/>
      <c r="T178" s="24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4" t="s">
        <v>141</v>
      </c>
      <c r="AU178" s="244" t="s">
        <v>82</v>
      </c>
      <c r="AV178" s="14" t="s">
        <v>80</v>
      </c>
      <c r="AW178" s="14" t="s">
        <v>33</v>
      </c>
      <c r="AX178" s="14" t="s">
        <v>72</v>
      </c>
      <c r="AY178" s="244" t="s">
        <v>133</v>
      </c>
    </row>
    <row r="179" s="13" customFormat="1">
      <c r="A179" s="13"/>
      <c r="B179" s="218"/>
      <c r="C179" s="219"/>
      <c r="D179" s="220" t="s">
        <v>141</v>
      </c>
      <c r="E179" s="221" t="s">
        <v>19</v>
      </c>
      <c r="F179" s="222" t="s">
        <v>176</v>
      </c>
      <c r="G179" s="219"/>
      <c r="H179" s="223">
        <v>12.800000000000001</v>
      </c>
      <c r="I179" s="224"/>
      <c r="J179" s="219"/>
      <c r="K179" s="219"/>
      <c r="L179" s="225"/>
      <c r="M179" s="226"/>
      <c r="N179" s="227"/>
      <c r="O179" s="227"/>
      <c r="P179" s="227"/>
      <c r="Q179" s="227"/>
      <c r="R179" s="227"/>
      <c r="S179" s="227"/>
      <c r="T179" s="22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9" t="s">
        <v>141</v>
      </c>
      <c r="AU179" s="229" t="s">
        <v>82</v>
      </c>
      <c r="AV179" s="13" t="s">
        <v>82</v>
      </c>
      <c r="AW179" s="13" t="s">
        <v>33</v>
      </c>
      <c r="AX179" s="13" t="s">
        <v>72</v>
      </c>
      <c r="AY179" s="229" t="s">
        <v>133</v>
      </c>
    </row>
    <row r="180" s="14" customFormat="1">
      <c r="A180" s="14"/>
      <c r="B180" s="235"/>
      <c r="C180" s="236"/>
      <c r="D180" s="220" t="s">
        <v>141</v>
      </c>
      <c r="E180" s="237" t="s">
        <v>19</v>
      </c>
      <c r="F180" s="238" t="s">
        <v>177</v>
      </c>
      <c r="G180" s="236"/>
      <c r="H180" s="237" t="s">
        <v>19</v>
      </c>
      <c r="I180" s="239"/>
      <c r="J180" s="236"/>
      <c r="K180" s="236"/>
      <c r="L180" s="240"/>
      <c r="M180" s="241"/>
      <c r="N180" s="242"/>
      <c r="O180" s="242"/>
      <c r="P180" s="242"/>
      <c r="Q180" s="242"/>
      <c r="R180" s="242"/>
      <c r="S180" s="242"/>
      <c r="T180" s="24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4" t="s">
        <v>141</v>
      </c>
      <c r="AU180" s="244" t="s">
        <v>82</v>
      </c>
      <c r="AV180" s="14" t="s">
        <v>80</v>
      </c>
      <c r="AW180" s="14" t="s">
        <v>33</v>
      </c>
      <c r="AX180" s="14" t="s">
        <v>72</v>
      </c>
      <c r="AY180" s="244" t="s">
        <v>133</v>
      </c>
    </row>
    <row r="181" s="13" customFormat="1">
      <c r="A181" s="13"/>
      <c r="B181" s="218"/>
      <c r="C181" s="219"/>
      <c r="D181" s="220" t="s">
        <v>141</v>
      </c>
      <c r="E181" s="221" t="s">
        <v>19</v>
      </c>
      <c r="F181" s="222" t="s">
        <v>178</v>
      </c>
      <c r="G181" s="219"/>
      <c r="H181" s="223">
        <v>1.1519999999999999</v>
      </c>
      <c r="I181" s="224"/>
      <c r="J181" s="219"/>
      <c r="K181" s="219"/>
      <c r="L181" s="225"/>
      <c r="M181" s="226"/>
      <c r="N181" s="227"/>
      <c r="O181" s="227"/>
      <c r="P181" s="227"/>
      <c r="Q181" s="227"/>
      <c r="R181" s="227"/>
      <c r="S181" s="227"/>
      <c r="T181" s="22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29" t="s">
        <v>141</v>
      </c>
      <c r="AU181" s="229" t="s">
        <v>82</v>
      </c>
      <c r="AV181" s="13" t="s">
        <v>82</v>
      </c>
      <c r="AW181" s="13" t="s">
        <v>33</v>
      </c>
      <c r="AX181" s="13" t="s">
        <v>72</v>
      </c>
      <c r="AY181" s="229" t="s">
        <v>133</v>
      </c>
    </row>
    <row r="182" s="14" customFormat="1">
      <c r="A182" s="14"/>
      <c r="B182" s="235"/>
      <c r="C182" s="236"/>
      <c r="D182" s="220" t="s">
        <v>141</v>
      </c>
      <c r="E182" s="237" t="s">
        <v>19</v>
      </c>
      <c r="F182" s="238" t="s">
        <v>179</v>
      </c>
      <c r="G182" s="236"/>
      <c r="H182" s="237" t="s">
        <v>19</v>
      </c>
      <c r="I182" s="239"/>
      <c r="J182" s="236"/>
      <c r="K182" s="236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141</v>
      </c>
      <c r="AU182" s="244" t="s">
        <v>82</v>
      </c>
      <c r="AV182" s="14" t="s">
        <v>80</v>
      </c>
      <c r="AW182" s="14" t="s">
        <v>33</v>
      </c>
      <c r="AX182" s="14" t="s">
        <v>72</v>
      </c>
      <c r="AY182" s="244" t="s">
        <v>133</v>
      </c>
    </row>
    <row r="183" s="16" customFormat="1">
      <c r="A183" s="16"/>
      <c r="B183" s="257"/>
      <c r="C183" s="258"/>
      <c r="D183" s="220" t="s">
        <v>141</v>
      </c>
      <c r="E183" s="259" t="s">
        <v>19</v>
      </c>
      <c r="F183" s="260" t="s">
        <v>226</v>
      </c>
      <c r="G183" s="258"/>
      <c r="H183" s="261">
        <v>37.262</v>
      </c>
      <c r="I183" s="262"/>
      <c r="J183" s="258"/>
      <c r="K183" s="258"/>
      <c r="L183" s="263"/>
      <c r="M183" s="264"/>
      <c r="N183" s="265"/>
      <c r="O183" s="265"/>
      <c r="P183" s="265"/>
      <c r="Q183" s="265"/>
      <c r="R183" s="265"/>
      <c r="S183" s="265"/>
      <c r="T183" s="266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67" t="s">
        <v>141</v>
      </c>
      <c r="AU183" s="267" t="s">
        <v>82</v>
      </c>
      <c r="AV183" s="16" t="s">
        <v>157</v>
      </c>
      <c r="AW183" s="16" t="s">
        <v>33</v>
      </c>
      <c r="AX183" s="16" t="s">
        <v>72</v>
      </c>
      <c r="AY183" s="267" t="s">
        <v>133</v>
      </c>
    </row>
    <row r="184" s="13" customFormat="1">
      <c r="A184" s="13"/>
      <c r="B184" s="218"/>
      <c r="C184" s="219"/>
      <c r="D184" s="220" t="s">
        <v>141</v>
      </c>
      <c r="E184" s="221" t="s">
        <v>19</v>
      </c>
      <c r="F184" s="222" t="s">
        <v>193</v>
      </c>
      <c r="G184" s="219"/>
      <c r="H184" s="223">
        <v>20.475000000000001</v>
      </c>
      <c r="I184" s="224"/>
      <c r="J184" s="219"/>
      <c r="K184" s="219"/>
      <c r="L184" s="225"/>
      <c r="M184" s="226"/>
      <c r="N184" s="227"/>
      <c r="O184" s="227"/>
      <c r="P184" s="227"/>
      <c r="Q184" s="227"/>
      <c r="R184" s="227"/>
      <c r="S184" s="227"/>
      <c r="T184" s="22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29" t="s">
        <v>141</v>
      </c>
      <c r="AU184" s="229" t="s">
        <v>82</v>
      </c>
      <c r="AV184" s="13" t="s">
        <v>82</v>
      </c>
      <c r="AW184" s="13" t="s">
        <v>33</v>
      </c>
      <c r="AX184" s="13" t="s">
        <v>72</v>
      </c>
      <c r="AY184" s="229" t="s">
        <v>133</v>
      </c>
    </row>
    <row r="185" s="14" customFormat="1">
      <c r="A185" s="14"/>
      <c r="B185" s="235"/>
      <c r="C185" s="236"/>
      <c r="D185" s="220" t="s">
        <v>141</v>
      </c>
      <c r="E185" s="237" t="s">
        <v>19</v>
      </c>
      <c r="F185" s="238" t="s">
        <v>194</v>
      </c>
      <c r="G185" s="236"/>
      <c r="H185" s="237" t="s">
        <v>19</v>
      </c>
      <c r="I185" s="239"/>
      <c r="J185" s="236"/>
      <c r="K185" s="236"/>
      <c r="L185" s="240"/>
      <c r="M185" s="241"/>
      <c r="N185" s="242"/>
      <c r="O185" s="242"/>
      <c r="P185" s="242"/>
      <c r="Q185" s="242"/>
      <c r="R185" s="242"/>
      <c r="S185" s="242"/>
      <c r="T185" s="24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4" t="s">
        <v>141</v>
      </c>
      <c r="AU185" s="244" t="s">
        <v>82</v>
      </c>
      <c r="AV185" s="14" t="s">
        <v>80</v>
      </c>
      <c r="AW185" s="14" t="s">
        <v>33</v>
      </c>
      <c r="AX185" s="14" t="s">
        <v>72</v>
      </c>
      <c r="AY185" s="244" t="s">
        <v>133</v>
      </c>
    </row>
    <row r="186" s="16" customFormat="1">
      <c r="A186" s="16"/>
      <c r="B186" s="257"/>
      <c r="C186" s="258"/>
      <c r="D186" s="220" t="s">
        <v>141</v>
      </c>
      <c r="E186" s="259" t="s">
        <v>19</v>
      </c>
      <c r="F186" s="260" t="s">
        <v>226</v>
      </c>
      <c r="G186" s="258"/>
      <c r="H186" s="261">
        <v>20.475000000000001</v>
      </c>
      <c r="I186" s="262"/>
      <c r="J186" s="258"/>
      <c r="K186" s="258"/>
      <c r="L186" s="263"/>
      <c r="M186" s="264"/>
      <c r="N186" s="265"/>
      <c r="O186" s="265"/>
      <c r="P186" s="265"/>
      <c r="Q186" s="265"/>
      <c r="R186" s="265"/>
      <c r="S186" s="265"/>
      <c r="T186" s="26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T186" s="267" t="s">
        <v>141</v>
      </c>
      <c r="AU186" s="267" t="s">
        <v>82</v>
      </c>
      <c r="AV186" s="16" t="s">
        <v>157</v>
      </c>
      <c r="AW186" s="16" t="s">
        <v>33</v>
      </c>
      <c r="AX186" s="16" t="s">
        <v>72</v>
      </c>
      <c r="AY186" s="267" t="s">
        <v>133</v>
      </c>
    </row>
    <row r="187" s="15" customFormat="1">
      <c r="A187" s="15"/>
      <c r="B187" s="245"/>
      <c r="C187" s="246"/>
      <c r="D187" s="220" t="s">
        <v>141</v>
      </c>
      <c r="E187" s="247" t="s">
        <v>19</v>
      </c>
      <c r="F187" s="248" t="s">
        <v>156</v>
      </c>
      <c r="G187" s="246"/>
      <c r="H187" s="249">
        <v>1001.807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5" t="s">
        <v>141</v>
      </c>
      <c r="AU187" s="255" t="s">
        <v>82</v>
      </c>
      <c r="AV187" s="15" t="s">
        <v>139</v>
      </c>
      <c r="AW187" s="15" t="s">
        <v>33</v>
      </c>
      <c r="AX187" s="15" t="s">
        <v>80</v>
      </c>
      <c r="AY187" s="255" t="s">
        <v>133</v>
      </c>
    </row>
    <row r="188" s="2" customFormat="1" ht="21.75" customHeight="1">
      <c r="A188" s="39"/>
      <c r="B188" s="40"/>
      <c r="C188" s="205" t="s">
        <v>227</v>
      </c>
      <c r="D188" s="205" t="s">
        <v>135</v>
      </c>
      <c r="E188" s="206" t="s">
        <v>228</v>
      </c>
      <c r="F188" s="207" t="s">
        <v>229</v>
      </c>
      <c r="G188" s="208" t="s">
        <v>138</v>
      </c>
      <c r="H188" s="209">
        <v>8660</v>
      </c>
      <c r="I188" s="210"/>
      <c r="J188" s="211">
        <f>ROUND(I188*H188,2)</f>
        <v>0</v>
      </c>
      <c r="K188" s="207" t="s">
        <v>146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139</v>
      </c>
      <c r="AT188" s="216" t="s">
        <v>135</v>
      </c>
      <c r="AU188" s="216" t="s">
        <v>82</v>
      </c>
      <c r="AY188" s="18" t="s">
        <v>133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139</v>
      </c>
      <c r="BM188" s="216" t="s">
        <v>230</v>
      </c>
    </row>
    <row r="189" s="2" customFormat="1">
      <c r="A189" s="39"/>
      <c r="B189" s="40"/>
      <c r="C189" s="41"/>
      <c r="D189" s="230" t="s">
        <v>148</v>
      </c>
      <c r="E189" s="41"/>
      <c r="F189" s="231" t="s">
        <v>231</v>
      </c>
      <c r="G189" s="41"/>
      <c r="H189" s="41"/>
      <c r="I189" s="232"/>
      <c r="J189" s="41"/>
      <c r="K189" s="41"/>
      <c r="L189" s="45"/>
      <c r="M189" s="233"/>
      <c r="N189" s="234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148</v>
      </c>
      <c r="AU189" s="18" t="s">
        <v>82</v>
      </c>
    </row>
    <row r="190" s="13" customFormat="1">
      <c r="A190" s="13"/>
      <c r="B190" s="218"/>
      <c r="C190" s="219"/>
      <c r="D190" s="220" t="s">
        <v>141</v>
      </c>
      <c r="E190" s="221" t="s">
        <v>19</v>
      </c>
      <c r="F190" s="222" t="s">
        <v>142</v>
      </c>
      <c r="G190" s="219"/>
      <c r="H190" s="223">
        <v>8660</v>
      </c>
      <c r="I190" s="224"/>
      <c r="J190" s="219"/>
      <c r="K190" s="219"/>
      <c r="L190" s="225"/>
      <c r="M190" s="226"/>
      <c r="N190" s="227"/>
      <c r="O190" s="227"/>
      <c r="P190" s="227"/>
      <c r="Q190" s="227"/>
      <c r="R190" s="227"/>
      <c r="S190" s="227"/>
      <c r="T190" s="22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29" t="s">
        <v>141</v>
      </c>
      <c r="AU190" s="229" t="s">
        <v>82</v>
      </c>
      <c r="AV190" s="13" t="s">
        <v>82</v>
      </c>
      <c r="AW190" s="13" t="s">
        <v>33</v>
      </c>
      <c r="AX190" s="13" t="s">
        <v>80</v>
      </c>
      <c r="AY190" s="229" t="s">
        <v>133</v>
      </c>
    </row>
    <row r="191" s="14" customFormat="1">
      <c r="A191" s="14"/>
      <c r="B191" s="235"/>
      <c r="C191" s="236"/>
      <c r="D191" s="220" t="s">
        <v>141</v>
      </c>
      <c r="E191" s="237" t="s">
        <v>19</v>
      </c>
      <c r="F191" s="238" t="s">
        <v>232</v>
      </c>
      <c r="G191" s="236"/>
      <c r="H191" s="237" t="s">
        <v>19</v>
      </c>
      <c r="I191" s="239"/>
      <c r="J191" s="236"/>
      <c r="K191" s="236"/>
      <c r="L191" s="240"/>
      <c r="M191" s="241"/>
      <c r="N191" s="242"/>
      <c r="O191" s="242"/>
      <c r="P191" s="242"/>
      <c r="Q191" s="242"/>
      <c r="R191" s="242"/>
      <c r="S191" s="242"/>
      <c r="T191" s="24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4" t="s">
        <v>141</v>
      </c>
      <c r="AU191" s="244" t="s">
        <v>82</v>
      </c>
      <c r="AV191" s="14" t="s">
        <v>80</v>
      </c>
      <c r="AW191" s="14" t="s">
        <v>33</v>
      </c>
      <c r="AX191" s="14" t="s">
        <v>72</v>
      </c>
      <c r="AY191" s="244" t="s">
        <v>133</v>
      </c>
    </row>
    <row r="192" s="2" customFormat="1" ht="24.15" customHeight="1">
      <c r="A192" s="39"/>
      <c r="B192" s="40"/>
      <c r="C192" s="205" t="s">
        <v>233</v>
      </c>
      <c r="D192" s="205" t="s">
        <v>135</v>
      </c>
      <c r="E192" s="206" t="s">
        <v>234</v>
      </c>
      <c r="F192" s="207" t="s">
        <v>235</v>
      </c>
      <c r="G192" s="208" t="s">
        <v>145</v>
      </c>
      <c r="H192" s="209">
        <v>866</v>
      </c>
      <c r="I192" s="210"/>
      <c r="J192" s="211">
        <f>ROUND(I192*H192,2)</f>
        <v>0</v>
      </c>
      <c r="K192" s="207" t="s">
        <v>146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139</v>
      </c>
      <c r="AT192" s="216" t="s">
        <v>135</v>
      </c>
      <c r="AU192" s="216" t="s">
        <v>82</v>
      </c>
      <c r="AY192" s="18" t="s">
        <v>133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139</v>
      </c>
      <c r="BM192" s="216" t="s">
        <v>236</v>
      </c>
    </row>
    <row r="193" s="2" customFormat="1">
      <c r="A193" s="39"/>
      <c r="B193" s="40"/>
      <c r="C193" s="41"/>
      <c r="D193" s="230" t="s">
        <v>148</v>
      </c>
      <c r="E193" s="41"/>
      <c r="F193" s="231" t="s">
        <v>237</v>
      </c>
      <c r="G193" s="41"/>
      <c r="H193" s="41"/>
      <c r="I193" s="232"/>
      <c r="J193" s="41"/>
      <c r="K193" s="41"/>
      <c r="L193" s="45"/>
      <c r="M193" s="233"/>
      <c r="N193" s="234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148</v>
      </c>
      <c r="AU193" s="18" t="s">
        <v>82</v>
      </c>
    </row>
    <row r="194" s="13" customFormat="1">
      <c r="A194" s="13"/>
      <c r="B194" s="218"/>
      <c r="C194" s="219"/>
      <c r="D194" s="220" t="s">
        <v>141</v>
      </c>
      <c r="E194" s="221" t="s">
        <v>19</v>
      </c>
      <c r="F194" s="222" t="s">
        <v>150</v>
      </c>
      <c r="G194" s="219"/>
      <c r="H194" s="223">
        <v>866</v>
      </c>
      <c r="I194" s="224"/>
      <c r="J194" s="219"/>
      <c r="K194" s="219"/>
      <c r="L194" s="225"/>
      <c r="M194" s="226"/>
      <c r="N194" s="227"/>
      <c r="O194" s="227"/>
      <c r="P194" s="227"/>
      <c r="Q194" s="227"/>
      <c r="R194" s="227"/>
      <c r="S194" s="227"/>
      <c r="T194" s="22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9" t="s">
        <v>141</v>
      </c>
      <c r="AU194" s="229" t="s">
        <v>82</v>
      </c>
      <c r="AV194" s="13" t="s">
        <v>82</v>
      </c>
      <c r="AW194" s="13" t="s">
        <v>33</v>
      </c>
      <c r="AX194" s="13" t="s">
        <v>80</v>
      </c>
      <c r="AY194" s="229" t="s">
        <v>133</v>
      </c>
    </row>
    <row r="195" s="14" customFormat="1">
      <c r="A195" s="14"/>
      <c r="B195" s="235"/>
      <c r="C195" s="236"/>
      <c r="D195" s="220" t="s">
        <v>141</v>
      </c>
      <c r="E195" s="237" t="s">
        <v>19</v>
      </c>
      <c r="F195" s="238" t="s">
        <v>238</v>
      </c>
      <c r="G195" s="236"/>
      <c r="H195" s="237" t="s">
        <v>19</v>
      </c>
      <c r="I195" s="239"/>
      <c r="J195" s="236"/>
      <c r="K195" s="236"/>
      <c r="L195" s="240"/>
      <c r="M195" s="241"/>
      <c r="N195" s="242"/>
      <c r="O195" s="242"/>
      <c r="P195" s="242"/>
      <c r="Q195" s="242"/>
      <c r="R195" s="242"/>
      <c r="S195" s="242"/>
      <c r="T195" s="24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4" t="s">
        <v>141</v>
      </c>
      <c r="AU195" s="244" t="s">
        <v>82</v>
      </c>
      <c r="AV195" s="14" t="s">
        <v>80</v>
      </c>
      <c r="AW195" s="14" t="s">
        <v>33</v>
      </c>
      <c r="AX195" s="14" t="s">
        <v>72</v>
      </c>
      <c r="AY195" s="244" t="s">
        <v>133</v>
      </c>
    </row>
    <row r="196" s="2" customFormat="1" ht="24.15" customHeight="1">
      <c r="A196" s="39"/>
      <c r="B196" s="40"/>
      <c r="C196" s="205" t="s">
        <v>239</v>
      </c>
      <c r="D196" s="205" t="s">
        <v>135</v>
      </c>
      <c r="E196" s="206" t="s">
        <v>240</v>
      </c>
      <c r="F196" s="207" t="s">
        <v>241</v>
      </c>
      <c r="G196" s="208" t="s">
        <v>242</v>
      </c>
      <c r="H196" s="209">
        <v>1803.2529999999999</v>
      </c>
      <c r="I196" s="210"/>
      <c r="J196" s="211">
        <f>ROUND(I196*H196,2)</f>
        <v>0</v>
      </c>
      <c r="K196" s="207" t="s">
        <v>146</v>
      </c>
      <c r="L196" s="45"/>
      <c r="M196" s="212" t="s">
        <v>19</v>
      </c>
      <c r="N196" s="213" t="s">
        <v>43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139</v>
      </c>
      <c r="AT196" s="216" t="s">
        <v>135</v>
      </c>
      <c r="AU196" s="216" t="s">
        <v>82</v>
      </c>
      <c r="AY196" s="18" t="s">
        <v>133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80</v>
      </c>
      <c r="BK196" s="217">
        <f>ROUND(I196*H196,2)</f>
        <v>0</v>
      </c>
      <c r="BL196" s="18" t="s">
        <v>139</v>
      </c>
      <c r="BM196" s="216" t="s">
        <v>243</v>
      </c>
    </row>
    <row r="197" s="2" customFormat="1">
      <c r="A197" s="39"/>
      <c r="B197" s="40"/>
      <c r="C197" s="41"/>
      <c r="D197" s="230" t="s">
        <v>148</v>
      </c>
      <c r="E197" s="41"/>
      <c r="F197" s="231" t="s">
        <v>244</v>
      </c>
      <c r="G197" s="41"/>
      <c r="H197" s="41"/>
      <c r="I197" s="232"/>
      <c r="J197" s="41"/>
      <c r="K197" s="41"/>
      <c r="L197" s="45"/>
      <c r="M197" s="233"/>
      <c r="N197" s="234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148</v>
      </c>
      <c r="AU197" s="18" t="s">
        <v>82</v>
      </c>
    </row>
    <row r="198" s="13" customFormat="1">
      <c r="A198" s="13"/>
      <c r="B198" s="218"/>
      <c r="C198" s="219"/>
      <c r="D198" s="220" t="s">
        <v>141</v>
      </c>
      <c r="E198" s="221" t="s">
        <v>19</v>
      </c>
      <c r="F198" s="222" t="s">
        <v>152</v>
      </c>
      <c r="G198" s="219"/>
      <c r="H198" s="223">
        <v>111.59999999999999</v>
      </c>
      <c r="I198" s="224"/>
      <c r="J198" s="219"/>
      <c r="K198" s="219"/>
      <c r="L198" s="225"/>
      <c r="M198" s="226"/>
      <c r="N198" s="227"/>
      <c r="O198" s="227"/>
      <c r="P198" s="227"/>
      <c r="Q198" s="227"/>
      <c r="R198" s="227"/>
      <c r="S198" s="227"/>
      <c r="T198" s="22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29" t="s">
        <v>141</v>
      </c>
      <c r="AU198" s="229" t="s">
        <v>82</v>
      </c>
      <c r="AV198" s="13" t="s">
        <v>82</v>
      </c>
      <c r="AW198" s="13" t="s">
        <v>33</v>
      </c>
      <c r="AX198" s="13" t="s">
        <v>72</v>
      </c>
      <c r="AY198" s="229" t="s">
        <v>133</v>
      </c>
    </row>
    <row r="199" s="14" customFormat="1">
      <c r="A199" s="14"/>
      <c r="B199" s="235"/>
      <c r="C199" s="236"/>
      <c r="D199" s="220" t="s">
        <v>141</v>
      </c>
      <c r="E199" s="237" t="s">
        <v>19</v>
      </c>
      <c r="F199" s="238" t="s">
        <v>215</v>
      </c>
      <c r="G199" s="236"/>
      <c r="H199" s="237" t="s">
        <v>19</v>
      </c>
      <c r="I199" s="239"/>
      <c r="J199" s="236"/>
      <c r="K199" s="236"/>
      <c r="L199" s="240"/>
      <c r="M199" s="241"/>
      <c r="N199" s="242"/>
      <c r="O199" s="242"/>
      <c r="P199" s="242"/>
      <c r="Q199" s="242"/>
      <c r="R199" s="242"/>
      <c r="S199" s="242"/>
      <c r="T199" s="24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4" t="s">
        <v>141</v>
      </c>
      <c r="AU199" s="244" t="s">
        <v>82</v>
      </c>
      <c r="AV199" s="14" t="s">
        <v>80</v>
      </c>
      <c r="AW199" s="14" t="s">
        <v>33</v>
      </c>
      <c r="AX199" s="14" t="s">
        <v>72</v>
      </c>
      <c r="AY199" s="244" t="s">
        <v>133</v>
      </c>
    </row>
    <row r="200" s="13" customFormat="1">
      <c r="A200" s="13"/>
      <c r="B200" s="218"/>
      <c r="C200" s="219"/>
      <c r="D200" s="220" t="s">
        <v>141</v>
      </c>
      <c r="E200" s="221" t="s">
        <v>19</v>
      </c>
      <c r="F200" s="222" t="s">
        <v>216</v>
      </c>
      <c r="G200" s="219"/>
      <c r="H200" s="223">
        <v>396</v>
      </c>
      <c r="I200" s="224"/>
      <c r="J200" s="219"/>
      <c r="K200" s="219"/>
      <c r="L200" s="225"/>
      <c r="M200" s="226"/>
      <c r="N200" s="227"/>
      <c r="O200" s="227"/>
      <c r="P200" s="227"/>
      <c r="Q200" s="227"/>
      <c r="R200" s="227"/>
      <c r="S200" s="227"/>
      <c r="T200" s="22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9" t="s">
        <v>141</v>
      </c>
      <c r="AU200" s="229" t="s">
        <v>82</v>
      </c>
      <c r="AV200" s="13" t="s">
        <v>82</v>
      </c>
      <c r="AW200" s="13" t="s">
        <v>33</v>
      </c>
      <c r="AX200" s="13" t="s">
        <v>72</v>
      </c>
      <c r="AY200" s="229" t="s">
        <v>133</v>
      </c>
    </row>
    <row r="201" s="14" customFormat="1">
      <c r="A201" s="14"/>
      <c r="B201" s="235"/>
      <c r="C201" s="236"/>
      <c r="D201" s="220" t="s">
        <v>141</v>
      </c>
      <c r="E201" s="237" t="s">
        <v>19</v>
      </c>
      <c r="F201" s="238" t="s">
        <v>217</v>
      </c>
      <c r="G201" s="236"/>
      <c r="H201" s="237" t="s">
        <v>19</v>
      </c>
      <c r="I201" s="239"/>
      <c r="J201" s="236"/>
      <c r="K201" s="236"/>
      <c r="L201" s="240"/>
      <c r="M201" s="241"/>
      <c r="N201" s="242"/>
      <c r="O201" s="242"/>
      <c r="P201" s="242"/>
      <c r="Q201" s="242"/>
      <c r="R201" s="242"/>
      <c r="S201" s="242"/>
      <c r="T201" s="24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4" t="s">
        <v>141</v>
      </c>
      <c r="AU201" s="244" t="s">
        <v>82</v>
      </c>
      <c r="AV201" s="14" t="s">
        <v>80</v>
      </c>
      <c r="AW201" s="14" t="s">
        <v>33</v>
      </c>
      <c r="AX201" s="14" t="s">
        <v>72</v>
      </c>
      <c r="AY201" s="244" t="s">
        <v>133</v>
      </c>
    </row>
    <row r="202" s="13" customFormat="1">
      <c r="A202" s="13"/>
      <c r="B202" s="218"/>
      <c r="C202" s="219"/>
      <c r="D202" s="220" t="s">
        <v>141</v>
      </c>
      <c r="E202" s="221" t="s">
        <v>19</v>
      </c>
      <c r="F202" s="222" t="s">
        <v>218</v>
      </c>
      <c r="G202" s="219"/>
      <c r="H202" s="223">
        <v>37.259999999999998</v>
      </c>
      <c r="I202" s="224"/>
      <c r="J202" s="219"/>
      <c r="K202" s="219"/>
      <c r="L202" s="225"/>
      <c r="M202" s="226"/>
      <c r="N202" s="227"/>
      <c r="O202" s="227"/>
      <c r="P202" s="227"/>
      <c r="Q202" s="227"/>
      <c r="R202" s="227"/>
      <c r="S202" s="227"/>
      <c r="T202" s="22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9" t="s">
        <v>141</v>
      </c>
      <c r="AU202" s="229" t="s">
        <v>82</v>
      </c>
      <c r="AV202" s="13" t="s">
        <v>82</v>
      </c>
      <c r="AW202" s="13" t="s">
        <v>33</v>
      </c>
      <c r="AX202" s="13" t="s">
        <v>72</v>
      </c>
      <c r="AY202" s="229" t="s">
        <v>133</v>
      </c>
    </row>
    <row r="203" s="14" customFormat="1">
      <c r="A203" s="14"/>
      <c r="B203" s="235"/>
      <c r="C203" s="236"/>
      <c r="D203" s="220" t="s">
        <v>141</v>
      </c>
      <c r="E203" s="237" t="s">
        <v>19</v>
      </c>
      <c r="F203" s="238" t="s">
        <v>219</v>
      </c>
      <c r="G203" s="236"/>
      <c r="H203" s="237" t="s">
        <v>19</v>
      </c>
      <c r="I203" s="239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4" t="s">
        <v>141</v>
      </c>
      <c r="AU203" s="244" t="s">
        <v>82</v>
      </c>
      <c r="AV203" s="14" t="s">
        <v>80</v>
      </c>
      <c r="AW203" s="14" t="s">
        <v>33</v>
      </c>
      <c r="AX203" s="14" t="s">
        <v>72</v>
      </c>
      <c r="AY203" s="244" t="s">
        <v>133</v>
      </c>
    </row>
    <row r="204" s="13" customFormat="1">
      <c r="A204" s="13"/>
      <c r="B204" s="218"/>
      <c r="C204" s="219"/>
      <c r="D204" s="220" t="s">
        <v>141</v>
      </c>
      <c r="E204" s="221" t="s">
        <v>19</v>
      </c>
      <c r="F204" s="222" t="s">
        <v>220</v>
      </c>
      <c r="G204" s="219"/>
      <c r="H204" s="223">
        <v>20.469999999999999</v>
      </c>
      <c r="I204" s="224"/>
      <c r="J204" s="219"/>
      <c r="K204" s="219"/>
      <c r="L204" s="225"/>
      <c r="M204" s="226"/>
      <c r="N204" s="227"/>
      <c r="O204" s="227"/>
      <c r="P204" s="227"/>
      <c r="Q204" s="227"/>
      <c r="R204" s="227"/>
      <c r="S204" s="227"/>
      <c r="T204" s="22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29" t="s">
        <v>141</v>
      </c>
      <c r="AU204" s="229" t="s">
        <v>82</v>
      </c>
      <c r="AV204" s="13" t="s">
        <v>82</v>
      </c>
      <c r="AW204" s="13" t="s">
        <v>33</v>
      </c>
      <c r="AX204" s="13" t="s">
        <v>72</v>
      </c>
      <c r="AY204" s="229" t="s">
        <v>133</v>
      </c>
    </row>
    <row r="205" s="14" customFormat="1">
      <c r="A205" s="14"/>
      <c r="B205" s="235"/>
      <c r="C205" s="236"/>
      <c r="D205" s="220" t="s">
        <v>141</v>
      </c>
      <c r="E205" s="237" t="s">
        <v>19</v>
      </c>
      <c r="F205" s="238" t="s">
        <v>221</v>
      </c>
      <c r="G205" s="236"/>
      <c r="H205" s="237" t="s">
        <v>19</v>
      </c>
      <c r="I205" s="239"/>
      <c r="J205" s="236"/>
      <c r="K205" s="236"/>
      <c r="L205" s="240"/>
      <c r="M205" s="241"/>
      <c r="N205" s="242"/>
      <c r="O205" s="242"/>
      <c r="P205" s="242"/>
      <c r="Q205" s="242"/>
      <c r="R205" s="242"/>
      <c r="S205" s="242"/>
      <c r="T205" s="24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4" t="s">
        <v>141</v>
      </c>
      <c r="AU205" s="244" t="s">
        <v>82</v>
      </c>
      <c r="AV205" s="14" t="s">
        <v>80</v>
      </c>
      <c r="AW205" s="14" t="s">
        <v>33</v>
      </c>
      <c r="AX205" s="14" t="s">
        <v>72</v>
      </c>
      <c r="AY205" s="244" t="s">
        <v>133</v>
      </c>
    </row>
    <row r="206" s="13" customFormat="1">
      <c r="A206" s="13"/>
      <c r="B206" s="218"/>
      <c r="C206" s="219"/>
      <c r="D206" s="220" t="s">
        <v>141</v>
      </c>
      <c r="E206" s="221" t="s">
        <v>19</v>
      </c>
      <c r="F206" s="222" t="s">
        <v>222</v>
      </c>
      <c r="G206" s="219"/>
      <c r="H206" s="223">
        <v>60.5</v>
      </c>
      <c r="I206" s="224"/>
      <c r="J206" s="219"/>
      <c r="K206" s="219"/>
      <c r="L206" s="225"/>
      <c r="M206" s="226"/>
      <c r="N206" s="227"/>
      <c r="O206" s="227"/>
      <c r="P206" s="227"/>
      <c r="Q206" s="227"/>
      <c r="R206" s="227"/>
      <c r="S206" s="227"/>
      <c r="T206" s="22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9" t="s">
        <v>141</v>
      </c>
      <c r="AU206" s="229" t="s">
        <v>82</v>
      </c>
      <c r="AV206" s="13" t="s">
        <v>82</v>
      </c>
      <c r="AW206" s="13" t="s">
        <v>33</v>
      </c>
      <c r="AX206" s="13" t="s">
        <v>72</v>
      </c>
      <c r="AY206" s="229" t="s">
        <v>133</v>
      </c>
    </row>
    <row r="207" s="14" customFormat="1">
      <c r="A207" s="14"/>
      <c r="B207" s="235"/>
      <c r="C207" s="236"/>
      <c r="D207" s="220" t="s">
        <v>141</v>
      </c>
      <c r="E207" s="237" t="s">
        <v>19</v>
      </c>
      <c r="F207" s="238" t="s">
        <v>223</v>
      </c>
      <c r="G207" s="236"/>
      <c r="H207" s="237" t="s">
        <v>19</v>
      </c>
      <c r="I207" s="239"/>
      <c r="J207" s="236"/>
      <c r="K207" s="236"/>
      <c r="L207" s="240"/>
      <c r="M207" s="241"/>
      <c r="N207" s="242"/>
      <c r="O207" s="242"/>
      <c r="P207" s="242"/>
      <c r="Q207" s="242"/>
      <c r="R207" s="242"/>
      <c r="S207" s="242"/>
      <c r="T207" s="24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4" t="s">
        <v>141</v>
      </c>
      <c r="AU207" s="244" t="s">
        <v>82</v>
      </c>
      <c r="AV207" s="14" t="s">
        <v>80</v>
      </c>
      <c r="AW207" s="14" t="s">
        <v>33</v>
      </c>
      <c r="AX207" s="14" t="s">
        <v>72</v>
      </c>
      <c r="AY207" s="244" t="s">
        <v>133</v>
      </c>
    </row>
    <row r="208" s="14" customFormat="1">
      <c r="A208" s="14"/>
      <c r="B208" s="235"/>
      <c r="C208" s="236"/>
      <c r="D208" s="220" t="s">
        <v>141</v>
      </c>
      <c r="E208" s="237" t="s">
        <v>19</v>
      </c>
      <c r="F208" s="238" t="s">
        <v>224</v>
      </c>
      <c r="G208" s="236"/>
      <c r="H208" s="237" t="s">
        <v>19</v>
      </c>
      <c r="I208" s="239"/>
      <c r="J208" s="236"/>
      <c r="K208" s="236"/>
      <c r="L208" s="240"/>
      <c r="M208" s="241"/>
      <c r="N208" s="242"/>
      <c r="O208" s="242"/>
      <c r="P208" s="242"/>
      <c r="Q208" s="242"/>
      <c r="R208" s="242"/>
      <c r="S208" s="242"/>
      <c r="T208" s="24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4" t="s">
        <v>141</v>
      </c>
      <c r="AU208" s="244" t="s">
        <v>82</v>
      </c>
      <c r="AV208" s="14" t="s">
        <v>80</v>
      </c>
      <c r="AW208" s="14" t="s">
        <v>33</v>
      </c>
      <c r="AX208" s="14" t="s">
        <v>72</v>
      </c>
      <c r="AY208" s="244" t="s">
        <v>133</v>
      </c>
    </row>
    <row r="209" s="14" customFormat="1">
      <c r="A209" s="14"/>
      <c r="B209" s="235"/>
      <c r="C209" s="236"/>
      <c r="D209" s="220" t="s">
        <v>141</v>
      </c>
      <c r="E209" s="237" t="s">
        <v>19</v>
      </c>
      <c r="F209" s="238" t="s">
        <v>225</v>
      </c>
      <c r="G209" s="236"/>
      <c r="H209" s="237" t="s">
        <v>19</v>
      </c>
      <c r="I209" s="239"/>
      <c r="J209" s="236"/>
      <c r="K209" s="236"/>
      <c r="L209" s="240"/>
      <c r="M209" s="241"/>
      <c r="N209" s="242"/>
      <c r="O209" s="242"/>
      <c r="P209" s="242"/>
      <c r="Q209" s="242"/>
      <c r="R209" s="242"/>
      <c r="S209" s="242"/>
      <c r="T209" s="24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4" t="s">
        <v>141</v>
      </c>
      <c r="AU209" s="244" t="s">
        <v>82</v>
      </c>
      <c r="AV209" s="14" t="s">
        <v>80</v>
      </c>
      <c r="AW209" s="14" t="s">
        <v>33</v>
      </c>
      <c r="AX209" s="14" t="s">
        <v>72</v>
      </c>
      <c r="AY209" s="244" t="s">
        <v>133</v>
      </c>
    </row>
    <row r="210" s="13" customFormat="1">
      <c r="A210" s="13"/>
      <c r="B210" s="218"/>
      <c r="C210" s="219"/>
      <c r="D210" s="220" t="s">
        <v>141</v>
      </c>
      <c r="E210" s="221" t="s">
        <v>19</v>
      </c>
      <c r="F210" s="222" t="s">
        <v>185</v>
      </c>
      <c r="G210" s="219"/>
      <c r="H210" s="223">
        <v>187.24500000000001</v>
      </c>
      <c r="I210" s="224"/>
      <c r="J210" s="219"/>
      <c r="K210" s="219"/>
      <c r="L210" s="225"/>
      <c r="M210" s="226"/>
      <c r="N210" s="227"/>
      <c r="O210" s="227"/>
      <c r="P210" s="227"/>
      <c r="Q210" s="227"/>
      <c r="R210" s="227"/>
      <c r="S210" s="227"/>
      <c r="T210" s="228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29" t="s">
        <v>141</v>
      </c>
      <c r="AU210" s="229" t="s">
        <v>82</v>
      </c>
      <c r="AV210" s="13" t="s">
        <v>82</v>
      </c>
      <c r="AW210" s="13" t="s">
        <v>33</v>
      </c>
      <c r="AX210" s="13" t="s">
        <v>72</v>
      </c>
      <c r="AY210" s="229" t="s">
        <v>133</v>
      </c>
    </row>
    <row r="211" s="14" customFormat="1">
      <c r="A211" s="14"/>
      <c r="B211" s="235"/>
      <c r="C211" s="236"/>
      <c r="D211" s="220" t="s">
        <v>141</v>
      </c>
      <c r="E211" s="237" t="s">
        <v>19</v>
      </c>
      <c r="F211" s="238" t="s">
        <v>186</v>
      </c>
      <c r="G211" s="236"/>
      <c r="H211" s="237" t="s">
        <v>19</v>
      </c>
      <c r="I211" s="239"/>
      <c r="J211" s="236"/>
      <c r="K211" s="236"/>
      <c r="L211" s="240"/>
      <c r="M211" s="241"/>
      <c r="N211" s="242"/>
      <c r="O211" s="242"/>
      <c r="P211" s="242"/>
      <c r="Q211" s="242"/>
      <c r="R211" s="242"/>
      <c r="S211" s="242"/>
      <c r="T211" s="24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4" t="s">
        <v>141</v>
      </c>
      <c r="AU211" s="244" t="s">
        <v>82</v>
      </c>
      <c r="AV211" s="14" t="s">
        <v>80</v>
      </c>
      <c r="AW211" s="14" t="s">
        <v>33</v>
      </c>
      <c r="AX211" s="14" t="s">
        <v>72</v>
      </c>
      <c r="AY211" s="244" t="s">
        <v>133</v>
      </c>
    </row>
    <row r="212" s="13" customFormat="1">
      <c r="A212" s="13"/>
      <c r="B212" s="218"/>
      <c r="C212" s="219"/>
      <c r="D212" s="220" t="s">
        <v>141</v>
      </c>
      <c r="E212" s="221" t="s">
        <v>19</v>
      </c>
      <c r="F212" s="222" t="s">
        <v>187</v>
      </c>
      <c r="G212" s="219"/>
      <c r="H212" s="223">
        <v>37.575000000000003</v>
      </c>
      <c r="I212" s="224"/>
      <c r="J212" s="219"/>
      <c r="K212" s="219"/>
      <c r="L212" s="225"/>
      <c r="M212" s="226"/>
      <c r="N212" s="227"/>
      <c r="O212" s="227"/>
      <c r="P212" s="227"/>
      <c r="Q212" s="227"/>
      <c r="R212" s="227"/>
      <c r="S212" s="227"/>
      <c r="T212" s="22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9" t="s">
        <v>141</v>
      </c>
      <c r="AU212" s="229" t="s">
        <v>82</v>
      </c>
      <c r="AV212" s="13" t="s">
        <v>82</v>
      </c>
      <c r="AW212" s="13" t="s">
        <v>33</v>
      </c>
      <c r="AX212" s="13" t="s">
        <v>72</v>
      </c>
      <c r="AY212" s="229" t="s">
        <v>133</v>
      </c>
    </row>
    <row r="213" s="14" customFormat="1">
      <c r="A213" s="14"/>
      <c r="B213" s="235"/>
      <c r="C213" s="236"/>
      <c r="D213" s="220" t="s">
        <v>141</v>
      </c>
      <c r="E213" s="237" t="s">
        <v>19</v>
      </c>
      <c r="F213" s="238" t="s">
        <v>188</v>
      </c>
      <c r="G213" s="236"/>
      <c r="H213" s="237" t="s">
        <v>19</v>
      </c>
      <c r="I213" s="239"/>
      <c r="J213" s="236"/>
      <c r="K213" s="236"/>
      <c r="L213" s="240"/>
      <c r="M213" s="241"/>
      <c r="N213" s="242"/>
      <c r="O213" s="242"/>
      <c r="P213" s="242"/>
      <c r="Q213" s="242"/>
      <c r="R213" s="242"/>
      <c r="S213" s="242"/>
      <c r="T213" s="24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4" t="s">
        <v>141</v>
      </c>
      <c r="AU213" s="244" t="s">
        <v>82</v>
      </c>
      <c r="AV213" s="14" t="s">
        <v>80</v>
      </c>
      <c r="AW213" s="14" t="s">
        <v>33</v>
      </c>
      <c r="AX213" s="14" t="s">
        <v>72</v>
      </c>
      <c r="AY213" s="244" t="s">
        <v>133</v>
      </c>
    </row>
    <row r="214" s="13" customFormat="1">
      <c r="A214" s="13"/>
      <c r="B214" s="218"/>
      <c r="C214" s="219"/>
      <c r="D214" s="220" t="s">
        <v>141</v>
      </c>
      <c r="E214" s="221" t="s">
        <v>19</v>
      </c>
      <c r="F214" s="222" t="s">
        <v>189</v>
      </c>
      <c r="G214" s="219"/>
      <c r="H214" s="223">
        <v>93.420000000000002</v>
      </c>
      <c r="I214" s="224"/>
      <c r="J214" s="219"/>
      <c r="K214" s="219"/>
      <c r="L214" s="225"/>
      <c r="M214" s="226"/>
      <c r="N214" s="227"/>
      <c r="O214" s="227"/>
      <c r="P214" s="227"/>
      <c r="Q214" s="227"/>
      <c r="R214" s="227"/>
      <c r="S214" s="227"/>
      <c r="T214" s="22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29" t="s">
        <v>141</v>
      </c>
      <c r="AU214" s="229" t="s">
        <v>82</v>
      </c>
      <c r="AV214" s="13" t="s">
        <v>82</v>
      </c>
      <c r="AW214" s="13" t="s">
        <v>33</v>
      </c>
      <c r="AX214" s="13" t="s">
        <v>72</v>
      </c>
      <c r="AY214" s="229" t="s">
        <v>133</v>
      </c>
    </row>
    <row r="215" s="14" customFormat="1">
      <c r="A215" s="14"/>
      <c r="B215" s="235"/>
      <c r="C215" s="236"/>
      <c r="D215" s="220" t="s">
        <v>141</v>
      </c>
      <c r="E215" s="237" t="s">
        <v>19</v>
      </c>
      <c r="F215" s="238" t="s">
        <v>190</v>
      </c>
      <c r="G215" s="236"/>
      <c r="H215" s="237" t="s">
        <v>19</v>
      </c>
      <c r="I215" s="239"/>
      <c r="J215" s="236"/>
      <c r="K215" s="236"/>
      <c r="L215" s="240"/>
      <c r="M215" s="241"/>
      <c r="N215" s="242"/>
      <c r="O215" s="242"/>
      <c r="P215" s="242"/>
      <c r="Q215" s="242"/>
      <c r="R215" s="242"/>
      <c r="S215" s="242"/>
      <c r="T215" s="243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4" t="s">
        <v>141</v>
      </c>
      <c r="AU215" s="244" t="s">
        <v>82</v>
      </c>
      <c r="AV215" s="14" t="s">
        <v>80</v>
      </c>
      <c r="AW215" s="14" t="s">
        <v>33</v>
      </c>
      <c r="AX215" s="14" t="s">
        <v>72</v>
      </c>
      <c r="AY215" s="244" t="s">
        <v>133</v>
      </c>
    </row>
    <row r="216" s="16" customFormat="1">
      <c r="A216" s="16"/>
      <c r="B216" s="257"/>
      <c r="C216" s="258"/>
      <c r="D216" s="220" t="s">
        <v>141</v>
      </c>
      <c r="E216" s="259" t="s">
        <v>19</v>
      </c>
      <c r="F216" s="260" t="s">
        <v>226</v>
      </c>
      <c r="G216" s="258"/>
      <c r="H216" s="261">
        <v>944.07000000000005</v>
      </c>
      <c r="I216" s="262"/>
      <c r="J216" s="258"/>
      <c r="K216" s="258"/>
      <c r="L216" s="263"/>
      <c r="M216" s="264"/>
      <c r="N216" s="265"/>
      <c r="O216" s="265"/>
      <c r="P216" s="265"/>
      <c r="Q216" s="265"/>
      <c r="R216" s="265"/>
      <c r="S216" s="265"/>
      <c r="T216" s="266"/>
      <c r="U216" s="16"/>
      <c r="V216" s="16"/>
      <c r="W216" s="16"/>
      <c r="X216" s="16"/>
      <c r="Y216" s="16"/>
      <c r="Z216" s="16"/>
      <c r="AA216" s="16"/>
      <c r="AB216" s="16"/>
      <c r="AC216" s="16"/>
      <c r="AD216" s="16"/>
      <c r="AE216" s="16"/>
      <c r="AT216" s="267" t="s">
        <v>141</v>
      </c>
      <c r="AU216" s="267" t="s">
        <v>82</v>
      </c>
      <c r="AV216" s="16" t="s">
        <v>157</v>
      </c>
      <c r="AW216" s="16" t="s">
        <v>33</v>
      </c>
      <c r="AX216" s="16" t="s">
        <v>72</v>
      </c>
      <c r="AY216" s="267" t="s">
        <v>133</v>
      </c>
    </row>
    <row r="217" s="13" customFormat="1">
      <c r="A217" s="13"/>
      <c r="B217" s="218"/>
      <c r="C217" s="219"/>
      <c r="D217" s="220" t="s">
        <v>141</v>
      </c>
      <c r="E217" s="221" t="s">
        <v>19</v>
      </c>
      <c r="F217" s="222" t="s">
        <v>168</v>
      </c>
      <c r="G217" s="219"/>
      <c r="H217" s="223">
        <v>1.296</v>
      </c>
      <c r="I217" s="224"/>
      <c r="J217" s="219"/>
      <c r="K217" s="219"/>
      <c r="L217" s="225"/>
      <c r="M217" s="226"/>
      <c r="N217" s="227"/>
      <c r="O217" s="227"/>
      <c r="P217" s="227"/>
      <c r="Q217" s="227"/>
      <c r="R217" s="227"/>
      <c r="S217" s="227"/>
      <c r="T217" s="22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29" t="s">
        <v>141</v>
      </c>
      <c r="AU217" s="229" t="s">
        <v>82</v>
      </c>
      <c r="AV217" s="13" t="s">
        <v>82</v>
      </c>
      <c r="AW217" s="13" t="s">
        <v>33</v>
      </c>
      <c r="AX217" s="13" t="s">
        <v>72</v>
      </c>
      <c r="AY217" s="229" t="s">
        <v>133</v>
      </c>
    </row>
    <row r="218" s="14" customFormat="1">
      <c r="A218" s="14"/>
      <c r="B218" s="235"/>
      <c r="C218" s="236"/>
      <c r="D218" s="220" t="s">
        <v>141</v>
      </c>
      <c r="E218" s="237" t="s">
        <v>19</v>
      </c>
      <c r="F218" s="238" t="s">
        <v>169</v>
      </c>
      <c r="G218" s="236"/>
      <c r="H218" s="237" t="s">
        <v>19</v>
      </c>
      <c r="I218" s="239"/>
      <c r="J218" s="236"/>
      <c r="K218" s="236"/>
      <c r="L218" s="240"/>
      <c r="M218" s="241"/>
      <c r="N218" s="242"/>
      <c r="O218" s="242"/>
      <c r="P218" s="242"/>
      <c r="Q218" s="242"/>
      <c r="R218" s="242"/>
      <c r="S218" s="242"/>
      <c r="T218" s="243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4" t="s">
        <v>141</v>
      </c>
      <c r="AU218" s="244" t="s">
        <v>82</v>
      </c>
      <c r="AV218" s="14" t="s">
        <v>80</v>
      </c>
      <c r="AW218" s="14" t="s">
        <v>33</v>
      </c>
      <c r="AX218" s="14" t="s">
        <v>72</v>
      </c>
      <c r="AY218" s="244" t="s">
        <v>133</v>
      </c>
    </row>
    <row r="219" s="13" customFormat="1">
      <c r="A219" s="13"/>
      <c r="B219" s="218"/>
      <c r="C219" s="219"/>
      <c r="D219" s="220" t="s">
        <v>141</v>
      </c>
      <c r="E219" s="221" t="s">
        <v>19</v>
      </c>
      <c r="F219" s="222" t="s">
        <v>170</v>
      </c>
      <c r="G219" s="219"/>
      <c r="H219" s="223">
        <v>0.57599999999999996</v>
      </c>
      <c r="I219" s="224"/>
      <c r="J219" s="219"/>
      <c r="K219" s="219"/>
      <c r="L219" s="225"/>
      <c r="M219" s="226"/>
      <c r="N219" s="227"/>
      <c r="O219" s="227"/>
      <c r="P219" s="227"/>
      <c r="Q219" s="227"/>
      <c r="R219" s="227"/>
      <c r="S219" s="227"/>
      <c r="T219" s="22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9" t="s">
        <v>141</v>
      </c>
      <c r="AU219" s="229" t="s">
        <v>82</v>
      </c>
      <c r="AV219" s="13" t="s">
        <v>82</v>
      </c>
      <c r="AW219" s="13" t="s">
        <v>33</v>
      </c>
      <c r="AX219" s="13" t="s">
        <v>72</v>
      </c>
      <c r="AY219" s="229" t="s">
        <v>133</v>
      </c>
    </row>
    <row r="220" s="14" customFormat="1">
      <c r="A220" s="14"/>
      <c r="B220" s="235"/>
      <c r="C220" s="236"/>
      <c r="D220" s="220" t="s">
        <v>141</v>
      </c>
      <c r="E220" s="237" t="s">
        <v>19</v>
      </c>
      <c r="F220" s="238" t="s">
        <v>171</v>
      </c>
      <c r="G220" s="236"/>
      <c r="H220" s="237" t="s">
        <v>19</v>
      </c>
      <c r="I220" s="239"/>
      <c r="J220" s="236"/>
      <c r="K220" s="236"/>
      <c r="L220" s="240"/>
      <c r="M220" s="241"/>
      <c r="N220" s="242"/>
      <c r="O220" s="242"/>
      <c r="P220" s="242"/>
      <c r="Q220" s="242"/>
      <c r="R220" s="242"/>
      <c r="S220" s="242"/>
      <c r="T220" s="24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4" t="s">
        <v>141</v>
      </c>
      <c r="AU220" s="244" t="s">
        <v>82</v>
      </c>
      <c r="AV220" s="14" t="s">
        <v>80</v>
      </c>
      <c r="AW220" s="14" t="s">
        <v>33</v>
      </c>
      <c r="AX220" s="14" t="s">
        <v>72</v>
      </c>
      <c r="AY220" s="244" t="s">
        <v>133</v>
      </c>
    </row>
    <row r="221" s="13" customFormat="1">
      <c r="A221" s="13"/>
      <c r="B221" s="218"/>
      <c r="C221" s="219"/>
      <c r="D221" s="220" t="s">
        <v>141</v>
      </c>
      <c r="E221" s="221" t="s">
        <v>19</v>
      </c>
      <c r="F221" s="222" t="s">
        <v>172</v>
      </c>
      <c r="G221" s="219"/>
      <c r="H221" s="223">
        <v>7.9379999999999997</v>
      </c>
      <c r="I221" s="224"/>
      <c r="J221" s="219"/>
      <c r="K221" s="219"/>
      <c r="L221" s="225"/>
      <c r="M221" s="226"/>
      <c r="N221" s="227"/>
      <c r="O221" s="227"/>
      <c r="P221" s="227"/>
      <c r="Q221" s="227"/>
      <c r="R221" s="227"/>
      <c r="S221" s="227"/>
      <c r="T221" s="22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29" t="s">
        <v>141</v>
      </c>
      <c r="AU221" s="229" t="s">
        <v>82</v>
      </c>
      <c r="AV221" s="13" t="s">
        <v>82</v>
      </c>
      <c r="AW221" s="13" t="s">
        <v>33</v>
      </c>
      <c r="AX221" s="13" t="s">
        <v>72</v>
      </c>
      <c r="AY221" s="229" t="s">
        <v>133</v>
      </c>
    </row>
    <row r="222" s="14" customFormat="1">
      <c r="A222" s="14"/>
      <c r="B222" s="235"/>
      <c r="C222" s="236"/>
      <c r="D222" s="220" t="s">
        <v>141</v>
      </c>
      <c r="E222" s="237" t="s">
        <v>19</v>
      </c>
      <c r="F222" s="238" t="s">
        <v>173</v>
      </c>
      <c r="G222" s="236"/>
      <c r="H222" s="237" t="s">
        <v>19</v>
      </c>
      <c r="I222" s="239"/>
      <c r="J222" s="236"/>
      <c r="K222" s="236"/>
      <c r="L222" s="240"/>
      <c r="M222" s="241"/>
      <c r="N222" s="242"/>
      <c r="O222" s="242"/>
      <c r="P222" s="242"/>
      <c r="Q222" s="242"/>
      <c r="R222" s="242"/>
      <c r="S222" s="242"/>
      <c r="T222" s="24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4" t="s">
        <v>141</v>
      </c>
      <c r="AU222" s="244" t="s">
        <v>82</v>
      </c>
      <c r="AV222" s="14" t="s">
        <v>80</v>
      </c>
      <c r="AW222" s="14" t="s">
        <v>33</v>
      </c>
      <c r="AX222" s="14" t="s">
        <v>72</v>
      </c>
      <c r="AY222" s="244" t="s">
        <v>133</v>
      </c>
    </row>
    <row r="223" s="13" customFormat="1">
      <c r="A223" s="13"/>
      <c r="B223" s="218"/>
      <c r="C223" s="219"/>
      <c r="D223" s="220" t="s">
        <v>141</v>
      </c>
      <c r="E223" s="221" t="s">
        <v>19</v>
      </c>
      <c r="F223" s="222" t="s">
        <v>174</v>
      </c>
      <c r="G223" s="219"/>
      <c r="H223" s="223">
        <v>13.5</v>
      </c>
      <c r="I223" s="224"/>
      <c r="J223" s="219"/>
      <c r="K223" s="219"/>
      <c r="L223" s="225"/>
      <c r="M223" s="226"/>
      <c r="N223" s="227"/>
      <c r="O223" s="227"/>
      <c r="P223" s="227"/>
      <c r="Q223" s="227"/>
      <c r="R223" s="227"/>
      <c r="S223" s="227"/>
      <c r="T223" s="22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9" t="s">
        <v>141</v>
      </c>
      <c r="AU223" s="229" t="s">
        <v>82</v>
      </c>
      <c r="AV223" s="13" t="s">
        <v>82</v>
      </c>
      <c r="AW223" s="13" t="s">
        <v>33</v>
      </c>
      <c r="AX223" s="13" t="s">
        <v>72</v>
      </c>
      <c r="AY223" s="229" t="s">
        <v>133</v>
      </c>
    </row>
    <row r="224" s="14" customFormat="1">
      <c r="A224" s="14"/>
      <c r="B224" s="235"/>
      <c r="C224" s="236"/>
      <c r="D224" s="220" t="s">
        <v>141</v>
      </c>
      <c r="E224" s="237" t="s">
        <v>19</v>
      </c>
      <c r="F224" s="238" t="s">
        <v>175</v>
      </c>
      <c r="G224" s="236"/>
      <c r="H224" s="237" t="s">
        <v>19</v>
      </c>
      <c r="I224" s="239"/>
      <c r="J224" s="236"/>
      <c r="K224" s="236"/>
      <c r="L224" s="240"/>
      <c r="M224" s="241"/>
      <c r="N224" s="242"/>
      <c r="O224" s="242"/>
      <c r="P224" s="242"/>
      <c r="Q224" s="242"/>
      <c r="R224" s="242"/>
      <c r="S224" s="242"/>
      <c r="T224" s="24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4" t="s">
        <v>141</v>
      </c>
      <c r="AU224" s="244" t="s">
        <v>82</v>
      </c>
      <c r="AV224" s="14" t="s">
        <v>80</v>
      </c>
      <c r="AW224" s="14" t="s">
        <v>33</v>
      </c>
      <c r="AX224" s="14" t="s">
        <v>72</v>
      </c>
      <c r="AY224" s="244" t="s">
        <v>133</v>
      </c>
    </row>
    <row r="225" s="13" customFormat="1">
      <c r="A225" s="13"/>
      <c r="B225" s="218"/>
      <c r="C225" s="219"/>
      <c r="D225" s="220" t="s">
        <v>141</v>
      </c>
      <c r="E225" s="221" t="s">
        <v>19</v>
      </c>
      <c r="F225" s="222" t="s">
        <v>176</v>
      </c>
      <c r="G225" s="219"/>
      <c r="H225" s="223">
        <v>12.800000000000001</v>
      </c>
      <c r="I225" s="224"/>
      <c r="J225" s="219"/>
      <c r="K225" s="219"/>
      <c r="L225" s="225"/>
      <c r="M225" s="226"/>
      <c r="N225" s="227"/>
      <c r="O225" s="227"/>
      <c r="P225" s="227"/>
      <c r="Q225" s="227"/>
      <c r="R225" s="227"/>
      <c r="S225" s="227"/>
      <c r="T225" s="22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29" t="s">
        <v>141</v>
      </c>
      <c r="AU225" s="229" t="s">
        <v>82</v>
      </c>
      <c r="AV225" s="13" t="s">
        <v>82</v>
      </c>
      <c r="AW225" s="13" t="s">
        <v>33</v>
      </c>
      <c r="AX225" s="13" t="s">
        <v>72</v>
      </c>
      <c r="AY225" s="229" t="s">
        <v>133</v>
      </c>
    </row>
    <row r="226" s="14" customFormat="1">
      <c r="A226" s="14"/>
      <c r="B226" s="235"/>
      <c r="C226" s="236"/>
      <c r="D226" s="220" t="s">
        <v>141</v>
      </c>
      <c r="E226" s="237" t="s">
        <v>19</v>
      </c>
      <c r="F226" s="238" t="s">
        <v>177</v>
      </c>
      <c r="G226" s="236"/>
      <c r="H226" s="237" t="s">
        <v>19</v>
      </c>
      <c r="I226" s="239"/>
      <c r="J226" s="236"/>
      <c r="K226" s="236"/>
      <c r="L226" s="240"/>
      <c r="M226" s="241"/>
      <c r="N226" s="242"/>
      <c r="O226" s="242"/>
      <c r="P226" s="242"/>
      <c r="Q226" s="242"/>
      <c r="R226" s="242"/>
      <c r="S226" s="242"/>
      <c r="T226" s="243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4" t="s">
        <v>141</v>
      </c>
      <c r="AU226" s="244" t="s">
        <v>82</v>
      </c>
      <c r="AV226" s="14" t="s">
        <v>80</v>
      </c>
      <c r="AW226" s="14" t="s">
        <v>33</v>
      </c>
      <c r="AX226" s="14" t="s">
        <v>72</v>
      </c>
      <c r="AY226" s="244" t="s">
        <v>133</v>
      </c>
    </row>
    <row r="227" s="13" customFormat="1">
      <c r="A227" s="13"/>
      <c r="B227" s="218"/>
      <c r="C227" s="219"/>
      <c r="D227" s="220" t="s">
        <v>141</v>
      </c>
      <c r="E227" s="221" t="s">
        <v>19</v>
      </c>
      <c r="F227" s="222" t="s">
        <v>178</v>
      </c>
      <c r="G227" s="219"/>
      <c r="H227" s="223">
        <v>1.1519999999999999</v>
      </c>
      <c r="I227" s="224"/>
      <c r="J227" s="219"/>
      <c r="K227" s="219"/>
      <c r="L227" s="225"/>
      <c r="M227" s="226"/>
      <c r="N227" s="227"/>
      <c r="O227" s="227"/>
      <c r="P227" s="227"/>
      <c r="Q227" s="227"/>
      <c r="R227" s="227"/>
      <c r="S227" s="227"/>
      <c r="T227" s="22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9" t="s">
        <v>141</v>
      </c>
      <c r="AU227" s="229" t="s">
        <v>82</v>
      </c>
      <c r="AV227" s="13" t="s">
        <v>82</v>
      </c>
      <c r="AW227" s="13" t="s">
        <v>33</v>
      </c>
      <c r="AX227" s="13" t="s">
        <v>72</v>
      </c>
      <c r="AY227" s="229" t="s">
        <v>133</v>
      </c>
    </row>
    <row r="228" s="14" customFormat="1">
      <c r="A228" s="14"/>
      <c r="B228" s="235"/>
      <c r="C228" s="236"/>
      <c r="D228" s="220" t="s">
        <v>141</v>
      </c>
      <c r="E228" s="237" t="s">
        <v>19</v>
      </c>
      <c r="F228" s="238" t="s">
        <v>179</v>
      </c>
      <c r="G228" s="236"/>
      <c r="H228" s="237" t="s">
        <v>19</v>
      </c>
      <c r="I228" s="239"/>
      <c r="J228" s="236"/>
      <c r="K228" s="236"/>
      <c r="L228" s="240"/>
      <c r="M228" s="241"/>
      <c r="N228" s="242"/>
      <c r="O228" s="242"/>
      <c r="P228" s="242"/>
      <c r="Q228" s="242"/>
      <c r="R228" s="242"/>
      <c r="S228" s="242"/>
      <c r="T228" s="24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4" t="s">
        <v>141</v>
      </c>
      <c r="AU228" s="244" t="s">
        <v>82</v>
      </c>
      <c r="AV228" s="14" t="s">
        <v>80</v>
      </c>
      <c r="AW228" s="14" t="s">
        <v>33</v>
      </c>
      <c r="AX228" s="14" t="s">
        <v>72</v>
      </c>
      <c r="AY228" s="244" t="s">
        <v>133</v>
      </c>
    </row>
    <row r="229" s="16" customFormat="1">
      <c r="A229" s="16"/>
      <c r="B229" s="257"/>
      <c r="C229" s="258"/>
      <c r="D229" s="220" t="s">
        <v>141</v>
      </c>
      <c r="E229" s="259" t="s">
        <v>19</v>
      </c>
      <c r="F229" s="260" t="s">
        <v>226</v>
      </c>
      <c r="G229" s="258"/>
      <c r="H229" s="261">
        <v>37.262</v>
      </c>
      <c r="I229" s="262"/>
      <c r="J229" s="258"/>
      <c r="K229" s="258"/>
      <c r="L229" s="263"/>
      <c r="M229" s="264"/>
      <c r="N229" s="265"/>
      <c r="O229" s="265"/>
      <c r="P229" s="265"/>
      <c r="Q229" s="265"/>
      <c r="R229" s="265"/>
      <c r="S229" s="265"/>
      <c r="T229" s="266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67" t="s">
        <v>141</v>
      </c>
      <c r="AU229" s="267" t="s">
        <v>82</v>
      </c>
      <c r="AV229" s="16" t="s">
        <v>157</v>
      </c>
      <c r="AW229" s="16" t="s">
        <v>33</v>
      </c>
      <c r="AX229" s="16" t="s">
        <v>72</v>
      </c>
      <c r="AY229" s="267" t="s">
        <v>133</v>
      </c>
    </row>
    <row r="230" s="13" customFormat="1">
      <c r="A230" s="13"/>
      <c r="B230" s="218"/>
      <c r="C230" s="219"/>
      <c r="D230" s="220" t="s">
        <v>141</v>
      </c>
      <c r="E230" s="221" t="s">
        <v>19</v>
      </c>
      <c r="F230" s="222" t="s">
        <v>193</v>
      </c>
      <c r="G230" s="219"/>
      <c r="H230" s="223">
        <v>20.475000000000001</v>
      </c>
      <c r="I230" s="224"/>
      <c r="J230" s="219"/>
      <c r="K230" s="219"/>
      <c r="L230" s="225"/>
      <c r="M230" s="226"/>
      <c r="N230" s="227"/>
      <c r="O230" s="227"/>
      <c r="P230" s="227"/>
      <c r="Q230" s="227"/>
      <c r="R230" s="227"/>
      <c r="S230" s="227"/>
      <c r="T230" s="22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29" t="s">
        <v>141</v>
      </c>
      <c r="AU230" s="229" t="s">
        <v>82</v>
      </c>
      <c r="AV230" s="13" t="s">
        <v>82</v>
      </c>
      <c r="AW230" s="13" t="s">
        <v>33</v>
      </c>
      <c r="AX230" s="13" t="s">
        <v>72</v>
      </c>
      <c r="AY230" s="229" t="s">
        <v>133</v>
      </c>
    </row>
    <row r="231" s="14" customFormat="1">
      <c r="A231" s="14"/>
      <c r="B231" s="235"/>
      <c r="C231" s="236"/>
      <c r="D231" s="220" t="s">
        <v>141</v>
      </c>
      <c r="E231" s="237" t="s">
        <v>19</v>
      </c>
      <c r="F231" s="238" t="s">
        <v>194</v>
      </c>
      <c r="G231" s="236"/>
      <c r="H231" s="237" t="s">
        <v>19</v>
      </c>
      <c r="I231" s="239"/>
      <c r="J231" s="236"/>
      <c r="K231" s="236"/>
      <c r="L231" s="240"/>
      <c r="M231" s="241"/>
      <c r="N231" s="242"/>
      <c r="O231" s="242"/>
      <c r="P231" s="242"/>
      <c r="Q231" s="242"/>
      <c r="R231" s="242"/>
      <c r="S231" s="242"/>
      <c r="T231" s="24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4" t="s">
        <v>141</v>
      </c>
      <c r="AU231" s="244" t="s">
        <v>82</v>
      </c>
      <c r="AV231" s="14" t="s">
        <v>80</v>
      </c>
      <c r="AW231" s="14" t="s">
        <v>33</v>
      </c>
      <c r="AX231" s="14" t="s">
        <v>72</v>
      </c>
      <c r="AY231" s="244" t="s">
        <v>133</v>
      </c>
    </row>
    <row r="232" s="16" customFormat="1">
      <c r="A232" s="16"/>
      <c r="B232" s="257"/>
      <c r="C232" s="258"/>
      <c r="D232" s="220" t="s">
        <v>141</v>
      </c>
      <c r="E232" s="259" t="s">
        <v>19</v>
      </c>
      <c r="F232" s="260" t="s">
        <v>226</v>
      </c>
      <c r="G232" s="258"/>
      <c r="H232" s="261">
        <v>20.475000000000001</v>
      </c>
      <c r="I232" s="262"/>
      <c r="J232" s="258"/>
      <c r="K232" s="258"/>
      <c r="L232" s="263"/>
      <c r="M232" s="264"/>
      <c r="N232" s="265"/>
      <c r="O232" s="265"/>
      <c r="P232" s="265"/>
      <c r="Q232" s="265"/>
      <c r="R232" s="265"/>
      <c r="S232" s="265"/>
      <c r="T232" s="266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67" t="s">
        <v>141</v>
      </c>
      <c r="AU232" s="267" t="s">
        <v>82</v>
      </c>
      <c r="AV232" s="16" t="s">
        <v>157</v>
      </c>
      <c r="AW232" s="16" t="s">
        <v>33</v>
      </c>
      <c r="AX232" s="16" t="s">
        <v>72</v>
      </c>
      <c r="AY232" s="267" t="s">
        <v>133</v>
      </c>
    </row>
    <row r="233" s="15" customFormat="1">
      <c r="A233" s="15"/>
      <c r="B233" s="245"/>
      <c r="C233" s="246"/>
      <c r="D233" s="220" t="s">
        <v>141</v>
      </c>
      <c r="E233" s="247" t="s">
        <v>19</v>
      </c>
      <c r="F233" s="248" t="s">
        <v>156</v>
      </c>
      <c r="G233" s="246"/>
      <c r="H233" s="249">
        <v>1001.807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5" t="s">
        <v>141</v>
      </c>
      <c r="AU233" s="255" t="s">
        <v>82</v>
      </c>
      <c r="AV233" s="15" t="s">
        <v>139</v>
      </c>
      <c r="AW233" s="15" t="s">
        <v>33</v>
      </c>
      <c r="AX233" s="15" t="s">
        <v>80</v>
      </c>
      <c r="AY233" s="255" t="s">
        <v>133</v>
      </c>
    </row>
    <row r="234" s="13" customFormat="1">
      <c r="A234" s="13"/>
      <c r="B234" s="218"/>
      <c r="C234" s="219"/>
      <c r="D234" s="220" t="s">
        <v>141</v>
      </c>
      <c r="E234" s="219"/>
      <c r="F234" s="222" t="s">
        <v>245</v>
      </c>
      <c r="G234" s="219"/>
      <c r="H234" s="223">
        <v>1803.2529999999999</v>
      </c>
      <c r="I234" s="224"/>
      <c r="J234" s="219"/>
      <c r="K234" s="219"/>
      <c r="L234" s="225"/>
      <c r="M234" s="226"/>
      <c r="N234" s="227"/>
      <c r="O234" s="227"/>
      <c r="P234" s="227"/>
      <c r="Q234" s="227"/>
      <c r="R234" s="227"/>
      <c r="S234" s="227"/>
      <c r="T234" s="22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29" t="s">
        <v>141</v>
      </c>
      <c r="AU234" s="229" t="s">
        <v>82</v>
      </c>
      <c r="AV234" s="13" t="s">
        <v>82</v>
      </c>
      <c r="AW234" s="13" t="s">
        <v>4</v>
      </c>
      <c r="AX234" s="13" t="s">
        <v>80</v>
      </c>
      <c r="AY234" s="229" t="s">
        <v>133</v>
      </c>
    </row>
    <row r="235" s="2" customFormat="1" ht="16.5" customHeight="1">
      <c r="A235" s="39"/>
      <c r="B235" s="40"/>
      <c r="C235" s="205" t="s">
        <v>246</v>
      </c>
      <c r="D235" s="205" t="s">
        <v>135</v>
      </c>
      <c r="E235" s="206" t="s">
        <v>247</v>
      </c>
      <c r="F235" s="207" t="s">
        <v>248</v>
      </c>
      <c r="G235" s="208" t="s">
        <v>138</v>
      </c>
      <c r="H235" s="209">
        <v>8085</v>
      </c>
      <c r="I235" s="210"/>
      <c r="J235" s="211">
        <f>ROUND(I235*H235,2)</f>
        <v>0</v>
      </c>
      <c r="K235" s="207" t="s">
        <v>146</v>
      </c>
      <c r="L235" s="45"/>
      <c r="M235" s="212" t="s">
        <v>19</v>
      </c>
      <c r="N235" s="213" t="s">
        <v>43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139</v>
      </c>
      <c r="AT235" s="216" t="s">
        <v>135</v>
      </c>
      <c r="AU235" s="216" t="s">
        <v>82</v>
      </c>
      <c r="AY235" s="18" t="s">
        <v>133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80</v>
      </c>
      <c r="BK235" s="217">
        <f>ROUND(I235*H235,2)</f>
        <v>0</v>
      </c>
      <c r="BL235" s="18" t="s">
        <v>139</v>
      </c>
      <c r="BM235" s="216" t="s">
        <v>249</v>
      </c>
    </row>
    <row r="236" s="2" customFormat="1">
      <c r="A236" s="39"/>
      <c r="B236" s="40"/>
      <c r="C236" s="41"/>
      <c r="D236" s="230" t="s">
        <v>148</v>
      </c>
      <c r="E236" s="41"/>
      <c r="F236" s="231" t="s">
        <v>250</v>
      </c>
      <c r="G236" s="41"/>
      <c r="H236" s="41"/>
      <c r="I236" s="232"/>
      <c r="J236" s="41"/>
      <c r="K236" s="41"/>
      <c r="L236" s="45"/>
      <c r="M236" s="233"/>
      <c r="N236" s="234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148</v>
      </c>
      <c r="AU236" s="18" t="s">
        <v>82</v>
      </c>
    </row>
    <row r="237" s="2" customFormat="1" ht="16.5" customHeight="1">
      <c r="A237" s="39"/>
      <c r="B237" s="40"/>
      <c r="C237" s="268" t="s">
        <v>251</v>
      </c>
      <c r="D237" s="268" t="s">
        <v>252</v>
      </c>
      <c r="E237" s="269" t="s">
        <v>253</v>
      </c>
      <c r="F237" s="270" t="s">
        <v>254</v>
      </c>
      <c r="G237" s="271" t="s">
        <v>255</v>
      </c>
      <c r="H237" s="272">
        <v>282.98000000000002</v>
      </c>
      <c r="I237" s="273"/>
      <c r="J237" s="274">
        <f>ROUND(I237*H237,2)</f>
        <v>0</v>
      </c>
      <c r="K237" s="270" t="s">
        <v>146</v>
      </c>
      <c r="L237" s="275"/>
      <c r="M237" s="276" t="s">
        <v>19</v>
      </c>
      <c r="N237" s="277" t="s">
        <v>43</v>
      </c>
      <c r="O237" s="85"/>
      <c r="P237" s="214">
        <f>O237*H237</f>
        <v>0</v>
      </c>
      <c r="Q237" s="214">
        <v>0.001</v>
      </c>
      <c r="R237" s="214">
        <f>Q237*H237</f>
        <v>0.28298000000000001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202</v>
      </c>
      <c r="AT237" s="216" t="s">
        <v>252</v>
      </c>
      <c r="AU237" s="216" t="s">
        <v>82</v>
      </c>
      <c r="AY237" s="18" t="s">
        <v>133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80</v>
      </c>
      <c r="BK237" s="217">
        <f>ROUND(I237*H237,2)</f>
        <v>0</v>
      </c>
      <c r="BL237" s="18" t="s">
        <v>139</v>
      </c>
      <c r="BM237" s="216" t="s">
        <v>256</v>
      </c>
    </row>
    <row r="238" s="13" customFormat="1">
      <c r="A238" s="13"/>
      <c r="B238" s="218"/>
      <c r="C238" s="219"/>
      <c r="D238" s="220" t="s">
        <v>141</v>
      </c>
      <c r="E238" s="221" t="s">
        <v>19</v>
      </c>
      <c r="F238" s="222" t="s">
        <v>257</v>
      </c>
      <c r="G238" s="219"/>
      <c r="H238" s="223">
        <v>282.98000000000002</v>
      </c>
      <c r="I238" s="224"/>
      <c r="J238" s="219"/>
      <c r="K238" s="219"/>
      <c r="L238" s="225"/>
      <c r="M238" s="226"/>
      <c r="N238" s="227"/>
      <c r="O238" s="227"/>
      <c r="P238" s="227"/>
      <c r="Q238" s="227"/>
      <c r="R238" s="227"/>
      <c r="S238" s="227"/>
      <c r="T238" s="22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9" t="s">
        <v>141</v>
      </c>
      <c r="AU238" s="229" t="s">
        <v>82</v>
      </c>
      <c r="AV238" s="13" t="s">
        <v>82</v>
      </c>
      <c r="AW238" s="13" t="s">
        <v>33</v>
      </c>
      <c r="AX238" s="13" t="s">
        <v>80</v>
      </c>
      <c r="AY238" s="229" t="s">
        <v>133</v>
      </c>
    </row>
    <row r="239" s="2" customFormat="1" ht="21.75" customHeight="1">
      <c r="A239" s="39"/>
      <c r="B239" s="40"/>
      <c r="C239" s="205" t="s">
        <v>8</v>
      </c>
      <c r="D239" s="205" t="s">
        <v>135</v>
      </c>
      <c r="E239" s="206" t="s">
        <v>258</v>
      </c>
      <c r="F239" s="207" t="s">
        <v>259</v>
      </c>
      <c r="G239" s="208" t="s">
        <v>138</v>
      </c>
      <c r="H239" s="209">
        <v>15450</v>
      </c>
      <c r="I239" s="210"/>
      <c r="J239" s="211">
        <f>ROUND(I239*H239,2)</f>
        <v>0</v>
      </c>
      <c r="K239" s="207" t="s">
        <v>146</v>
      </c>
      <c r="L239" s="45"/>
      <c r="M239" s="212" t="s">
        <v>19</v>
      </c>
      <c r="N239" s="213" t="s">
        <v>43</v>
      </c>
      <c r="O239" s="85"/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6" t="s">
        <v>139</v>
      </c>
      <c r="AT239" s="216" t="s">
        <v>135</v>
      </c>
      <c r="AU239" s="216" t="s">
        <v>82</v>
      </c>
      <c r="AY239" s="18" t="s">
        <v>133</v>
      </c>
      <c r="BE239" s="217">
        <f>IF(N239="základní",J239,0)</f>
        <v>0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80</v>
      </c>
      <c r="BK239" s="217">
        <f>ROUND(I239*H239,2)</f>
        <v>0</v>
      </c>
      <c r="BL239" s="18" t="s">
        <v>139</v>
      </c>
      <c r="BM239" s="216" t="s">
        <v>260</v>
      </c>
    </row>
    <row r="240" s="2" customFormat="1">
      <c r="A240" s="39"/>
      <c r="B240" s="40"/>
      <c r="C240" s="41"/>
      <c r="D240" s="230" t="s">
        <v>148</v>
      </c>
      <c r="E240" s="41"/>
      <c r="F240" s="231" t="s">
        <v>261</v>
      </c>
      <c r="G240" s="41"/>
      <c r="H240" s="41"/>
      <c r="I240" s="232"/>
      <c r="J240" s="41"/>
      <c r="K240" s="41"/>
      <c r="L240" s="45"/>
      <c r="M240" s="233"/>
      <c r="N240" s="234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148</v>
      </c>
      <c r="AU240" s="18" t="s">
        <v>82</v>
      </c>
    </row>
    <row r="241" s="13" customFormat="1">
      <c r="A241" s="13"/>
      <c r="B241" s="218"/>
      <c r="C241" s="219"/>
      <c r="D241" s="220" t="s">
        <v>141</v>
      </c>
      <c r="E241" s="221" t="s">
        <v>19</v>
      </c>
      <c r="F241" s="222" t="s">
        <v>262</v>
      </c>
      <c r="G241" s="219"/>
      <c r="H241" s="223">
        <v>7555</v>
      </c>
      <c r="I241" s="224"/>
      <c r="J241" s="219"/>
      <c r="K241" s="219"/>
      <c r="L241" s="225"/>
      <c r="M241" s="226"/>
      <c r="N241" s="227"/>
      <c r="O241" s="227"/>
      <c r="P241" s="227"/>
      <c r="Q241" s="227"/>
      <c r="R241" s="227"/>
      <c r="S241" s="227"/>
      <c r="T241" s="228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29" t="s">
        <v>141</v>
      </c>
      <c r="AU241" s="229" t="s">
        <v>82</v>
      </c>
      <c r="AV241" s="13" t="s">
        <v>82</v>
      </c>
      <c r="AW241" s="13" t="s">
        <v>33</v>
      </c>
      <c r="AX241" s="13" t="s">
        <v>72</v>
      </c>
      <c r="AY241" s="229" t="s">
        <v>133</v>
      </c>
    </row>
    <row r="242" s="14" customFormat="1">
      <c r="A242" s="14"/>
      <c r="B242" s="235"/>
      <c r="C242" s="236"/>
      <c r="D242" s="220" t="s">
        <v>141</v>
      </c>
      <c r="E242" s="237" t="s">
        <v>19</v>
      </c>
      <c r="F242" s="238" t="s">
        <v>263</v>
      </c>
      <c r="G242" s="236"/>
      <c r="H242" s="237" t="s">
        <v>19</v>
      </c>
      <c r="I242" s="239"/>
      <c r="J242" s="236"/>
      <c r="K242" s="236"/>
      <c r="L242" s="240"/>
      <c r="M242" s="241"/>
      <c r="N242" s="242"/>
      <c r="O242" s="242"/>
      <c r="P242" s="242"/>
      <c r="Q242" s="242"/>
      <c r="R242" s="242"/>
      <c r="S242" s="242"/>
      <c r="T242" s="24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4" t="s">
        <v>141</v>
      </c>
      <c r="AU242" s="244" t="s">
        <v>82</v>
      </c>
      <c r="AV242" s="14" t="s">
        <v>80</v>
      </c>
      <c r="AW242" s="14" t="s">
        <v>33</v>
      </c>
      <c r="AX242" s="14" t="s">
        <v>72</v>
      </c>
      <c r="AY242" s="244" t="s">
        <v>133</v>
      </c>
    </row>
    <row r="243" s="13" customFormat="1">
      <c r="A243" s="13"/>
      <c r="B243" s="218"/>
      <c r="C243" s="219"/>
      <c r="D243" s="220" t="s">
        <v>141</v>
      </c>
      <c r="E243" s="221" t="s">
        <v>19</v>
      </c>
      <c r="F243" s="222" t="s">
        <v>264</v>
      </c>
      <c r="G243" s="219"/>
      <c r="H243" s="223">
        <v>340</v>
      </c>
      <c r="I243" s="224"/>
      <c r="J243" s="219"/>
      <c r="K243" s="219"/>
      <c r="L243" s="225"/>
      <c r="M243" s="226"/>
      <c r="N243" s="227"/>
      <c r="O243" s="227"/>
      <c r="P243" s="227"/>
      <c r="Q243" s="227"/>
      <c r="R243" s="227"/>
      <c r="S243" s="227"/>
      <c r="T243" s="22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9" t="s">
        <v>141</v>
      </c>
      <c r="AU243" s="229" t="s">
        <v>82</v>
      </c>
      <c r="AV243" s="13" t="s">
        <v>82</v>
      </c>
      <c r="AW243" s="13" t="s">
        <v>33</v>
      </c>
      <c r="AX243" s="13" t="s">
        <v>72</v>
      </c>
      <c r="AY243" s="229" t="s">
        <v>133</v>
      </c>
    </row>
    <row r="244" s="14" customFormat="1">
      <c r="A244" s="14"/>
      <c r="B244" s="235"/>
      <c r="C244" s="236"/>
      <c r="D244" s="220" t="s">
        <v>141</v>
      </c>
      <c r="E244" s="237" t="s">
        <v>19</v>
      </c>
      <c r="F244" s="238" t="s">
        <v>265</v>
      </c>
      <c r="G244" s="236"/>
      <c r="H244" s="237" t="s">
        <v>19</v>
      </c>
      <c r="I244" s="239"/>
      <c r="J244" s="236"/>
      <c r="K244" s="236"/>
      <c r="L244" s="240"/>
      <c r="M244" s="241"/>
      <c r="N244" s="242"/>
      <c r="O244" s="242"/>
      <c r="P244" s="242"/>
      <c r="Q244" s="242"/>
      <c r="R244" s="242"/>
      <c r="S244" s="242"/>
      <c r="T244" s="24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4" t="s">
        <v>141</v>
      </c>
      <c r="AU244" s="244" t="s">
        <v>82</v>
      </c>
      <c r="AV244" s="14" t="s">
        <v>80</v>
      </c>
      <c r="AW244" s="14" t="s">
        <v>33</v>
      </c>
      <c r="AX244" s="14" t="s">
        <v>72</v>
      </c>
      <c r="AY244" s="244" t="s">
        <v>133</v>
      </c>
    </row>
    <row r="245" s="13" customFormat="1">
      <c r="A245" s="13"/>
      <c r="B245" s="218"/>
      <c r="C245" s="219"/>
      <c r="D245" s="220" t="s">
        <v>141</v>
      </c>
      <c r="E245" s="221" t="s">
        <v>19</v>
      </c>
      <c r="F245" s="222" t="s">
        <v>266</v>
      </c>
      <c r="G245" s="219"/>
      <c r="H245" s="223">
        <v>7555</v>
      </c>
      <c r="I245" s="224"/>
      <c r="J245" s="219"/>
      <c r="K245" s="219"/>
      <c r="L245" s="225"/>
      <c r="M245" s="226"/>
      <c r="N245" s="227"/>
      <c r="O245" s="227"/>
      <c r="P245" s="227"/>
      <c r="Q245" s="227"/>
      <c r="R245" s="227"/>
      <c r="S245" s="227"/>
      <c r="T245" s="22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9" t="s">
        <v>141</v>
      </c>
      <c r="AU245" s="229" t="s">
        <v>82</v>
      </c>
      <c r="AV245" s="13" t="s">
        <v>82</v>
      </c>
      <c r="AW245" s="13" t="s">
        <v>33</v>
      </c>
      <c r="AX245" s="13" t="s">
        <v>72</v>
      </c>
      <c r="AY245" s="229" t="s">
        <v>133</v>
      </c>
    </row>
    <row r="246" s="14" customFormat="1">
      <c r="A246" s="14"/>
      <c r="B246" s="235"/>
      <c r="C246" s="236"/>
      <c r="D246" s="220" t="s">
        <v>141</v>
      </c>
      <c r="E246" s="237" t="s">
        <v>19</v>
      </c>
      <c r="F246" s="238" t="s">
        <v>267</v>
      </c>
      <c r="G246" s="236"/>
      <c r="H246" s="237" t="s">
        <v>19</v>
      </c>
      <c r="I246" s="239"/>
      <c r="J246" s="236"/>
      <c r="K246" s="236"/>
      <c r="L246" s="240"/>
      <c r="M246" s="241"/>
      <c r="N246" s="242"/>
      <c r="O246" s="242"/>
      <c r="P246" s="242"/>
      <c r="Q246" s="242"/>
      <c r="R246" s="242"/>
      <c r="S246" s="242"/>
      <c r="T246" s="24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4" t="s">
        <v>141</v>
      </c>
      <c r="AU246" s="244" t="s">
        <v>82</v>
      </c>
      <c r="AV246" s="14" t="s">
        <v>80</v>
      </c>
      <c r="AW246" s="14" t="s">
        <v>33</v>
      </c>
      <c r="AX246" s="14" t="s">
        <v>72</v>
      </c>
      <c r="AY246" s="244" t="s">
        <v>133</v>
      </c>
    </row>
    <row r="247" s="15" customFormat="1">
      <c r="A247" s="15"/>
      <c r="B247" s="245"/>
      <c r="C247" s="246"/>
      <c r="D247" s="220" t="s">
        <v>141</v>
      </c>
      <c r="E247" s="247" t="s">
        <v>19</v>
      </c>
      <c r="F247" s="248" t="s">
        <v>156</v>
      </c>
      <c r="G247" s="246"/>
      <c r="H247" s="249">
        <v>15450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5" t="s">
        <v>141</v>
      </c>
      <c r="AU247" s="255" t="s">
        <v>82</v>
      </c>
      <c r="AV247" s="15" t="s">
        <v>139</v>
      </c>
      <c r="AW247" s="15" t="s">
        <v>33</v>
      </c>
      <c r="AX247" s="15" t="s">
        <v>80</v>
      </c>
      <c r="AY247" s="255" t="s">
        <v>133</v>
      </c>
    </row>
    <row r="248" s="2" customFormat="1" ht="24.15" customHeight="1">
      <c r="A248" s="39"/>
      <c r="B248" s="40"/>
      <c r="C248" s="205" t="s">
        <v>268</v>
      </c>
      <c r="D248" s="205" t="s">
        <v>135</v>
      </c>
      <c r="E248" s="206" t="s">
        <v>269</v>
      </c>
      <c r="F248" s="207" t="s">
        <v>270</v>
      </c>
      <c r="G248" s="208" t="s">
        <v>138</v>
      </c>
      <c r="H248" s="209">
        <v>190</v>
      </c>
      <c r="I248" s="210"/>
      <c r="J248" s="211">
        <f>ROUND(I248*H248,2)</f>
        <v>0</v>
      </c>
      <c r="K248" s="207" t="s">
        <v>19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139</v>
      </c>
      <c r="AT248" s="216" t="s">
        <v>135</v>
      </c>
      <c r="AU248" s="216" t="s">
        <v>82</v>
      </c>
      <c r="AY248" s="18" t="s">
        <v>133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139</v>
      </c>
      <c r="BM248" s="216" t="s">
        <v>271</v>
      </c>
    </row>
    <row r="249" s="13" customFormat="1">
      <c r="A249" s="13"/>
      <c r="B249" s="218"/>
      <c r="C249" s="219"/>
      <c r="D249" s="220" t="s">
        <v>141</v>
      </c>
      <c r="E249" s="221" t="s">
        <v>19</v>
      </c>
      <c r="F249" s="222" t="s">
        <v>272</v>
      </c>
      <c r="G249" s="219"/>
      <c r="H249" s="223">
        <v>190</v>
      </c>
      <c r="I249" s="224"/>
      <c r="J249" s="219"/>
      <c r="K249" s="219"/>
      <c r="L249" s="225"/>
      <c r="M249" s="226"/>
      <c r="N249" s="227"/>
      <c r="O249" s="227"/>
      <c r="P249" s="227"/>
      <c r="Q249" s="227"/>
      <c r="R249" s="227"/>
      <c r="S249" s="227"/>
      <c r="T249" s="22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9" t="s">
        <v>141</v>
      </c>
      <c r="AU249" s="229" t="s">
        <v>82</v>
      </c>
      <c r="AV249" s="13" t="s">
        <v>82</v>
      </c>
      <c r="AW249" s="13" t="s">
        <v>33</v>
      </c>
      <c r="AX249" s="13" t="s">
        <v>80</v>
      </c>
      <c r="AY249" s="229" t="s">
        <v>133</v>
      </c>
    </row>
    <row r="250" s="14" customFormat="1">
      <c r="A250" s="14"/>
      <c r="B250" s="235"/>
      <c r="C250" s="236"/>
      <c r="D250" s="220" t="s">
        <v>141</v>
      </c>
      <c r="E250" s="237" t="s">
        <v>19</v>
      </c>
      <c r="F250" s="238" t="s">
        <v>273</v>
      </c>
      <c r="G250" s="236"/>
      <c r="H250" s="237" t="s">
        <v>19</v>
      </c>
      <c r="I250" s="239"/>
      <c r="J250" s="236"/>
      <c r="K250" s="236"/>
      <c r="L250" s="240"/>
      <c r="M250" s="241"/>
      <c r="N250" s="242"/>
      <c r="O250" s="242"/>
      <c r="P250" s="242"/>
      <c r="Q250" s="242"/>
      <c r="R250" s="242"/>
      <c r="S250" s="242"/>
      <c r="T250" s="24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4" t="s">
        <v>141</v>
      </c>
      <c r="AU250" s="244" t="s">
        <v>82</v>
      </c>
      <c r="AV250" s="14" t="s">
        <v>80</v>
      </c>
      <c r="AW250" s="14" t="s">
        <v>33</v>
      </c>
      <c r="AX250" s="14" t="s">
        <v>72</v>
      </c>
      <c r="AY250" s="244" t="s">
        <v>133</v>
      </c>
    </row>
    <row r="251" s="2" customFormat="1" ht="16.5" customHeight="1">
      <c r="A251" s="39"/>
      <c r="B251" s="40"/>
      <c r="C251" s="205" t="s">
        <v>274</v>
      </c>
      <c r="D251" s="205" t="s">
        <v>135</v>
      </c>
      <c r="E251" s="206" t="s">
        <v>275</v>
      </c>
      <c r="F251" s="207" t="s">
        <v>276</v>
      </c>
      <c r="G251" s="208" t="s">
        <v>138</v>
      </c>
      <c r="H251" s="209">
        <v>15450</v>
      </c>
      <c r="I251" s="210"/>
      <c r="J251" s="211">
        <f>ROUND(I251*H251,2)</f>
        <v>0</v>
      </c>
      <c r="K251" s="207" t="s">
        <v>19</v>
      </c>
      <c r="L251" s="45"/>
      <c r="M251" s="212" t="s">
        <v>19</v>
      </c>
      <c r="N251" s="213" t="s">
        <v>43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139</v>
      </c>
      <c r="AT251" s="216" t="s">
        <v>135</v>
      </c>
      <c r="AU251" s="216" t="s">
        <v>82</v>
      </c>
      <c r="AY251" s="18" t="s">
        <v>133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80</v>
      </c>
      <c r="BK251" s="217">
        <f>ROUND(I251*H251,2)</f>
        <v>0</v>
      </c>
      <c r="BL251" s="18" t="s">
        <v>139</v>
      </c>
      <c r="BM251" s="216" t="s">
        <v>277</v>
      </c>
    </row>
    <row r="252" s="13" customFormat="1">
      <c r="A252" s="13"/>
      <c r="B252" s="218"/>
      <c r="C252" s="219"/>
      <c r="D252" s="220" t="s">
        <v>141</v>
      </c>
      <c r="E252" s="221" t="s">
        <v>19</v>
      </c>
      <c r="F252" s="222" t="s">
        <v>266</v>
      </c>
      <c r="G252" s="219"/>
      <c r="H252" s="223">
        <v>7555</v>
      </c>
      <c r="I252" s="224"/>
      <c r="J252" s="219"/>
      <c r="K252" s="219"/>
      <c r="L252" s="225"/>
      <c r="M252" s="226"/>
      <c r="N252" s="227"/>
      <c r="O252" s="227"/>
      <c r="P252" s="227"/>
      <c r="Q252" s="227"/>
      <c r="R252" s="227"/>
      <c r="S252" s="227"/>
      <c r="T252" s="22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29" t="s">
        <v>141</v>
      </c>
      <c r="AU252" s="229" t="s">
        <v>82</v>
      </c>
      <c r="AV252" s="13" t="s">
        <v>82</v>
      </c>
      <c r="AW252" s="13" t="s">
        <v>33</v>
      </c>
      <c r="AX252" s="13" t="s">
        <v>72</v>
      </c>
      <c r="AY252" s="229" t="s">
        <v>133</v>
      </c>
    </row>
    <row r="253" s="14" customFormat="1">
      <c r="A253" s="14"/>
      <c r="B253" s="235"/>
      <c r="C253" s="236"/>
      <c r="D253" s="220" t="s">
        <v>141</v>
      </c>
      <c r="E253" s="237" t="s">
        <v>19</v>
      </c>
      <c r="F253" s="238" t="s">
        <v>267</v>
      </c>
      <c r="G253" s="236"/>
      <c r="H253" s="237" t="s">
        <v>19</v>
      </c>
      <c r="I253" s="239"/>
      <c r="J253" s="236"/>
      <c r="K253" s="236"/>
      <c r="L253" s="240"/>
      <c r="M253" s="241"/>
      <c r="N253" s="242"/>
      <c r="O253" s="242"/>
      <c r="P253" s="242"/>
      <c r="Q253" s="242"/>
      <c r="R253" s="242"/>
      <c r="S253" s="242"/>
      <c r="T253" s="24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4" t="s">
        <v>141</v>
      </c>
      <c r="AU253" s="244" t="s">
        <v>82</v>
      </c>
      <c r="AV253" s="14" t="s">
        <v>80</v>
      </c>
      <c r="AW253" s="14" t="s">
        <v>33</v>
      </c>
      <c r="AX253" s="14" t="s">
        <v>72</v>
      </c>
      <c r="AY253" s="244" t="s">
        <v>133</v>
      </c>
    </row>
    <row r="254" s="13" customFormat="1">
      <c r="A254" s="13"/>
      <c r="B254" s="218"/>
      <c r="C254" s="219"/>
      <c r="D254" s="220" t="s">
        <v>141</v>
      </c>
      <c r="E254" s="221" t="s">
        <v>19</v>
      </c>
      <c r="F254" s="222" t="s">
        <v>278</v>
      </c>
      <c r="G254" s="219"/>
      <c r="H254" s="223">
        <v>7895</v>
      </c>
      <c r="I254" s="224"/>
      <c r="J254" s="219"/>
      <c r="K254" s="219"/>
      <c r="L254" s="225"/>
      <c r="M254" s="226"/>
      <c r="N254" s="227"/>
      <c r="O254" s="227"/>
      <c r="P254" s="227"/>
      <c r="Q254" s="227"/>
      <c r="R254" s="227"/>
      <c r="S254" s="227"/>
      <c r="T254" s="22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9" t="s">
        <v>141</v>
      </c>
      <c r="AU254" s="229" t="s">
        <v>82</v>
      </c>
      <c r="AV254" s="13" t="s">
        <v>82</v>
      </c>
      <c r="AW254" s="13" t="s">
        <v>33</v>
      </c>
      <c r="AX254" s="13" t="s">
        <v>72</v>
      </c>
      <c r="AY254" s="229" t="s">
        <v>133</v>
      </c>
    </row>
    <row r="255" s="14" customFormat="1">
      <c r="A255" s="14"/>
      <c r="B255" s="235"/>
      <c r="C255" s="236"/>
      <c r="D255" s="220" t="s">
        <v>141</v>
      </c>
      <c r="E255" s="237" t="s">
        <v>19</v>
      </c>
      <c r="F255" s="238" t="s">
        <v>279</v>
      </c>
      <c r="G255" s="236"/>
      <c r="H255" s="237" t="s">
        <v>19</v>
      </c>
      <c r="I255" s="239"/>
      <c r="J255" s="236"/>
      <c r="K255" s="236"/>
      <c r="L255" s="240"/>
      <c r="M255" s="241"/>
      <c r="N255" s="242"/>
      <c r="O255" s="242"/>
      <c r="P255" s="242"/>
      <c r="Q255" s="242"/>
      <c r="R255" s="242"/>
      <c r="S255" s="242"/>
      <c r="T255" s="24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4" t="s">
        <v>141</v>
      </c>
      <c r="AU255" s="244" t="s">
        <v>82</v>
      </c>
      <c r="AV255" s="14" t="s">
        <v>80</v>
      </c>
      <c r="AW255" s="14" t="s">
        <v>33</v>
      </c>
      <c r="AX255" s="14" t="s">
        <v>72</v>
      </c>
      <c r="AY255" s="244" t="s">
        <v>133</v>
      </c>
    </row>
    <row r="256" s="15" customFormat="1">
      <c r="A256" s="15"/>
      <c r="B256" s="245"/>
      <c r="C256" s="246"/>
      <c r="D256" s="220" t="s">
        <v>141</v>
      </c>
      <c r="E256" s="247" t="s">
        <v>19</v>
      </c>
      <c r="F256" s="248" t="s">
        <v>156</v>
      </c>
      <c r="G256" s="246"/>
      <c r="H256" s="249">
        <v>15450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5" t="s">
        <v>141</v>
      </c>
      <c r="AU256" s="255" t="s">
        <v>82</v>
      </c>
      <c r="AV256" s="15" t="s">
        <v>139</v>
      </c>
      <c r="AW256" s="15" t="s">
        <v>33</v>
      </c>
      <c r="AX256" s="15" t="s">
        <v>80</v>
      </c>
      <c r="AY256" s="255" t="s">
        <v>133</v>
      </c>
    </row>
    <row r="257" s="2" customFormat="1" ht="16.5" customHeight="1">
      <c r="A257" s="39"/>
      <c r="B257" s="40"/>
      <c r="C257" s="205" t="s">
        <v>280</v>
      </c>
      <c r="D257" s="205" t="s">
        <v>135</v>
      </c>
      <c r="E257" s="206" t="s">
        <v>281</v>
      </c>
      <c r="F257" s="207" t="s">
        <v>282</v>
      </c>
      <c r="G257" s="208" t="s">
        <v>138</v>
      </c>
      <c r="H257" s="209">
        <v>7555</v>
      </c>
      <c r="I257" s="210"/>
      <c r="J257" s="211">
        <f>ROUND(I257*H257,2)</f>
        <v>0</v>
      </c>
      <c r="K257" s="207" t="s">
        <v>146</v>
      </c>
      <c r="L257" s="45"/>
      <c r="M257" s="212" t="s">
        <v>19</v>
      </c>
      <c r="N257" s="213" t="s">
        <v>43</v>
      </c>
      <c r="O257" s="85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139</v>
      </c>
      <c r="AT257" s="216" t="s">
        <v>135</v>
      </c>
      <c r="AU257" s="216" t="s">
        <v>82</v>
      </c>
      <c r="AY257" s="18" t="s">
        <v>133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80</v>
      </c>
      <c r="BK257" s="217">
        <f>ROUND(I257*H257,2)</f>
        <v>0</v>
      </c>
      <c r="BL257" s="18" t="s">
        <v>139</v>
      </c>
      <c r="BM257" s="216" t="s">
        <v>283</v>
      </c>
    </row>
    <row r="258" s="2" customFormat="1">
      <c r="A258" s="39"/>
      <c r="B258" s="40"/>
      <c r="C258" s="41"/>
      <c r="D258" s="230" t="s">
        <v>148</v>
      </c>
      <c r="E258" s="41"/>
      <c r="F258" s="231" t="s">
        <v>284</v>
      </c>
      <c r="G258" s="41"/>
      <c r="H258" s="41"/>
      <c r="I258" s="232"/>
      <c r="J258" s="41"/>
      <c r="K258" s="41"/>
      <c r="L258" s="45"/>
      <c r="M258" s="233"/>
      <c r="N258" s="234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148</v>
      </c>
      <c r="AU258" s="18" t="s">
        <v>82</v>
      </c>
    </row>
    <row r="259" s="2" customFormat="1" ht="16.5" customHeight="1">
      <c r="A259" s="39"/>
      <c r="B259" s="40"/>
      <c r="C259" s="205" t="s">
        <v>285</v>
      </c>
      <c r="D259" s="205" t="s">
        <v>135</v>
      </c>
      <c r="E259" s="206" t="s">
        <v>286</v>
      </c>
      <c r="F259" s="207" t="s">
        <v>287</v>
      </c>
      <c r="G259" s="208" t="s">
        <v>138</v>
      </c>
      <c r="H259" s="209">
        <v>7555</v>
      </c>
      <c r="I259" s="210"/>
      <c r="J259" s="211">
        <f>ROUND(I259*H259,2)</f>
        <v>0</v>
      </c>
      <c r="K259" s="207" t="s">
        <v>146</v>
      </c>
      <c r="L259" s="45"/>
      <c r="M259" s="212" t="s">
        <v>19</v>
      </c>
      <c r="N259" s="213" t="s">
        <v>43</v>
      </c>
      <c r="O259" s="85"/>
      <c r="P259" s="214">
        <f>O259*H259</f>
        <v>0</v>
      </c>
      <c r="Q259" s="214">
        <v>0</v>
      </c>
      <c r="R259" s="214">
        <f>Q259*H259</f>
        <v>0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139</v>
      </c>
      <c r="AT259" s="216" t="s">
        <v>135</v>
      </c>
      <c r="AU259" s="216" t="s">
        <v>82</v>
      </c>
      <c r="AY259" s="18" t="s">
        <v>133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80</v>
      </c>
      <c r="BK259" s="217">
        <f>ROUND(I259*H259,2)</f>
        <v>0</v>
      </c>
      <c r="BL259" s="18" t="s">
        <v>139</v>
      </c>
      <c r="BM259" s="216" t="s">
        <v>288</v>
      </c>
    </row>
    <row r="260" s="2" customFormat="1">
      <c r="A260" s="39"/>
      <c r="B260" s="40"/>
      <c r="C260" s="41"/>
      <c r="D260" s="230" t="s">
        <v>148</v>
      </c>
      <c r="E260" s="41"/>
      <c r="F260" s="231" t="s">
        <v>289</v>
      </c>
      <c r="G260" s="41"/>
      <c r="H260" s="41"/>
      <c r="I260" s="232"/>
      <c r="J260" s="41"/>
      <c r="K260" s="41"/>
      <c r="L260" s="45"/>
      <c r="M260" s="233"/>
      <c r="N260" s="234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148</v>
      </c>
      <c r="AU260" s="18" t="s">
        <v>82</v>
      </c>
    </row>
    <row r="261" s="2" customFormat="1" ht="24.15" customHeight="1">
      <c r="A261" s="39"/>
      <c r="B261" s="40"/>
      <c r="C261" s="205" t="s">
        <v>290</v>
      </c>
      <c r="D261" s="205" t="s">
        <v>135</v>
      </c>
      <c r="E261" s="206" t="s">
        <v>291</v>
      </c>
      <c r="F261" s="207" t="s">
        <v>292</v>
      </c>
      <c r="G261" s="208" t="s">
        <v>138</v>
      </c>
      <c r="H261" s="209">
        <v>7745</v>
      </c>
      <c r="I261" s="210"/>
      <c r="J261" s="211">
        <f>ROUND(I261*H261,2)</f>
        <v>0</v>
      </c>
      <c r="K261" s="207" t="s">
        <v>19</v>
      </c>
      <c r="L261" s="45"/>
      <c r="M261" s="212" t="s">
        <v>19</v>
      </c>
      <c r="N261" s="213" t="s">
        <v>43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139</v>
      </c>
      <c r="AT261" s="216" t="s">
        <v>135</v>
      </c>
      <c r="AU261" s="216" t="s">
        <v>82</v>
      </c>
      <c r="AY261" s="18" t="s">
        <v>133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80</v>
      </c>
      <c r="BK261" s="217">
        <f>ROUND(I261*H261,2)</f>
        <v>0</v>
      </c>
      <c r="BL261" s="18" t="s">
        <v>139</v>
      </c>
      <c r="BM261" s="216" t="s">
        <v>293</v>
      </c>
    </row>
    <row r="262" s="12" customFormat="1" ht="22.8" customHeight="1">
      <c r="A262" s="12"/>
      <c r="B262" s="189"/>
      <c r="C262" s="190"/>
      <c r="D262" s="191" t="s">
        <v>71</v>
      </c>
      <c r="E262" s="203" t="s">
        <v>82</v>
      </c>
      <c r="F262" s="203" t="s">
        <v>294</v>
      </c>
      <c r="G262" s="190"/>
      <c r="H262" s="190"/>
      <c r="I262" s="193"/>
      <c r="J262" s="204">
        <f>BK262</f>
        <v>0</v>
      </c>
      <c r="K262" s="190"/>
      <c r="L262" s="195"/>
      <c r="M262" s="196"/>
      <c r="N262" s="197"/>
      <c r="O262" s="197"/>
      <c r="P262" s="198">
        <f>SUM(P263:P312)</f>
        <v>0</v>
      </c>
      <c r="Q262" s="197"/>
      <c r="R262" s="198">
        <f>SUM(R263:R312)</f>
        <v>664.20474650000006</v>
      </c>
      <c r="S262" s="197"/>
      <c r="T262" s="199">
        <f>SUM(T263:T312)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00" t="s">
        <v>80</v>
      </c>
      <c r="AT262" s="201" t="s">
        <v>71</v>
      </c>
      <c r="AU262" s="201" t="s">
        <v>80</v>
      </c>
      <c r="AY262" s="200" t="s">
        <v>133</v>
      </c>
      <c r="BK262" s="202">
        <f>SUM(BK263:BK312)</f>
        <v>0</v>
      </c>
    </row>
    <row r="263" s="2" customFormat="1" ht="24.15" customHeight="1">
      <c r="A263" s="39"/>
      <c r="B263" s="40"/>
      <c r="C263" s="205" t="s">
        <v>7</v>
      </c>
      <c r="D263" s="205" t="s">
        <v>135</v>
      </c>
      <c r="E263" s="206" t="s">
        <v>295</v>
      </c>
      <c r="F263" s="207" t="s">
        <v>296</v>
      </c>
      <c r="G263" s="208" t="s">
        <v>145</v>
      </c>
      <c r="H263" s="209">
        <v>104.02500000000001</v>
      </c>
      <c r="I263" s="210"/>
      <c r="J263" s="211">
        <f>ROUND(I263*H263,2)</f>
        <v>0</v>
      </c>
      <c r="K263" s="207" t="s">
        <v>146</v>
      </c>
      <c r="L263" s="45"/>
      <c r="M263" s="212" t="s">
        <v>19</v>
      </c>
      <c r="N263" s="213" t="s">
        <v>43</v>
      </c>
      <c r="O263" s="85"/>
      <c r="P263" s="214">
        <f>O263*H263</f>
        <v>0</v>
      </c>
      <c r="Q263" s="214">
        <v>1.6299999999999999</v>
      </c>
      <c r="R263" s="214">
        <f>Q263*H263</f>
        <v>169.56074999999999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139</v>
      </c>
      <c r="AT263" s="216" t="s">
        <v>135</v>
      </c>
      <c r="AU263" s="216" t="s">
        <v>82</v>
      </c>
      <c r="AY263" s="18" t="s">
        <v>133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80</v>
      </c>
      <c r="BK263" s="217">
        <f>ROUND(I263*H263,2)</f>
        <v>0</v>
      </c>
      <c r="BL263" s="18" t="s">
        <v>139</v>
      </c>
      <c r="BM263" s="216" t="s">
        <v>297</v>
      </c>
    </row>
    <row r="264" s="2" customFormat="1">
      <c r="A264" s="39"/>
      <c r="B264" s="40"/>
      <c r="C264" s="41"/>
      <c r="D264" s="230" t="s">
        <v>148</v>
      </c>
      <c r="E264" s="41"/>
      <c r="F264" s="231" t="s">
        <v>298</v>
      </c>
      <c r="G264" s="41"/>
      <c r="H264" s="41"/>
      <c r="I264" s="232"/>
      <c r="J264" s="41"/>
      <c r="K264" s="41"/>
      <c r="L264" s="45"/>
      <c r="M264" s="233"/>
      <c r="N264" s="234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148</v>
      </c>
      <c r="AU264" s="18" t="s">
        <v>82</v>
      </c>
    </row>
    <row r="265" s="13" customFormat="1">
      <c r="A265" s="13"/>
      <c r="B265" s="218"/>
      <c r="C265" s="219"/>
      <c r="D265" s="220" t="s">
        <v>141</v>
      </c>
      <c r="E265" s="221" t="s">
        <v>19</v>
      </c>
      <c r="F265" s="222" t="s">
        <v>299</v>
      </c>
      <c r="G265" s="219"/>
      <c r="H265" s="223">
        <v>104.02500000000001</v>
      </c>
      <c r="I265" s="224"/>
      <c r="J265" s="219"/>
      <c r="K265" s="219"/>
      <c r="L265" s="225"/>
      <c r="M265" s="226"/>
      <c r="N265" s="227"/>
      <c r="O265" s="227"/>
      <c r="P265" s="227"/>
      <c r="Q265" s="227"/>
      <c r="R265" s="227"/>
      <c r="S265" s="227"/>
      <c r="T265" s="22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29" t="s">
        <v>141</v>
      </c>
      <c r="AU265" s="229" t="s">
        <v>82</v>
      </c>
      <c r="AV265" s="13" t="s">
        <v>82</v>
      </c>
      <c r="AW265" s="13" t="s">
        <v>33</v>
      </c>
      <c r="AX265" s="13" t="s">
        <v>80</v>
      </c>
      <c r="AY265" s="229" t="s">
        <v>133</v>
      </c>
    </row>
    <row r="266" s="14" customFormat="1">
      <c r="A266" s="14"/>
      <c r="B266" s="235"/>
      <c r="C266" s="236"/>
      <c r="D266" s="220" t="s">
        <v>141</v>
      </c>
      <c r="E266" s="237" t="s">
        <v>19</v>
      </c>
      <c r="F266" s="238" t="s">
        <v>300</v>
      </c>
      <c r="G266" s="236"/>
      <c r="H266" s="237" t="s">
        <v>19</v>
      </c>
      <c r="I266" s="239"/>
      <c r="J266" s="236"/>
      <c r="K266" s="236"/>
      <c r="L266" s="240"/>
      <c r="M266" s="241"/>
      <c r="N266" s="242"/>
      <c r="O266" s="242"/>
      <c r="P266" s="242"/>
      <c r="Q266" s="242"/>
      <c r="R266" s="242"/>
      <c r="S266" s="242"/>
      <c r="T266" s="24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44" t="s">
        <v>141</v>
      </c>
      <c r="AU266" s="244" t="s">
        <v>82</v>
      </c>
      <c r="AV266" s="14" t="s">
        <v>80</v>
      </c>
      <c r="AW266" s="14" t="s">
        <v>33</v>
      </c>
      <c r="AX266" s="14" t="s">
        <v>72</v>
      </c>
      <c r="AY266" s="244" t="s">
        <v>133</v>
      </c>
    </row>
    <row r="267" s="2" customFormat="1" ht="24.15" customHeight="1">
      <c r="A267" s="39"/>
      <c r="B267" s="40"/>
      <c r="C267" s="205" t="s">
        <v>301</v>
      </c>
      <c r="D267" s="205" t="s">
        <v>135</v>
      </c>
      <c r="E267" s="206" t="s">
        <v>302</v>
      </c>
      <c r="F267" s="207" t="s">
        <v>303</v>
      </c>
      <c r="G267" s="208" t="s">
        <v>145</v>
      </c>
      <c r="H267" s="209">
        <v>62.414999999999999</v>
      </c>
      <c r="I267" s="210"/>
      <c r="J267" s="211">
        <f>ROUND(I267*H267,2)</f>
        <v>0</v>
      </c>
      <c r="K267" s="207" t="s">
        <v>146</v>
      </c>
      <c r="L267" s="45"/>
      <c r="M267" s="212" t="s">
        <v>19</v>
      </c>
      <c r="N267" s="213" t="s">
        <v>43</v>
      </c>
      <c r="O267" s="85"/>
      <c r="P267" s="214">
        <f>O267*H267</f>
        <v>0</v>
      </c>
      <c r="Q267" s="214">
        <v>1.665</v>
      </c>
      <c r="R267" s="214">
        <f>Q267*H267</f>
        <v>103.920975</v>
      </c>
      <c r="S267" s="214">
        <v>0</v>
      </c>
      <c r="T267" s="215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6" t="s">
        <v>139</v>
      </c>
      <c r="AT267" s="216" t="s">
        <v>135</v>
      </c>
      <c r="AU267" s="216" t="s">
        <v>82</v>
      </c>
      <c r="AY267" s="18" t="s">
        <v>133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18" t="s">
        <v>80</v>
      </c>
      <c r="BK267" s="217">
        <f>ROUND(I267*H267,2)</f>
        <v>0</v>
      </c>
      <c r="BL267" s="18" t="s">
        <v>139</v>
      </c>
      <c r="BM267" s="216" t="s">
        <v>304</v>
      </c>
    </row>
    <row r="268" s="2" customFormat="1">
      <c r="A268" s="39"/>
      <c r="B268" s="40"/>
      <c r="C268" s="41"/>
      <c r="D268" s="230" t="s">
        <v>148</v>
      </c>
      <c r="E268" s="41"/>
      <c r="F268" s="231" t="s">
        <v>305</v>
      </c>
      <c r="G268" s="41"/>
      <c r="H268" s="41"/>
      <c r="I268" s="232"/>
      <c r="J268" s="41"/>
      <c r="K268" s="41"/>
      <c r="L268" s="45"/>
      <c r="M268" s="233"/>
      <c r="N268" s="234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148</v>
      </c>
      <c r="AU268" s="18" t="s">
        <v>82</v>
      </c>
    </row>
    <row r="269" s="13" customFormat="1">
      <c r="A269" s="13"/>
      <c r="B269" s="218"/>
      <c r="C269" s="219"/>
      <c r="D269" s="220" t="s">
        <v>141</v>
      </c>
      <c r="E269" s="221" t="s">
        <v>19</v>
      </c>
      <c r="F269" s="222" t="s">
        <v>306</v>
      </c>
      <c r="G269" s="219"/>
      <c r="H269" s="223">
        <v>62.414999999999999</v>
      </c>
      <c r="I269" s="224"/>
      <c r="J269" s="219"/>
      <c r="K269" s="219"/>
      <c r="L269" s="225"/>
      <c r="M269" s="226"/>
      <c r="N269" s="227"/>
      <c r="O269" s="227"/>
      <c r="P269" s="227"/>
      <c r="Q269" s="227"/>
      <c r="R269" s="227"/>
      <c r="S269" s="227"/>
      <c r="T269" s="22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29" t="s">
        <v>141</v>
      </c>
      <c r="AU269" s="229" t="s">
        <v>82</v>
      </c>
      <c r="AV269" s="13" t="s">
        <v>82</v>
      </c>
      <c r="AW269" s="13" t="s">
        <v>33</v>
      </c>
      <c r="AX269" s="13" t="s">
        <v>80</v>
      </c>
      <c r="AY269" s="229" t="s">
        <v>133</v>
      </c>
    </row>
    <row r="270" s="14" customFormat="1">
      <c r="A270" s="14"/>
      <c r="B270" s="235"/>
      <c r="C270" s="236"/>
      <c r="D270" s="220" t="s">
        <v>141</v>
      </c>
      <c r="E270" s="237" t="s">
        <v>19</v>
      </c>
      <c r="F270" s="238" t="s">
        <v>307</v>
      </c>
      <c r="G270" s="236"/>
      <c r="H270" s="237" t="s">
        <v>19</v>
      </c>
      <c r="I270" s="239"/>
      <c r="J270" s="236"/>
      <c r="K270" s="236"/>
      <c r="L270" s="240"/>
      <c r="M270" s="241"/>
      <c r="N270" s="242"/>
      <c r="O270" s="242"/>
      <c r="P270" s="242"/>
      <c r="Q270" s="242"/>
      <c r="R270" s="242"/>
      <c r="S270" s="242"/>
      <c r="T270" s="24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4" t="s">
        <v>141</v>
      </c>
      <c r="AU270" s="244" t="s">
        <v>82</v>
      </c>
      <c r="AV270" s="14" t="s">
        <v>80</v>
      </c>
      <c r="AW270" s="14" t="s">
        <v>33</v>
      </c>
      <c r="AX270" s="14" t="s">
        <v>72</v>
      </c>
      <c r="AY270" s="244" t="s">
        <v>133</v>
      </c>
    </row>
    <row r="271" s="2" customFormat="1" ht="24.15" customHeight="1">
      <c r="A271" s="39"/>
      <c r="B271" s="40"/>
      <c r="C271" s="205" t="s">
        <v>308</v>
      </c>
      <c r="D271" s="205" t="s">
        <v>135</v>
      </c>
      <c r="E271" s="206" t="s">
        <v>309</v>
      </c>
      <c r="F271" s="207" t="s">
        <v>310</v>
      </c>
      <c r="G271" s="208" t="s">
        <v>145</v>
      </c>
      <c r="H271" s="209">
        <v>125.224</v>
      </c>
      <c r="I271" s="210"/>
      <c r="J271" s="211">
        <f>ROUND(I271*H271,2)</f>
        <v>0</v>
      </c>
      <c r="K271" s="207" t="s">
        <v>146</v>
      </c>
      <c r="L271" s="45"/>
      <c r="M271" s="212" t="s">
        <v>19</v>
      </c>
      <c r="N271" s="213" t="s">
        <v>43</v>
      </c>
      <c r="O271" s="85"/>
      <c r="P271" s="214">
        <f>O271*H271</f>
        <v>0</v>
      </c>
      <c r="Q271" s="214">
        <v>1.9205000000000001</v>
      </c>
      <c r="R271" s="214">
        <f>Q271*H271</f>
        <v>240.49269200000001</v>
      </c>
      <c r="S271" s="214">
        <v>0</v>
      </c>
      <c r="T271" s="215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6" t="s">
        <v>139</v>
      </c>
      <c r="AT271" s="216" t="s">
        <v>135</v>
      </c>
      <c r="AU271" s="216" t="s">
        <v>82</v>
      </c>
      <c r="AY271" s="18" t="s">
        <v>133</v>
      </c>
      <c r="BE271" s="217">
        <f>IF(N271="základní",J271,0)</f>
        <v>0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80</v>
      </c>
      <c r="BK271" s="217">
        <f>ROUND(I271*H271,2)</f>
        <v>0</v>
      </c>
      <c r="BL271" s="18" t="s">
        <v>139</v>
      </c>
      <c r="BM271" s="216" t="s">
        <v>311</v>
      </c>
    </row>
    <row r="272" s="2" customFormat="1">
      <c r="A272" s="39"/>
      <c r="B272" s="40"/>
      <c r="C272" s="41"/>
      <c r="D272" s="230" t="s">
        <v>148</v>
      </c>
      <c r="E272" s="41"/>
      <c r="F272" s="231" t="s">
        <v>312</v>
      </c>
      <c r="G272" s="41"/>
      <c r="H272" s="41"/>
      <c r="I272" s="232"/>
      <c r="J272" s="41"/>
      <c r="K272" s="41"/>
      <c r="L272" s="45"/>
      <c r="M272" s="233"/>
      <c r="N272" s="234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148</v>
      </c>
      <c r="AU272" s="18" t="s">
        <v>82</v>
      </c>
    </row>
    <row r="273" s="13" customFormat="1">
      <c r="A273" s="13"/>
      <c r="B273" s="218"/>
      <c r="C273" s="219"/>
      <c r="D273" s="220" t="s">
        <v>141</v>
      </c>
      <c r="E273" s="221" t="s">
        <v>19</v>
      </c>
      <c r="F273" s="222" t="s">
        <v>313</v>
      </c>
      <c r="G273" s="219"/>
      <c r="H273" s="223">
        <v>35.695999999999998</v>
      </c>
      <c r="I273" s="224"/>
      <c r="J273" s="219"/>
      <c r="K273" s="219"/>
      <c r="L273" s="225"/>
      <c r="M273" s="226"/>
      <c r="N273" s="227"/>
      <c r="O273" s="227"/>
      <c r="P273" s="227"/>
      <c r="Q273" s="227"/>
      <c r="R273" s="227"/>
      <c r="S273" s="227"/>
      <c r="T273" s="22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9" t="s">
        <v>141</v>
      </c>
      <c r="AU273" s="229" t="s">
        <v>82</v>
      </c>
      <c r="AV273" s="13" t="s">
        <v>82</v>
      </c>
      <c r="AW273" s="13" t="s">
        <v>33</v>
      </c>
      <c r="AX273" s="13" t="s">
        <v>72</v>
      </c>
      <c r="AY273" s="229" t="s">
        <v>133</v>
      </c>
    </row>
    <row r="274" s="14" customFormat="1">
      <c r="A274" s="14"/>
      <c r="B274" s="235"/>
      <c r="C274" s="236"/>
      <c r="D274" s="220" t="s">
        <v>141</v>
      </c>
      <c r="E274" s="237" t="s">
        <v>19</v>
      </c>
      <c r="F274" s="238" t="s">
        <v>314</v>
      </c>
      <c r="G274" s="236"/>
      <c r="H274" s="237" t="s">
        <v>19</v>
      </c>
      <c r="I274" s="239"/>
      <c r="J274" s="236"/>
      <c r="K274" s="236"/>
      <c r="L274" s="240"/>
      <c r="M274" s="241"/>
      <c r="N274" s="242"/>
      <c r="O274" s="242"/>
      <c r="P274" s="242"/>
      <c r="Q274" s="242"/>
      <c r="R274" s="242"/>
      <c r="S274" s="242"/>
      <c r="T274" s="24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4" t="s">
        <v>141</v>
      </c>
      <c r="AU274" s="244" t="s">
        <v>82</v>
      </c>
      <c r="AV274" s="14" t="s">
        <v>80</v>
      </c>
      <c r="AW274" s="14" t="s">
        <v>33</v>
      </c>
      <c r="AX274" s="14" t="s">
        <v>72</v>
      </c>
      <c r="AY274" s="244" t="s">
        <v>133</v>
      </c>
    </row>
    <row r="275" s="13" customFormat="1">
      <c r="A275" s="13"/>
      <c r="B275" s="218"/>
      <c r="C275" s="219"/>
      <c r="D275" s="220" t="s">
        <v>141</v>
      </c>
      <c r="E275" s="221" t="s">
        <v>19</v>
      </c>
      <c r="F275" s="222" t="s">
        <v>315</v>
      </c>
      <c r="G275" s="219"/>
      <c r="H275" s="223">
        <v>89.528000000000006</v>
      </c>
      <c r="I275" s="224"/>
      <c r="J275" s="219"/>
      <c r="K275" s="219"/>
      <c r="L275" s="225"/>
      <c r="M275" s="226"/>
      <c r="N275" s="227"/>
      <c r="O275" s="227"/>
      <c r="P275" s="227"/>
      <c r="Q275" s="227"/>
      <c r="R275" s="227"/>
      <c r="S275" s="227"/>
      <c r="T275" s="22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29" t="s">
        <v>141</v>
      </c>
      <c r="AU275" s="229" t="s">
        <v>82</v>
      </c>
      <c r="AV275" s="13" t="s">
        <v>82</v>
      </c>
      <c r="AW275" s="13" t="s">
        <v>33</v>
      </c>
      <c r="AX275" s="13" t="s">
        <v>72</v>
      </c>
      <c r="AY275" s="229" t="s">
        <v>133</v>
      </c>
    </row>
    <row r="276" s="14" customFormat="1">
      <c r="A276" s="14"/>
      <c r="B276" s="235"/>
      <c r="C276" s="236"/>
      <c r="D276" s="220" t="s">
        <v>141</v>
      </c>
      <c r="E276" s="237" t="s">
        <v>19</v>
      </c>
      <c r="F276" s="238" t="s">
        <v>316</v>
      </c>
      <c r="G276" s="236"/>
      <c r="H276" s="237" t="s">
        <v>19</v>
      </c>
      <c r="I276" s="239"/>
      <c r="J276" s="236"/>
      <c r="K276" s="236"/>
      <c r="L276" s="240"/>
      <c r="M276" s="241"/>
      <c r="N276" s="242"/>
      <c r="O276" s="242"/>
      <c r="P276" s="242"/>
      <c r="Q276" s="242"/>
      <c r="R276" s="242"/>
      <c r="S276" s="242"/>
      <c r="T276" s="24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4" t="s">
        <v>141</v>
      </c>
      <c r="AU276" s="244" t="s">
        <v>82</v>
      </c>
      <c r="AV276" s="14" t="s">
        <v>80</v>
      </c>
      <c r="AW276" s="14" t="s">
        <v>33</v>
      </c>
      <c r="AX276" s="14" t="s">
        <v>72</v>
      </c>
      <c r="AY276" s="244" t="s">
        <v>133</v>
      </c>
    </row>
    <row r="277" s="15" customFormat="1">
      <c r="A277" s="15"/>
      <c r="B277" s="245"/>
      <c r="C277" s="246"/>
      <c r="D277" s="220" t="s">
        <v>141</v>
      </c>
      <c r="E277" s="247" t="s">
        <v>19</v>
      </c>
      <c r="F277" s="248" t="s">
        <v>156</v>
      </c>
      <c r="G277" s="246"/>
      <c r="H277" s="249">
        <v>125.224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5" t="s">
        <v>141</v>
      </c>
      <c r="AU277" s="255" t="s">
        <v>82</v>
      </c>
      <c r="AV277" s="15" t="s">
        <v>139</v>
      </c>
      <c r="AW277" s="15" t="s">
        <v>33</v>
      </c>
      <c r="AX277" s="15" t="s">
        <v>80</v>
      </c>
      <c r="AY277" s="255" t="s">
        <v>133</v>
      </c>
    </row>
    <row r="278" s="2" customFormat="1" ht="24.15" customHeight="1">
      <c r="A278" s="39"/>
      <c r="B278" s="40"/>
      <c r="C278" s="205" t="s">
        <v>317</v>
      </c>
      <c r="D278" s="205" t="s">
        <v>135</v>
      </c>
      <c r="E278" s="206" t="s">
        <v>318</v>
      </c>
      <c r="F278" s="207" t="s">
        <v>319</v>
      </c>
      <c r="G278" s="208" t="s">
        <v>145</v>
      </c>
      <c r="H278" s="209">
        <v>18.899999999999999</v>
      </c>
      <c r="I278" s="210"/>
      <c r="J278" s="211">
        <f>ROUND(I278*H278,2)</f>
        <v>0</v>
      </c>
      <c r="K278" s="207" t="s">
        <v>146</v>
      </c>
      <c r="L278" s="45"/>
      <c r="M278" s="212" t="s">
        <v>19</v>
      </c>
      <c r="N278" s="213" t="s">
        <v>43</v>
      </c>
      <c r="O278" s="85"/>
      <c r="P278" s="214">
        <f>O278*H278</f>
        <v>0</v>
      </c>
      <c r="Q278" s="214">
        <v>1.9205000000000001</v>
      </c>
      <c r="R278" s="214">
        <f>Q278*H278</f>
        <v>36.297449999999998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139</v>
      </c>
      <c r="AT278" s="216" t="s">
        <v>135</v>
      </c>
      <c r="AU278" s="216" t="s">
        <v>82</v>
      </c>
      <c r="AY278" s="18" t="s">
        <v>133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80</v>
      </c>
      <c r="BK278" s="217">
        <f>ROUND(I278*H278,2)</f>
        <v>0</v>
      </c>
      <c r="BL278" s="18" t="s">
        <v>139</v>
      </c>
      <c r="BM278" s="216" t="s">
        <v>320</v>
      </c>
    </row>
    <row r="279" s="2" customFormat="1">
      <c r="A279" s="39"/>
      <c r="B279" s="40"/>
      <c r="C279" s="41"/>
      <c r="D279" s="230" t="s">
        <v>148</v>
      </c>
      <c r="E279" s="41"/>
      <c r="F279" s="231" t="s">
        <v>321</v>
      </c>
      <c r="G279" s="41"/>
      <c r="H279" s="41"/>
      <c r="I279" s="232"/>
      <c r="J279" s="41"/>
      <c r="K279" s="41"/>
      <c r="L279" s="45"/>
      <c r="M279" s="233"/>
      <c r="N279" s="234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148</v>
      </c>
      <c r="AU279" s="18" t="s">
        <v>82</v>
      </c>
    </row>
    <row r="280" s="13" customFormat="1">
      <c r="A280" s="13"/>
      <c r="B280" s="218"/>
      <c r="C280" s="219"/>
      <c r="D280" s="220" t="s">
        <v>141</v>
      </c>
      <c r="E280" s="221" t="s">
        <v>19</v>
      </c>
      <c r="F280" s="222" t="s">
        <v>322</v>
      </c>
      <c r="G280" s="219"/>
      <c r="H280" s="223">
        <v>18.899999999999999</v>
      </c>
      <c r="I280" s="224"/>
      <c r="J280" s="219"/>
      <c r="K280" s="219"/>
      <c r="L280" s="225"/>
      <c r="M280" s="226"/>
      <c r="N280" s="227"/>
      <c r="O280" s="227"/>
      <c r="P280" s="227"/>
      <c r="Q280" s="227"/>
      <c r="R280" s="227"/>
      <c r="S280" s="227"/>
      <c r="T280" s="228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29" t="s">
        <v>141</v>
      </c>
      <c r="AU280" s="229" t="s">
        <v>82</v>
      </c>
      <c r="AV280" s="13" t="s">
        <v>82</v>
      </c>
      <c r="AW280" s="13" t="s">
        <v>33</v>
      </c>
      <c r="AX280" s="13" t="s">
        <v>80</v>
      </c>
      <c r="AY280" s="229" t="s">
        <v>133</v>
      </c>
    </row>
    <row r="281" s="14" customFormat="1">
      <c r="A281" s="14"/>
      <c r="B281" s="235"/>
      <c r="C281" s="236"/>
      <c r="D281" s="220" t="s">
        <v>141</v>
      </c>
      <c r="E281" s="237" t="s">
        <v>19</v>
      </c>
      <c r="F281" s="238" t="s">
        <v>323</v>
      </c>
      <c r="G281" s="236"/>
      <c r="H281" s="237" t="s">
        <v>19</v>
      </c>
      <c r="I281" s="239"/>
      <c r="J281" s="236"/>
      <c r="K281" s="236"/>
      <c r="L281" s="240"/>
      <c r="M281" s="241"/>
      <c r="N281" s="242"/>
      <c r="O281" s="242"/>
      <c r="P281" s="242"/>
      <c r="Q281" s="242"/>
      <c r="R281" s="242"/>
      <c r="S281" s="242"/>
      <c r="T281" s="24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4" t="s">
        <v>141</v>
      </c>
      <c r="AU281" s="244" t="s">
        <v>82</v>
      </c>
      <c r="AV281" s="14" t="s">
        <v>80</v>
      </c>
      <c r="AW281" s="14" t="s">
        <v>33</v>
      </c>
      <c r="AX281" s="14" t="s">
        <v>72</v>
      </c>
      <c r="AY281" s="244" t="s">
        <v>133</v>
      </c>
    </row>
    <row r="282" s="2" customFormat="1" ht="16.5" customHeight="1">
      <c r="A282" s="39"/>
      <c r="B282" s="40"/>
      <c r="C282" s="205" t="s">
        <v>324</v>
      </c>
      <c r="D282" s="205" t="s">
        <v>135</v>
      </c>
      <c r="E282" s="206" t="s">
        <v>325</v>
      </c>
      <c r="F282" s="207" t="s">
        <v>326</v>
      </c>
      <c r="G282" s="208" t="s">
        <v>145</v>
      </c>
      <c r="H282" s="209">
        <v>26.577000000000002</v>
      </c>
      <c r="I282" s="210"/>
      <c r="J282" s="211">
        <f>ROUND(I282*H282,2)</f>
        <v>0</v>
      </c>
      <c r="K282" s="207" t="s">
        <v>146</v>
      </c>
      <c r="L282" s="45"/>
      <c r="M282" s="212" t="s">
        <v>19</v>
      </c>
      <c r="N282" s="213" t="s">
        <v>43</v>
      </c>
      <c r="O282" s="85"/>
      <c r="P282" s="214">
        <f>O282*H282</f>
        <v>0</v>
      </c>
      <c r="Q282" s="214">
        <v>1.6299999999999999</v>
      </c>
      <c r="R282" s="214">
        <f>Q282*H282</f>
        <v>43.320509999999999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139</v>
      </c>
      <c r="AT282" s="216" t="s">
        <v>135</v>
      </c>
      <c r="AU282" s="216" t="s">
        <v>82</v>
      </c>
      <c r="AY282" s="18" t="s">
        <v>133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80</v>
      </c>
      <c r="BK282" s="217">
        <f>ROUND(I282*H282,2)</f>
        <v>0</v>
      </c>
      <c r="BL282" s="18" t="s">
        <v>139</v>
      </c>
      <c r="BM282" s="216" t="s">
        <v>327</v>
      </c>
    </row>
    <row r="283" s="2" customFormat="1">
      <c r="A283" s="39"/>
      <c r="B283" s="40"/>
      <c r="C283" s="41"/>
      <c r="D283" s="230" t="s">
        <v>148</v>
      </c>
      <c r="E283" s="41"/>
      <c r="F283" s="231" t="s">
        <v>328</v>
      </c>
      <c r="G283" s="41"/>
      <c r="H283" s="41"/>
      <c r="I283" s="232"/>
      <c r="J283" s="41"/>
      <c r="K283" s="41"/>
      <c r="L283" s="45"/>
      <c r="M283" s="233"/>
      <c r="N283" s="234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148</v>
      </c>
      <c r="AU283" s="18" t="s">
        <v>82</v>
      </c>
    </row>
    <row r="284" s="13" customFormat="1">
      <c r="A284" s="13"/>
      <c r="B284" s="218"/>
      <c r="C284" s="219"/>
      <c r="D284" s="220" t="s">
        <v>141</v>
      </c>
      <c r="E284" s="221" t="s">
        <v>19</v>
      </c>
      <c r="F284" s="222" t="s">
        <v>329</v>
      </c>
      <c r="G284" s="219"/>
      <c r="H284" s="223">
        <v>20.805</v>
      </c>
      <c r="I284" s="224"/>
      <c r="J284" s="219"/>
      <c r="K284" s="219"/>
      <c r="L284" s="225"/>
      <c r="M284" s="226"/>
      <c r="N284" s="227"/>
      <c r="O284" s="227"/>
      <c r="P284" s="227"/>
      <c r="Q284" s="227"/>
      <c r="R284" s="227"/>
      <c r="S284" s="227"/>
      <c r="T284" s="228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29" t="s">
        <v>141</v>
      </c>
      <c r="AU284" s="229" t="s">
        <v>82</v>
      </c>
      <c r="AV284" s="13" t="s">
        <v>82</v>
      </c>
      <c r="AW284" s="13" t="s">
        <v>33</v>
      </c>
      <c r="AX284" s="13" t="s">
        <v>72</v>
      </c>
      <c r="AY284" s="229" t="s">
        <v>133</v>
      </c>
    </row>
    <row r="285" s="14" customFormat="1">
      <c r="A285" s="14"/>
      <c r="B285" s="235"/>
      <c r="C285" s="236"/>
      <c r="D285" s="220" t="s">
        <v>141</v>
      </c>
      <c r="E285" s="237" t="s">
        <v>19</v>
      </c>
      <c r="F285" s="238" t="s">
        <v>186</v>
      </c>
      <c r="G285" s="236"/>
      <c r="H285" s="237" t="s">
        <v>19</v>
      </c>
      <c r="I285" s="239"/>
      <c r="J285" s="236"/>
      <c r="K285" s="236"/>
      <c r="L285" s="240"/>
      <c r="M285" s="241"/>
      <c r="N285" s="242"/>
      <c r="O285" s="242"/>
      <c r="P285" s="242"/>
      <c r="Q285" s="242"/>
      <c r="R285" s="242"/>
      <c r="S285" s="242"/>
      <c r="T285" s="24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4" t="s">
        <v>141</v>
      </c>
      <c r="AU285" s="244" t="s">
        <v>82</v>
      </c>
      <c r="AV285" s="14" t="s">
        <v>80</v>
      </c>
      <c r="AW285" s="14" t="s">
        <v>33</v>
      </c>
      <c r="AX285" s="14" t="s">
        <v>72</v>
      </c>
      <c r="AY285" s="244" t="s">
        <v>133</v>
      </c>
    </row>
    <row r="286" s="13" customFormat="1">
      <c r="A286" s="13"/>
      <c r="B286" s="218"/>
      <c r="C286" s="219"/>
      <c r="D286" s="220" t="s">
        <v>141</v>
      </c>
      <c r="E286" s="221" t="s">
        <v>19</v>
      </c>
      <c r="F286" s="222" t="s">
        <v>330</v>
      </c>
      <c r="G286" s="219"/>
      <c r="H286" s="223">
        <v>1.879</v>
      </c>
      <c r="I286" s="224"/>
      <c r="J286" s="219"/>
      <c r="K286" s="219"/>
      <c r="L286" s="225"/>
      <c r="M286" s="226"/>
      <c r="N286" s="227"/>
      <c r="O286" s="227"/>
      <c r="P286" s="227"/>
      <c r="Q286" s="227"/>
      <c r="R286" s="227"/>
      <c r="S286" s="227"/>
      <c r="T286" s="22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9" t="s">
        <v>141</v>
      </c>
      <c r="AU286" s="229" t="s">
        <v>82</v>
      </c>
      <c r="AV286" s="13" t="s">
        <v>82</v>
      </c>
      <c r="AW286" s="13" t="s">
        <v>33</v>
      </c>
      <c r="AX286" s="13" t="s">
        <v>72</v>
      </c>
      <c r="AY286" s="229" t="s">
        <v>133</v>
      </c>
    </row>
    <row r="287" s="14" customFormat="1">
      <c r="A287" s="14"/>
      <c r="B287" s="235"/>
      <c r="C287" s="236"/>
      <c r="D287" s="220" t="s">
        <v>141</v>
      </c>
      <c r="E287" s="237" t="s">
        <v>19</v>
      </c>
      <c r="F287" s="238" t="s">
        <v>314</v>
      </c>
      <c r="G287" s="236"/>
      <c r="H287" s="237" t="s">
        <v>19</v>
      </c>
      <c r="I287" s="239"/>
      <c r="J287" s="236"/>
      <c r="K287" s="236"/>
      <c r="L287" s="240"/>
      <c r="M287" s="241"/>
      <c r="N287" s="242"/>
      <c r="O287" s="242"/>
      <c r="P287" s="242"/>
      <c r="Q287" s="242"/>
      <c r="R287" s="242"/>
      <c r="S287" s="242"/>
      <c r="T287" s="24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4" t="s">
        <v>141</v>
      </c>
      <c r="AU287" s="244" t="s">
        <v>82</v>
      </c>
      <c r="AV287" s="14" t="s">
        <v>80</v>
      </c>
      <c r="AW287" s="14" t="s">
        <v>33</v>
      </c>
      <c r="AX287" s="14" t="s">
        <v>72</v>
      </c>
      <c r="AY287" s="244" t="s">
        <v>133</v>
      </c>
    </row>
    <row r="288" s="13" customFormat="1">
      <c r="A288" s="13"/>
      <c r="B288" s="218"/>
      <c r="C288" s="219"/>
      <c r="D288" s="220" t="s">
        <v>141</v>
      </c>
      <c r="E288" s="221" t="s">
        <v>19</v>
      </c>
      <c r="F288" s="222" t="s">
        <v>331</v>
      </c>
      <c r="G288" s="219"/>
      <c r="H288" s="223">
        <v>3.8929999999999998</v>
      </c>
      <c r="I288" s="224"/>
      <c r="J288" s="219"/>
      <c r="K288" s="219"/>
      <c r="L288" s="225"/>
      <c r="M288" s="226"/>
      <c r="N288" s="227"/>
      <c r="O288" s="227"/>
      <c r="P288" s="227"/>
      <c r="Q288" s="227"/>
      <c r="R288" s="227"/>
      <c r="S288" s="227"/>
      <c r="T288" s="22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9" t="s">
        <v>141</v>
      </c>
      <c r="AU288" s="229" t="s">
        <v>82</v>
      </c>
      <c r="AV288" s="13" t="s">
        <v>82</v>
      </c>
      <c r="AW288" s="13" t="s">
        <v>33</v>
      </c>
      <c r="AX288" s="13" t="s">
        <v>72</v>
      </c>
      <c r="AY288" s="229" t="s">
        <v>133</v>
      </c>
    </row>
    <row r="289" s="14" customFormat="1">
      <c r="A289" s="14"/>
      <c r="B289" s="235"/>
      <c r="C289" s="236"/>
      <c r="D289" s="220" t="s">
        <v>141</v>
      </c>
      <c r="E289" s="237" t="s">
        <v>19</v>
      </c>
      <c r="F289" s="238" t="s">
        <v>332</v>
      </c>
      <c r="G289" s="236"/>
      <c r="H289" s="237" t="s">
        <v>19</v>
      </c>
      <c r="I289" s="239"/>
      <c r="J289" s="236"/>
      <c r="K289" s="236"/>
      <c r="L289" s="240"/>
      <c r="M289" s="241"/>
      <c r="N289" s="242"/>
      <c r="O289" s="242"/>
      <c r="P289" s="242"/>
      <c r="Q289" s="242"/>
      <c r="R289" s="242"/>
      <c r="S289" s="242"/>
      <c r="T289" s="24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4" t="s">
        <v>141</v>
      </c>
      <c r="AU289" s="244" t="s">
        <v>82</v>
      </c>
      <c r="AV289" s="14" t="s">
        <v>80</v>
      </c>
      <c r="AW289" s="14" t="s">
        <v>33</v>
      </c>
      <c r="AX289" s="14" t="s">
        <v>72</v>
      </c>
      <c r="AY289" s="244" t="s">
        <v>133</v>
      </c>
    </row>
    <row r="290" s="15" customFormat="1">
      <c r="A290" s="15"/>
      <c r="B290" s="245"/>
      <c r="C290" s="246"/>
      <c r="D290" s="220" t="s">
        <v>141</v>
      </c>
      <c r="E290" s="247" t="s">
        <v>19</v>
      </c>
      <c r="F290" s="248" t="s">
        <v>156</v>
      </c>
      <c r="G290" s="246"/>
      <c r="H290" s="249">
        <v>26.577000000000002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55" t="s">
        <v>141</v>
      </c>
      <c r="AU290" s="255" t="s">
        <v>82</v>
      </c>
      <c r="AV290" s="15" t="s">
        <v>139</v>
      </c>
      <c r="AW290" s="15" t="s">
        <v>33</v>
      </c>
      <c r="AX290" s="15" t="s">
        <v>80</v>
      </c>
      <c r="AY290" s="255" t="s">
        <v>133</v>
      </c>
    </row>
    <row r="291" s="2" customFormat="1" ht="16.5" customHeight="1">
      <c r="A291" s="39"/>
      <c r="B291" s="40"/>
      <c r="C291" s="205" t="s">
        <v>333</v>
      </c>
      <c r="D291" s="205" t="s">
        <v>135</v>
      </c>
      <c r="E291" s="206" t="s">
        <v>334</v>
      </c>
      <c r="F291" s="207" t="s">
        <v>335</v>
      </c>
      <c r="G291" s="208" t="s">
        <v>145</v>
      </c>
      <c r="H291" s="209">
        <v>1.575</v>
      </c>
      <c r="I291" s="210"/>
      <c r="J291" s="211">
        <f>ROUND(I291*H291,2)</f>
        <v>0</v>
      </c>
      <c r="K291" s="207" t="s">
        <v>146</v>
      </c>
      <c r="L291" s="45"/>
      <c r="M291" s="212" t="s">
        <v>19</v>
      </c>
      <c r="N291" s="213" t="s">
        <v>43</v>
      </c>
      <c r="O291" s="85"/>
      <c r="P291" s="214">
        <f>O291*H291</f>
        <v>0</v>
      </c>
      <c r="Q291" s="214">
        <v>1.9199999999999999</v>
      </c>
      <c r="R291" s="214">
        <f>Q291*H291</f>
        <v>3.024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139</v>
      </c>
      <c r="AT291" s="216" t="s">
        <v>135</v>
      </c>
      <c r="AU291" s="216" t="s">
        <v>82</v>
      </c>
      <c r="AY291" s="18" t="s">
        <v>133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80</v>
      </c>
      <c r="BK291" s="217">
        <f>ROUND(I291*H291,2)</f>
        <v>0</v>
      </c>
      <c r="BL291" s="18" t="s">
        <v>139</v>
      </c>
      <c r="BM291" s="216" t="s">
        <v>336</v>
      </c>
    </row>
    <row r="292" s="2" customFormat="1">
      <c r="A292" s="39"/>
      <c r="B292" s="40"/>
      <c r="C292" s="41"/>
      <c r="D292" s="230" t="s">
        <v>148</v>
      </c>
      <c r="E292" s="41"/>
      <c r="F292" s="231" t="s">
        <v>337</v>
      </c>
      <c r="G292" s="41"/>
      <c r="H292" s="41"/>
      <c r="I292" s="232"/>
      <c r="J292" s="41"/>
      <c r="K292" s="41"/>
      <c r="L292" s="45"/>
      <c r="M292" s="233"/>
      <c r="N292" s="234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148</v>
      </c>
      <c r="AU292" s="18" t="s">
        <v>82</v>
      </c>
    </row>
    <row r="293" s="13" customFormat="1">
      <c r="A293" s="13"/>
      <c r="B293" s="218"/>
      <c r="C293" s="219"/>
      <c r="D293" s="220" t="s">
        <v>141</v>
      </c>
      <c r="E293" s="221" t="s">
        <v>19</v>
      </c>
      <c r="F293" s="222" t="s">
        <v>338</v>
      </c>
      <c r="G293" s="219"/>
      <c r="H293" s="223">
        <v>1.575</v>
      </c>
      <c r="I293" s="224"/>
      <c r="J293" s="219"/>
      <c r="K293" s="219"/>
      <c r="L293" s="225"/>
      <c r="M293" s="226"/>
      <c r="N293" s="227"/>
      <c r="O293" s="227"/>
      <c r="P293" s="227"/>
      <c r="Q293" s="227"/>
      <c r="R293" s="227"/>
      <c r="S293" s="227"/>
      <c r="T293" s="22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29" t="s">
        <v>141</v>
      </c>
      <c r="AU293" s="229" t="s">
        <v>82</v>
      </c>
      <c r="AV293" s="13" t="s">
        <v>82</v>
      </c>
      <c r="AW293" s="13" t="s">
        <v>33</v>
      </c>
      <c r="AX293" s="13" t="s">
        <v>80</v>
      </c>
      <c r="AY293" s="229" t="s">
        <v>133</v>
      </c>
    </row>
    <row r="294" s="14" customFormat="1">
      <c r="A294" s="14"/>
      <c r="B294" s="235"/>
      <c r="C294" s="236"/>
      <c r="D294" s="220" t="s">
        <v>141</v>
      </c>
      <c r="E294" s="237" t="s">
        <v>19</v>
      </c>
      <c r="F294" s="238" t="s">
        <v>339</v>
      </c>
      <c r="G294" s="236"/>
      <c r="H294" s="237" t="s">
        <v>19</v>
      </c>
      <c r="I294" s="239"/>
      <c r="J294" s="236"/>
      <c r="K294" s="236"/>
      <c r="L294" s="240"/>
      <c r="M294" s="241"/>
      <c r="N294" s="242"/>
      <c r="O294" s="242"/>
      <c r="P294" s="242"/>
      <c r="Q294" s="242"/>
      <c r="R294" s="242"/>
      <c r="S294" s="242"/>
      <c r="T294" s="24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4" t="s">
        <v>141</v>
      </c>
      <c r="AU294" s="244" t="s">
        <v>82</v>
      </c>
      <c r="AV294" s="14" t="s">
        <v>80</v>
      </c>
      <c r="AW294" s="14" t="s">
        <v>33</v>
      </c>
      <c r="AX294" s="14" t="s">
        <v>72</v>
      </c>
      <c r="AY294" s="244" t="s">
        <v>133</v>
      </c>
    </row>
    <row r="295" s="2" customFormat="1" ht="16.5" customHeight="1">
      <c r="A295" s="39"/>
      <c r="B295" s="40"/>
      <c r="C295" s="205" t="s">
        <v>340</v>
      </c>
      <c r="D295" s="205" t="s">
        <v>135</v>
      </c>
      <c r="E295" s="206" t="s">
        <v>341</v>
      </c>
      <c r="F295" s="207" t="s">
        <v>342</v>
      </c>
      <c r="G295" s="208" t="s">
        <v>343</v>
      </c>
      <c r="H295" s="209">
        <v>1387</v>
      </c>
      <c r="I295" s="210"/>
      <c r="J295" s="211">
        <f>ROUND(I295*H295,2)</f>
        <v>0</v>
      </c>
      <c r="K295" s="207" t="s">
        <v>19</v>
      </c>
      <c r="L295" s="45"/>
      <c r="M295" s="212" t="s">
        <v>19</v>
      </c>
      <c r="N295" s="213" t="s">
        <v>43</v>
      </c>
      <c r="O295" s="85"/>
      <c r="P295" s="214">
        <f>O295*H295</f>
        <v>0</v>
      </c>
      <c r="Q295" s="214">
        <v>0.00048000000000000001</v>
      </c>
      <c r="R295" s="214">
        <f>Q295*H295</f>
        <v>0.66576000000000002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139</v>
      </c>
      <c r="AT295" s="216" t="s">
        <v>135</v>
      </c>
      <c r="AU295" s="216" t="s">
        <v>82</v>
      </c>
      <c r="AY295" s="18" t="s">
        <v>133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80</v>
      </c>
      <c r="BK295" s="217">
        <f>ROUND(I295*H295,2)</f>
        <v>0</v>
      </c>
      <c r="BL295" s="18" t="s">
        <v>139</v>
      </c>
      <c r="BM295" s="216" t="s">
        <v>344</v>
      </c>
    </row>
    <row r="296" s="2" customFormat="1" ht="16.5" customHeight="1">
      <c r="A296" s="39"/>
      <c r="B296" s="40"/>
      <c r="C296" s="205" t="s">
        <v>345</v>
      </c>
      <c r="D296" s="205" t="s">
        <v>135</v>
      </c>
      <c r="E296" s="206" t="s">
        <v>346</v>
      </c>
      <c r="F296" s="207" t="s">
        <v>347</v>
      </c>
      <c r="G296" s="208" t="s">
        <v>145</v>
      </c>
      <c r="H296" s="209">
        <v>28.050000000000001</v>
      </c>
      <c r="I296" s="210"/>
      <c r="J296" s="211">
        <f>ROUND(I296*H296,2)</f>
        <v>0</v>
      </c>
      <c r="K296" s="207" t="s">
        <v>146</v>
      </c>
      <c r="L296" s="45"/>
      <c r="M296" s="212" t="s">
        <v>19</v>
      </c>
      <c r="N296" s="213" t="s">
        <v>43</v>
      </c>
      <c r="O296" s="85"/>
      <c r="P296" s="214">
        <f>O296*H296</f>
        <v>0</v>
      </c>
      <c r="Q296" s="214">
        <v>2.34579</v>
      </c>
      <c r="R296" s="214">
        <f>Q296*H296</f>
        <v>65.799409499999996</v>
      </c>
      <c r="S296" s="214">
        <v>0</v>
      </c>
      <c r="T296" s="215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16" t="s">
        <v>139</v>
      </c>
      <c r="AT296" s="216" t="s">
        <v>135</v>
      </c>
      <c r="AU296" s="216" t="s">
        <v>82</v>
      </c>
      <c r="AY296" s="18" t="s">
        <v>133</v>
      </c>
      <c r="BE296" s="217">
        <f>IF(N296="základní",J296,0)</f>
        <v>0</v>
      </c>
      <c r="BF296" s="217">
        <f>IF(N296="snížená",J296,0)</f>
        <v>0</v>
      </c>
      <c r="BG296" s="217">
        <f>IF(N296="zákl. přenesená",J296,0)</f>
        <v>0</v>
      </c>
      <c r="BH296" s="217">
        <f>IF(N296="sníž. přenesená",J296,0)</f>
        <v>0</v>
      </c>
      <c r="BI296" s="217">
        <f>IF(N296="nulová",J296,0)</f>
        <v>0</v>
      </c>
      <c r="BJ296" s="18" t="s">
        <v>80</v>
      </c>
      <c r="BK296" s="217">
        <f>ROUND(I296*H296,2)</f>
        <v>0</v>
      </c>
      <c r="BL296" s="18" t="s">
        <v>139</v>
      </c>
      <c r="BM296" s="216" t="s">
        <v>348</v>
      </c>
    </row>
    <row r="297" s="2" customFormat="1">
      <c r="A297" s="39"/>
      <c r="B297" s="40"/>
      <c r="C297" s="41"/>
      <c r="D297" s="230" t="s">
        <v>148</v>
      </c>
      <c r="E297" s="41"/>
      <c r="F297" s="231" t="s">
        <v>349</v>
      </c>
      <c r="G297" s="41"/>
      <c r="H297" s="41"/>
      <c r="I297" s="232"/>
      <c r="J297" s="41"/>
      <c r="K297" s="41"/>
      <c r="L297" s="45"/>
      <c r="M297" s="233"/>
      <c r="N297" s="234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148</v>
      </c>
      <c r="AU297" s="18" t="s">
        <v>82</v>
      </c>
    </row>
    <row r="298" s="13" customFormat="1">
      <c r="A298" s="13"/>
      <c r="B298" s="218"/>
      <c r="C298" s="219"/>
      <c r="D298" s="220" t="s">
        <v>141</v>
      </c>
      <c r="E298" s="221" t="s">
        <v>19</v>
      </c>
      <c r="F298" s="222" t="s">
        <v>168</v>
      </c>
      <c r="G298" s="219"/>
      <c r="H298" s="223">
        <v>1.296</v>
      </c>
      <c r="I298" s="224"/>
      <c r="J298" s="219"/>
      <c r="K298" s="219"/>
      <c r="L298" s="225"/>
      <c r="M298" s="226"/>
      <c r="N298" s="227"/>
      <c r="O298" s="227"/>
      <c r="P298" s="227"/>
      <c r="Q298" s="227"/>
      <c r="R298" s="227"/>
      <c r="S298" s="227"/>
      <c r="T298" s="22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29" t="s">
        <v>141</v>
      </c>
      <c r="AU298" s="229" t="s">
        <v>82</v>
      </c>
      <c r="AV298" s="13" t="s">
        <v>82</v>
      </c>
      <c r="AW298" s="13" t="s">
        <v>33</v>
      </c>
      <c r="AX298" s="13" t="s">
        <v>72</v>
      </c>
      <c r="AY298" s="229" t="s">
        <v>133</v>
      </c>
    </row>
    <row r="299" s="14" customFormat="1">
      <c r="A299" s="14"/>
      <c r="B299" s="235"/>
      <c r="C299" s="236"/>
      <c r="D299" s="220" t="s">
        <v>141</v>
      </c>
      <c r="E299" s="237" t="s">
        <v>19</v>
      </c>
      <c r="F299" s="238" t="s">
        <v>169</v>
      </c>
      <c r="G299" s="236"/>
      <c r="H299" s="237" t="s">
        <v>19</v>
      </c>
      <c r="I299" s="239"/>
      <c r="J299" s="236"/>
      <c r="K299" s="236"/>
      <c r="L299" s="240"/>
      <c r="M299" s="241"/>
      <c r="N299" s="242"/>
      <c r="O299" s="242"/>
      <c r="P299" s="242"/>
      <c r="Q299" s="242"/>
      <c r="R299" s="242"/>
      <c r="S299" s="242"/>
      <c r="T299" s="243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4" t="s">
        <v>141</v>
      </c>
      <c r="AU299" s="244" t="s">
        <v>82</v>
      </c>
      <c r="AV299" s="14" t="s">
        <v>80</v>
      </c>
      <c r="AW299" s="14" t="s">
        <v>33</v>
      </c>
      <c r="AX299" s="14" t="s">
        <v>72</v>
      </c>
      <c r="AY299" s="244" t="s">
        <v>133</v>
      </c>
    </row>
    <row r="300" s="13" customFormat="1">
      <c r="A300" s="13"/>
      <c r="B300" s="218"/>
      <c r="C300" s="219"/>
      <c r="D300" s="220" t="s">
        <v>141</v>
      </c>
      <c r="E300" s="221" t="s">
        <v>19</v>
      </c>
      <c r="F300" s="222" t="s">
        <v>170</v>
      </c>
      <c r="G300" s="219"/>
      <c r="H300" s="223">
        <v>0.57599999999999996</v>
      </c>
      <c r="I300" s="224"/>
      <c r="J300" s="219"/>
      <c r="K300" s="219"/>
      <c r="L300" s="225"/>
      <c r="M300" s="226"/>
      <c r="N300" s="227"/>
      <c r="O300" s="227"/>
      <c r="P300" s="227"/>
      <c r="Q300" s="227"/>
      <c r="R300" s="227"/>
      <c r="S300" s="227"/>
      <c r="T300" s="22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29" t="s">
        <v>141</v>
      </c>
      <c r="AU300" s="229" t="s">
        <v>82</v>
      </c>
      <c r="AV300" s="13" t="s">
        <v>82</v>
      </c>
      <c r="AW300" s="13" t="s">
        <v>33</v>
      </c>
      <c r="AX300" s="13" t="s">
        <v>72</v>
      </c>
      <c r="AY300" s="229" t="s">
        <v>133</v>
      </c>
    </row>
    <row r="301" s="14" customFormat="1">
      <c r="A301" s="14"/>
      <c r="B301" s="235"/>
      <c r="C301" s="236"/>
      <c r="D301" s="220" t="s">
        <v>141</v>
      </c>
      <c r="E301" s="237" t="s">
        <v>19</v>
      </c>
      <c r="F301" s="238" t="s">
        <v>171</v>
      </c>
      <c r="G301" s="236"/>
      <c r="H301" s="237" t="s">
        <v>19</v>
      </c>
      <c r="I301" s="239"/>
      <c r="J301" s="236"/>
      <c r="K301" s="236"/>
      <c r="L301" s="240"/>
      <c r="M301" s="241"/>
      <c r="N301" s="242"/>
      <c r="O301" s="242"/>
      <c r="P301" s="242"/>
      <c r="Q301" s="242"/>
      <c r="R301" s="242"/>
      <c r="S301" s="242"/>
      <c r="T301" s="243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4" t="s">
        <v>141</v>
      </c>
      <c r="AU301" s="244" t="s">
        <v>82</v>
      </c>
      <c r="AV301" s="14" t="s">
        <v>80</v>
      </c>
      <c r="AW301" s="14" t="s">
        <v>33</v>
      </c>
      <c r="AX301" s="14" t="s">
        <v>72</v>
      </c>
      <c r="AY301" s="244" t="s">
        <v>133</v>
      </c>
    </row>
    <row r="302" s="13" customFormat="1">
      <c r="A302" s="13"/>
      <c r="B302" s="218"/>
      <c r="C302" s="219"/>
      <c r="D302" s="220" t="s">
        <v>141</v>
      </c>
      <c r="E302" s="221" t="s">
        <v>19</v>
      </c>
      <c r="F302" s="222" t="s">
        <v>172</v>
      </c>
      <c r="G302" s="219"/>
      <c r="H302" s="223">
        <v>7.9379999999999997</v>
      </c>
      <c r="I302" s="224"/>
      <c r="J302" s="219"/>
      <c r="K302" s="219"/>
      <c r="L302" s="225"/>
      <c r="M302" s="226"/>
      <c r="N302" s="227"/>
      <c r="O302" s="227"/>
      <c r="P302" s="227"/>
      <c r="Q302" s="227"/>
      <c r="R302" s="227"/>
      <c r="S302" s="227"/>
      <c r="T302" s="22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29" t="s">
        <v>141</v>
      </c>
      <c r="AU302" s="229" t="s">
        <v>82</v>
      </c>
      <c r="AV302" s="13" t="s">
        <v>82</v>
      </c>
      <c r="AW302" s="13" t="s">
        <v>33</v>
      </c>
      <c r="AX302" s="13" t="s">
        <v>72</v>
      </c>
      <c r="AY302" s="229" t="s">
        <v>133</v>
      </c>
    </row>
    <row r="303" s="14" customFormat="1">
      <c r="A303" s="14"/>
      <c r="B303" s="235"/>
      <c r="C303" s="236"/>
      <c r="D303" s="220" t="s">
        <v>141</v>
      </c>
      <c r="E303" s="237" t="s">
        <v>19</v>
      </c>
      <c r="F303" s="238" t="s">
        <v>350</v>
      </c>
      <c r="G303" s="236"/>
      <c r="H303" s="237" t="s">
        <v>19</v>
      </c>
      <c r="I303" s="239"/>
      <c r="J303" s="236"/>
      <c r="K303" s="236"/>
      <c r="L303" s="240"/>
      <c r="M303" s="241"/>
      <c r="N303" s="242"/>
      <c r="O303" s="242"/>
      <c r="P303" s="242"/>
      <c r="Q303" s="242"/>
      <c r="R303" s="242"/>
      <c r="S303" s="242"/>
      <c r="T303" s="24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4" t="s">
        <v>141</v>
      </c>
      <c r="AU303" s="244" t="s">
        <v>82</v>
      </c>
      <c r="AV303" s="14" t="s">
        <v>80</v>
      </c>
      <c r="AW303" s="14" t="s">
        <v>33</v>
      </c>
      <c r="AX303" s="14" t="s">
        <v>72</v>
      </c>
      <c r="AY303" s="244" t="s">
        <v>133</v>
      </c>
    </row>
    <row r="304" s="13" customFormat="1">
      <c r="A304" s="13"/>
      <c r="B304" s="218"/>
      <c r="C304" s="219"/>
      <c r="D304" s="220" t="s">
        <v>141</v>
      </c>
      <c r="E304" s="221" t="s">
        <v>19</v>
      </c>
      <c r="F304" s="222" t="s">
        <v>351</v>
      </c>
      <c r="G304" s="219"/>
      <c r="H304" s="223">
        <v>16.800000000000001</v>
      </c>
      <c r="I304" s="224"/>
      <c r="J304" s="219"/>
      <c r="K304" s="219"/>
      <c r="L304" s="225"/>
      <c r="M304" s="226"/>
      <c r="N304" s="227"/>
      <c r="O304" s="227"/>
      <c r="P304" s="227"/>
      <c r="Q304" s="227"/>
      <c r="R304" s="227"/>
      <c r="S304" s="227"/>
      <c r="T304" s="22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29" t="s">
        <v>141</v>
      </c>
      <c r="AU304" s="229" t="s">
        <v>82</v>
      </c>
      <c r="AV304" s="13" t="s">
        <v>82</v>
      </c>
      <c r="AW304" s="13" t="s">
        <v>33</v>
      </c>
      <c r="AX304" s="13" t="s">
        <v>72</v>
      </c>
      <c r="AY304" s="229" t="s">
        <v>133</v>
      </c>
    </row>
    <row r="305" s="14" customFormat="1">
      <c r="A305" s="14"/>
      <c r="B305" s="235"/>
      <c r="C305" s="236"/>
      <c r="D305" s="220" t="s">
        <v>141</v>
      </c>
      <c r="E305" s="237" t="s">
        <v>19</v>
      </c>
      <c r="F305" s="238" t="s">
        <v>352</v>
      </c>
      <c r="G305" s="236"/>
      <c r="H305" s="237" t="s">
        <v>19</v>
      </c>
      <c r="I305" s="239"/>
      <c r="J305" s="236"/>
      <c r="K305" s="236"/>
      <c r="L305" s="240"/>
      <c r="M305" s="241"/>
      <c r="N305" s="242"/>
      <c r="O305" s="242"/>
      <c r="P305" s="242"/>
      <c r="Q305" s="242"/>
      <c r="R305" s="242"/>
      <c r="S305" s="242"/>
      <c r="T305" s="24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4" t="s">
        <v>141</v>
      </c>
      <c r="AU305" s="244" t="s">
        <v>82</v>
      </c>
      <c r="AV305" s="14" t="s">
        <v>80</v>
      </c>
      <c r="AW305" s="14" t="s">
        <v>33</v>
      </c>
      <c r="AX305" s="14" t="s">
        <v>72</v>
      </c>
      <c r="AY305" s="244" t="s">
        <v>133</v>
      </c>
    </row>
    <row r="306" s="13" customFormat="1">
      <c r="A306" s="13"/>
      <c r="B306" s="218"/>
      <c r="C306" s="219"/>
      <c r="D306" s="220" t="s">
        <v>141</v>
      </c>
      <c r="E306" s="221" t="s">
        <v>19</v>
      </c>
      <c r="F306" s="222" t="s">
        <v>353</v>
      </c>
      <c r="G306" s="219"/>
      <c r="H306" s="223">
        <v>1.44</v>
      </c>
      <c r="I306" s="224"/>
      <c r="J306" s="219"/>
      <c r="K306" s="219"/>
      <c r="L306" s="225"/>
      <c r="M306" s="226"/>
      <c r="N306" s="227"/>
      <c r="O306" s="227"/>
      <c r="P306" s="227"/>
      <c r="Q306" s="227"/>
      <c r="R306" s="227"/>
      <c r="S306" s="227"/>
      <c r="T306" s="22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29" t="s">
        <v>141</v>
      </c>
      <c r="AU306" s="229" t="s">
        <v>82</v>
      </c>
      <c r="AV306" s="13" t="s">
        <v>82</v>
      </c>
      <c r="AW306" s="13" t="s">
        <v>33</v>
      </c>
      <c r="AX306" s="13" t="s">
        <v>72</v>
      </c>
      <c r="AY306" s="229" t="s">
        <v>133</v>
      </c>
    </row>
    <row r="307" s="14" customFormat="1">
      <c r="A307" s="14"/>
      <c r="B307" s="235"/>
      <c r="C307" s="236"/>
      <c r="D307" s="220" t="s">
        <v>141</v>
      </c>
      <c r="E307" s="237" t="s">
        <v>19</v>
      </c>
      <c r="F307" s="238" t="s">
        <v>354</v>
      </c>
      <c r="G307" s="236"/>
      <c r="H307" s="237" t="s">
        <v>19</v>
      </c>
      <c r="I307" s="239"/>
      <c r="J307" s="236"/>
      <c r="K307" s="236"/>
      <c r="L307" s="240"/>
      <c r="M307" s="241"/>
      <c r="N307" s="242"/>
      <c r="O307" s="242"/>
      <c r="P307" s="242"/>
      <c r="Q307" s="242"/>
      <c r="R307" s="242"/>
      <c r="S307" s="242"/>
      <c r="T307" s="24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4" t="s">
        <v>141</v>
      </c>
      <c r="AU307" s="244" t="s">
        <v>82</v>
      </c>
      <c r="AV307" s="14" t="s">
        <v>80</v>
      </c>
      <c r="AW307" s="14" t="s">
        <v>33</v>
      </c>
      <c r="AX307" s="14" t="s">
        <v>72</v>
      </c>
      <c r="AY307" s="244" t="s">
        <v>133</v>
      </c>
    </row>
    <row r="308" s="15" customFormat="1">
      <c r="A308" s="15"/>
      <c r="B308" s="245"/>
      <c r="C308" s="246"/>
      <c r="D308" s="220" t="s">
        <v>141</v>
      </c>
      <c r="E308" s="247" t="s">
        <v>19</v>
      </c>
      <c r="F308" s="248" t="s">
        <v>156</v>
      </c>
      <c r="G308" s="246"/>
      <c r="H308" s="249">
        <v>28.050000000000001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5" t="s">
        <v>141</v>
      </c>
      <c r="AU308" s="255" t="s">
        <v>82</v>
      </c>
      <c r="AV308" s="15" t="s">
        <v>139</v>
      </c>
      <c r="AW308" s="15" t="s">
        <v>33</v>
      </c>
      <c r="AX308" s="15" t="s">
        <v>80</v>
      </c>
      <c r="AY308" s="255" t="s">
        <v>133</v>
      </c>
    </row>
    <row r="309" s="2" customFormat="1" ht="16.5" customHeight="1">
      <c r="A309" s="39"/>
      <c r="B309" s="40"/>
      <c r="C309" s="205" t="s">
        <v>355</v>
      </c>
      <c r="D309" s="205" t="s">
        <v>135</v>
      </c>
      <c r="E309" s="206" t="s">
        <v>356</v>
      </c>
      <c r="F309" s="207" t="s">
        <v>357</v>
      </c>
      <c r="G309" s="208" t="s">
        <v>138</v>
      </c>
      <c r="H309" s="209">
        <v>32</v>
      </c>
      <c r="I309" s="210"/>
      <c r="J309" s="211">
        <f>ROUND(I309*H309,2)</f>
        <v>0</v>
      </c>
      <c r="K309" s="207" t="s">
        <v>146</v>
      </c>
      <c r="L309" s="45"/>
      <c r="M309" s="212" t="s">
        <v>19</v>
      </c>
      <c r="N309" s="213" t="s">
        <v>43</v>
      </c>
      <c r="O309" s="85"/>
      <c r="P309" s="214">
        <f>O309*H309</f>
        <v>0</v>
      </c>
      <c r="Q309" s="214">
        <v>0.035099999999999999</v>
      </c>
      <c r="R309" s="214">
        <f>Q309*H309</f>
        <v>1.1232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139</v>
      </c>
      <c r="AT309" s="216" t="s">
        <v>135</v>
      </c>
      <c r="AU309" s="216" t="s">
        <v>82</v>
      </c>
      <c r="AY309" s="18" t="s">
        <v>133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80</v>
      </c>
      <c r="BK309" s="217">
        <f>ROUND(I309*H309,2)</f>
        <v>0</v>
      </c>
      <c r="BL309" s="18" t="s">
        <v>139</v>
      </c>
      <c r="BM309" s="216" t="s">
        <v>358</v>
      </c>
    </row>
    <row r="310" s="2" customFormat="1">
      <c r="A310" s="39"/>
      <c r="B310" s="40"/>
      <c r="C310" s="41"/>
      <c r="D310" s="230" t="s">
        <v>148</v>
      </c>
      <c r="E310" s="41"/>
      <c r="F310" s="231" t="s">
        <v>359</v>
      </c>
      <c r="G310" s="41"/>
      <c r="H310" s="41"/>
      <c r="I310" s="232"/>
      <c r="J310" s="41"/>
      <c r="K310" s="41"/>
      <c r="L310" s="45"/>
      <c r="M310" s="233"/>
      <c r="N310" s="234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148</v>
      </c>
      <c r="AU310" s="18" t="s">
        <v>82</v>
      </c>
    </row>
    <row r="311" s="13" customFormat="1">
      <c r="A311" s="13"/>
      <c r="B311" s="218"/>
      <c r="C311" s="219"/>
      <c r="D311" s="220" t="s">
        <v>141</v>
      </c>
      <c r="E311" s="221" t="s">
        <v>19</v>
      </c>
      <c r="F311" s="222" t="s">
        <v>360</v>
      </c>
      <c r="G311" s="219"/>
      <c r="H311" s="223">
        <v>32</v>
      </c>
      <c r="I311" s="224"/>
      <c r="J311" s="219"/>
      <c r="K311" s="219"/>
      <c r="L311" s="225"/>
      <c r="M311" s="226"/>
      <c r="N311" s="227"/>
      <c r="O311" s="227"/>
      <c r="P311" s="227"/>
      <c r="Q311" s="227"/>
      <c r="R311" s="227"/>
      <c r="S311" s="227"/>
      <c r="T311" s="22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29" t="s">
        <v>141</v>
      </c>
      <c r="AU311" s="229" t="s">
        <v>82</v>
      </c>
      <c r="AV311" s="13" t="s">
        <v>82</v>
      </c>
      <c r="AW311" s="13" t="s">
        <v>33</v>
      </c>
      <c r="AX311" s="13" t="s">
        <v>80</v>
      </c>
      <c r="AY311" s="229" t="s">
        <v>133</v>
      </c>
    </row>
    <row r="312" s="14" customFormat="1">
      <c r="A312" s="14"/>
      <c r="B312" s="235"/>
      <c r="C312" s="236"/>
      <c r="D312" s="220" t="s">
        <v>141</v>
      </c>
      <c r="E312" s="237" t="s">
        <v>19</v>
      </c>
      <c r="F312" s="238" t="s">
        <v>361</v>
      </c>
      <c r="G312" s="236"/>
      <c r="H312" s="237" t="s">
        <v>19</v>
      </c>
      <c r="I312" s="239"/>
      <c r="J312" s="236"/>
      <c r="K312" s="236"/>
      <c r="L312" s="240"/>
      <c r="M312" s="241"/>
      <c r="N312" s="242"/>
      <c r="O312" s="242"/>
      <c r="P312" s="242"/>
      <c r="Q312" s="242"/>
      <c r="R312" s="242"/>
      <c r="S312" s="242"/>
      <c r="T312" s="24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4" t="s">
        <v>141</v>
      </c>
      <c r="AU312" s="244" t="s">
        <v>82</v>
      </c>
      <c r="AV312" s="14" t="s">
        <v>80</v>
      </c>
      <c r="AW312" s="14" t="s">
        <v>33</v>
      </c>
      <c r="AX312" s="14" t="s">
        <v>72</v>
      </c>
      <c r="AY312" s="244" t="s">
        <v>133</v>
      </c>
    </row>
    <row r="313" s="12" customFormat="1" ht="22.8" customHeight="1">
      <c r="A313" s="12"/>
      <c r="B313" s="189"/>
      <c r="C313" s="190"/>
      <c r="D313" s="191" t="s">
        <v>71</v>
      </c>
      <c r="E313" s="203" t="s">
        <v>157</v>
      </c>
      <c r="F313" s="203" t="s">
        <v>362</v>
      </c>
      <c r="G313" s="190"/>
      <c r="H313" s="190"/>
      <c r="I313" s="193"/>
      <c r="J313" s="204">
        <f>BK313</f>
        <v>0</v>
      </c>
      <c r="K313" s="190"/>
      <c r="L313" s="195"/>
      <c r="M313" s="196"/>
      <c r="N313" s="197"/>
      <c r="O313" s="197"/>
      <c r="P313" s="198">
        <f>SUM(P314:P361)</f>
        <v>0</v>
      </c>
      <c r="Q313" s="197"/>
      <c r="R313" s="198">
        <f>SUM(R314:R361)</f>
        <v>0.14865564999999997</v>
      </c>
      <c r="S313" s="197"/>
      <c r="T313" s="199">
        <f>SUM(T314:T361)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0" t="s">
        <v>80</v>
      </c>
      <c r="AT313" s="201" t="s">
        <v>71</v>
      </c>
      <c r="AU313" s="201" t="s">
        <v>80</v>
      </c>
      <c r="AY313" s="200" t="s">
        <v>133</v>
      </c>
      <c r="BK313" s="202">
        <f>SUM(BK314:BK361)</f>
        <v>0</v>
      </c>
    </row>
    <row r="314" s="2" customFormat="1" ht="44.25" customHeight="1">
      <c r="A314" s="39"/>
      <c r="B314" s="40"/>
      <c r="C314" s="205" t="s">
        <v>363</v>
      </c>
      <c r="D314" s="205" t="s">
        <v>135</v>
      </c>
      <c r="E314" s="206" t="s">
        <v>364</v>
      </c>
      <c r="F314" s="207" t="s">
        <v>365</v>
      </c>
      <c r="G314" s="208" t="s">
        <v>242</v>
      </c>
      <c r="H314" s="209">
        <v>0.14299999999999999</v>
      </c>
      <c r="I314" s="210"/>
      <c r="J314" s="211">
        <f>ROUND(I314*H314,2)</f>
        <v>0</v>
      </c>
      <c r="K314" s="207" t="s">
        <v>146</v>
      </c>
      <c r="L314" s="45"/>
      <c r="M314" s="212" t="s">
        <v>19</v>
      </c>
      <c r="N314" s="213" t="s">
        <v>43</v>
      </c>
      <c r="O314" s="85"/>
      <c r="P314" s="214">
        <f>O314*H314</f>
        <v>0</v>
      </c>
      <c r="Q314" s="214">
        <v>1.03955</v>
      </c>
      <c r="R314" s="214">
        <f>Q314*H314</f>
        <v>0.14865564999999997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139</v>
      </c>
      <c r="AT314" s="216" t="s">
        <v>135</v>
      </c>
      <c r="AU314" s="216" t="s">
        <v>82</v>
      </c>
      <c r="AY314" s="18" t="s">
        <v>133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80</v>
      </c>
      <c r="BK314" s="217">
        <f>ROUND(I314*H314,2)</f>
        <v>0</v>
      </c>
      <c r="BL314" s="18" t="s">
        <v>139</v>
      </c>
      <c r="BM314" s="216" t="s">
        <v>366</v>
      </c>
    </row>
    <row r="315" s="2" customFormat="1">
      <c r="A315" s="39"/>
      <c r="B315" s="40"/>
      <c r="C315" s="41"/>
      <c r="D315" s="230" t="s">
        <v>148</v>
      </c>
      <c r="E315" s="41"/>
      <c r="F315" s="231" t="s">
        <v>367</v>
      </c>
      <c r="G315" s="41"/>
      <c r="H315" s="41"/>
      <c r="I315" s="232"/>
      <c r="J315" s="41"/>
      <c r="K315" s="41"/>
      <c r="L315" s="45"/>
      <c r="M315" s="233"/>
      <c r="N315" s="234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148</v>
      </c>
      <c r="AU315" s="18" t="s">
        <v>82</v>
      </c>
    </row>
    <row r="316" s="13" customFormat="1">
      <c r="A316" s="13"/>
      <c r="B316" s="218"/>
      <c r="C316" s="219"/>
      <c r="D316" s="220" t="s">
        <v>141</v>
      </c>
      <c r="E316" s="221" t="s">
        <v>19</v>
      </c>
      <c r="F316" s="222" t="s">
        <v>368</v>
      </c>
      <c r="G316" s="219"/>
      <c r="H316" s="223">
        <v>0.14299999999999999</v>
      </c>
      <c r="I316" s="224"/>
      <c r="J316" s="219"/>
      <c r="K316" s="219"/>
      <c r="L316" s="225"/>
      <c r="M316" s="226"/>
      <c r="N316" s="227"/>
      <c r="O316" s="227"/>
      <c r="P316" s="227"/>
      <c r="Q316" s="227"/>
      <c r="R316" s="227"/>
      <c r="S316" s="227"/>
      <c r="T316" s="228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29" t="s">
        <v>141</v>
      </c>
      <c r="AU316" s="229" t="s">
        <v>82</v>
      </c>
      <c r="AV316" s="13" t="s">
        <v>82</v>
      </c>
      <c r="AW316" s="13" t="s">
        <v>33</v>
      </c>
      <c r="AX316" s="13" t="s">
        <v>80</v>
      </c>
      <c r="AY316" s="229" t="s">
        <v>133</v>
      </c>
    </row>
    <row r="317" s="14" customFormat="1">
      <c r="A317" s="14"/>
      <c r="B317" s="235"/>
      <c r="C317" s="236"/>
      <c r="D317" s="220" t="s">
        <v>141</v>
      </c>
      <c r="E317" s="237" t="s">
        <v>19</v>
      </c>
      <c r="F317" s="238" t="s">
        <v>369</v>
      </c>
      <c r="G317" s="236"/>
      <c r="H317" s="237" t="s">
        <v>19</v>
      </c>
      <c r="I317" s="239"/>
      <c r="J317" s="236"/>
      <c r="K317" s="236"/>
      <c r="L317" s="240"/>
      <c r="M317" s="241"/>
      <c r="N317" s="242"/>
      <c r="O317" s="242"/>
      <c r="P317" s="242"/>
      <c r="Q317" s="242"/>
      <c r="R317" s="242"/>
      <c r="S317" s="242"/>
      <c r="T317" s="24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4" t="s">
        <v>141</v>
      </c>
      <c r="AU317" s="244" t="s">
        <v>82</v>
      </c>
      <c r="AV317" s="14" t="s">
        <v>80</v>
      </c>
      <c r="AW317" s="14" t="s">
        <v>33</v>
      </c>
      <c r="AX317" s="14" t="s">
        <v>72</v>
      </c>
      <c r="AY317" s="244" t="s">
        <v>133</v>
      </c>
    </row>
    <row r="318" s="2" customFormat="1" ht="16.5" customHeight="1">
      <c r="A318" s="39"/>
      <c r="B318" s="40"/>
      <c r="C318" s="205" t="s">
        <v>370</v>
      </c>
      <c r="D318" s="205" t="s">
        <v>135</v>
      </c>
      <c r="E318" s="206" t="s">
        <v>371</v>
      </c>
      <c r="F318" s="207" t="s">
        <v>372</v>
      </c>
      <c r="G318" s="208" t="s">
        <v>373</v>
      </c>
      <c r="H318" s="209">
        <v>6</v>
      </c>
      <c r="I318" s="210"/>
      <c r="J318" s="211">
        <f>ROUND(I318*H318,2)</f>
        <v>0</v>
      </c>
      <c r="K318" s="207" t="s">
        <v>19</v>
      </c>
      <c r="L318" s="45"/>
      <c r="M318" s="212" t="s">
        <v>19</v>
      </c>
      <c r="N318" s="213" t="s">
        <v>43</v>
      </c>
      <c r="O318" s="85"/>
      <c r="P318" s="214">
        <f>O318*H318</f>
        <v>0</v>
      </c>
      <c r="Q318" s="214">
        <v>0</v>
      </c>
      <c r="R318" s="214">
        <f>Q318*H318</f>
        <v>0</v>
      </c>
      <c r="S318" s="214">
        <v>0</v>
      </c>
      <c r="T318" s="215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6" t="s">
        <v>139</v>
      </c>
      <c r="AT318" s="216" t="s">
        <v>135</v>
      </c>
      <c r="AU318" s="216" t="s">
        <v>82</v>
      </c>
      <c r="AY318" s="18" t="s">
        <v>133</v>
      </c>
      <c r="BE318" s="217">
        <f>IF(N318="základní",J318,0)</f>
        <v>0</v>
      </c>
      <c r="BF318" s="217">
        <f>IF(N318="snížená",J318,0)</f>
        <v>0</v>
      </c>
      <c r="BG318" s="217">
        <f>IF(N318="zákl. přenesená",J318,0)</f>
        <v>0</v>
      </c>
      <c r="BH318" s="217">
        <f>IF(N318="sníž. přenesená",J318,0)</f>
        <v>0</v>
      </c>
      <c r="BI318" s="217">
        <f>IF(N318="nulová",J318,0)</f>
        <v>0</v>
      </c>
      <c r="BJ318" s="18" t="s">
        <v>80</v>
      </c>
      <c r="BK318" s="217">
        <f>ROUND(I318*H318,2)</f>
        <v>0</v>
      </c>
      <c r="BL318" s="18" t="s">
        <v>139</v>
      </c>
      <c r="BM318" s="216" t="s">
        <v>374</v>
      </c>
    </row>
    <row r="319" s="13" customFormat="1">
      <c r="A319" s="13"/>
      <c r="B319" s="218"/>
      <c r="C319" s="219"/>
      <c r="D319" s="220" t="s">
        <v>141</v>
      </c>
      <c r="E319" s="221" t="s">
        <v>19</v>
      </c>
      <c r="F319" s="222" t="s">
        <v>191</v>
      </c>
      <c r="G319" s="219"/>
      <c r="H319" s="223">
        <v>6</v>
      </c>
      <c r="I319" s="224"/>
      <c r="J319" s="219"/>
      <c r="K319" s="219"/>
      <c r="L319" s="225"/>
      <c r="M319" s="226"/>
      <c r="N319" s="227"/>
      <c r="O319" s="227"/>
      <c r="P319" s="227"/>
      <c r="Q319" s="227"/>
      <c r="R319" s="227"/>
      <c r="S319" s="227"/>
      <c r="T319" s="22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29" t="s">
        <v>141</v>
      </c>
      <c r="AU319" s="229" t="s">
        <v>82</v>
      </c>
      <c r="AV319" s="13" t="s">
        <v>82</v>
      </c>
      <c r="AW319" s="13" t="s">
        <v>33</v>
      </c>
      <c r="AX319" s="13" t="s">
        <v>80</v>
      </c>
      <c r="AY319" s="229" t="s">
        <v>133</v>
      </c>
    </row>
    <row r="320" s="14" customFormat="1">
      <c r="A320" s="14"/>
      <c r="B320" s="235"/>
      <c r="C320" s="236"/>
      <c r="D320" s="220" t="s">
        <v>141</v>
      </c>
      <c r="E320" s="237" t="s">
        <v>19</v>
      </c>
      <c r="F320" s="238" t="s">
        <v>375</v>
      </c>
      <c r="G320" s="236"/>
      <c r="H320" s="237" t="s">
        <v>19</v>
      </c>
      <c r="I320" s="239"/>
      <c r="J320" s="236"/>
      <c r="K320" s="236"/>
      <c r="L320" s="240"/>
      <c r="M320" s="241"/>
      <c r="N320" s="242"/>
      <c r="O320" s="242"/>
      <c r="P320" s="242"/>
      <c r="Q320" s="242"/>
      <c r="R320" s="242"/>
      <c r="S320" s="242"/>
      <c r="T320" s="24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4" t="s">
        <v>141</v>
      </c>
      <c r="AU320" s="244" t="s">
        <v>82</v>
      </c>
      <c r="AV320" s="14" t="s">
        <v>80</v>
      </c>
      <c r="AW320" s="14" t="s">
        <v>33</v>
      </c>
      <c r="AX320" s="14" t="s">
        <v>72</v>
      </c>
      <c r="AY320" s="244" t="s">
        <v>133</v>
      </c>
    </row>
    <row r="321" s="2" customFormat="1" ht="16.5" customHeight="1">
      <c r="A321" s="39"/>
      <c r="B321" s="40"/>
      <c r="C321" s="205" t="s">
        <v>376</v>
      </c>
      <c r="D321" s="205" t="s">
        <v>135</v>
      </c>
      <c r="E321" s="206" t="s">
        <v>377</v>
      </c>
      <c r="F321" s="207" t="s">
        <v>378</v>
      </c>
      <c r="G321" s="208" t="s">
        <v>343</v>
      </c>
      <c r="H321" s="209">
        <v>127.5</v>
      </c>
      <c r="I321" s="210"/>
      <c r="J321" s="211">
        <f>ROUND(I321*H321,2)</f>
        <v>0</v>
      </c>
      <c r="K321" s="207" t="s">
        <v>19</v>
      </c>
      <c r="L321" s="45"/>
      <c r="M321" s="212" t="s">
        <v>19</v>
      </c>
      <c r="N321" s="213" t="s">
        <v>43</v>
      </c>
      <c r="O321" s="85"/>
      <c r="P321" s="214">
        <f>O321*H321</f>
        <v>0</v>
      </c>
      <c r="Q321" s="214">
        <v>0</v>
      </c>
      <c r="R321" s="214">
        <f>Q321*H321</f>
        <v>0</v>
      </c>
      <c r="S321" s="214">
        <v>0</v>
      </c>
      <c r="T321" s="215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6" t="s">
        <v>139</v>
      </c>
      <c r="AT321" s="216" t="s">
        <v>135</v>
      </c>
      <c r="AU321" s="216" t="s">
        <v>82</v>
      </c>
      <c r="AY321" s="18" t="s">
        <v>133</v>
      </c>
      <c r="BE321" s="217">
        <f>IF(N321="základní",J321,0)</f>
        <v>0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80</v>
      </c>
      <c r="BK321" s="217">
        <f>ROUND(I321*H321,2)</f>
        <v>0</v>
      </c>
      <c r="BL321" s="18" t="s">
        <v>139</v>
      </c>
      <c r="BM321" s="216" t="s">
        <v>379</v>
      </c>
    </row>
    <row r="322" s="13" customFormat="1">
      <c r="A322" s="13"/>
      <c r="B322" s="218"/>
      <c r="C322" s="219"/>
      <c r="D322" s="220" t="s">
        <v>141</v>
      </c>
      <c r="E322" s="221" t="s">
        <v>19</v>
      </c>
      <c r="F322" s="222" t="s">
        <v>380</v>
      </c>
      <c r="G322" s="219"/>
      <c r="H322" s="223">
        <v>127.5</v>
      </c>
      <c r="I322" s="224"/>
      <c r="J322" s="219"/>
      <c r="K322" s="219"/>
      <c r="L322" s="225"/>
      <c r="M322" s="226"/>
      <c r="N322" s="227"/>
      <c r="O322" s="227"/>
      <c r="P322" s="227"/>
      <c r="Q322" s="227"/>
      <c r="R322" s="227"/>
      <c r="S322" s="227"/>
      <c r="T322" s="228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29" t="s">
        <v>141</v>
      </c>
      <c r="AU322" s="229" t="s">
        <v>82</v>
      </c>
      <c r="AV322" s="13" t="s">
        <v>82</v>
      </c>
      <c r="AW322" s="13" t="s">
        <v>33</v>
      </c>
      <c r="AX322" s="13" t="s">
        <v>80</v>
      </c>
      <c r="AY322" s="229" t="s">
        <v>133</v>
      </c>
    </row>
    <row r="323" s="14" customFormat="1">
      <c r="A323" s="14"/>
      <c r="B323" s="235"/>
      <c r="C323" s="236"/>
      <c r="D323" s="220" t="s">
        <v>141</v>
      </c>
      <c r="E323" s="237" t="s">
        <v>19</v>
      </c>
      <c r="F323" s="238" t="s">
        <v>381</v>
      </c>
      <c r="G323" s="236"/>
      <c r="H323" s="237" t="s">
        <v>19</v>
      </c>
      <c r="I323" s="239"/>
      <c r="J323" s="236"/>
      <c r="K323" s="236"/>
      <c r="L323" s="240"/>
      <c r="M323" s="241"/>
      <c r="N323" s="242"/>
      <c r="O323" s="242"/>
      <c r="P323" s="242"/>
      <c r="Q323" s="242"/>
      <c r="R323" s="242"/>
      <c r="S323" s="242"/>
      <c r="T323" s="24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4" t="s">
        <v>141</v>
      </c>
      <c r="AU323" s="244" t="s">
        <v>82</v>
      </c>
      <c r="AV323" s="14" t="s">
        <v>80</v>
      </c>
      <c r="AW323" s="14" t="s">
        <v>33</v>
      </c>
      <c r="AX323" s="14" t="s">
        <v>72</v>
      </c>
      <c r="AY323" s="244" t="s">
        <v>133</v>
      </c>
    </row>
    <row r="324" s="2" customFormat="1" ht="16.5" customHeight="1">
      <c r="A324" s="39"/>
      <c r="B324" s="40"/>
      <c r="C324" s="205" t="s">
        <v>382</v>
      </c>
      <c r="D324" s="205" t="s">
        <v>135</v>
      </c>
      <c r="E324" s="206" t="s">
        <v>383</v>
      </c>
      <c r="F324" s="207" t="s">
        <v>384</v>
      </c>
      <c r="G324" s="208" t="s">
        <v>373</v>
      </c>
      <c r="H324" s="209">
        <v>18</v>
      </c>
      <c r="I324" s="210"/>
      <c r="J324" s="211">
        <f>ROUND(I324*H324,2)</f>
        <v>0</v>
      </c>
      <c r="K324" s="207" t="s">
        <v>19</v>
      </c>
      <c r="L324" s="45"/>
      <c r="M324" s="212" t="s">
        <v>19</v>
      </c>
      <c r="N324" s="213" t="s">
        <v>43</v>
      </c>
      <c r="O324" s="85"/>
      <c r="P324" s="214">
        <f>O324*H324</f>
        <v>0</v>
      </c>
      <c r="Q324" s="214">
        <v>0</v>
      </c>
      <c r="R324" s="214">
        <f>Q324*H324</f>
        <v>0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139</v>
      </c>
      <c r="AT324" s="216" t="s">
        <v>135</v>
      </c>
      <c r="AU324" s="216" t="s">
        <v>82</v>
      </c>
      <c r="AY324" s="18" t="s">
        <v>133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80</v>
      </c>
      <c r="BK324" s="217">
        <f>ROUND(I324*H324,2)</f>
        <v>0</v>
      </c>
      <c r="BL324" s="18" t="s">
        <v>139</v>
      </c>
      <c r="BM324" s="216" t="s">
        <v>385</v>
      </c>
    </row>
    <row r="325" s="2" customFormat="1" ht="16.5" customHeight="1">
      <c r="A325" s="39"/>
      <c r="B325" s="40"/>
      <c r="C325" s="205" t="s">
        <v>386</v>
      </c>
      <c r="D325" s="205" t="s">
        <v>135</v>
      </c>
      <c r="E325" s="206" t="s">
        <v>387</v>
      </c>
      <c r="F325" s="207" t="s">
        <v>388</v>
      </c>
      <c r="G325" s="208" t="s">
        <v>138</v>
      </c>
      <c r="H325" s="209">
        <v>560</v>
      </c>
      <c r="I325" s="210"/>
      <c r="J325" s="211">
        <f>ROUND(I325*H325,2)</f>
        <v>0</v>
      </c>
      <c r="K325" s="207" t="s">
        <v>19</v>
      </c>
      <c r="L325" s="45"/>
      <c r="M325" s="212" t="s">
        <v>19</v>
      </c>
      <c r="N325" s="213" t="s">
        <v>43</v>
      </c>
      <c r="O325" s="85"/>
      <c r="P325" s="214">
        <f>O325*H325</f>
        <v>0</v>
      </c>
      <c r="Q325" s="214">
        <v>0</v>
      </c>
      <c r="R325" s="214">
        <f>Q325*H325</f>
        <v>0</v>
      </c>
      <c r="S325" s="214">
        <v>0</v>
      </c>
      <c r="T325" s="215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6" t="s">
        <v>139</v>
      </c>
      <c r="AT325" s="216" t="s">
        <v>135</v>
      </c>
      <c r="AU325" s="216" t="s">
        <v>82</v>
      </c>
      <c r="AY325" s="18" t="s">
        <v>133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80</v>
      </c>
      <c r="BK325" s="217">
        <f>ROUND(I325*H325,2)</f>
        <v>0</v>
      </c>
      <c r="BL325" s="18" t="s">
        <v>139</v>
      </c>
      <c r="BM325" s="216" t="s">
        <v>389</v>
      </c>
    </row>
    <row r="326" s="13" customFormat="1">
      <c r="A326" s="13"/>
      <c r="B326" s="218"/>
      <c r="C326" s="219"/>
      <c r="D326" s="220" t="s">
        <v>141</v>
      </c>
      <c r="E326" s="221" t="s">
        <v>19</v>
      </c>
      <c r="F326" s="222" t="s">
        <v>390</v>
      </c>
      <c r="G326" s="219"/>
      <c r="H326" s="223">
        <v>560</v>
      </c>
      <c r="I326" s="224"/>
      <c r="J326" s="219"/>
      <c r="K326" s="219"/>
      <c r="L326" s="225"/>
      <c r="M326" s="226"/>
      <c r="N326" s="227"/>
      <c r="O326" s="227"/>
      <c r="P326" s="227"/>
      <c r="Q326" s="227"/>
      <c r="R326" s="227"/>
      <c r="S326" s="227"/>
      <c r="T326" s="22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29" t="s">
        <v>141</v>
      </c>
      <c r="AU326" s="229" t="s">
        <v>82</v>
      </c>
      <c r="AV326" s="13" t="s">
        <v>82</v>
      </c>
      <c r="AW326" s="13" t="s">
        <v>33</v>
      </c>
      <c r="AX326" s="13" t="s">
        <v>80</v>
      </c>
      <c r="AY326" s="229" t="s">
        <v>133</v>
      </c>
    </row>
    <row r="327" s="14" customFormat="1">
      <c r="A327" s="14"/>
      <c r="B327" s="235"/>
      <c r="C327" s="236"/>
      <c r="D327" s="220" t="s">
        <v>141</v>
      </c>
      <c r="E327" s="237" t="s">
        <v>19</v>
      </c>
      <c r="F327" s="238" t="s">
        <v>391</v>
      </c>
      <c r="G327" s="236"/>
      <c r="H327" s="237" t="s">
        <v>19</v>
      </c>
      <c r="I327" s="239"/>
      <c r="J327" s="236"/>
      <c r="K327" s="236"/>
      <c r="L327" s="240"/>
      <c r="M327" s="241"/>
      <c r="N327" s="242"/>
      <c r="O327" s="242"/>
      <c r="P327" s="242"/>
      <c r="Q327" s="242"/>
      <c r="R327" s="242"/>
      <c r="S327" s="242"/>
      <c r="T327" s="24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4" t="s">
        <v>141</v>
      </c>
      <c r="AU327" s="244" t="s">
        <v>82</v>
      </c>
      <c r="AV327" s="14" t="s">
        <v>80</v>
      </c>
      <c r="AW327" s="14" t="s">
        <v>33</v>
      </c>
      <c r="AX327" s="14" t="s">
        <v>72</v>
      </c>
      <c r="AY327" s="244" t="s">
        <v>133</v>
      </c>
    </row>
    <row r="328" s="14" customFormat="1">
      <c r="A328" s="14"/>
      <c r="B328" s="235"/>
      <c r="C328" s="236"/>
      <c r="D328" s="220" t="s">
        <v>141</v>
      </c>
      <c r="E328" s="237" t="s">
        <v>19</v>
      </c>
      <c r="F328" s="238" t="s">
        <v>392</v>
      </c>
      <c r="G328" s="236"/>
      <c r="H328" s="237" t="s">
        <v>19</v>
      </c>
      <c r="I328" s="239"/>
      <c r="J328" s="236"/>
      <c r="K328" s="236"/>
      <c r="L328" s="240"/>
      <c r="M328" s="241"/>
      <c r="N328" s="242"/>
      <c r="O328" s="242"/>
      <c r="P328" s="242"/>
      <c r="Q328" s="242"/>
      <c r="R328" s="242"/>
      <c r="S328" s="242"/>
      <c r="T328" s="24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4" t="s">
        <v>141</v>
      </c>
      <c r="AU328" s="244" t="s">
        <v>82</v>
      </c>
      <c r="AV328" s="14" t="s">
        <v>80</v>
      </c>
      <c r="AW328" s="14" t="s">
        <v>33</v>
      </c>
      <c r="AX328" s="14" t="s">
        <v>72</v>
      </c>
      <c r="AY328" s="244" t="s">
        <v>133</v>
      </c>
    </row>
    <row r="329" s="2" customFormat="1" ht="16.5" customHeight="1">
      <c r="A329" s="39"/>
      <c r="B329" s="40"/>
      <c r="C329" s="205" t="s">
        <v>393</v>
      </c>
      <c r="D329" s="205" t="s">
        <v>135</v>
      </c>
      <c r="E329" s="206" t="s">
        <v>394</v>
      </c>
      <c r="F329" s="207" t="s">
        <v>395</v>
      </c>
      <c r="G329" s="208" t="s">
        <v>138</v>
      </c>
      <c r="H329" s="209">
        <v>4</v>
      </c>
      <c r="I329" s="210"/>
      <c r="J329" s="211">
        <f>ROUND(I329*H329,2)</f>
        <v>0</v>
      </c>
      <c r="K329" s="207" t="s">
        <v>19</v>
      </c>
      <c r="L329" s="45"/>
      <c r="M329" s="212" t="s">
        <v>19</v>
      </c>
      <c r="N329" s="213" t="s">
        <v>43</v>
      </c>
      <c r="O329" s="85"/>
      <c r="P329" s="214">
        <f>O329*H329</f>
        <v>0</v>
      </c>
      <c r="Q329" s="214">
        <v>0</v>
      </c>
      <c r="R329" s="214">
        <f>Q329*H329</f>
        <v>0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139</v>
      </c>
      <c r="AT329" s="216" t="s">
        <v>135</v>
      </c>
      <c r="AU329" s="216" t="s">
        <v>82</v>
      </c>
      <c r="AY329" s="18" t="s">
        <v>133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80</v>
      </c>
      <c r="BK329" s="217">
        <f>ROUND(I329*H329,2)</f>
        <v>0</v>
      </c>
      <c r="BL329" s="18" t="s">
        <v>139</v>
      </c>
      <c r="BM329" s="216" t="s">
        <v>396</v>
      </c>
    </row>
    <row r="330" s="13" customFormat="1">
      <c r="A330" s="13"/>
      <c r="B330" s="218"/>
      <c r="C330" s="219"/>
      <c r="D330" s="220" t="s">
        <v>141</v>
      </c>
      <c r="E330" s="221" t="s">
        <v>19</v>
      </c>
      <c r="F330" s="222" t="s">
        <v>139</v>
      </c>
      <c r="G330" s="219"/>
      <c r="H330" s="223">
        <v>4</v>
      </c>
      <c r="I330" s="224"/>
      <c r="J330" s="219"/>
      <c r="K330" s="219"/>
      <c r="L330" s="225"/>
      <c r="M330" s="226"/>
      <c r="N330" s="227"/>
      <c r="O330" s="227"/>
      <c r="P330" s="227"/>
      <c r="Q330" s="227"/>
      <c r="R330" s="227"/>
      <c r="S330" s="227"/>
      <c r="T330" s="228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29" t="s">
        <v>141</v>
      </c>
      <c r="AU330" s="229" t="s">
        <v>82</v>
      </c>
      <c r="AV330" s="13" t="s">
        <v>82</v>
      </c>
      <c r="AW330" s="13" t="s">
        <v>33</v>
      </c>
      <c r="AX330" s="13" t="s">
        <v>80</v>
      </c>
      <c r="AY330" s="229" t="s">
        <v>133</v>
      </c>
    </row>
    <row r="331" s="14" customFormat="1">
      <c r="A331" s="14"/>
      <c r="B331" s="235"/>
      <c r="C331" s="236"/>
      <c r="D331" s="220" t="s">
        <v>141</v>
      </c>
      <c r="E331" s="237" t="s">
        <v>19</v>
      </c>
      <c r="F331" s="238" t="s">
        <v>397</v>
      </c>
      <c r="G331" s="236"/>
      <c r="H331" s="237" t="s">
        <v>19</v>
      </c>
      <c r="I331" s="239"/>
      <c r="J331" s="236"/>
      <c r="K331" s="236"/>
      <c r="L331" s="240"/>
      <c r="M331" s="241"/>
      <c r="N331" s="242"/>
      <c r="O331" s="242"/>
      <c r="P331" s="242"/>
      <c r="Q331" s="242"/>
      <c r="R331" s="242"/>
      <c r="S331" s="242"/>
      <c r="T331" s="24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44" t="s">
        <v>141</v>
      </c>
      <c r="AU331" s="244" t="s">
        <v>82</v>
      </c>
      <c r="AV331" s="14" t="s">
        <v>80</v>
      </c>
      <c r="AW331" s="14" t="s">
        <v>33</v>
      </c>
      <c r="AX331" s="14" t="s">
        <v>72</v>
      </c>
      <c r="AY331" s="244" t="s">
        <v>133</v>
      </c>
    </row>
    <row r="332" s="2" customFormat="1" ht="16.5" customHeight="1">
      <c r="A332" s="39"/>
      <c r="B332" s="40"/>
      <c r="C332" s="205" t="s">
        <v>398</v>
      </c>
      <c r="D332" s="205" t="s">
        <v>135</v>
      </c>
      <c r="E332" s="206" t="s">
        <v>399</v>
      </c>
      <c r="F332" s="207" t="s">
        <v>400</v>
      </c>
      <c r="G332" s="208" t="s">
        <v>401</v>
      </c>
      <c r="H332" s="209">
        <v>1</v>
      </c>
      <c r="I332" s="210"/>
      <c r="J332" s="211">
        <f>ROUND(I332*H332,2)</f>
        <v>0</v>
      </c>
      <c r="K332" s="207" t="s">
        <v>19</v>
      </c>
      <c r="L332" s="45"/>
      <c r="M332" s="212" t="s">
        <v>19</v>
      </c>
      <c r="N332" s="213" t="s">
        <v>43</v>
      </c>
      <c r="O332" s="85"/>
      <c r="P332" s="214">
        <f>O332*H332</f>
        <v>0</v>
      </c>
      <c r="Q332" s="214">
        <v>0</v>
      </c>
      <c r="R332" s="214">
        <f>Q332*H332</f>
        <v>0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139</v>
      </c>
      <c r="AT332" s="216" t="s">
        <v>135</v>
      </c>
      <c r="AU332" s="216" t="s">
        <v>82</v>
      </c>
      <c r="AY332" s="18" t="s">
        <v>133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80</v>
      </c>
      <c r="BK332" s="217">
        <f>ROUND(I332*H332,2)</f>
        <v>0</v>
      </c>
      <c r="BL332" s="18" t="s">
        <v>139</v>
      </c>
      <c r="BM332" s="216" t="s">
        <v>402</v>
      </c>
    </row>
    <row r="333" s="13" customFormat="1">
      <c r="A333" s="13"/>
      <c r="B333" s="218"/>
      <c r="C333" s="219"/>
      <c r="D333" s="220" t="s">
        <v>141</v>
      </c>
      <c r="E333" s="221" t="s">
        <v>19</v>
      </c>
      <c r="F333" s="222" t="s">
        <v>80</v>
      </c>
      <c r="G333" s="219"/>
      <c r="H333" s="223">
        <v>1</v>
      </c>
      <c r="I333" s="224"/>
      <c r="J333" s="219"/>
      <c r="K333" s="219"/>
      <c r="L333" s="225"/>
      <c r="M333" s="226"/>
      <c r="N333" s="227"/>
      <c r="O333" s="227"/>
      <c r="P333" s="227"/>
      <c r="Q333" s="227"/>
      <c r="R333" s="227"/>
      <c r="S333" s="227"/>
      <c r="T333" s="22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29" t="s">
        <v>141</v>
      </c>
      <c r="AU333" s="229" t="s">
        <v>82</v>
      </c>
      <c r="AV333" s="13" t="s">
        <v>82</v>
      </c>
      <c r="AW333" s="13" t="s">
        <v>33</v>
      </c>
      <c r="AX333" s="13" t="s">
        <v>80</v>
      </c>
      <c r="AY333" s="229" t="s">
        <v>133</v>
      </c>
    </row>
    <row r="334" s="14" customFormat="1">
      <c r="A334" s="14"/>
      <c r="B334" s="235"/>
      <c r="C334" s="236"/>
      <c r="D334" s="220" t="s">
        <v>141</v>
      </c>
      <c r="E334" s="237" t="s">
        <v>19</v>
      </c>
      <c r="F334" s="238" t="s">
        <v>403</v>
      </c>
      <c r="G334" s="236"/>
      <c r="H334" s="237" t="s">
        <v>19</v>
      </c>
      <c r="I334" s="239"/>
      <c r="J334" s="236"/>
      <c r="K334" s="236"/>
      <c r="L334" s="240"/>
      <c r="M334" s="241"/>
      <c r="N334" s="242"/>
      <c r="O334" s="242"/>
      <c r="P334" s="242"/>
      <c r="Q334" s="242"/>
      <c r="R334" s="242"/>
      <c r="S334" s="242"/>
      <c r="T334" s="24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4" t="s">
        <v>141</v>
      </c>
      <c r="AU334" s="244" t="s">
        <v>82</v>
      </c>
      <c r="AV334" s="14" t="s">
        <v>80</v>
      </c>
      <c r="AW334" s="14" t="s">
        <v>33</v>
      </c>
      <c r="AX334" s="14" t="s">
        <v>72</v>
      </c>
      <c r="AY334" s="244" t="s">
        <v>133</v>
      </c>
    </row>
    <row r="335" s="14" customFormat="1">
      <c r="A335" s="14"/>
      <c r="B335" s="235"/>
      <c r="C335" s="236"/>
      <c r="D335" s="220" t="s">
        <v>141</v>
      </c>
      <c r="E335" s="237" t="s">
        <v>19</v>
      </c>
      <c r="F335" s="238" t="s">
        <v>404</v>
      </c>
      <c r="G335" s="236"/>
      <c r="H335" s="237" t="s">
        <v>19</v>
      </c>
      <c r="I335" s="239"/>
      <c r="J335" s="236"/>
      <c r="K335" s="236"/>
      <c r="L335" s="240"/>
      <c r="M335" s="241"/>
      <c r="N335" s="242"/>
      <c r="O335" s="242"/>
      <c r="P335" s="242"/>
      <c r="Q335" s="242"/>
      <c r="R335" s="242"/>
      <c r="S335" s="242"/>
      <c r="T335" s="24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44" t="s">
        <v>141</v>
      </c>
      <c r="AU335" s="244" t="s">
        <v>82</v>
      </c>
      <c r="AV335" s="14" t="s">
        <v>80</v>
      </c>
      <c r="AW335" s="14" t="s">
        <v>33</v>
      </c>
      <c r="AX335" s="14" t="s">
        <v>72</v>
      </c>
      <c r="AY335" s="244" t="s">
        <v>133</v>
      </c>
    </row>
    <row r="336" s="14" customFormat="1">
      <c r="A336" s="14"/>
      <c r="B336" s="235"/>
      <c r="C336" s="236"/>
      <c r="D336" s="220" t="s">
        <v>141</v>
      </c>
      <c r="E336" s="237" t="s">
        <v>19</v>
      </c>
      <c r="F336" s="238" t="s">
        <v>405</v>
      </c>
      <c r="G336" s="236"/>
      <c r="H336" s="237" t="s">
        <v>19</v>
      </c>
      <c r="I336" s="239"/>
      <c r="J336" s="236"/>
      <c r="K336" s="236"/>
      <c r="L336" s="240"/>
      <c r="M336" s="241"/>
      <c r="N336" s="242"/>
      <c r="O336" s="242"/>
      <c r="P336" s="242"/>
      <c r="Q336" s="242"/>
      <c r="R336" s="242"/>
      <c r="S336" s="242"/>
      <c r="T336" s="24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44" t="s">
        <v>141</v>
      </c>
      <c r="AU336" s="244" t="s">
        <v>82</v>
      </c>
      <c r="AV336" s="14" t="s">
        <v>80</v>
      </c>
      <c r="AW336" s="14" t="s">
        <v>33</v>
      </c>
      <c r="AX336" s="14" t="s">
        <v>72</v>
      </c>
      <c r="AY336" s="244" t="s">
        <v>133</v>
      </c>
    </row>
    <row r="337" s="14" customFormat="1">
      <c r="A337" s="14"/>
      <c r="B337" s="235"/>
      <c r="C337" s="236"/>
      <c r="D337" s="220" t="s">
        <v>141</v>
      </c>
      <c r="E337" s="237" t="s">
        <v>19</v>
      </c>
      <c r="F337" s="238" t="s">
        <v>406</v>
      </c>
      <c r="G337" s="236"/>
      <c r="H337" s="237" t="s">
        <v>19</v>
      </c>
      <c r="I337" s="239"/>
      <c r="J337" s="236"/>
      <c r="K337" s="236"/>
      <c r="L337" s="240"/>
      <c r="M337" s="241"/>
      <c r="N337" s="242"/>
      <c r="O337" s="242"/>
      <c r="P337" s="242"/>
      <c r="Q337" s="242"/>
      <c r="R337" s="242"/>
      <c r="S337" s="242"/>
      <c r="T337" s="24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4" t="s">
        <v>141</v>
      </c>
      <c r="AU337" s="244" t="s">
        <v>82</v>
      </c>
      <c r="AV337" s="14" t="s">
        <v>80</v>
      </c>
      <c r="AW337" s="14" t="s">
        <v>33</v>
      </c>
      <c r="AX337" s="14" t="s">
        <v>72</v>
      </c>
      <c r="AY337" s="244" t="s">
        <v>133</v>
      </c>
    </row>
    <row r="338" s="2" customFormat="1" ht="16.5" customHeight="1">
      <c r="A338" s="39"/>
      <c r="B338" s="40"/>
      <c r="C338" s="205" t="s">
        <v>407</v>
      </c>
      <c r="D338" s="205" t="s">
        <v>135</v>
      </c>
      <c r="E338" s="206" t="s">
        <v>408</v>
      </c>
      <c r="F338" s="207" t="s">
        <v>409</v>
      </c>
      <c r="G338" s="208" t="s">
        <v>373</v>
      </c>
      <c r="H338" s="209">
        <v>1</v>
      </c>
      <c r="I338" s="210"/>
      <c r="J338" s="211">
        <f>ROUND(I338*H338,2)</f>
        <v>0</v>
      </c>
      <c r="K338" s="207" t="s">
        <v>19</v>
      </c>
      <c r="L338" s="45"/>
      <c r="M338" s="212" t="s">
        <v>19</v>
      </c>
      <c r="N338" s="213" t="s">
        <v>43</v>
      </c>
      <c r="O338" s="85"/>
      <c r="P338" s="214">
        <f>O338*H338</f>
        <v>0</v>
      </c>
      <c r="Q338" s="214">
        <v>0</v>
      </c>
      <c r="R338" s="214">
        <f>Q338*H338</f>
        <v>0</v>
      </c>
      <c r="S338" s="214">
        <v>0</v>
      </c>
      <c r="T338" s="215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16" t="s">
        <v>139</v>
      </c>
      <c r="AT338" s="216" t="s">
        <v>135</v>
      </c>
      <c r="AU338" s="216" t="s">
        <v>82</v>
      </c>
      <c r="AY338" s="18" t="s">
        <v>133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18" t="s">
        <v>80</v>
      </c>
      <c r="BK338" s="217">
        <f>ROUND(I338*H338,2)</f>
        <v>0</v>
      </c>
      <c r="BL338" s="18" t="s">
        <v>139</v>
      </c>
      <c r="BM338" s="216" t="s">
        <v>410</v>
      </c>
    </row>
    <row r="339" s="13" customFormat="1">
      <c r="A339" s="13"/>
      <c r="B339" s="218"/>
      <c r="C339" s="219"/>
      <c r="D339" s="220" t="s">
        <v>141</v>
      </c>
      <c r="E339" s="221" t="s">
        <v>19</v>
      </c>
      <c r="F339" s="222" t="s">
        <v>80</v>
      </c>
      <c r="G339" s="219"/>
      <c r="H339" s="223">
        <v>1</v>
      </c>
      <c r="I339" s="224"/>
      <c r="J339" s="219"/>
      <c r="K339" s="219"/>
      <c r="L339" s="225"/>
      <c r="M339" s="226"/>
      <c r="N339" s="227"/>
      <c r="O339" s="227"/>
      <c r="P339" s="227"/>
      <c r="Q339" s="227"/>
      <c r="R339" s="227"/>
      <c r="S339" s="227"/>
      <c r="T339" s="22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29" t="s">
        <v>141</v>
      </c>
      <c r="AU339" s="229" t="s">
        <v>82</v>
      </c>
      <c r="AV339" s="13" t="s">
        <v>82</v>
      </c>
      <c r="AW339" s="13" t="s">
        <v>33</v>
      </c>
      <c r="AX339" s="13" t="s">
        <v>80</v>
      </c>
      <c r="AY339" s="229" t="s">
        <v>133</v>
      </c>
    </row>
    <row r="340" s="14" customFormat="1">
      <c r="A340" s="14"/>
      <c r="B340" s="235"/>
      <c r="C340" s="236"/>
      <c r="D340" s="220" t="s">
        <v>141</v>
      </c>
      <c r="E340" s="237" t="s">
        <v>19</v>
      </c>
      <c r="F340" s="238" t="s">
        <v>411</v>
      </c>
      <c r="G340" s="236"/>
      <c r="H340" s="237" t="s">
        <v>19</v>
      </c>
      <c r="I340" s="239"/>
      <c r="J340" s="236"/>
      <c r="K340" s="236"/>
      <c r="L340" s="240"/>
      <c r="M340" s="241"/>
      <c r="N340" s="242"/>
      <c r="O340" s="242"/>
      <c r="P340" s="242"/>
      <c r="Q340" s="242"/>
      <c r="R340" s="242"/>
      <c r="S340" s="242"/>
      <c r="T340" s="24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4" t="s">
        <v>141</v>
      </c>
      <c r="AU340" s="244" t="s">
        <v>82</v>
      </c>
      <c r="AV340" s="14" t="s">
        <v>80</v>
      </c>
      <c r="AW340" s="14" t="s">
        <v>33</v>
      </c>
      <c r="AX340" s="14" t="s">
        <v>72</v>
      </c>
      <c r="AY340" s="244" t="s">
        <v>133</v>
      </c>
    </row>
    <row r="341" s="14" customFormat="1">
      <c r="A341" s="14"/>
      <c r="B341" s="235"/>
      <c r="C341" s="236"/>
      <c r="D341" s="220" t="s">
        <v>141</v>
      </c>
      <c r="E341" s="237" t="s">
        <v>19</v>
      </c>
      <c r="F341" s="238" t="s">
        <v>412</v>
      </c>
      <c r="G341" s="236"/>
      <c r="H341" s="237" t="s">
        <v>19</v>
      </c>
      <c r="I341" s="239"/>
      <c r="J341" s="236"/>
      <c r="K341" s="236"/>
      <c r="L341" s="240"/>
      <c r="M341" s="241"/>
      <c r="N341" s="242"/>
      <c r="O341" s="242"/>
      <c r="P341" s="242"/>
      <c r="Q341" s="242"/>
      <c r="R341" s="242"/>
      <c r="S341" s="242"/>
      <c r="T341" s="24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44" t="s">
        <v>141</v>
      </c>
      <c r="AU341" s="244" t="s">
        <v>82</v>
      </c>
      <c r="AV341" s="14" t="s">
        <v>80</v>
      </c>
      <c r="AW341" s="14" t="s">
        <v>33</v>
      </c>
      <c r="AX341" s="14" t="s">
        <v>72</v>
      </c>
      <c r="AY341" s="244" t="s">
        <v>133</v>
      </c>
    </row>
    <row r="342" s="14" customFormat="1">
      <c r="A342" s="14"/>
      <c r="B342" s="235"/>
      <c r="C342" s="236"/>
      <c r="D342" s="220" t="s">
        <v>141</v>
      </c>
      <c r="E342" s="237" t="s">
        <v>19</v>
      </c>
      <c r="F342" s="238" t="s">
        <v>413</v>
      </c>
      <c r="G342" s="236"/>
      <c r="H342" s="237" t="s">
        <v>19</v>
      </c>
      <c r="I342" s="239"/>
      <c r="J342" s="236"/>
      <c r="K342" s="236"/>
      <c r="L342" s="240"/>
      <c r="M342" s="241"/>
      <c r="N342" s="242"/>
      <c r="O342" s="242"/>
      <c r="P342" s="242"/>
      <c r="Q342" s="242"/>
      <c r="R342" s="242"/>
      <c r="S342" s="242"/>
      <c r="T342" s="24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4" t="s">
        <v>141</v>
      </c>
      <c r="AU342" s="244" t="s">
        <v>82</v>
      </c>
      <c r="AV342" s="14" t="s">
        <v>80</v>
      </c>
      <c r="AW342" s="14" t="s">
        <v>33</v>
      </c>
      <c r="AX342" s="14" t="s">
        <v>72</v>
      </c>
      <c r="AY342" s="244" t="s">
        <v>133</v>
      </c>
    </row>
    <row r="343" s="2" customFormat="1" ht="16.5" customHeight="1">
      <c r="A343" s="39"/>
      <c r="B343" s="40"/>
      <c r="C343" s="205" t="s">
        <v>414</v>
      </c>
      <c r="D343" s="205" t="s">
        <v>135</v>
      </c>
      <c r="E343" s="206" t="s">
        <v>415</v>
      </c>
      <c r="F343" s="207" t="s">
        <v>416</v>
      </c>
      <c r="G343" s="208" t="s">
        <v>417</v>
      </c>
      <c r="H343" s="209">
        <v>1</v>
      </c>
      <c r="I343" s="210"/>
      <c r="J343" s="211">
        <f>ROUND(I343*H343,2)</f>
        <v>0</v>
      </c>
      <c r="K343" s="207" t="s">
        <v>19</v>
      </c>
      <c r="L343" s="45"/>
      <c r="M343" s="212" t="s">
        <v>19</v>
      </c>
      <c r="N343" s="213" t="s">
        <v>43</v>
      </c>
      <c r="O343" s="85"/>
      <c r="P343" s="214">
        <f>O343*H343</f>
        <v>0</v>
      </c>
      <c r="Q343" s="214">
        <v>0</v>
      </c>
      <c r="R343" s="214">
        <f>Q343*H343</f>
        <v>0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139</v>
      </c>
      <c r="AT343" s="216" t="s">
        <v>135</v>
      </c>
      <c r="AU343" s="216" t="s">
        <v>82</v>
      </c>
      <c r="AY343" s="18" t="s">
        <v>133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80</v>
      </c>
      <c r="BK343" s="217">
        <f>ROUND(I343*H343,2)</f>
        <v>0</v>
      </c>
      <c r="BL343" s="18" t="s">
        <v>139</v>
      </c>
      <c r="BM343" s="216" t="s">
        <v>418</v>
      </c>
    </row>
    <row r="344" s="13" customFormat="1">
      <c r="A344" s="13"/>
      <c r="B344" s="218"/>
      <c r="C344" s="219"/>
      <c r="D344" s="220" t="s">
        <v>141</v>
      </c>
      <c r="E344" s="221" t="s">
        <v>19</v>
      </c>
      <c r="F344" s="222" t="s">
        <v>80</v>
      </c>
      <c r="G344" s="219"/>
      <c r="H344" s="223">
        <v>1</v>
      </c>
      <c r="I344" s="224"/>
      <c r="J344" s="219"/>
      <c r="K344" s="219"/>
      <c r="L344" s="225"/>
      <c r="M344" s="226"/>
      <c r="N344" s="227"/>
      <c r="O344" s="227"/>
      <c r="P344" s="227"/>
      <c r="Q344" s="227"/>
      <c r="R344" s="227"/>
      <c r="S344" s="227"/>
      <c r="T344" s="22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29" t="s">
        <v>141</v>
      </c>
      <c r="AU344" s="229" t="s">
        <v>82</v>
      </c>
      <c r="AV344" s="13" t="s">
        <v>82</v>
      </c>
      <c r="AW344" s="13" t="s">
        <v>33</v>
      </c>
      <c r="AX344" s="13" t="s">
        <v>80</v>
      </c>
      <c r="AY344" s="229" t="s">
        <v>133</v>
      </c>
    </row>
    <row r="345" s="14" customFormat="1">
      <c r="A345" s="14"/>
      <c r="B345" s="235"/>
      <c r="C345" s="236"/>
      <c r="D345" s="220" t="s">
        <v>141</v>
      </c>
      <c r="E345" s="237" t="s">
        <v>19</v>
      </c>
      <c r="F345" s="238" t="s">
        <v>419</v>
      </c>
      <c r="G345" s="236"/>
      <c r="H345" s="237" t="s">
        <v>19</v>
      </c>
      <c r="I345" s="239"/>
      <c r="J345" s="236"/>
      <c r="K345" s="236"/>
      <c r="L345" s="240"/>
      <c r="M345" s="241"/>
      <c r="N345" s="242"/>
      <c r="O345" s="242"/>
      <c r="P345" s="242"/>
      <c r="Q345" s="242"/>
      <c r="R345" s="242"/>
      <c r="S345" s="242"/>
      <c r="T345" s="243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44" t="s">
        <v>141</v>
      </c>
      <c r="AU345" s="244" t="s">
        <v>82</v>
      </c>
      <c r="AV345" s="14" t="s">
        <v>80</v>
      </c>
      <c r="AW345" s="14" t="s">
        <v>33</v>
      </c>
      <c r="AX345" s="14" t="s">
        <v>72</v>
      </c>
      <c r="AY345" s="244" t="s">
        <v>133</v>
      </c>
    </row>
    <row r="346" s="14" customFormat="1">
      <c r="A346" s="14"/>
      <c r="B346" s="235"/>
      <c r="C346" s="236"/>
      <c r="D346" s="220" t="s">
        <v>141</v>
      </c>
      <c r="E346" s="237" t="s">
        <v>19</v>
      </c>
      <c r="F346" s="238" t="s">
        <v>420</v>
      </c>
      <c r="G346" s="236"/>
      <c r="H346" s="237" t="s">
        <v>19</v>
      </c>
      <c r="I346" s="239"/>
      <c r="J346" s="236"/>
      <c r="K346" s="236"/>
      <c r="L346" s="240"/>
      <c r="M346" s="241"/>
      <c r="N346" s="242"/>
      <c r="O346" s="242"/>
      <c r="P346" s="242"/>
      <c r="Q346" s="242"/>
      <c r="R346" s="242"/>
      <c r="S346" s="242"/>
      <c r="T346" s="24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44" t="s">
        <v>141</v>
      </c>
      <c r="AU346" s="244" t="s">
        <v>82</v>
      </c>
      <c r="AV346" s="14" t="s">
        <v>80</v>
      </c>
      <c r="AW346" s="14" t="s">
        <v>33</v>
      </c>
      <c r="AX346" s="14" t="s">
        <v>72</v>
      </c>
      <c r="AY346" s="244" t="s">
        <v>133</v>
      </c>
    </row>
    <row r="347" s="14" customFormat="1">
      <c r="A347" s="14"/>
      <c r="B347" s="235"/>
      <c r="C347" s="236"/>
      <c r="D347" s="220" t="s">
        <v>141</v>
      </c>
      <c r="E347" s="237" t="s">
        <v>19</v>
      </c>
      <c r="F347" s="238" t="s">
        <v>421</v>
      </c>
      <c r="G347" s="236"/>
      <c r="H347" s="237" t="s">
        <v>19</v>
      </c>
      <c r="I347" s="239"/>
      <c r="J347" s="236"/>
      <c r="K347" s="236"/>
      <c r="L347" s="240"/>
      <c r="M347" s="241"/>
      <c r="N347" s="242"/>
      <c r="O347" s="242"/>
      <c r="P347" s="242"/>
      <c r="Q347" s="242"/>
      <c r="R347" s="242"/>
      <c r="S347" s="242"/>
      <c r="T347" s="24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44" t="s">
        <v>141</v>
      </c>
      <c r="AU347" s="244" t="s">
        <v>82</v>
      </c>
      <c r="AV347" s="14" t="s">
        <v>80</v>
      </c>
      <c r="AW347" s="14" t="s">
        <v>33</v>
      </c>
      <c r="AX347" s="14" t="s">
        <v>72</v>
      </c>
      <c r="AY347" s="244" t="s">
        <v>133</v>
      </c>
    </row>
    <row r="348" s="14" customFormat="1">
      <c r="A348" s="14"/>
      <c r="B348" s="235"/>
      <c r="C348" s="236"/>
      <c r="D348" s="220" t="s">
        <v>141</v>
      </c>
      <c r="E348" s="237" t="s">
        <v>19</v>
      </c>
      <c r="F348" s="238" t="s">
        <v>422</v>
      </c>
      <c r="G348" s="236"/>
      <c r="H348" s="237" t="s">
        <v>19</v>
      </c>
      <c r="I348" s="239"/>
      <c r="J348" s="236"/>
      <c r="K348" s="236"/>
      <c r="L348" s="240"/>
      <c r="M348" s="241"/>
      <c r="N348" s="242"/>
      <c r="O348" s="242"/>
      <c r="P348" s="242"/>
      <c r="Q348" s="242"/>
      <c r="R348" s="242"/>
      <c r="S348" s="242"/>
      <c r="T348" s="24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4" t="s">
        <v>141</v>
      </c>
      <c r="AU348" s="244" t="s">
        <v>82</v>
      </c>
      <c r="AV348" s="14" t="s">
        <v>80</v>
      </c>
      <c r="AW348" s="14" t="s">
        <v>33</v>
      </c>
      <c r="AX348" s="14" t="s">
        <v>72</v>
      </c>
      <c r="AY348" s="244" t="s">
        <v>133</v>
      </c>
    </row>
    <row r="349" s="14" customFormat="1">
      <c r="A349" s="14"/>
      <c r="B349" s="235"/>
      <c r="C349" s="236"/>
      <c r="D349" s="220" t="s">
        <v>141</v>
      </c>
      <c r="E349" s="237" t="s">
        <v>19</v>
      </c>
      <c r="F349" s="238" t="s">
        <v>423</v>
      </c>
      <c r="G349" s="236"/>
      <c r="H349" s="237" t="s">
        <v>19</v>
      </c>
      <c r="I349" s="239"/>
      <c r="J349" s="236"/>
      <c r="K349" s="236"/>
      <c r="L349" s="240"/>
      <c r="M349" s="241"/>
      <c r="N349" s="242"/>
      <c r="O349" s="242"/>
      <c r="P349" s="242"/>
      <c r="Q349" s="242"/>
      <c r="R349" s="242"/>
      <c r="S349" s="242"/>
      <c r="T349" s="24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4" t="s">
        <v>141</v>
      </c>
      <c r="AU349" s="244" t="s">
        <v>82</v>
      </c>
      <c r="AV349" s="14" t="s">
        <v>80</v>
      </c>
      <c r="AW349" s="14" t="s">
        <v>33</v>
      </c>
      <c r="AX349" s="14" t="s">
        <v>72</v>
      </c>
      <c r="AY349" s="244" t="s">
        <v>133</v>
      </c>
    </row>
    <row r="350" s="2" customFormat="1" ht="16.5" customHeight="1">
      <c r="A350" s="39"/>
      <c r="B350" s="40"/>
      <c r="C350" s="205" t="s">
        <v>424</v>
      </c>
      <c r="D350" s="205" t="s">
        <v>135</v>
      </c>
      <c r="E350" s="206" t="s">
        <v>425</v>
      </c>
      <c r="F350" s="207" t="s">
        <v>426</v>
      </c>
      <c r="G350" s="208" t="s">
        <v>373</v>
      </c>
      <c r="H350" s="209">
        <v>2</v>
      </c>
      <c r="I350" s="210"/>
      <c r="J350" s="211">
        <f>ROUND(I350*H350,2)</f>
        <v>0</v>
      </c>
      <c r="K350" s="207" t="s">
        <v>19</v>
      </c>
      <c r="L350" s="45"/>
      <c r="M350" s="212" t="s">
        <v>19</v>
      </c>
      <c r="N350" s="213" t="s">
        <v>43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139</v>
      </c>
      <c r="AT350" s="216" t="s">
        <v>135</v>
      </c>
      <c r="AU350" s="216" t="s">
        <v>82</v>
      </c>
      <c r="AY350" s="18" t="s">
        <v>133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80</v>
      </c>
      <c r="BK350" s="217">
        <f>ROUND(I350*H350,2)</f>
        <v>0</v>
      </c>
      <c r="BL350" s="18" t="s">
        <v>139</v>
      </c>
      <c r="BM350" s="216" t="s">
        <v>427</v>
      </c>
    </row>
    <row r="351" s="13" customFormat="1">
      <c r="A351" s="13"/>
      <c r="B351" s="218"/>
      <c r="C351" s="219"/>
      <c r="D351" s="220" t="s">
        <v>141</v>
      </c>
      <c r="E351" s="221" t="s">
        <v>19</v>
      </c>
      <c r="F351" s="222" t="s">
        <v>82</v>
      </c>
      <c r="G351" s="219"/>
      <c r="H351" s="223">
        <v>2</v>
      </c>
      <c r="I351" s="224"/>
      <c r="J351" s="219"/>
      <c r="K351" s="219"/>
      <c r="L351" s="225"/>
      <c r="M351" s="226"/>
      <c r="N351" s="227"/>
      <c r="O351" s="227"/>
      <c r="P351" s="227"/>
      <c r="Q351" s="227"/>
      <c r="R351" s="227"/>
      <c r="S351" s="227"/>
      <c r="T351" s="22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29" t="s">
        <v>141</v>
      </c>
      <c r="AU351" s="229" t="s">
        <v>82</v>
      </c>
      <c r="AV351" s="13" t="s">
        <v>82</v>
      </c>
      <c r="AW351" s="13" t="s">
        <v>33</v>
      </c>
      <c r="AX351" s="13" t="s">
        <v>80</v>
      </c>
      <c r="AY351" s="229" t="s">
        <v>133</v>
      </c>
    </row>
    <row r="352" s="14" customFormat="1">
      <c r="A352" s="14"/>
      <c r="B352" s="235"/>
      <c r="C352" s="236"/>
      <c r="D352" s="220" t="s">
        <v>141</v>
      </c>
      <c r="E352" s="237" t="s">
        <v>19</v>
      </c>
      <c r="F352" s="238" t="s">
        <v>428</v>
      </c>
      <c r="G352" s="236"/>
      <c r="H352" s="237" t="s">
        <v>19</v>
      </c>
      <c r="I352" s="239"/>
      <c r="J352" s="236"/>
      <c r="K352" s="236"/>
      <c r="L352" s="240"/>
      <c r="M352" s="241"/>
      <c r="N352" s="242"/>
      <c r="O352" s="242"/>
      <c r="P352" s="242"/>
      <c r="Q352" s="242"/>
      <c r="R352" s="242"/>
      <c r="S352" s="242"/>
      <c r="T352" s="24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4" t="s">
        <v>141</v>
      </c>
      <c r="AU352" s="244" t="s">
        <v>82</v>
      </c>
      <c r="AV352" s="14" t="s">
        <v>80</v>
      </c>
      <c r="AW352" s="14" t="s">
        <v>33</v>
      </c>
      <c r="AX352" s="14" t="s">
        <v>72</v>
      </c>
      <c r="AY352" s="244" t="s">
        <v>133</v>
      </c>
    </row>
    <row r="353" s="14" customFormat="1">
      <c r="A353" s="14"/>
      <c r="B353" s="235"/>
      <c r="C353" s="236"/>
      <c r="D353" s="220" t="s">
        <v>141</v>
      </c>
      <c r="E353" s="237" t="s">
        <v>19</v>
      </c>
      <c r="F353" s="238" t="s">
        <v>429</v>
      </c>
      <c r="G353" s="236"/>
      <c r="H353" s="237" t="s">
        <v>19</v>
      </c>
      <c r="I353" s="239"/>
      <c r="J353" s="236"/>
      <c r="K353" s="236"/>
      <c r="L353" s="240"/>
      <c r="M353" s="241"/>
      <c r="N353" s="242"/>
      <c r="O353" s="242"/>
      <c r="P353" s="242"/>
      <c r="Q353" s="242"/>
      <c r="R353" s="242"/>
      <c r="S353" s="242"/>
      <c r="T353" s="24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4" t="s">
        <v>141</v>
      </c>
      <c r="AU353" s="244" t="s">
        <v>82</v>
      </c>
      <c r="AV353" s="14" t="s">
        <v>80</v>
      </c>
      <c r="AW353" s="14" t="s">
        <v>33</v>
      </c>
      <c r="AX353" s="14" t="s">
        <v>72</v>
      </c>
      <c r="AY353" s="244" t="s">
        <v>133</v>
      </c>
    </row>
    <row r="354" s="14" customFormat="1">
      <c r="A354" s="14"/>
      <c r="B354" s="235"/>
      <c r="C354" s="236"/>
      <c r="D354" s="220" t="s">
        <v>141</v>
      </c>
      <c r="E354" s="237" t="s">
        <v>19</v>
      </c>
      <c r="F354" s="238" t="s">
        <v>430</v>
      </c>
      <c r="G354" s="236"/>
      <c r="H354" s="237" t="s">
        <v>19</v>
      </c>
      <c r="I354" s="239"/>
      <c r="J354" s="236"/>
      <c r="K354" s="236"/>
      <c r="L354" s="240"/>
      <c r="M354" s="241"/>
      <c r="N354" s="242"/>
      <c r="O354" s="242"/>
      <c r="P354" s="242"/>
      <c r="Q354" s="242"/>
      <c r="R354" s="242"/>
      <c r="S354" s="242"/>
      <c r="T354" s="24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4" t="s">
        <v>141</v>
      </c>
      <c r="AU354" s="244" t="s">
        <v>82</v>
      </c>
      <c r="AV354" s="14" t="s">
        <v>80</v>
      </c>
      <c r="AW354" s="14" t="s">
        <v>33</v>
      </c>
      <c r="AX354" s="14" t="s">
        <v>72</v>
      </c>
      <c r="AY354" s="244" t="s">
        <v>133</v>
      </c>
    </row>
    <row r="355" s="2" customFormat="1" ht="16.5" customHeight="1">
      <c r="A355" s="39"/>
      <c r="B355" s="40"/>
      <c r="C355" s="205" t="s">
        <v>431</v>
      </c>
      <c r="D355" s="205" t="s">
        <v>135</v>
      </c>
      <c r="E355" s="206" t="s">
        <v>432</v>
      </c>
      <c r="F355" s="207" t="s">
        <v>433</v>
      </c>
      <c r="G355" s="208" t="s">
        <v>373</v>
      </c>
      <c r="H355" s="209">
        <v>2</v>
      </c>
      <c r="I355" s="210"/>
      <c r="J355" s="211">
        <f>ROUND(I355*H355,2)</f>
        <v>0</v>
      </c>
      <c r="K355" s="207" t="s">
        <v>19</v>
      </c>
      <c r="L355" s="45"/>
      <c r="M355" s="212" t="s">
        <v>19</v>
      </c>
      <c r="N355" s="213" t="s">
        <v>43</v>
      </c>
      <c r="O355" s="85"/>
      <c r="P355" s="214">
        <f>O355*H355</f>
        <v>0</v>
      </c>
      <c r="Q355" s="214">
        <v>0</v>
      </c>
      <c r="R355" s="214">
        <f>Q355*H355</f>
        <v>0</v>
      </c>
      <c r="S355" s="214">
        <v>0</v>
      </c>
      <c r="T355" s="21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6" t="s">
        <v>139</v>
      </c>
      <c r="AT355" s="216" t="s">
        <v>135</v>
      </c>
      <c r="AU355" s="216" t="s">
        <v>82</v>
      </c>
      <c r="AY355" s="18" t="s">
        <v>133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8" t="s">
        <v>80</v>
      </c>
      <c r="BK355" s="217">
        <f>ROUND(I355*H355,2)</f>
        <v>0</v>
      </c>
      <c r="BL355" s="18" t="s">
        <v>139</v>
      </c>
      <c r="BM355" s="216" t="s">
        <v>434</v>
      </c>
    </row>
    <row r="356" s="13" customFormat="1">
      <c r="A356" s="13"/>
      <c r="B356" s="218"/>
      <c r="C356" s="219"/>
      <c r="D356" s="220" t="s">
        <v>141</v>
      </c>
      <c r="E356" s="221" t="s">
        <v>19</v>
      </c>
      <c r="F356" s="222" t="s">
        <v>82</v>
      </c>
      <c r="G356" s="219"/>
      <c r="H356" s="223">
        <v>2</v>
      </c>
      <c r="I356" s="224"/>
      <c r="J356" s="219"/>
      <c r="K356" s="219"/>
      <c r="L356" s="225"/>
      <c r="M356" s="226"/>
      <c r="N356" s="227"/>
      <c r="O356" s="227"/>
      <c r="P356" s="227"/>
      <c r="Q356" s="227"/>
      <c r="R356" s="227"/>
      <c r="S356" s="227"/>
      <c r="T356" s="228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29" t="s">
        <v>141</v>
      </c>
      <c r="AU356" s="229" t="s">
        <v>82</v>
      </c>
      <c r="AV356" s="13" t="s">
        <v>82</v>
      </c>
      <c r="AW356" s="13" t="s">
        <v>33</v>
      </c>
      <c r="AX356" s="13" t="s">
        <v>80</v>
      </c>
      <c r="AY356" s="229" t="s">
        <v>133</v>
      </c>
    </row>
    <row r="357" s="14" customFormat="1">
      <c r="A357" s="14"/>
      <c r="B357" s="235"/>
      <c r="C357" s="236"/>
      <c r="D357" s="220" t="s">
        <v>141</v>
      </c>
      <c r="E357" s="237" t="s">
        <v>19</v>
      </c>
      <c r="F357" s="238" t="s">
        <v>435</v>
      </c>
      <c r="G357" s="236"/>
      <c r="H357" s="237" t="s">
        <v>19</v>
      </c>
      <c r="I357" s="239"/>
      <c r="J357" s="236"/>
      <c r="K357" s="236"/>
      <c r="L357" s="240"/>
      <c r="M357" s="241"/>
      <c r="N357" s="242"/>
      <c r="O357" s="242"/>
      <c r="P357" s="242"/>
      <c r="Q357" s="242"/>
      <c r="R357" s="242"/>
      <c r="S357" s="242"/>
      <c r="T357" s="24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4" t="s">
        <v>141</v>
      </c>
      <c r="AU357" s="244" t="s">
        <v>82</v>
      </c>
      <c r="AV357" s="14" t="s">
        <v>80</v>
      </c>
      <c r="AW357" s="14" t="s">
        <v>33</v>
      </c>
      <c r="AX357" s="14" t="s">
        <v>72</v>
      </c>
      <c r="AY357" s="244" t="s">
        <v>133</v>
      </c>
    </row>
    <row r="358" s="2" customFormat="1" ht="16.5" customHeight="1">
      <c r="A358" s="39"/>
      <c r="B358" s="40"/>
      <c r="C358" s="205" t="s">
        <v>436</v>
      </c>
      <c r="D358" s="205" t="s">
        <v>135</v>
      </c>
      <c r="E358" s="206" t="s">
        <v>437</v>
      </c>
      <c r="F358" s="207" t="s">
        <v>438</v>
      </c>
      <c r="G358" s="208" t="s">
        <v>373</v>
      </c>
      <c r="H358" s="209">
        <v>2</v>
      </c>
      <c r="I358" s="210"/>
      <c r="J358" s="211">
        <f>ROUND(I358*H358,2)</f>
        <v>0</v>
      </c>
      <c r="K358" s="207" t="s">
        <v>19</v>
      </c>
      <c r="L358" s="45"/>
      <c r="M358" s="212" t="s">
        <v>19</v>
      </c>
      <c r="N358" s="213" t="s">
        <v>43</v>
      </c>
      <c r="O358" s="85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139</v>
      </c>
      <c r="AT358" s="216" t="s">
        <v>135</v>
      </c>
      <c r="AU358" s="216" t="s">
        <v>82</v>
      </c>
      <c r="AY358" s="18" t="s">
        <v>133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80</v>
      </c>
      <c r="BK358" s="217">
        <f>ROUND(I358*H358,2)</f>
        <v>0</v>
      </c>
      <c r="BL358" s="18" t="s">
        <v>139</v>
      </c>
      <c r="BM358" s="216" t="s">
        <v>439</v>
      </c>
    </row>
    <row r="359" s="13" customFormat="1">
      <c r="A359" s="13"/>
      <c r="B359" s="218"/>
      <c r="C359" s="219"/>
      <c r="D359" s="220" t="s">
        <v>141</v>
      </c>
      <c r="E359" s="221" t="s">
        <v>19</v>
      </c>
      <c r="F359" s="222" t="s">
        <v>82</v>
      </c>
      <c r="G359" s="219"/>
      <c r="H359" s="223">
        <v>2</v>
      </c>
      <c r="I359" s="224"/>
      <c r="J359" s="219"/>
      <c r="K359" s="219"/>
      <c r="L359" s="225"/>
      <c r="M359" s="226"/>
      <c r="N359" s="227"/>
      <c r="O359" s="227"/>
      <c r="P359" s="227"/>
      <c r="Q359" s="227"/>
      <c r="R359" s="227"/>
      <c r="S359" s="227"/>
      <c r="T359" s="22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29" t="s">
        <v>141</v>
      </c>
      <c r="AU359" s="229" t="s">
        <v>82</v>
      </c>
      <c r="AV359" s="13" t="s">
        <v>82</v>
      </c>
      <c r="AW359" s="13" t="s">
        <v>33</v>
      </c>
      <c r="AX359" s="13" t="s">
        <v>80</v>
      </c>
      <c r="AY359" s="229" t="s">
        <v>133</v>
      </c>
    </row>
    <row r="360" s="14" customFormat="1">
      <c r="A360" s="14"/>
      <c r="B360" s="235"/>
      <c r="C360" s="236"/>
      <c r="D360" s="220" t="s">
        <v>141</v>
      </c>
      <c r="E360" s="237" t="s">
        <v>19</v>
      </c>
      <c r="F360" s="238" t="s">
        <v>440</v>
      </c>
      <c r="G360" s="236"/>
      <c r="H360" s="237" t="s">
        <v>19</v>
      </c>
      <c r="I360" s="239"/>
      <c r="J360" s="236"/>
      <c r="K360" s="236"/>
      <c r="L360" s="240"/>
      <c r="M360" s="241"/>
      <c r="N360" s="242"/>
      <c r="O360" s="242"/>
      <c r="P360" s="242"/>
      <c r="Q360" s="242"/>
      <c r="R360" s="242"/>
      <c r="S360" s="242"/>
      <c r="T360" s="24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4" t="s">
        <v>141</v>
      </c>
      <c r="AU360" s="244" t="s">
        <v>82</v>
      </c>
      <c r="AV360" s="14" t="s">
        <v>80</v>
      </c>
      <c r="AW360" s="14" t="s">
        <v>33</v>
      </c>
      <c r="AX360" s="14" t="s">
        <v>72</v>
      </c>
      <c r="AY360" s="244" t="s">
        <v>133</v>
      </c>
    </row>
    <row r="361" s="14" customFormat="1">
      <c r="A361" s="14"/>
      <c r="B361" s="235"/>
      <c r="C361" s="236"/>
      <c r="D361" s="220" t="s">
        <v>141</v>
      </c>
      <c r="E361" s="237" t="s">
        <v>19</v>
      </c>
      <c r="F361" s="238" t="s">
        <v>441</v>
      </c>
      <c r="G361" s="236"/>
      <c r="H361" s="237" t="s">
        <v>19</v>
      </c>
      <c r="I361" s="239"/>
      <c r="J361" s="236"/>
      <c r="K361" s="236"/>
      <c r="L361" s="240"/>
      <c r="M361" s="241"/>
      <c r="N361" s="242"/>
      <c r="O361" s="242"/>
      <c r="P361" s="242"/>
      <c r="Q361" s="242"/>
      <c r="R361" s="242"/>
      <c r="S361" s="242"/>
      <c r="T361" s="24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4" t="s">
        <v>141</v>
      </c>
      <c r="AU361" s="244" t="s">
        <v>82</v>
      </c>
      <c r="AV361" s="14" t="s">
        <v>80</v>
      </c>
      <c r="AW361" s="14" t="s">
        <v>33</v>
      </c>
      <c r="AX361" s="14" t="s">
        <v>72</v>
      </c>
      <c r="AY361" s="244" t="s">
        <v>133</v>
      </c>
    </row>
    <row r="362" s="12" customFormat="1" ht="22.8" customHeight="1">
      <c r="A362" s="12"/>
      <c r="B362" s="189"/>
      <c r="C362" s="190"/>
      <c r="D362" s="191" t="s">
        <v>71</v>
      </c>
      <c r="E362" s="203" t="s">
        <v>139</v>
      </c>
      <c r="F362" s="203" t="s">
        <v>442</v>
      </c>
      <c r="G362" s="190"/>
      <c r="H362" s="190"/>
      <c r="I362" s="193"/>
      <c r="J362" s="204">
        <f>BK362</f>
        <v>0</v>
      </c>
      <c r="K362" s="190"/>
      <c r="L362" s="195"/>
      <c r="M362" s="196"/>
      <c r="N362" s="197"/>
      <c r="O362" s="197"/>
      <c r="P362" s="198">
        <f>SUM(P363:P373)</f>
        <v>0</v>
      </c>
      <c r="Q362" s="197"/>
      <c r="R362" s="198">
        <f>SUM(R363:R373)</f>
        <v>1988.5304250000002</v>
      </c>
      <c r="S362" s="197"/>
      <c r="T362" s="199">
        <f>SUM(T363:T373)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00" t="s">
        <v>80</v>
      </c>
      <c r="AT362" s="201" t="s">
        <v>71</v>
      </c>
      <c r="AU362" s="201" t="s">
        <v>80</v>
      </c>
      <c r="AY362" s="200" t="s">
        <v>133</v>
      </c>
      <c r="BK362" s="202">
        <f>SUM(BK363:BK373)</f>
        <v>0</v>
      </c>
    </row>
    <row r="363" s="2" customFormat="1" ht="16.5" customHeight="1">
      <c r="A363" s="39"/>
      <c r="B363" s="40"/>
      <c r="C363" s="205" t="s">
        <v>443</v>
      </c>
      <c r="D363" s="205" t="s">
        <v>135</v>
      </c>
      <c r="E363" s="206" t="s">
        <v>444</v>
      </c>
      <c r="F363" s="207" t="s">
        <v>445</v>
      </c>
      <c r="G363" s="208" t="s">
        <v>145</v>
      </c>
      <c r="H363" s="209">
        <v>1133.25</v>
      </c>
      <c r="I363" s="210"/>
      <c r="J363" s="211">
        <f>ROUND(I363*H363,2)</f>
        <v>0</v>
      </c>
      <c r="K363" s="207" t="s">
        <v>19</v>
      </c>
      <c r="L363" s="45"/>
      <c r="M363" s="212" t="s">
        <v>19</v>
      </c>
      <c r="N363" s="213" t="s">
        <v>43</v>
      </c>
      <c r="O363" s="85"/>
      <c r="P363" s="214">
        <f>O363*H363</f>
        <v>0</v>
      </c>
      <c r="Q363" s="214">
        <v>1.7535000000000001</v>
      </c>
      <c r="R363" s="214">
        <f>Q363*H363</f>
        <v>1987.153875</v>
      </c>
      <c r="S363" s="214">
        <v>0</v>
      </c>
      <c r="T363" s="215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6" t="s">
        <v>139</v>
      </c>
      <c r="AT363" s="216" t="s">
        <v>135</v>
      </c>
      <c r="AU363" s="216" t="s">
        <v>82</v>
      </c>
      <c r="AY363" s="18" t="s">
        <v>133</v>
      </c>
      <c r="BE363" s="217">
        <f>IF(N363="základní",J363,0)</f>
        <v>0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80</v>
      </c>
      <c r="BK363" s="217">
        <f>ROUND(I363*H363,2)</f>
        <v>0</v>
      </c>
      <c r="BL363" s="18" t="s">
        <v>139</v>
      </c>
      <c r="BM363" s="216" t="s">
        <v>446</v>
      </c>
    </row>
    <row r="364" s="13" customFormat="1">
      <c r="A364" s="13"/>
      <c r="B364" s="218"/>
      <c r="C364" s="219"/>
      <c r="D364" s="220" t="s">
        <v>141</v>
      </c>
      <c r="E364" s="221" t="s">
        <v>19</v>
      </c>
      <c r="F364" s="222" t="s">
        <v>447</v>
      </c>
      <c r="G364" s="219"/>
      <c r="H364" s="223">
        <v>1133.25</v>
      </c>
      <c r="I364" s="224"/>
      <c r="J364" s="219"/>
      <c r="K364" s="219"/>
      <c r="L364" s="225"/>
      <c r="M364" s="226"/>
      <c r="N364" s="227"/>
      <c r="O364" s="227"/>
      <c r="P364" s="227"/>
      <c r="Q364" s="227"/>
      <c r="R364" s="227"/>
      <c r="S364" s="227"/>
      <c r="T364" s="228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29" t="s">
        <v>141</v>
      </c>
      <c r="AU364" s="229" t="s">
        <v>82</v>
      </c>
      <c r="AV364" s="13" t="s">
        <v>82</v>
      </c>
      <c r="AW364" s="13" t="s">
        <v>33</v>
      </c>
      <c r="AX364" s="13" t="s">
        <v>80</v>
      </c>
      <c r="AY364" s="229" t="s">
        <v>133</v>
      </c>
    </row>
    <row r="365" s="2" customFormat="1" ht="16.5" customHeight="1">
      <c r="A365" s="39"/>
      <c r="B365" s="40"/>
      <c r="C365" s="205" t="s">
        <v>448</v>
      </c>
      <c r="D365" s="205" t="s">
        <v>135</v>
      </c>
      <c r="E365" s="206" t="s">
        <v>449</v>
      </c>
      <c r="F365" s="207" t="s">
        <v>450</v>
      </c>
      <c r="G365" s="208" t="s">
        <v>138</v>
      </c>
      <c r="H365" s="209">
        <v>4.2000000000000002</v>
      </c>
      <c r="I365" s="210"/>
      <c r="J365" s="211">
        <f>ROUND(I365*H365,2)</f>
        <v>0</v>
      </c>
      <c r="K365" s="207" t="s">
        <v>146</v>
      </c>
      <c r="L365" s="45"/>
      <c r="M365" s="212" t="s">
        <v>19</v>
      </c>
      <c r="N365" s="213" t="s">
        <v>43</v>
      </c>
      <c r="O365" s="85"/>
      <c r="P365" s="214">
        <f>O365*H365</f>
        <v>0</v>
      </c>
      <c r="Q365" s="214">
        <v>0.10793</v>
      </c>
      <c r="R365" s="214">
        <f>Q365*H365</f>
        <v>0.45330599999999999</v>
      </c>
      <c r="S365" s="214">
        <v>0</v>
      </c>
      <c r="T365" s="21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139</v>
      </c>
      <c r="AT365" s="216" t="s">
        <v>135</v>
      </c>
      <c r="AU365" s="216" t="s">
        <v>82</v>
      </c>
      <c r="AY365" s="18" t="s">
        <v>133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80</v>
      </c>
      <c r="BK365" s="217">
        <f>ROUND(I365*H365,2)</f>
        <v>0</v>
      </c>
      <c r="BL365" s="18" t="s">
        <v>139</v>
      </c>
      <c r="BM365" s="216" t="s">
        <v>451</v>
      </c>
    </row>
    <row r="366" s="2" customFormat="1">
      <c r="A366" s="39"/>
      <c r="B366" s="40"/>
      <c r="C366" s="41"/>
      <c r="D366" s="230" t="s">
        <v>148</v>
      </c>
      <c r="E366" s="41"/>
      <c r="F366" s="231" t="s">
        <v>452</v>
      </c>
      <c r="G366" s="41"/>
      <c r="H366" s="41"/>
      <c r="I366" s="232"/>
      <c r="J366" s="41"/>
      <c r="K366" s="41"/>
      <c r="L366" s="45"/>
      <c r="M366" s="233"/>
      <c r="N366" s="234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148</v>
      </c>
      <c r="AU366" s="18" t="s">
        <v>82</v>
      </c>
    </row>
    <row r="367" s="13" customFormat="1">
      <c r="A367" s="13"/>
      <c r="B367" s="218"/>
      <c r="C367" s="219"/>
      <c r="D367" s="220" t="s">
        <v>141</v>
      </c>
      <c r="E367" s="221" t="s">
        <v>19</v>
      </c>
      <c r="F367" s="222" t="s">
        <v>453</v>
      </c>
      <c r="G367" s="219"/>
      <c r="H367" s="223">
        <v>4.2000000000000002</v>
      </c>
      <c r="I367" s="224"/>
      <c r="J367" s="219"/>
      <c r="K367" s="219"/>
      <c r="L367" s="225"/>
      <c r="M367" s="226"/>
      <c r="N367" s="227"/>
      <c r="O367" s="227"/>
      <c r="P367" s="227"/>
      <c r="Q367" s="227"/>
      <c r="R367" s="227"/>
      <c r="S367" s="227"/>
      <c r="T367" s="228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29" t="s">
        <v>141</v>
      </c>
      <c r="AU367" s="229" t="s">
        <v>82</v>
      </c>
      <c r="AV367" s="13" t="s">
        <v>82</v>
      </c>
      <c r="AW367" s="13" t="s">
        <v>33</v>
      </c>
      <c r="AX367" s="13" t="s">
        <v>80</v>
      </c>
      <c r="AY367" s="229" t="s">
        <v>133</v>
      </c>
    </row>
    <row r="368" s="2" customFormat="1" ht="16.5" customHeight="1">
      <c r="A368" s="39"/>
      <c r="B368" s="40"/>
      <c r="C368" s="205" t="s">
        <v>454</v>
      </c>
      <c r="D368" s="205" t="s">
        <v>135</v>
      </c>
      <c r="E368" s="206" t="s">
        <v>455</v>
      </c>
      <c r="F368" s="207" t="s">
        <v>456</v>
      </c>
      <c r="G368" s="208" t="s">
        <v>138</v>
      </c>
      <c r="H368" s="209">
        <v>4.2000000000000002</v>
      </c>
      <c r="I368" s="210"/>
      <c r="J368" s="211">
        <f>ROUND(I368*H368,2)</f>
        <v>0</v>
      </c>
      <c r="K368" s="207" t="s">
        <v>146</v>
      </c>
      <c r="L368" s="45"/>
      <c r="M368" s="212" t="s">
        <v>19</v>
      </c>
      <c r="N368" s="213" t="s">
        <v>43</v>
      </c>
      <c r="O368" s="85"/>
      <c r="P368" s="214">
        <f>O368*H368</f>
        <v>0</v>
      </c>
      <c r="Q368" s="214">
        <v>0.10595</v>
      </c>
      <c r="R368" s="214">
        <f>Q368*H368</f>
        <v>0.44499000000000005</v>
      </c>
      <c r="S368" s="214">
        <v>0</v>
      </c>
      <c r="T368" s="215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16" t="s">
        <v>139</v>
      </c>
      <c r="AT368" s="216" t="s">
        <v>135</v>
      </c>
      <c r="AU368" s="216" t="s">
        <v>82</v>
      </c>
      <c r="AY368" s="18" t="s">
        <v>133</v>
      </c>
      <c r="BE368" s="217">
        <f>IF(N368="základní",J368,0)</f>
        <v>0</v>
      </c>
      <c r="BF368" s="217">
        <f>IF(N368="snížená",J368,0)</f>
        <v>0</v>
      </c>
      <c r="BG368" s="217">
        <f>IF(N368="zákl. přenesená",J368,0)</f>
        <v>0</v>
      </c>
      <c r="BH368" s="217">
        <f>IF(N368="sníž. přenesená",J368,0)</f>
        <v>0</v>
      </c>
      <c r="BI368" s="217">
        <f>IF(N368="nulová",J368,0)</f>
        <v>0</v>
      </c>
      <c r="BJ368" s="18" t="s">
        <v>80</v>
      </c>
      <c r="BK368" s="217">
        <f>ROUND(I368*H368,2)</f>
        <v>0</v>
      </c>
      <c r="BL368" s="18" t="s">
        <v>139</v>
      </c>
      <c r="BM368" s="216" t="s">
        <v>457</v>
      </c>
    </row>
    <row r="369" s="2" customFormat="1">
      <c r="A369" s="39"/>
      <c r="B369" s="40"/>
      <c r="C369" s="41"/>
      <c r="D369" s="230" t="s">
        <v>148</v>
      </c>
      <c r="E369" s="41"/>
      <c r="F369" s="231" t="s">
        <v>458</v>
      </c>
      <c r="G369" s="41"/>
      <c r="H369" s="41"/>
      <c r="I369" s="232"/>
      <c r="J369" s="41"/>
      <c r="K369" s="41"/>
      <c r="L369" s="45"/>
      <c r="M369" s="233"/>
      <c r="N369" s="234"/>
      <c r="O369" s="85"/>
      <c r="P369" s="85"/>
      <c r="Q369" s="85"/>
      <c r="R369" s="85"/>
      <c r="S369" s="85"/>
      <c r="T369" s="86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148</v>
      </c>
      <c r="AU369" s="18" t="s">
        <v>82</v>
      </c>
    </row>
    <row r="370" s="2" customFormat="1" ht="16.5" customHeight="1">
      <c r="A370" s="39"/>
      <c r="B370" s="40"/>
      <c r="C370" s="205" t="s">
        <v>459</v>
      </c>
      <c r="D370" s="205" t="s">
        <v>135</v>
      </c>
      <c r="E370" s="206" t="s">
        <v>460</v>
      </c>
      <c r="F370" s="207" t="s">
        <v>461</v>
      </c>
      <c r="G370" s="208" t="s">
        <v>138</v>
      </c>
      <c r="H370" s="209">
        <v>4.2000000000000002</v>
      </c>
      <c r="I370" s="210"/>
      <c r="J370" s="211">
        <f>ROUND(I370*H370,2)</f>
        <v>0</v>
      </c>
      <c r="K370" s="207" t="s">
        <v>146</v>
      </c>
      <c r="L370" s="45"/>
      <c r="M370" s="212" t="s">
        <v>19</v>
      </c>
      <c r="N370" s="213" t="s">
        <v>43</v>
      </c>
      <c r="O370" s="85"/>
      <c r="P370" s="214">
        <f>O370*H370</f>
        <v>0</v>
      </c>
      <c r="Q370" s="214">
        <v>0.1089</v>
      </c>
      <c r="R370" s="214">
        <f>Q370*H370</f>
        <v>0.45738000000000001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139</v>
      </c>
      <c r="AT370" s="216" t="s">
        <v>135</v>
      </c>
      <c r="AU370" s="216" t="s">
        <v>82</v>
      </c>
      <c r="AY370" s="18" t="s">
        <v>133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80</v>
      </c>
      <c r="BK370" s="217">
        <f>ROUND(I370*H370,2)</f>
        <v>0</v>
      </c>
      <c r="BL370" s="18" t="s">
        <v>139</v>
      </c>
      <c r="BM370" s="216" t="s">
        <v>462</v>
      </c>
    </row>
    <row r="371" s="2" customFormat="1">
      <c r="A371" s="39"/>
      <c r="B371" s="40"/>
      <c r="C371" s="41"/>
      <c r="D371" s="230" t="s">
        <v>148</v>
      </c>
      <c r="E371" s="41"/>
      <c r="F371" s="231" t="s">
        <v>463</v>
      </c>
      <c r="G371" s="41"/>
      <c r="H371" s="41"/>
      <c r="I371" s="232"/>
      <c r="J371" s="41"/>
      <c r="K371" s="41"/>
      <c r="L371" s="45"/>
      <c r="M371" s="233"/>
      <c r="N371" s="234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148</v>
      </c>
      <c r="AU371" s="18" t="s">
        <v>82</v>
      </c>
    </row>
    <row r="372" s="2" customFormat="1" ht="21.75" customHeight="1">
      <c r="A372" s="39"/>
      <c r="B372" s="40"/>
      <c r="C372" s="205" t="s">
        <v>464</v>
      </c>
      <c r="D372" s="205" t="s">
        <v>135</v>
      </c>
      <c r="E372" s="206" t="s">
        <v>465</v>
      </c>
      <c r="F372" s="207" t="s">
        <v>466</v>
      </c>
      <c r="G372" s="208" t="s">
        <v>138</v>
      </c>
      <c r="H372" s="209">
        <v>4.2000000000000002</v>
      </c>
      <c r="I372" s="210"/>
      <c r="J372" s="211">
        <f>ROUND(I372*H372,2)</f>
        <v>0</v>
      </c>
      <c r="K372" s="207" t="s">
        <v>146</v>
      </c>
      <c r="L372" s="45"/>
      <c r="M372" s="212" t="s">
        <v>19</v>
      </c>
      <c r="N372" s="213" t="s">
        <v>43</v>
      </c>
      <c r="O372" s="85"/>
      <c r="P372" s="214">
        <f>O372*H372</f>
        <v>0</v>
      </c>
      <c r="Q372" s="214">
        <v>0.0049699999999999996</v>
      </c>
      <c r="R372" s="214">
        <f>Q372*H372</f>
        <v>0.020874</v>
      </c>
      <c r="S372" s="214">
        <v>0</v>
      </c>
      <c r="T372" s="215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16" t="s">
        <v>139</v>
      </c>
      <c r="AT372" s="216" t="s">
        <v>135</v>
      </c>
      <c r="AU372" s="216" t="s">
        <v>82</v>
      </c>
      <c r="AY372" s="18" t="s">
        <v>133</v>
      </c>
      <c r="BE372" s="217">
        <f>IF(N372="základní",J372,0)</f>
        <v>0</v>
      </c>
      <c r="BF372" s="217">
        <f>IF(N372="snížená",J372,0)</f>
        <v>0</v>
      </c>
      <c r="BG372" s="217">
        <f>IF(N372="zákl. přenesená",J372,0)</f>
        <v>0</v>
      </c>
      <c r="BH372" s="217">
        <f>IF(N372="sníž. přenesená",J372,0)</f>
        <v>0</v>
      </c>
      <c r="BI372" s="217">
        <f>IF(N372="nulová",J372,0)</f>
        <v>0</v>
      </c>
      <c r="BJ372" s="18" t="s">
        <v>80</v>
      </c>
      <c r="BK372" s="217">
        <f>ROUND(I372*H372,2)</f>
        <v>0</v>
      </c>
      <c r="BL372" s="18" t="s">
        <v>139</v>
      </c>
      <c r="BM372" s="216" t="s">
        <v>467</v>
      </c>
    </row>
    <row r="373" s="2" customFormat="1">
      <c r="A373" s="39"/>
      <c r="B373" s="40"/>
      <c r="C373" s="41"/>
      <c r="D373" s="230" t="s">
        <v>148</v>
      </c>
      <c r="E373" s="41"/>
      <c r="F373" s="231" t="s">
        <v>468</v>
      </c>
      <c r="G373" s="41"/>
      <c r="H373" s="41"/>
      <c r="I373" s="232"/>
      <c r="J373" s="41"/>
      <c r="K373" s="41"/>
      <c r="L373" s="45"/>
      <c r="M373" s="233"/>
      <c r="N373" s="234"/>
      <c r="O373" s="85"/>
      <c r="P373" s="85"/>
      <c r="Q373" s="85"/>
      <c r="R373" s="85"/>
      <c r="S373" s="85"/>
      <c r="T373" s="86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148</v>
      </c>
      <c r="AU373" s="18" t="s">
        <v>82</v>
      </c>
    </row>
    <row r="374" s="12" customFormat="1" ht="22.8" customHeight="1">
      <c r="A374" s="12"/>
      <c r="B374" s="189"/>
      <c r="C374" s="190"/>
      <c r="D374" s="191" t="s">
        <v>71</v>
      </c>
      <c r="E374" s="203" t="s">
        <v>180</v>
      </c>
      <c r="F374" s="203" t="s">
        <v>469</v>
      </c>
      <c r="G374" s="190"/>
      <c r="H374" s="190"/>
      <c r="I374" s="193"/>
      <c r="J374" s="204">
        <f>BK374</f>
        <v>0</v>
      </c>
      <c r="K374" s="190"/>
      <c r="L374" s="195"/>
      <c r="M374" s="196"/>
      <c r="N374" s="197"/>
      <c r="O374" s="197"/>
      <c r="P374" s="198">
        <f>SUM(P375:P402)</f>
        <v>0</v>
      </c>
      <c r="Q374" s="197"/>
      <c r="R374" s="198">
        <f>SUM(R375:R402)</f>
        <v>675.307592</v>
      </c>
      <c r="S374" s="197"/>
      <c r="T374" s="199">
        <f>SUM(T375:T402)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00" t="s">
        <v>80</v>
      </c>
      <c r="AT374" s="201" t="s">
        <v>71</v>
      </c>
      <c r="AU374" s="201" t="s">
        <v>80</v>
      </c>
      <c r="AY374" s="200" t="s">
        <v>133</v>
      </c>
      <c r="BK374" s="202">
        <f>SUM(BK375:BK402)</f>
        <v>0</v>
      </c>
    </row>
    <row r="375" s="2" customFormat="1" ht="24.15" customHeight="1">
      <c r="A375" s="39"/>
      <c r="B375" s="40"/>
      <c r="C375" s="205" t="s">
        <v>470</v>
      </c>
      <c r="D375" s="205" t="s">
        <v>135</v>
      </c>
      <c r="E375" s="206" t="s">
        <v>471</v>
      </c>
      <c r="F375" s="207" t="s">
        <v>472</v>
      </c>
      <c r="G375" s="208" t="s">
        <v>138</v>
      </c>
      <c r="H375" s="209">
        <v>19.52</v>
      </c>
      <c r="I375" s="210"/>
      <c r="J375" s="211">
        <f>ROUND(I375*H375,2)</f>
        <v>0</v>
      </c>
      <c r="K375" s="207" t="s">
        <v>146</v>
      </c>
      <c r="L375" s="45"/>
      <c r="M375" s="212" t="s">
        <v>19</v>
      </c>
      <c r="N375" s="213" t="s">
        <v>43</v>
      </c>
      <c r="O375" s="85"/>
      <c r="P375" s="214">
        <f>O375*H375</f>
        <v>0</v>
      </c>
      <c r="Q375" s="214">
        <v>0.23000000000000001</v>
      </c>
      <c r="R375" s="214">
        <f>Q375*H375</f>
        <v>4.4896000000000003</v>
      </c>
      <c r="S375" s="214">
        <v>0</v>
      </c>
      <c r="T375" s="215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16" t="s">
        <v>139</v>
      </c>
      <c r="AT375" s="216" t="s">
        <v>135</v>
      </c>
      <c r="AU375" s="216" t="s">
        <v>82</v>
      </c>
      <c r="AY375" s="18" t="s">
        <v>133</v>
      </c>
      <c r="BE375" s="217">
        <f>IF(N375="základní",J375,0)</f>
        <v>0</v>
      </c>
      <c r="BF375" s="217">
        <f>IF(N375="snížená",J375,0)</f>
        <v>0</v>
      </c>
      <c r="BG375" s="217">
        <f>IF(N375="zákl. přenesená",J375,0)</f>
        <v>0</v>
      </c>
      <c r="BH375" s="217">
        <f>IF(N375="sníž. přenesená",J375,0)</f>
        <v>0</v>
      </c>
      <c r="BI375" s="217">
        <f>IF(N375="nulová",J375,0)</f>
        <v>0</v>
      </c>
      <c r="BJ375" s="18" t="s">
        <v>80</v>
      </c>
      <c r="BK375" s="217">
        <f>ROUND(I375*H375,2)</f>
        <v>0</v>
      </c>
      <c r="BL375" s="18" t="s">
        <v>139</v>
      </c>
      <c r="BM375" s="216" t="s">
        <v>473</v>
      </c>
    </row>
    <row r="376" s="2" customFormat="1">
      <c r="A376" s="39"/>
      <c r="B376" s="40"/>
      <c r="C376" s="41"/>
      <c r="D376" s="230" t="s">
        <v>148</v>
      </c>
      <c r="E376" s="41"/>
      <c r="F376" s="231" t="s">
        <v>474</v>
      </c>
      <c r="G376" s="41"/>
      <c r="H376" s="41"/>
      <c r="I376" s="232"/>
      <c r="J376" s="41"/>
      <c r="K376" s="41"/>
      <c r="L376" s="45"/>
      <c r="M376" s="233"/>
      <c r="N376" s="234"/>
      <c r="O376" s="85"/>
      <c r="P376" s="85"/>
      <c r="Q376" s="85"/>
      <c r="R376" s="85"/>
      <c r="S376" s="85"/>
      <c r="T376" s="86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148</v>
      </c>
      <c r="AU376" s="18" t="s">
        <v>82</v>
      </c>
    </row>
    <row r="377" s="13" customFormat="1">
      <c r="A377" s="13"/>
      <c r="B377" s="218"/>
      <c r="C377" s="219"/>
      <c r="D377" s="220" t="s">
        <v>141</v>
      </c>
      <c r="E377" s="221" t="s">
        <v>19</v>
      </c>
      <c r="F377" s="222" t="s">
        <v>475</v>
      </c>
      <c r="G377" s="219"/>
      <c r="H377" s="223">
        <v>1.44</v>
      </c>
      <c r="I377" s="224"/>
      <c r="J377" s="219"/>
      <c r="K377" s="219"/>
      <c r="L377" s="225"/>
      <c r="M377" s="226"/>
      <c r="N377" s="227"/>
      <c r="O377" s="227"/>
      <c r="P377" s="227"/>
      <c r="Q377" s="227"/>
      <c r="R377" s="227"/>
      <c r="S377" s="227"/>
      <c r="T377" s="22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29" t="s">
        <v>141</v>
      </c>
      <c r="AU377" s="229" t="s">
        <v>82</v>
      </c>
      <c r="AV377" s="13" t="s">
        <v>82</v>
      </c>
      <c r="AW377" s="13" t="s">
        <v>33</v>
      </c>
      <c r="AX377" s="13" t="s">
        <v>72</v>
      </c>
      <c r="AY377" s="229" t="s">
        <v>133</v>
      </c>
    </row>
    <row r="378" s="14" customFormat="1">
      <c r="A378" s="14"/>
      <c r="B378" s="235"/>
      <c r="C378" s="236"/>
      <c r="D378" s="220" t="s">
        <v>141</v>
      </c>
      <c r="E378" s="237" t="s">
        <v>19</v>
      </c>
      <c r="F378" s="238" t="s">
        <v>169</v>
      </c>
      <c r="G378" s="236"/>
      <c r="H378" s="237" t="s">
        <v>19</v>
      </c>
      <c r="I378" s="239"/>
      <c r="J378" s="236"/>
      <c r="K378" s="236"/>
      <c r="L378" s="240"/>
      <c r="M378" s="241"/>
      <c r="N378" s="242"/>
      <c r="O378" s="242"/>
      <c r="P378" s="242"/>
      <c r="Q378" s="242"/>
      <c r="R378" s="242"/>
      <c r="S378" s="242"/>
      <c r="T378" s="24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44" t="s">
        <v>141</v>
      </c>
      <c r="AU378" s="244" t="s">
        <v>82</v>
      </c>
      <c r="AV378" s="14" t="s">
        <v>80</v>
      </c>
      <c r="AW378" s="14" t="s">
        <v>33</v>
      </c>
      <c r="AX378" s="14" t="s">
        <v>72</v>
      </c>
      <c r="AY378" s="244" t="s">
        <v>133</v>
      </c>
    </row>
    <row r="379" s="13" customFormat="1">
      <c r="A379" s="13"/>
      <c r="B379" s="218"/>
      <c r="C379" s="219"/>
      <c r="D379" s="220" t="s">
        <v>141</v>
      </c>
      <c r="E379" s="221" t="s">
        <v>19</v>
      </c>
      <c r="F379" s="222" t="s">
        <v>476</v>
      </c>
      <c r="G379" s="219"/>
      <c r="H379" s="223">
        <v>0.64000000000000001</v>
      </c>
      <c r="I379" s="224"/>
      <c r="J379" s="219"/>
      <c r="K379" s="219"/>
      <c r="L379" s="225"/>
      <c r="M379" s="226"/>
      <c r="N379" s="227"/>
      <c r="O379" s="227"/>
      <c r="P379" s="227"/>
      <c r="Q379" s="227"/>
      <c r="R379" s="227"/>
      <c r="S379" s="227"/>
      <c r="T379" s="22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29" t="s">
        <v>141</v>
      </c>
      <c r="AU379" s="229" t="s">
        <v>82</v>
      </c>
      <c r="AV379" s="13" t="s">
        <v>82</v>
      </c>
      <c r="AW379" s="13" t="s">
        <v>33</v>
      </c>
      <c r="AX379" s="13" t="s">
        <v>72</v>
      </c>
      <c r="AY379" s="229" t="s">
        <v>133</v>
      </c>
    </row>
    <row r="380" s="14" customFormat="1">
      <c r="A380" s="14"/>
      <c r="B380" s="235"/>
      <c r="C380" s="236"/>
      <c r="D380" s="220" t="s">
        <v>141</v>
      </c>
      <c r="E380" s="237" t="s">
        <v>19</v>
      </c>
      <c r="F380" s="238" t="s">
        <v>171</v>
      </c>
      <c r="G380" s="236"/>
      <c r="H380" s="237" t="s">
        <v>19</v>
      </c>
      <c r="I380" s="239"/>
      <c r="J380" s="236"/>
      <c r="K380" s="236"/>
      <c r="L380" s="240"/>
      <c r="M380" s="241"/>
      <c r="N380" s="242"/>
      <c r="O380" s="242"/>
      <c r="P380" s="242"/>
      <c r="Q380" s="242"/>
      <c r="R380" s="242"/>
      <c r="S380" s="242"/>
      <c r="T380" s="24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4" t="s">
        <v>141</v>
      </c>
      <c r="AU380" s="244" t="s">
        <v>82</v>
      </c>
      <c r="AV380" s="14" t="s">
        <v>80</v>
      </c>
      <c r="AW380" s="14" t="s">
        <v>33</v>
      </c>
      <c r="AX380" s="14" t="s">
        <v>72</v>
      </c>
      <c r="AY380" s="244" t="s">
        <v>133</v>
      </c>
    </row>
    <row r="381" s="14" customFormat="1">
      <c r="A381" s="14"/>
      <c r="B381" s="235"/>
      <c r="C381" s="236"/>
      <c r="D381" s="220" t="s">
        <v>141</v>
      </c>
      <c r="E381" s="237" t="s">
        <v>19</v>
      </c>
      <c r="F381" s="238" t="s">
        <v>477</v>
      </c>
      <c r="G381" s="236"/>
      <c r="H381" s="237" t="s">
        <v>19</v>
      </c>
      <c r="I381" s="239"/>
      <c r="J381" s="236"/>
      <c r="K381" s="236"/>
      <c r="L381" s="240"/>
      <c r="M381" s="241"/>
      <c r="N381" s="242"/>
      <c r="O381" s="242"/>
      <c r="P381" s="242"/>
      <c r="Q381" s="242"/>
      <c r="R381" s="242"/>
      <c r="S381" s="242"/>
      <c r="T381" s="24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4" t="s">
        <v>141</v>
      </c>
      <c r="AU381" s="244" t="s">
        <v>82</v>
      </c>
      <c r="AV381" s="14" t="s">
        <v>80</v>
      </c>
      <c r="AW381" s="14" t="s">
        <v>33</v>
      </c>
      <c r="AX381" s="14" t="s">
        <v>72</v>
      </c>
      <c r="AY381" s="244" t="s">
        <v>133</v>
      </c>
    </row>
    <row r="382" s="14" customFormat="1">
      <c r="A382" s="14"/>
      <c r="B382" s="235"/>
      <c r="C382" s="236"/>
      <c r="D382" s="220" t="s">
        <v>141</v>
      </c>
      <c r="E382" s="237" t="s">
        <v>19</v>
      </c>
      <c r="F382" s="238" t="s">
        <v>350</v>
      </c>
      <c r="G382" s="236"/>
      <c r="H382" s="237" t="s">
        <v>19</v>
      </c>
      <c r="I382" s="239"/>
      <c r="J382" s="236"/>
      <c r="K382" s="236"/>
      <c r="L382" s="240"/>
      <c r="M382" s="241"/>
      <c r="N382" s="242"/>
      <c r="O382" s="242"/>
      <c r="P382" s="242"/>
      <c r="Q382" s="242"/>
      <c r="R382" s="242"/>
      <c r="S382" s="242"/>
      <c r="T382" s="24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4" t="s">
        <v>141</v>
      </c>
      <c r="AU382" s="244" t="s">
        <v>82</v>
      </c>
      <c r="AV382" s="14" t="s">
        <v>80</v>
      </c>
      <c r="AW382" s="14" t="s">
        <v>33</v>
      </c>
      <c r="AX382" s="14" t="s">
        <v>72</v>
      </c>
      <c r="AY382" s="244" t="s">
        <v>133</v>
      </c>
    </row>
    <row r="383" s="13" customFormat="1">
      <c r="A383" s="13"/>
      <c r="B383" s="218"/>
      <c r="C383" s="219"/>
      <c r="D383" s="220" t="s">
        <v>141</v>
      </c>
      <c r="E383" s="221" t="s">
        <v>19</v>
      </c>
      <c r="F383" s="222" t="s">
        <v>478</v>
      </c>
      <c r="G383" s="219"/>
      <c r="H383" s="223">
        <v>16</v>
      </c>
      <c r="I383" s="224"/>
      <c r="J383" s="219"/>
      <c r="K383" s="219"/>
      <c r="L383" s="225"/>
      <c r="M383" s="226"/>
      <c r="N383" s="227"/>
      <c r="O383" s="227"/>
      <c r="P383" s="227"/>
      <c r="Q383" s="227"/>
      <c r="R383" s="227"/>
      <c r="S383" s="227"/>
      <c r="T383" s="22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29" t="s">
        <v>141</v>
      </c>
      <c r="AU383" s="229" t="s">
        <v>82</v>
      </c>
      <c r="AV383" s="13" t="s">
        <v>82</v>
      </c>
      <c r="AW383" s="13" t="s">
        <v>33</v>
      </c>
      <c r="AX383" s="13" t="s">
        <v>72</v>
      </c>
      <c r="AY383" s="229" t="s">
        <v>133</v>
      </c>
    </row>
    <row r="384" s="14" customFormat="1">
      <c r="A384" s="14"/>
      <c r="B384" s="235"/>
      <c r="C384" s="236"/>
      <c r="D384" s="220" t="s">
        <v>141</v>
      </c>
      <c r="E384" s="237" t="s">
        <v>19</v>
      </c>
      <c r="F384" s="238" t="s">
        <v>352</v>
      </c>
      <c r="G384" s="236"/>
      <c r="H384" s="237" t="s">
        <v>19</v>
      </c>
      <c r="I384" s="239"/>
      <c r="J384" s="236"/>
      <c r="K384" s="236"/>
      <c r="L384" s="240"/>
      <c r="M384" s="241"/>
      <c r="N384" s="242"/>
      <c r="O384" s="242"/>
      <c r="P384" s="242"/>
      <c r="Q384" s="242"/>
      <c r="R384" s="242"/>
      <c r="S384" s="242"/>
      <c r="T384" s="243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44" t="s">
        <v>141</v>
      </c>
      <c r="AU384" s="244" t="s">
        <v>82</v>
      </c>
      <c r="AV384" s="14" t="s">
        <v>80</v>
      </c>
      <c r="AW384" s="14" t="s">
        <v>33</v>
      </c>
      <c r="AX384" s="14" t="s">
        <v>72</v>
      </c>
      <c r="AY384" s="244" t="s">
        <v>133</v>
      </c>
    </row>
    <row r="385" s="13" customFormat="1">
      <c r="A385" s="13"/>
      <c r="B385" s="218"/>
      <c r="C385" s="219"/>
      <c r="D385" s="220" t="s">
        <v>141</v>
      </c>
      <c r="E385" s="221" t="s">
        <v>19</v>
      </c>
      <c r="F385" s="222" t="s">
        <v>479</v>
      </c>
      <c r="G385" s="219"/>
      <c r="H385" s="223">
        <v>1.44</v>
      </c>
      <c r="I385" s="224"/>
      <c r="J385" s="219"/>
      <c r="K385" s="219"/>
      <c r="L385" s="225"/>
      <c r="M385" s="226"/>
      <c r="N385" s="227"/>
      <c r="O385" s="227"/>
      <c r="P385" s="227"/>
      <c r="Q385" s="227"/>
      <c r="R385" s="227"/>
      <c r="S385" s="227"/>
      <c r="T385" s="22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29" t="s">
        <v>141</v>
      </c>
      <c r="AU385" s="229" t="s">
        <v>82</v>
      </c>
      <c r="AV385" s="13" t="s">
        <v>82</v>
      </c>
      <c r="AW385" s="13" t="s">
        <v>33</v>
      </c>
      <c r="AX385" s="13" t="s">
        <v>72</v>
      </c>
      <c r="AY385" s="229" t="s">
        <v>133</v>
      </c>
    </row>
    <row r="386" s="14" customFormat="1">
      <c r="A386" s="14"/>
      <c r="B386" s="235"/>
      <c r="C386" s="236"/>
      <c r="D386" s="220" t="s">
        <v>141</v>
      </c>
      <c r="E386" s="237" t="s">
        <v>19</v>
      </c>
      <c r="F386" s="238" t="s">
        <v>354</v>
      </c>
      <c r="G386" s="236"/>
      <c r="H386" s="237" t="s">
        <v>19</v>
      </c>
      <c r="I386" s="239"/>
      <c r="J386" s="236"/>
      <c r="K386" s="236"/>
      <c r="L386" s="240"/>
      <c r="M386" s="241"/>
      <c r="N386" s="242"/>
      <c r="O386" s="242"/>
      <c r="P386" s="242"/>
      <c r="Q386" s="242"/>
      <c r="R386" s="242"/>
      <c r="S386" s="242"/>
      <c r="T386" s="24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4" t="s">
        <v>141</v>
      </c>
      <c r="AU386" s="244" t="s">
        <v>82</v>
      </c>
      <c r="AV386" s="14" t="s">
        <v>80</v>
      </c>
      <c r="AW386" s="14" t="s">
        <v>33</v>
      </c>
      <c r="AX386" s="14" t="s">
        <v>72</v>
      </c>
      <c r="AY386" s="244" t="s">
        <v>133</v>
      </c>
    </row>
    <row r="387" s="15" customFormat="1">
      <c r="A387" s="15"/>
      <c r="B387" s="245"/>
      <c r="C387" s="246"/>
      <c r="D387" s="220" t="s">
        <v>141</v>
      </c>
      <c r="E387" s="247" t="s">
        <v>19</v>
      </c>
      <c r="F387" s="248" t="s">
        <v>156</v>
      </c>
      <c r="G387" s="246"/>
      <c r="H387" s="249">
        <v>19.52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55" t="s">
        <v>141</v>
      </c>
      <c r="AU387" s="255" t="s">
        <v>82</v>
      </c>
      <c r="AV387" s="15" t="s">
        <v>139</v>
      </c>
      <c r="AW387" s="15" t="s">
        <v>33</v>
      </c>
      <c r="AX387" s="15" t="s">
        <v>80</v>
      </c>
      <c r="AY387" s="255" t="s">
        <v>133</v>
      </c>
    </row>
    <row r="388" s="2" customFormat="1" ht="21.75" customHeight="1">
      <c r="A388" s="39"/>
      <c r="B388" s="40"/>
      <c r="C388" s="205" t="s">
        <v>480</v>
      </c>
      <c r="D388" s="205" t="s">
        <v>135</v>
      </c>
      <c r="E388" s="206" t="s">
        <v>481</v>
      </c>
      <c r="F388" s="207" t="s">
        <v>482</v>
      </c>
      <c r="G388" s="208" t="s">
        <v>138</v>
      </c>
      <c r="H388" s="209">
        <v>7555</v>
      </c>
      <c r="I388" s="210"/>
      <c r="J388" s="211">
        <f>ROUND(I388*H388,2)</f>
        <v>0</v>
      </c>
      <c r="K388" s="207" t="s">
        <v>19</v>
      </c>
      <c r="L388" s="45"/>
      <c r="M388" s="212" t="s">
        <v>19</v>
      </c>
      <c r="N388" s="213" t="s">
        <v>43</v>
      </c>
      <c r="O388" s="85"/>
      <c r="P388" s="214">
        <f>O388*H388</f>
        <v>0</v>
      </c>
      <c r="Q388" s="214">
        <v>0</v>
      </c>
      <c r="R388" s="214">
        <f>Q388*H388</f>
        <v>0</v>
      </c>
      <c r="S388" s="214">
        <v>0</v>
      </c>
      <c r="T388" s="215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6" t="s">
        <v>139</v>
      </c>
      <c r="AT388" s="216" t="s">
        <v>135</v>
      </c>
      <c r="AU388" s="216" t="s">
        <v>82</v>
      </c>
      <c r="AY388" s="18" t="s">
        <v>133</v>
      </c>
      <c r="BE388" s="217">
        <f>IF(N388="základní",J388,0)</f>
        <v>0</v>
      </c>
      <c r="BF388" s="217">
        <f>IF(N388="snížená",J388,0)</f>
        <v>0</v>
      </c>
      <c r="BG388" s="217">
        <f>IF(N388="zákl. přenesená",J388,0)</f>
        <v>0</v>
      </c>
      <c r="BH388" s="217">
        <f>IF(N388="sníž. přenesená",J388,0)</f>
        <v>0</v>
      </c>
      <c r="BI388" s="217">
        <f>IF(N388="nulová",J388,0)</f>
        <v>0</v>
      </c>
      <c r="BJ388" s="18" t="s">
        <v>80</v>
      </c>
      <c r="BK388" s="217">
        <f>ROUND(I388*H388,2)</f>
        <v>0</v>
      </c>
      <c r="BL388" s="18" t="s">
        <v>139</v>
      </c>
      <c r="BM388" s="216" t="s">
        <v>483</v>
      </c>
    </row>
    <row r="389" s="2" customFormat="1" ht="24.15" customHeight="1">
      <c r="A389" s="39"/>
      <c r="B389" s="40"/>
      <c r="C389" s="205" t="s">
        <v>484</v>
      </c>
      <c r="D389" s="205" t="s">
        <v>135</v>
      </c>
      <c r="E389" s="206" t="s">
        <v>485</v>
      </c>
      <c r="F389" s="207" t="s">
        <v>486</v>
      </c>
      <c r="G389" s="208" t="s">
        <v>138</v>
      </c>
      <c r="H389" s="209">
        <v>879</v>
      </c>
      <c r="I389" s="210"/>
      <c r="J389" s="211">
        <f>ROUND(I389*H389,2)</f>
        <v>0</v>
      </c>
      <c r="K389" s="207" t="s">
        <v>146</v>
      </c>
      <c r="L389" s="45"/>
      <c r="M389" s="212" t="s">
        <v>19</v>
      </c>
      <c r="N389" s="213" t="s">
        <v>43</v>
      </c>
      <c r="O389" s="85"/>
      <c r="P389" s="214">
        <f>O389*H389</f>
        <v>0</v>
      </c>
      <c r="Q389" s="214">
        <v>0.31052999999999997</v>
      </c>
      <c r="R389" s="214">
        <f>Q389*H389</f>
        <v>272.95587</v>
      </c>
      <c r="S389" s="214">
        <v>0</v>
      </c>
      <c r="T389" s="215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6" t="s">
        <v>139</v>
      </c>
      <c r="AT389" s="216" t="s">
        <v>135</v>
      </c>
      <c r="AU389" s="216" t="s">
        <v>82</v>
      </c>
      <c r="AY389" s="18" t="s">
        <v>133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18" t="s">
        <v>80</v>
      </c>
      <c r="BK389" s="217">
        <f>ROUND(I389*H389,2)</f>
        <v>0</v>
      </c>
      <c r="BL389" s="18" t="s">
        <v>139</v>
      </c>
      <c r="BM389" s="216" t="s">
        <v>487</v>
      </c>
    </row>
    <row r="390" s="2" customFormat="1">
      <c r="A390" s="39"/>
      <c r="B390" s="40"/>
      <c r="C390" s="41"/>
      <c r="D390" s="230" t="s">
        <v>148</v>
      </c>
      <c r="E390" s="41"/>
      <c r="F390" s="231" t="s">
        <v>488</v>
      </c>
      <c r="G390" s="41"/>
      <c r="H390" s="41"/>
      <c r="I390" s="232"/>
      <c r="J390" s="41"/>
      <c r="K390" s="41"/>
      <c r="L390" s="45"/>
      <c r="M390" s="233"/>
      <c r="N390" s="234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148</v>
      </c>
      <c r="AU390" s="18" t="s">
        <v>82</v>
      </c>
    </row>
    <row r="391" s="2" customFormat="1" ht="21.75" customHeight="1">
      <c r="A391" s="39"/>
      <c r="B391" s="40"/>
      <c r="C391" s="205" t="s">
        <v>489</v>
      </c>
      <c r="D391" s="205" t="s">
        <v>135</v>
      </c>
      <c r="E391" s="206" t="s">
        <v>490</v>
      </c>
      <c r="F391" s="207" t="s">
        <v>491</v>
      </c>
      <c r="G391" s="208" t="s">
        <v>138</v>
      </c>
      <c r="H391" s="209">
        <v>879</v>
      </c>
      <c r="I391" s="210"/>
      <c r="J391" s="211">
        <f>ROUND(I391*H391,2)</f>
        <v>0</v>
      </c>
      <c r="K391" s="207" t="s">
        <v>146</v>
      </c>
      <c r="L391" s="45"/>
      <c r="M391" s="212" t="s">
        <v>19</v>
      </c>
      <c r="N391" s="213" t="s">
        <v>43</v>
      </c>
      <c r="O391" s="85"/>
      <c r="P391" s="214">
        <f>O391*H391</f>
        <v>0</v>
      </c>
      <c r="Q391" s="214">
        <v>0.23000000000000001</v>
      </c>
      <c r="R391" s="214">
        <f>Q391*H391</f>
        <v>202.17000000000002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139</v>
      </c>
      <c r="AT391" s="216" t="s">
        <v>135</v>
      </c>
      <c r="AU391" s="216" t="s">
        <v>82</v>
      </c>
      <c r="AY391" s="18" t="s">
        <v>133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80</v>
      </c>
      <c r="BK391" s="217">
        <f>ROUND(I391*H391,2)</f>
        <v>0</v>
      </c>
      <c r="BL391" s="18" t="s">
        <v>139</v>
      </c>
      <c r="BM391" s="216" t="s">
        <v>492</v>
      </c>
    </row>
    <row r="392" s="2" customFormat="1">
      <c r="A392" s="39"/>
      <c r="B392" s="40"/>
      <c r="C392" s="41"/>
      <c r="D392" s="230" t="s">
        <v>148</v>
      </c>
      <c r="E392" s="41"/>
      <c r="F392" s="231" t="s">
        <v>493</v>
      </c>
      <c r="G392" s="41"/>
      <c r="H392" s="41"/>
      <c r="I392" s="232"/>
      <c r="J392" s="41"/>
      <c r="K392" s="41"/>
      <c r="L392" s="45"/>
      <c r="M392" s="233"/>
      <c r="N392" s="234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148</v>
      </c>
      <c r="AU392" s="18" t="s">
        <v>82</v>
      </c>
    </row>
    <row r="393" s="2" customFormat="1" ht="33" customHeight="1">
      <c r="A393" s="39"/>
      <c r="B393" s="40"/>
      <c r="C393" s="205" t="s">
        <v>494</v>
      </c>
      <c r="D393" s="205" t="s">
        <v>135</v>
      </c>
      <c r="E393" s="206" t="s">
        <v>495</v>
      </c>
      <c r="F393" s="207" t="s">
        <v>496</v>
      </c>
      <c r="G393" s="208" t="s">
        <v>138</v>
      </c>
      <c r="H393" s="209">
        <v>19</v>
      </c>
      <c r="I393" s="210"/>
      <c r="J393" s="211">
        <f>ROUND(I393*H393,2)</f>
        <v>0</v>
      </c>
      <c r="K393" s="207" t="s">
        <v>146</v>
      </c>
      <c r="L393" s="45"/>
      <c r="M393" s="212" t="s">
        <v>19</v>
      </c>
      <c r="N393" s="213" t="s">
        <v>43</v>
      </c>
      <c r="O393" s="85"/>
      <c r="P393" s="214">
        <f>O393*H393</f>
        <v>0</v>
      </c>
      <c r="Q393" s="214">
        <v>0.040000000000000001</v>
      </c>
      <c r="R393" s="214">
        <f>Q393*H393</f>
        <v>0.76000000000000001</v>
      </c>
      <c r="S393" s="214">
        <v>0</v>
      </c>
      <c r="T393" s="215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16" t="s">
        <v>139</v>
      </c>
      <c r="AT393" s="216" t="s">
        <v>135</v>
      </c>
      <c r="AU393" s="216" t="s">
        <v>82</v>
      </c>
      <c r="AY393" s="18" t="s">
        <v>133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18" t="s">
        <v>80</v>
      </c>
      <c r="BK393" s="217">
        <f>ROUND(I393*H393,2)</f>
        <v>0</v>
      </c>
      <c r="BL393" s="18" t="s">
        <v>139</v>
      </c>
      <c r="BM393" s="216" t="s">
        <v>497</v>
      </c>
    </row>
    <row r="394" s="2" customFormat="1">
      <c r="A394" s="39"/>
      <c r="B394" s="40"/>
      <c r="C394" s="41"/>
      <c r="D394" s="230" t="s">
        <v>148</v>
      </c>
      <c r="E394" s="41"/>
      <c r="F394" s="231" t="s">
        <v>498</v>
      </c>
      <c r="G394" s="41"/>
      <c r="H394" s="41"/>
      <c r="I394" s="232"/>
      <c r="J394" s="41"/>
      <c r="K394" s="41"/>
      <c r="L394" s="45"/>
      <c r="M394" s="233"/>
      <c r="N394" s="234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148</v>
      </c>
      <c r="AU394" s="18" t="s">
        <v>82</v>
      </c>
    </row>
    <row r="395" s="13" customFormat="1">
      <c r="A395" s="13"/>
      <c r="B395" s="218"/>
      <c r="C395" s="219"/>
      <c r="D395" s="220" t="s">
        <v>141</v>
      </c>
      <c r="E395" s="221" t="s">
        <v>19</v>
      </c>
      <c r="F395" s="222" t="s">
        <v>285</v>
      </c>
      <c r="G395" s="219"/>
      <c r="H395" s="223">
        <v>19</v>
      </c>
      <c r="I395" s="224"/>
      <c r="J395" s="219"/>
      <c r="K395" s="219"/>
      <c r="L395" s="225"/>
      <c r="M395" s="226"/>
      <c r="N395" s="227"/>
      <c r="O395" s="227"/>
      <c r="P395" s="227"/>
      <c r="Q395" s="227"/>
      <c r="R395" s="227"/>
      <c r="S395" s="227"/>
      <c r="T395" s="22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29" t="s">
        <v>141</v>
      </c>
      <c r="AU395" s="229" t="s">
        <v>82</v>
      </c>
      <c r="AV395" s="13" t="s">
        <v>82</v>
      </c>
      <c r="AW395" s="13" t="s">
        <v>33</v>
      </c>
      <c r="AX395" s="13" t="s">
        <v>80</v>
      </c>
      <c r="AY395" s="229" t="s">
        <v>133</v>
      </c>
    </row>
    <row r="396" s="14" customFormat="1">
      <c r="A396" s="14"/>
      <c r="B396" s="235"/>
      <c r="C396" s="236"/>
      <c r="D396" s="220" t="s">
        <v>141</v>
      </c>
      <c r="E396" s="237" t="s">
        <v>19</v>
      </c>
      <c r="F396" s="238" t="s">
        <v>499</v>
      </c>
      <c r="G396" s="236"/>
      <c r="H396" s="237" t="s">
        <v>19</v>
      </c>
      <c r="I396" s="239"/>
      <c r="J396" s="236"/>
      <c r="K396" s="236"/>
      <c r="L396" s="240"/>
      <c r="M396" s="241"/>
      <c r="N396" s="242"/>
      <c r="O396" s="242"/>
      <c r="P396" s="242"/>
      <c r="Q396" s="242"/>
      <c r="R396" s="242"/>
      <c r="S396" s="242"/>
      <c r="T396" s="24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4" t="s">
        <v>141</v>
      </c>
      <c r="AU396" s="244" t="s">
        <v>82</v>
      </c>
      <c r="AV396" s="14" t="s">
        <v>80</v>
      </c>
      <c r="AW396" s="14" t="s">
        <v>33</v>
      </c>
      <c r="AX396" s="14" t="s">
        <v>72</v>
      </c>
      <c r="AY396" s="244" t="s">
        <v>133</v>
      </c>
    </row>
    <row r="397" s="2" customFormat="1" ht="16.5" customHeight="1">
      <c r="A397" s="39"/>
      <c r="B397" s="40"/>
      <c r="C397" s="268" t="s">
        <v>500</v>
      </c>
      <c r="D397" s="268" t="s">
        <v>252</v>
      </c>
      <c r="E397" s="269" t="s">
        <v>501</v>
      </c>
      <c r="F397" s="270" t="s">
        <v>502</v>
      </c>
      <c r="G397" s="271" t="s">
        <v>138</v>
      </c>
      <c r="H397" s="272">
        <v>19.190000000000001</v>
      </c>
      <c r="I397" s="273"/>
      <c r="J397" s="274">
        <f>ROUND(I397*H397,2)</f>
        <v>0</v>
      </c>
      <c r="K397" s="270" t="s">
        <v>146</v>
      </c>
      <c r="L397" s="275"/>
      <c r="M397" s="276" t="s">
        <v>19</v>
      </c>
      <c r="N397" s="277" t="s">
        <v>43</v>
      </c>
      <c r="O397" s="85"/>
      <c r="P397" s="214">
        <f>O397*H397</f>
        <v>0</v>
      </c>
      <c r="Q397" s="214">
        <v>0.010800000000000001</v>
      </c>
      <c r="R397" s="214">
        <f>Q397*H397</f>
        <v>0.20725200000000002</v>
      </c>
      <c r="S397" s="214">
        <v>0</v>
      </c>
      <c r="T397" s="215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6" t="s">
        <v>202</v>
      </c>
      <c r="AT397" s="216" t="s">
        <v>252</v>
      </c>
      <c r="AU397" s="216" t="s">
        <v>82</v>
      </c>
      <c r="AY397" s="18" t="s">
        <v>133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18" t="s">
        <v>80</v>
      </c>
      <c r="BK397" s="217">
        <f>ROUND(I397*H397,2)</f>
        <v>0</v>
      </c>
      <c r="BL397" s="18" t="s">
        <v>139</v>
      </c>
      <c r="BM397" s="216" t="s">
        <v>503</v>
      </c>
    </row>
    <row r="398" s="13" customFormat="1">
      <c r="A398" s="13"/>
      <c r="B398" s="218"/>
      <c r="C398" s="219"/>
      <c r="D398" s="220" t="s">
        <v>141</v>
      </c>
      <c r="E398" s="221" t="s">
        <v>19</v>
      </c>
      <c r="F398" s="222" t="s">
        <v>504</v>
      </c>
      <c r="G398" s="219"/>
      <c r="H398" s="223">
        <v>19.190000000000001</v>
      </c>
      <c r="I398" s="224"/>
      <c r="J398" s="219"/>
      <c r="K398" s="219"/>
      <c r="L398" s="225"/>
      <c r="M398" s="226"/>
      <c r="N398" s="227"/>
      <c r="O398" s="227"/>
      <c r="P398" s="227"/>
      <c r="Q398" s="227"/>
      <c r="R398" s="227"/>
      <c r="S398" s="227"/>
      <c r="T398" s="22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29" t="s">
        <v>141</v>
      </c>
      <c r="AU398" s="229" t="s">
        <v>82</v>
      </c>
      <c r="AV398" s="13" t="s">
        <v>82</v>
      </c>
      <c r="AW398" s="13" t="s">
        <v>33</v>
      </c>
      <c r="AX398" s="13" t="s">
        <v>80</v>
      </c>
      <c r="AY398" s="229" t="s">
        <v>133</v>
      </c>
    </row>
    <row r="399" s="2" customFormat="1" ht="37.8" customHeight="1">
      <c r="A399" s="39"/>
      <c r="B399" s="40"/>
      <c r="C399" s="205" t="s">
        <v>505</v>
      </c>
      <c r="D399" s="205" t="s">
        <v>135</v>
      </c>
      <c r="E399" s="206" t="s">
        <v>506</v>
      </c>
      <c r="F399" s="207" t="s">
        <v>507</v>
      </c>
      <c r="G399" s="208" t="s">
        <v>138</v>
      </c>
      <c r="H399" s="209">
        <v>879</v>
      </c>
      <c r="I399" s="210"/>
      <c r="J399" s="211">
        <f>ROUND(I399*H399,2)</f>
        <v>0</v>
      </c>
      <c r="K399" s="207" t="s">
        <v>146</v>
      </c>
      <c r="L399" s="45"/>
      <c r="M399" s="212" t="s">
        <v>19</v>
      </c>
      <c r="N399" s="213" t="s">
        <v>43</v>
      </c>
      <c r="O399" s="85"/>
      <c r="P399" s="214">
        <f>O399*H399</f>
        <v>0</v>
      </c>
      <c r="Q399" s="214">
        <v>0.089219999999999994</v>
      </c>
      <c r="R399" s="214">
        <f>Q399*H399</f>
        <v>78.424379999999999</v>
      </c>
      <c r="S399" s="214">
        <v>0</v>
      </c>
      <c r="T399" s="215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6" t="s">
        <v>139</v>
      </c>
      <c r="AT399" s="216" t="s">
        <v>135</v>
      </c>
      <c r="AU399" s="216" t="s">
        <v>82</v>
      </c>
      <c r="AY399" s="18" t="s">
        <v>133</v>
      </c>
      <c r="BE399" s="217">
        <f>IF(N399="základní",J399,0)</f>
        <v>0</v>
      </c>
      <c r="BF399" s="217">
        <f>IF(N399="snížená",J399,0)</f>
        <v>0</v>
      </c>
      <c r="BG399" s="217">
        <f>IF(N399="zákl. přenesená",J399,0)</f>
        <v>0</v>
      </c>
      <c r="BH399" s="217">
        <f>IF(N399="sníž. přenesená",J399,0)</f>
        <v>0</v>
      </c>
      <c r="BI399" s="217">
        <f>IF(N399="nulová",J399,0)</f>
        <v>0</v>
      </c>
      <c r="BJ399" s="18" t="s">
        <v>80</v>
      </c>
      <c r="BK399" s="217">
        <f>ROUND(I399*H399,2)</f>
        <v>0</v>
      </c>
      <c r="BL399" s="18" t="s">
        <v>139</v>
      </c>
      <c r="BM399" s="216" t="s">
        <v>508</v>
      </c>
    </row>
    <row r="400" s="2" customFormat="1">
      <c r="A400" s="39"/>
      <c r="B400" s="40"/>
      <c r="C400" s="41"/>
      <c r="D400" s="230" t="s">
        <v>148</v>
      </c>
      <c r="E400" s="41"/>
      <c r="F400" s="231" t="s">
        <v>509</v>
      </c>
      <c r="G400" s="41"/>
      <c r="H400" s="41"/>
      <c r="I400" s="232"/>
      <c r="J400" s="41"/>
      <c r="K400" s="41"/>
      <c r="L400" s="45"/>
      <c r="M400" s="233"/>
      <c r="N400" s="234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148</v>
      </c>
      <c r="AU400" s="18" t="s">
        <v>82</v>
      </c>
    </row>
    <row r="401" s="2" customFormat="1" ht="16.5" customHeight="1">
      <c r="A401" s="39"/>
      <c r="B401" s="40"/>
      <c r="C401" s="268" t="s">
        <v>510</v>
      </c>
      <c r="D401" s="268" t="s">
        <v>252</v>
      </c>
      <c r="E401" s="269" t="s">
        <v>511</v>
      </c>
      <c r="F401" s="270" t="s">
        <v>512</v>
      </c>
      <c r="G401" s="271" t="s">
        <v>138</v>
      </c>
      <c r="H401" s="272">
        <v>887.78999999999996</v>
      </c>
      <c r="I401" s="273"/>
      <c r="J401" s="274">
        <f>ROUND(I401*H401,2)</f>
        <v>0</v>
      </c>
      <c r="K401" s="270" t="s">
        <v>146</v>
      </c>
      <c r="L401" s="275"/>
      <c r="M401" s="276" t="s">
        <v>19</v>
      </c>
      <c r="N401" s="277" t="s">
        <v>43</v>
      </c>
      <c r="O401" s="85"/>
      <c r="P401" s="214">
        <f>O401*H401</f>
        <v>0</v>
      </c>
      <c r="Q401" s="214">
        <v>0.13100000000000001</v>
      </c>
      <c r="R401" s="214">
        <f>Q401*H401</f>
        <v>116.30049</v>
      </c>
      <c r="S401" s="214">
        <v>0</v>
      </c>
      <c r="T401" s="215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6" t="s">
        <v>202</v>
      </c>
      <c r="AT401" s="216" t="s">
        <v>252</v>
      </c>
      <c r="AU401" s="216" t="s">
        <v>82</v>
      </c>
      <c r="AY401" s="18" t="s">
        <v>133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18" t="s">
        <v>80</v>
      </c>
      <c r="BK401" s="217">
        <f>ROUND(I401*H401,2)</f>
        <v>0</v>
      </c>
      <c r="BL401" s="18" t="s">
        <v>139</v>
      </c>
      <c r="BM401" s="216" t="s">
        <v>513</v>
      </c>
    </row>
    <row r="402" s="13" customFormat="1">
      <c r="A402" s="13"/>
      <c r="B402" s="218"/>
      <c r="C402" s="219"/>
      <c r="D402" s="220" t="s">
        <v>141</v>
      </c>
      <c r="E402" s="221" t="s">
        <v>19</v>
      </c>
      <c r="F402" s="222" t="s">
        <v>514</v>
      </c>
      <c r="G402" s="219"/>
      <c r="H402" s="223">
        <v>887.78999999999996</v>
      </c>
      <c r="I402" s="224"/>
      <c r="J402" s="219"/>
      <c r="K402" s="219"/>
      <c r="L402" s="225"/>
      <c r="M402" s="226"/>
      <c r="N402" s="227"/>
      <c r="O402" s="227"/>
      <c r="P402" s="227"/>
      <c r="Q402" s="227"/>
      <c r="R402" s="227"/>
      <c r="S402" s="227"/>
      <c r="T402" s="22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29" t="s">
        <v>141</v>
      </c>
      <c r="AU402" s="229" t="s">
        <v>82</v>
      </c>
      <c r="AV402" s="13" t="s">
        <v>82</v>
      </c>
      <c r="AW402" s="13" t="s">
        <v>33</v>
      </c>
      <c r="AX402" s="13" t="s">
        <v>80</v>
      </c>
      <c r="AY402" s="229" t="s">
        <v>133</v>
      </c>
    </row>
    <row r="403" s="12" customFormat="1" ht="22.8" customHeight="1">
      <c r="A403" s="12"/>
      <c r="B403" s="189"/>
      <c r="C403" s="190"/>
      <c r="D403" s="191" t="s">
        <v>71</v>
      </c>
      <c r="E403" s="203" t="s">
        <v>202</v>
      </c>
      <c r="F403" s="203" t="s">
        <v>515</v>
      </c>
      <c r="G403" s="190"/>
      <c r="H403" s="190"/>
      <c r="I403" s="193"/>
      <c r="J403" s="204">
        <f>BK403</f>
        <v>0</v>
      </c>
      <c r="K403" s="190"/>
      <c r="L403" s="195"/>
      <c r="M403" s="196"/>
      <c r="N403" s="197"/>
      <c r="O403" s="197"/>
      <c r="P403" s="198">
        <f>SUM(P404:P424)</f>
        <v>0</v>
      </c>
      <c r="Q403" s="197"/>
      <c r="R403" s="198">
        <f>SUM(R404:R424)</f>
        <v>2.1542908499999998</v>
      </c>
      <c r="S403" s="197"/>
      <c r="T403" s="199">
        <f>SUM(T404:T424)</f>
        <v>0</v>
      </c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R403" s="200" t="s">
        <v>80</v>
      </c>
      <c r="AT403" s="201" t="s">
        <v>71</v>
      </c>
      <c r="AU403" s="201" t="s">
        <v>80</v>
      </c>
      <c r="AY403" s="200" t="s">
        <v>133</v>
      </c>
      <c r="BK403" s="202">
        <f>SUM(BK404:BK424)</f>
        <v>0</v>
      </c>
    </row>
    <row r="404" s="2" customFormat="1" ht="24.15" customHeight="1">
      <c r="A404" s="39"/>
      <c r="B404" s="40"/>
      <c r="C404" s="205" t="s">
        <v>516</v>
      </c>
      <c r="D404" s="205" t="s">
        <v>135</v>
      </c>
      <c r="E404" s="206" t="s">
        <v>517</v>
      </c>
      <c r="F404" s="207" t="s">
        <v>518</v>
      </c>
      <c r="G404" s="208" t="s">
        <v>343</v>
      </c>
      <c r="H404" s="209">
        <v>19</v>
      </c>
      <c r="I404" s="210"/>
      <c r="J404" s="211">
        <f>ROUND(I404*H404,2)</f>
        <v>0</v>
      </c>
      <c r="K404" s="207" t="s">
        <v>146</v>
      </c>
      <c r="L404" s="45"/>
      <c r="M404" s="212" t="s">
        <v>19</v>
      </c>
      <c r="N404" s="213" t="s">
        <v>43</v>
      </c>
      <c r="O404" s="85"/>
      <c r="P404" s="214">
        <f>O404*H404</f>
        <v>0</v>
      </c>
      <c r="Q404" s="214">
        <v>1.0000000000000001E-05</v>
      </c>
      <c r="R404" s="214">
        <f>Q404*H404</f>
        <v>0.00019000000000000001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139</v>
      </c>
      <c r="AT404" s="216" t="s">
        <v>135</v>
      </c>
      <c r="AU404" s="216" t="s">
        <v>82</v>
      </c>
      <c r="AY404" s="18" t="s">
        <v>133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80</v>
      </c>
      <c r="BK404" s="217">
        <f>ROUND(I404*H404,2)</f>
        <v>0</v>
      </c>
      <c r="BL404" s="18" t="s">
        <v>139</v>
      </c>
      <c r="BM404" s="216" t="s">
        <v>519</v>
      </c>
    </row>
    <row r="405" s="2" customFormat="1">
      <c r="A405" s="39"/>
      <c r="B405" s="40"/>
      <c r="C405" s="41"/>
      <c r="D405" s="230" t="s">
        <v>148</v>
      </c>
      <c r="E405" s="41"/>
      <c r="F405" s="231" t="s">
        <v>520</v>
      </c>
      <c r="G405" s="41"/>
      <c r="H405" s="41"/>
      <c r="I405" s="232"/>
      <c r="J405" s="41"/>
      <c r="K405" s="41"/>
      <c r="L405" s="45"/>
      <c r="M405" s="233"/>
      <c r="N405" s="234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148</v>
      </c>
      <c r="AU405" s="18" t="s">
        <v>82</v>
      </c>
    </row>
    <row r="406" s="2" customFormat="1" ht="16.5" customHeight="1">
      <c r="A406" s="39"/>
      <c r="B406" s="40"/>
      <c r="C406" s="268" t="s">
        <v>521</v>
      </c>
      <c r="D406" s="268" t="s">
        <v>252</v>
      </c>
      <c r="E406" s="269" t="s">
        <v>522</v>
      </c>
      <c r="F406" s="270" t="s">
        <v>523</v>
      </c>
      <c r="G406" s="271" t="s">
        <v>343</v>
      </c>
      <c r="H406" s="272">
        <v>19.57</v>
      </c>
      <c r="I406" s="273"/>
      <c r="J406" s="274">
        <f>ROUND(I406*H406,2)</f>
        <v>0</v>
      </c>
      <c r="K406" s="270" t="s">
        <v>146</v>
      </c>
      <c r="L406" s="275"/>
      <c r="M406" s="276" t="s">
        <v>19</v>
      </c>
      <c r="N406" s="277" t="s">
        <v>43</v>
      </c>
      <c r="O406" s="85"/>
      <c r="P406" s="214">
        <f>O406*H406</f>
        <v>0</v>
      </c>
      <c r="Q406" s="214">
        <v>0.0015399999999999999</v>
      </c>
      <c r="R406" s="214">
        <f>Q406*H406</f>
        <v>0.030137799999999999</v>
      </c>
      <c r="S406" s="214">
        <v>0</v>
      </c>
      <c r="T406" s="215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16" t="s">
        <v>202</v>
      </c>
      <c r="AT406" s="216" t="s">
        <v>252</v>
      </c>
      <c r="AU406" s="216" t="s">
        <v>82</v>
      </c>
      <c r="AY406" s="18" t="s">
        <v>133</v>
      </c>
      <c r="BE406" s="217">
        <f>IF(N406="základní",J406,0)</f>
        <v>0</v>
      </c>
      <c r="BF406" s="217">
        <f>IF(N406="snížená",J406,0)</f>
        <v>0</v>
      </c>
      <c r="BG406" s="217">
        <f>IF(N406="zákl. přenesená",J406,0)</f>
        <v>0</v>
      </c>
      <c r="BH406" s="217">
        <f>IF(N406="sníž. přenesená",J406,0)</f>
        <v>0</v>
      </c>
      <c r="BI406" s="217">
        <f>IF(N406="nulová",J406,0)</f>
        <v>0</v>
      </c>
      <c r="BJ406" s="18" t="s">
        <v>80</v>
      </c>
      <c r="BK406" s="217">
        <f>ROUND(I406*H406,2)</f>
        <v>0</v>
      </c>
      <c r="BL406" s="18" t="s">
        <v>139</v>
      </c>
      <c r="BM406" s="216" t="s">
        <v>524</v>
      </c>
    </row>
    <row r="407" s="13" customFormat="1">
      <c r="A407" s="13"/>
      <c r="B407" s="218"/>
      <c r="C407" s="219"/>
      <c r="D407" s="220" t="s">
        <v>141</v>
      </c>
      <c r="E407" s="221" t="s">
        <v>19</v>
      </c>
      <c r="F407" s="222" t="s">
        <v>525</v>
      </c>
      <c r="G407" s="219"/>
      <c r="H407" s="223">
        <v>19.57</v>
      </c>
      <c r="I407" s="224"/>
      <c r="J407" s="219"/>
      <c r="K407" s="219"/>
      <c r="L407" s="225"/>
      <c r="M407" s="226"/>
      <c r="N407" s="227"/>
      <c r="O407" s="227"/>
      <c r="P407" s="227"/>
      <c r="Q407" s="227"/>
      <c r="R407" s="227"/>
      <c r="S407" s="227"/>
      <c r="T407" s="22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29" t="s">
        <v>141</v>
      </c>
      <c r="AU407" s="229" t="s">
        <v>82</v>
      </c>
      <c r="AV407" s="13" t="s">
        <v>82</v>
      </c>
      <c r="AW407" s="13" t="s">
        <v>33</v>
      </c>
      <c r="AX407" s="13" t="s">
        <v>80</v>
      </c>
      <c r="AY407" s="229" t="s">
        <v>133</v>
      </c>
    </row>
    <row r="408" s="2" customFormat="1" ht="24.15" customHeight="1">
      <c r="A408" s="39"/>
      <c r="B408" s="40"/>
      <c r="C408" s="205" t="s">
        <v>526</v>
      </c>
      <c r="D408" s="205" t="s">
        <v>135</v>
      </c>
      <c r="E408" s="206" t="s">
        <v>527</v>
      </c>
      <c r="F408" s="207" t="s">
        <v>528</v>
      </c>
      <c r="G408" s="208" t="s">
        <v>343</v>
      </c>
      <c r="H408" s="209">
        <v>361.5</v>
      </c>
      <c r="I408" s="210"/>
      <c r="J408" s="211">
        <f>ROUND(I408*H408,2)</f>
        <v>0</v>
      </c>
      <c r="K408" s="207" t="s">
        <v>146</v>
      </c>
      <c r="L408" s="45"/>
      <c r="M408" s="212" t="s">
        <v>19</v>
      </c>
      <c r="N408" s="213" t="s">
        <v>43</v>
      </c>
      <c r="O408" s="85"/>
      <c r="P408" s="214">
        <f>O408*H408</f>
        <v>0</v>
      </c>
      <c r="Q408" s="214">
        <v>1.0000000000000001E-05</v>
      </c>
      <c r="R408" s="214">
        <f>Q408*H408</f>
        <v>0.0036150000000000002</v>
      </c>
      <c r="S408" s="214">
        <v>0</v>
      </c>
      <c r="T408" s="215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16" t="s">
        <v>139</v>
      </c>
      <c r="AT408" s="216" t="s">
        <v>135</v>
      </c>
      <c r="AU408" s="216" t="s">
        <v>82</v>
      </c>
      <c r="AY408" s="18" t="s">
        <v>133</v>
      </c>
      <c r="BE408" s="217">
        <f>IF(N408="základní",J408,0)</f>
        <v>0</v>
      </c>
      <c r="BF408" s="217">
        <f>IF(N408="snížená",J408,0)</f>
        <v>0</v>
      </c>
      <c r="BG408" s="217">
        <f>IF(N408="zákl. přenesená",J408,0)</f>
        <v>0</v>
      </c>
      <c r="BH408" s="217">
        <f>IF(N408="sníž. přenesená",J408,0)</f>
        <v>0</v>
      </c>
      <c r="BI408" s="217">
        <f>IF(N408="nulová",J408,0)</f>
        <v>0</v>
      </c>
      <c r="BJ408" s="18" t="s">
        <v>80</v>
      </c>
      <c r="BK408" s="217">
        <f>ROUND(I408*H408,2)</f>
        <v>0</v>
      </c>
      <c r="BL408" s="18" t="s">
        <v>139</v>
      </c>
      <c r="BM408" s="216" t="s">
        <v>529</v>
      </c>
    </row>
    <row r="409" s="2" customFormat="1">
      <c r="A409" s="39"/>
      <c r="B409" s="40"/>
      <c r="C409" s="41"/>
      <c r="D409" s="230" t="s">
        <v>148</v>
      </c>
      <c r="E409" s="41"/>
      <c r="F409" s="231" t="s">
        <v>530</v>
      </c>
      <c r="G409" s="41"/>
      <c r="H409" s="41"/>
      <c r="I409" s="232"/>
      <c r="J409" s="41"/>
      <c r="K409" s="41"/>
      <c r="L409" s="45"/>
      <c r="M409" s="233"/>
      <c r="N409" s="234"/>
      <c r="O409" s="85"/>
      <c r="P409" s="85"/>
      <c r="Q409" s="85"/>
      <c r="R409" s="85"/>
      <c r="S409" s="85"/>
      <c r="T409" s="86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148</v>
      </c>
      <c r="AU409" s="18" t="s">
        <v>82</v>
      </c>
    </row>
    <row r="410" s="2" customFormat="1" ht="16.5" customHeight="1">
      <c r="A410" s="39"/>
      <c r="B410" s="40"/>
      <c r="C410" s="268" t="s">
        <v>531</v>
      </c>
      <c r="D410" s="268" t="s">
        <v>252</v>
      </c>
      <c r="E410" s="269" t="s">
        <v>532</v>
      </c>
      <c r="F410" s="270" t="s">
        <v>533</v>
      </c>
      <c r="G410" s="271" t="s">
        <v>343</v>
      </c>
      <c r="H410" s="272">
        <v>372.34500000000003</v>
      </c>
      <c r="I410" s="273"/>
      <c r="J410" s="274">
        <f>ROUND(I410*H410,2)</f>
        <v>0</v>
      </c>
      <c r="K410" s="270" t="s">
        <v>146</v>
      </c>
      <c r="L410" s="275"/>
      <c r="M410" s="276" t="s">
        <v>19</v>
      </c>
      <c r="N410" s="277" t="s">
        <v>43</v>
      </c>
      <c r="O410" s="85"/>
      <c r="P410" s="214">
        <f>O410*H410</f>
        <v>0</v>
      </c>
      <c r="Q410" s="214">
        <v>0.0046899999999999997</v>
      </c>
      <c r="R410" s="214">
        <f>Q410*H410</f>
        <v>1.7462980500000001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202</v>
      </c>
      <c r="AT410" s="216" t="s">
        <v>252</v>
      </c>
      <c r="AU410" s="216" t="s">
        <v>82</v>
      </c>
      <c r="AY410" s="18" t="s">
        <v>133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80</v>
      </c>
      <c r="BK410" s="217">
        <f>ROUND(I410*H410,2)</f>
        <v>0</v>
      </c>
      <c r="BL410" s="18" t="s">
        <v>139</v>
      </c>
      <c r="BM410" s="216" t="s">
        <v>534</v>
      </c>
    </row>
    <row r="411" s="13" customFormat="1">
      <c r="A411" s="13"/>
      <c r="B411" s="218"/>
      <c r="C411" s="219"/>
      <c r="D411" s="220" t="s">
        <v>141</v>
      </c>
      <c r="E411" s="221" t="s">
        <v>19</v>
      </c>
      <c r="F411" s="222" t="s">
        <v>535</v>
      </c>
      <c r="G411" s="219"/>
      <c r="H411" s="223">
        <v>372.34500000000003</v>
      </c>
      <c r="I411" s="224"/>
      <c r="J411" s="219"/>
      <c r="K411" s="219"/>
      <c r="L411" s="225"/>
      <c r="M411" s="226"/>
      <c r="N411" s="227"/>
      <c r="O411" s="227"/>
      <c r="P411" s="227"/>
      <c r="Q411" s="227"/>
      <c r="R411" s="227"/>
      <c r="S411" s="227"/>
      <c r="T411" s="22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29" t="s">
        <v>141</v>
      </c>
      <c r="AU411" s="229" t="s">
        <v>82</v>
      </c>
      <c r="AV411" s="13" t="s">
        <v>82</v>
      </c>
      <c r="AW411" s="13" t="s">
        <v>33</v>
      </c>
      <c r="AX411" s="13" t="s">
        <v>80</v>
      </c>
      <c r="AY411" s="229" t="s">
        <v>133</v>
      </c>
    </row>
    <row r="412" s="2" customFormat="1" ht="24.15" customHeight="1">
      <c r="A412" s="39"/>
      <c r="B412" s="40"/>
      <c r="C412" s="205" t="s">
        <v>536</v>
      </c>
      <c r="D412" s="205" t="s">
        <v>135</v>
      </c>
      <c r="E412" s="206" t="s">
        <v>537</v>
      </c>
      <c r="F412" s="207" t="s">
        <v>538</v>
      </c>
      <c r="G412" s="208" t="s">
        <v>373</v>
      </c>
      <c r="H412" s="209">
        <v>12</v>
      </c>
      <c r="I412" s="210"/>
      <c r="J412" s="211">
        <f>ROUND(I412*H412,2)</f>
        <v>0</v>
      </c>
      <c r="K412" s="207" t="s">
        <v>146</v>
      </c>
      <c r="L412" s="45"/>
      <c r="M412" s="212" t="s">
        <v>19</v>
      </c>
      <c r="N412" s="213" t="s">
        <v>43</v>
      </c>
      <c r="O412" s="85"/>
      <c r="P412" s="214">
        <f>O412*H412</f>
        <v>0</v>
      </c>
      <c r="Q412" s="214">
        <v>0</v>
      </c>
      <c r="R412" s="214">
        <f>Q412*H412</f>
        <v>0</v>
      </c>
      <c r="S412" s="214">
        <v>0</v>
      </c>
      <c r="T412" s="215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16" t="s">
        <v>139</v>
      </c>
      <c r="AT412" s="216" t="s">
        <v>135</v>
      </c>
      <c r="AU412" s="216" t="s">
        <v>82</v>
      </c>
      <c r="AY412" s="18" t="s">
        <v>133</v>
      </c>
      <c r="BE412" s="217">
        <f>IF(N412="základní",J412,0)</f>
        <v>0</v>
      </c>
      <c r="BF412" s="217">
        <f>IF(N412="snížená",J412,0)</f>
        <v>0</v>
      </c>
      <c r="BG412" s="217">
        <f>IF(N412="zákl. přenesená",J412,0)</f>
        <v>0</v>
      </c>
      <c r="BH412" s="217">
        <f>IF(N412="sníž. přenesená",J412,0)</f>
        <v>0</v>
      </c>
      <c r="BI412" s="217">
        <f>IF(N412="nulová",J412,0)</f>
        <v>0</v>
      </c>
      <c r="BJ412" s="18" t="s">
        <v>80</v>
      </c>
      <c r="BK412" s="217">
        <f>ROUND(I412*H412,2)</f>
        <v>0</v>
      </c>
      <c r="BL412" s="18" t="s">
        <v>139</v>
      </c>
      <c r="BM412" s="216" t="s">
        <v>539</v>
      </c>
    </row>
    <row r="413" s="2" customFormat="1">
      <c r="A413" s="39"/>
      <c r="B413" s="40"/>
      <c r="C413" s="41"/>
      <c r="D413" s="230" t="s">
        <v>148</v>
      </c>
      <c r="E413" s="41"/>
      <c r="F413" s="231" t="s">
        <v>540</v>
      </c>
      <c r="G413" s="41"/>
      <c r="H413" s="41"/>
      <c r="I413" s="232"/>
      <c r="J413" s="41"/>
      <c r="K413" s="41"/>
      <c r="L413" s="45"/>
      <c r="M413" s="233"/>
      <c r="N413" s="234"/>
      <c r="O413" s="85"/>
      <c r="P413" s="85"/>
      <c r="Q413" s="85"/>
      <c r="R413" s="85"/>
      <c r="S413" s="85"/>
      <c r="T413" s="86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T413" s="18" t="s">
        <v>148</v>
      </c>
      <c r="AU413" s="18" t="s">
        <v>82</v>
      </c>
    </row>
    <row r="414" s="2" customFormat="1" ht="16.5" customHeight="1">
      <c r="A414" s="39"/>
      <c r="B414" s="40"/>
      <c r="C414" s="268" t="s">
        <v>541</v>
      </c>
      <c r="D414" s="268" t="s">
        <v>252</v>
      </c>
      <c r="E414" s="269" t="s">
        <v>542</v>
      </c>
      <c r="F414" s="270" t="s">
        <v>543</v>
      </c>
      <c r="G414" s="271" t="s">
        <v>373</v>
      </c>
      <c r="H414" s="272">
        <v>12</v>
      </c>
      <c r="I414" s="273"/>
      <c r="J414" s="274">
        <f>ROUND(I414*H414,2)</f>
        <v>0</v>
      </c>
      <c r="K414" s="270" t="s">
        <v>146</v>
      </c>
      <c r="L414" s="275"/>
      <c r="M414" s="276" t="s">
        <v>19</v>
      </c>
      <c r="N414" s="277" t="s">
        <v>43</v>
      </c>
      <c r="O414" s="85"/>
      <c r="P414" s="214">
        <f>O414*H414</f>
        <v>0</v>
      </c>
      <c r="Q414" s="214">
        <v>0.00080000000000000004</v>
      </c>
      <c r="R414" s="214">
        <f>Q414*H414</f>
        <v>0.0096000000000000009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202</v>
      </c>
      <c r="AT414" s="216" t="s">
        <v>252</v>
      </c>
      <c r="AU414" s="216" t="s">
        <v>82</v>
      </c>
      <c r="AY414" s="18" t="s">
        <v>133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80</v>
      </c>
      <c r="BK414" s="217">
        <f>ROUND(I414*H414,2)</f>
        <v>0</v>
      </c>
      <c r="BL414" s="18" t="s">
        <v>139</v>
      </c>
      <c r="BM414" s="216" t="s">
        <v>544</v>
      </c>
    </row>
    <row r="415" s="2" customFormat="1" ht="24.15" customHeight="1">
      <c r="A415" s="39"/>
      <c r="B415" s="40"/>
      <c r="C415" s="205" t="s">
        <v>545</v>
      </c>
      <c r="D415" s="205" t="s">
        <v>135</v>
      </c>
      <c r="E415" s="206" t="s">
        <v>546</v>
      </c>
      <c r="F415" s="207" t="s">
        <v>547</v>
      </c>
      <c r="G415" s="208" t="s">
        <v>373</v>
      </c>
      <c r="H415" s="209">
        <v>33</v>
      </c>
      <c r="I415" s="210"/>
      <c r="J415" s="211">
        <f>ROUND(I415*H415,2)</f>
        <v>0</v>
      </c>
      <c r="K415" s="207" t="s">
        <v>146</v>
      </c>
      <c r="L415" s="45"/>
      <c r="M415" s="212" t="s">
        <v>19</v>
      </c>
      <c r="N415" s="213" t="s">
        <v>43</v>
      </c>
      <c r="O415" s="85"/>
      <c r="P415" s="214">
        <f>O415*H415</f>
        <v>0</v>
      </c>
      <c r="Q415" s="214">
        <v>0</v>
      </c>
      <c r="R415" s="214">
        <f>Q415*H415</f>
        <v>0</v>
      </c>
      <c r="S415" s="214">
        <v>0</v>
      </c>
      <c r="T415" s="215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6" t="s">
        <v>139</v>
      </c>
      <c r="AT415" s="216" t="s">
        <v>135</v>
      </c>
      <c r="AU415" s="216" t="s">
        <v>82</v>
      </c>
      <c r="AY415" s="18" t="s">
        <v>133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18" t="s">
        <v>80</v>
      </c>
      <c r="BK415" s="217">
        <f>ROUND(I415*H415,2)</f>
        <v>0</v>
      </c>
      <c r="BL415" s="18" t="s">
        <v>139</v>
      </c>
      <c r="BM415" s="216" t="s">
        <v>548</v>
      </c>
    </row>
    <row r="416" s="2" customFormat="1">
      <c r="A416" s="39"/>
      <c r="B416" s="40"/>
      <c r="C416" s="41"/>
      <c r="D416" s="230" t="s">
        <v>148</v>
      </c>
      <c r="E416" s="41"/>
      <c r="F416" s="231" t="s">
        <v>549</v>
      </c>
      <c r="G416" s="41"/>
      <c r="H416" s="41"/>
      <c r="I416" s="232"/>
      <c r="J416" s="41"/>
      <c r="K416" s="41"/>
      <c r="L416" s="45"/>
      <c r="M416" s="233"/>
      <c r="N416" s="234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148</v>
      </c>
      <c r="AU416" s="18" t="s">
        <v>82</v>
      </c>
    </row>
    <row r="417" s="2" customFormat="1" ht="16.5" customHeight="1">
      <c r="A417" s="39"/>
      <c r="B417" s="40"/>
      <c r="C417" s="268" t="s">
        <v>550</v>
      </c>
      <c r="D417" s="268" t="s">
        <v>252</v>
      </c>
      <c r="E417" s="269" t="s">
        <v>551</v>
      </c>
      <c r="F417" s="270" t="s">
        <v>552</v>
      </c>
      <c r="G417" s="271" t="s">
        <v>373</v>
      </c>
      <c r="H417" s="272">
        <v>33</v>
      </c>
      <c r="I417" s="273"/>
      <c r="J417" s="274">
        <f>ROUND(I417*H417,2)</f>
        <v>0</v>
      </c>
      <c r="K417" s="270" t="s">
        <v>146</v>
      </c>
      <c r="L417" s="275"/>
      <c r="M417" s="276" t="s">
        <v>19</v>
      </c>
      <c r="N417" s="277" t="s">
        <v>43</v>
      </c>
      <c r="O417" s="85"/>
      <c r="P417" s="214">
        <f>O417*H417</f>
        <v>0</v>
      </c>
      <c r="Q417" s="214">
        <v>0.0014</v>
      </c>
      <c r="R417" s="214">
        <f>Q417*H417</f>
        <v>0.046199999999999998</v>
      </c>
      <c r="S417" s="214">
        <v>0</v>
      </c>
      <c r="T417" s="215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6" t="s">
        <v>202</v>
      </c>
      <c r="AT417" s="216" t="s">
        <v>252</v>
      </c>
      <c r="AU417" s="216" t="s">
        <v>82</v>
      </c>
      <c r="AY417" s="18" t="s">
        <v>133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18" t="s">
        <v>80</v>
      </c>
      <c r="BK417" s="217">
        <f>ROUND(I417*H417,2)</f>
        <v>0</v>
      </c>
      <c r="BL417" s="18" t="s">
        <v>139</v>
      </c>
      <c r="BM417" s="216" t="s">
        <v>553</v>
      </c>
    </row>
    <row r="418" s="2" customFormat="1" ht="24.15" customHeight="1">
      <c r="A418" s="39"/>
      <c r="B418" s="40"/>
      <c r="C418" s="205" t="s">
        <v>554</v>
      </c>
      <c r="D418" s="205" t="s">
        <v>135</v>
      </c>
      <c r="E418" s="206" t="s">
        <v>555</v>
      </c>
      <c r="F418" s="207" t="s">
        <v>556</v>
      </c>
      <c r="G418" s="208" t="s">
        <v>373</v>
      </c>
      <c r="H418" s="209">
        <v>26</v>
      </c>
      <c r="I418" s="210"/>
      <c r="J418" s="211">
        <f>ROUND(I418*H418,2)</f>
        <v>0</v>
      </c>
      <c r="K418" s="207" t="s">
        <v>146</v>
      </c>
      <c r="L418" s="45"/>
      <c r="M418" s="212" t="s">
        <v>19</v>
      </c>
      <c r="N418" s="213" t="s">
        <v>43</v>
      </c>
      <c r="O418" s="85"/>
      <c r="P418" s="214">
        <f>O418*H418</f>
        <v>0</v>
      </c>
      <c r="Q418" s="214">
        <v>0</v>
      </c>
      <c r="R418" s="214">
        <f>Q418*H418</f>
        <v>0</v>
      </c>
      <c r="S418" s="214">
        <v>0</v>
      </c>
      <c r="T418" s="215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16" t="s">
        <v>139</v>
      </c>
      <c r="AT418" s="216" t="s">
        <v>135</v>
      </c>
      <c r="AU418" s="216" t="s">
        <v>82</v>
      </c>
      <c r="AY418" s="18" t="s">
        <v>133</v>
      </c>
      <c r="BE418" s="217">
        <f>IF(N418="základní",J418,0)</f>
        <v>0</v>
      </c>
      <c r="BF418" s="217">
        <f>IF(N418="snížená",J418,0)</f>
        <v>0</v>
      </c>
      <c r="BG418" s="217">
        <f>IF(N418="zákl. přenesená",J418,0)</f>
        <v>0</v>
      </c>
      <c r="BH418" s="217">
        <f>IF(N418="sníž. přenesená",J418,0)</f>
        <v>0</v>
      </c>
      <c r="BI418" s="217">
        <f>IF(N418="nulová",J418,0)</f>
        <v>0</v>
      </c>
      <c r="BJ418" s="18" t="s">
        <v>80</v>
      </c>
      <c r="BK418" s="217">
        <f>ROUND(I418*H418,2)</f>
        <v>0</v>
      </c>
      <c r="BL418" s="18" t="s">
        <v>139</v>
      </c>
      <c r="BM418" s="216" t="s">
        <v>557</v>
      </c>
    </row>
    <row r="419" s="2" customFormat="1">
      <c r="A419" s="39"/>
      <c r="B419" s="40"/>
      <c r="C419" s="41"/>
      <c r="D419" s="230" t="s">
        <v>148</v>
      </c>
      <c r="E419" s="41"/>
      <c r="F419" s="231" t="s">
        <v>558</v>
      </c>
      <c r="G419" s="41"/>
      <c r="H419" s="41"/>
      <c r="I419" s="232"/>
      <c r="J419" s="41"/>
      <c r="K419" s="41"/>
      <c r="L419" s="45"/>
      <c r="M419" s="233"/>
      <c r="N419" s="234"/>
      <c r="O419" s="85"/>
      <c r="P419" s="85"/>
      <c r="Q419" s="85"/>
      <c r="R419" s="85"/>
      <c r="S419" s="85"/>
      <c r="T419" s="86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148</v>
      </c>
      <c r="AU419" s="18" t="s">
        <v>82</v>
      </c>
    </row>
    <row r="420" s="13" customFormat="1">
      <c r="A420" s="13"/>
      <c r="B420" s="218"/>
      <c r="C420" s="219"/>
      <c r="D420" s="220" t="s">
        <v>141</v>
      </c>
      <c r="E420" s="221" t="s">
        <v>19</v>
      </c>
      <c r="F420" s="222" t="s">
        <v>559</v>
      </c>
      <c r="G420" s="219"/>
      <c r="H420" s="223">
        <v>26</v>
      </c>
      <c r="I420" s="224"/>
      <c r="J420" s="219"/>
      <c r="K420" s="219"/>
      <c r="L420" s="225"/>
      <c r="M420" s="226"/>
      <c r="N420" s="227"/>
      <c r="O420" s="227"/>
      <c r="P420" s="227"/>
      <c r="Q420" s="227"/>
      <c r="R420" s="227"/>
      <c r="S420" s="227"/>
      <c r="T420" s="22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29" t="s">
        <v>141</v>
      </c>
      <c r="AU420" s="229" t="s">
        <v>82</v>
      </c>
      <c r="AV420" s="13" t="s">
        <v>82</v>
      </c>
      <c r="AW420" s="13" t="s">
        <v>33</v>
      </c>
      <c r="AX420" s="13" t="s">
        <v>80</v>
      </c>
      <c r="AY420" s="229" t="s">
        <v>133</v>
      </c>
    </row>
    <row r="421" s="14" customFormat="1">
      <c r="A421" s="14"/>
      <c r="B421" s="235"/>
      <c r="C421" s="236"/>
      <c r="D421" s="220" t="s">
        <v>141</v>
      </c>
      <c r="E421" s="237" t="s">
        <v>19</v>
      </c>
      <c r="F421" s="238" t="s">
        <v>560</v>
      </c>
      <c r="G421" s="236"/>
      <c r="H421" s="237" t="s">
        <v>19</v>
      </c>
      <c r="I421" s="239"/>
      <c r="J421" s="236"/>
      <c r="K421" s="236"/>
      <c r="L421" s="240"/>
      <c r="M421" s="241"/>
      <c r="N421" s="242"/>
      <c r="O421" s="242"/>
      <c r="P421" s="242"/>
      <c r="Q421" s="242"/>
      <c r="R421" s="242"/>
      <c r="S421" s="242"/>
      <c r="T421" s="24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4" t="s">
        <v>141</v>
      </c>
      <c r="AU421" s="244" t="s">
        <v>82</v>
      </c>
      <c r="AV421" s="14" t="s">
        <v>80</v>
      </c>
      <c r="AW421" s="14" t="s">
        <v>33</v>
      </c>
      <c r="AX421" s="14" t="s">
        <v>72</v>
      </c>
      <c r="AY421" s="244" t="s">
        <v>133</v>
      </c>
    </row>
    <row r="422" s="2" customFormat="1" ht="16.5" customHeight="1">
      <c r="A422" s="39"/>
      <c r="B422" s="40"/>
      <c r="C422" s="268" t="s">
        <v>561</v>
      </c>
      <c r="D422" s="268" t="s">
        <v>252</v>
      </c>
      <c r="E422" s="269" t="s">
        <v>562</v>
      </c>
      <c r="F422" s="270" t="s">
        <v>563</v>
      </c>
      <c r="G422" s="271" t="s">
        <v>373</v>
      </c>
      <c r="H422" s="272">
        <v>26</v>
      </c>
      <c r="I422" s="273"/>
      <c r="J422" s="274">
        <f>ROUND(I422*H422,2)</f>
        <v>0</v>
      </c>
      <c r="K422" s="270" t="s">
        <v>19</v>
      </c>
      <c r="L422" s="275"/>
      <c r="M422" s="276" t="s">
        <v>19</v>
      </c>
      <c r="N422" s="277" t="s">
        <v>43</v>
      </c>
      <c r="O422" s="85"/>
      <c r="P422" s="214">
        <f>O422*H422</f>
        <v>0</v>
      </c>
      <c r="Q422" s="214">
        <v>0.0057000000000000002</v>
      </c>
      <c r="R422" s="214">
        <f>Q422*H422</f>
        <v>0.1482</v>
      </c>
      <c r="S422" s="214">
        <v>0</v>
      </c>
      <c r="T422" s="215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6" t="s">
        <v>202</v>
      </c>
      <c r="AT422" s="216" t="s">
        <v>252</v>
      </c>
      <c r="AU422" s="216" t="s">
        <v>82</v>
      </c>
      <c r="AY422" s="18" t="s">
        <v>133</v>
      </c>
      <c r="BE422" s="217">
        <f>IF(N422="základní",J422,0)</f>
        <v>0</v>
      </c>
      <c r="BF422" s="217">
        <f>IF(N422="snížená",J422,0)</f>
        <v>0</v>
      </c>
      <c r="BG422" s="217">
        <f>IF(N422="zákl. přenesená",J422,0)</f>
        <v>0</v>
      </c>
      <c r="BH422" s="217">
        <f>IF(N422="sníž. přenesená",J422,0)</f>
        <v>0</v>
      </c>
      <c r="BI422" s="217">
        <f>IF(N422="nulová",J422,0)</f>
        <v>0</v>
      </c>
      <c r="BJ422" s="18" t="s">
        <v>80</v>
      </c>
      <c r="BK422" s="217">
        <f>ROUND(I422*H422,2)</f>
        <v>0</v>
      </c>
      <c r="BL422" s="18" t="s">
        <v>139</v>
      </c>
      <c r="BM422" s="216" t="s">
        <v>564</v>
      </c>
    </row>
    <row r="423" s="2" customFormat="1" ht="24.15" customHeight="1">
      <c r="A423" s="39"/>
      <c r="B423" s="40"/>
      <c r="C423" s="205" t="s">
        <v>565</v>
      </c>
      <c r="D423" s="205" t="s">
        <v>135</v>
      </c>
      <c r="E423" s="206" t="s">
        <v>566</v>
      </c>
      <c r="F423" s="207" t="s">
        <v>567</v>
      </c>
      <c r="G423" s="208" t="s">
        <v>373</v>
      </c>
      <c r="H423" s="209">
        <v>5</v>
      </c>
      <c r="I423" s="210"/>
      <c r="J423" s="211">
        <f>ROUND(I423*H423,2)</f>
        <v>0</v>
      </c>
      <c r="K423" s="207" t="s">
        <v>146</v>
      </c>
      <c r="L423" s="45"/>
      <c r="M423" s="212" t="s">
        <v>19</v>
      </c>
      <c r="N423" s="213" t="s">
        <v>43</v>
      </c>
      <c r="O423" s="85"/>
      <c r="P423" s="214">
        <f>O423*H423</f>
        <v>0</v>
      </c>
      <c r="Q423" s="214">
        <v>0.034009999999999999</v>
      </c>
      <c r="R423" s="214">
        <f>Q423*H423</f>
        <v>0.17004999999999998</v>
      </c>
      <c r="S423" s="214">
        <v>0</v>
      </c>
      <c r="T423" s="215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16" t="s">
        <v>139</v>
      </c>
      <c r="AT423" s="216" t="s">
        <v>135</v>
      </c>
      <c r="AU423" s="216" t="s">
        <v>82</v>
      </c>
      <c r="AY423" s="18" t="s">
        <v>133</v>
      </c>
      <c r="BE423" s="217">
        <f>IF(N423="základní",J423,0)</f>
        <v>0</v>
      </c>
      <c r="BF423" s="217">
        <f>IF(N423="snížená",J423,0)</f>
        <v>0</v>
      </c>
      <c r="BG423" s="217">
        <f>IF(N423="zákl. přenesená",J423,0)</f>
        <v>0</v>
      </c>
      <c r="BH423" s="217">
        <f>IF(N423="sníž. přenesená",J423,0)</f>
        <v>0</v>
      </c>
      <c r="BI423" s="217">
        <f>IF(N423="nulová",J423,0)</f>
        <v>0</v>
      </c>
      <c r="BJ423" s="18" t="s">
        <v>80</v>
      </c>
      <c r="BK423" s="217">
        <f>ROUND(I423*H423,2)</f>
        <v>0</v>
      </c>
      <c r="BL423" s="18" t="s">
        <v>139</v>
      </c>
      <c r="BM423" s="216" t="s">
        <v>568</v>
      </c>
    </row>
    <row r="424" s="2" customFormat="1">
      <c r="A424" s="39"/>
      <c r="B424" s="40"/>
      <c r="C424" s="41"/>
      <c r="D424" s="230" t="s">
        <v>148</v>
      </c>
      <c r="E424" s="41"/>
      <c r="F424" s="231" t="s">
        <v>569</v>
      </c>
      <c r="G424" s="41"/>
      <c r="H424" s="41"/>
      <c r="I424" s="232"/>
      <c r="J424" s="41"/>
      <c r="K424" s="41"/>
      <c r="L424" s="45"/>
      <c r="M424" s="233"/>
      <c r="N424" s="234"/>
      <c r="O424" s="85"/>
      <c r="P424" s="85"/>
      <c r="Q424" s="85"/>
      <c r="R424" s="85"/>
      <c r="S424" s="85"/>
      <c r="T424" s="86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148</v>
      </c>
      <c r="AU424" s="18" t="s">
        <v>82</v>
      </c>
    </row>
    <row r="425" s="12" customFormat="1" ht="22.8" customHeight="1">
      <c r="A425" s="12"/>
      <c r="B425" s="189"/>
      <c r="C425" s="190"/>
      <c r="D425" s="191" t="s">
        <v>71</v>
      </c>
      <c r="E425" s="203" t="s">
        <v>210</v>
      </c>
      <c r="F425" s="203" t="s">
        <v>570</v>
      </c>
      <c r="G425" s="190"/>
      <c r="H425" s="190"/>
      <c r="I425" s="193"/>
      <c r="J425" s="204">
        <f>BK425</f>
        <v>0</v>
      </c>
      <c r="K425" s="190"/>
      <c r="L425" s="195"/>
      <c r="M425" s="196"/>
      <c r="N425" s="197"/>
      <c r="O425" s="197"/>
      <c r="P425" s="198">
        <f>SUM(P426:P449)</f>
        <v>0</v>
      </c>
      <c r="Q425" s="197"/>
      <c r="R425" s="198">
        <f>SUM(R426:R449)</f>
        <v>74.466680000000011</v>
      </c>
      <c r="S425" s="197"/>
      <c r="T425" s="199">
        <f>SUM(T426:T449)</f>
        <v>104.10525000000001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00" t="s">
        <v>80</v>
      </c>
      <c r="AT425" s="201" t="s">
        <v>71</v>
      </c>
      <c r="AU425" s="201" t="s">
        <v>80</v>
      </c>
      <c r="AY425" s="200" t="s">
        <v>133</v>
      </c>
      <c r="BK425" s="202">
        <f>SUM(BK426:BK449)</f>
        <v>0</v>
      </c>
    </row>
    <row r="426" s="2" customFormat="1" ht="24.15" customHeight="1">
      <c r="A426" s="39"/>
      <c r="B426" s="40"/>
      <c r="C426" s="205" t="s">
        <v>571</v>
      </c>
      <c r="D426" s="205" t="s">
        <v>135</v>
      </c>
      <c r="E426" s="206" t="s">
        <v>572</v>
      </c>
      <c r="F426" s="207" t="s">
        <v>573</v>
      </c>
      <c r="G426" s="208" t="s">
        <v>343</v>
      </c>
      <c r="H426" s="209">
        <v>206.80000000000001</v>
      </c>
      <c r="I426" s="210"/>
      <c r="J426" s="211">
        <f>ROUND(I426*H426,2)</f>
        <v>0</v>
      </c>
      <c r="K426" s="207" t="s">
        <v>146</v>
      </c>
      <c r="L426" s="45"/>
      <c r="M426" s="212" t="s">
        <v>19</v>
      </c>
      <c r="N426" s="213" t="s">
        <v>43</v>
      </c>
      <c r="O426" s="85"/>
      <c r="P426" s="214">
        <f>O426*H426</f>
        <v>0</v>
      </c>
      <c r="Q426" s="214">
        <v>0.14321</v>
      </c>
      <c r="R426" s="214">
        <f>Q426*H426</f>
        <v>29.615828000000004</v>
      </c>
      <c r="S426" s="214">
        <v>0</v>
      </c>
      <c r="T426" s="215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6" t="s">
        <v>139</v>
      </c>
      <c r="AT426" s="216" t="s">
        <v>135</v>
      </c>
      <c r="AU426" s="216" t="s">
        <v>82</v>
      </c>
      <c r="AY426" s="18" t="s">
        <v>133</v>
      </c>
      <c r="BE426" s="217">
        <f>IF(N426="základní",J426,0)</f>
        <v>0</v>
      </c>
      <c r="BF426" s="217">
        <f>IF(N426="snížená",J426,0)</f>
        <v>0</v>
      </c>
      <c r="BG426" s="217">
        <f>IF(N426="zákl. přenesená",J426,0)</f>
        <v>0</v>
      </c>
      <c r="BH426" s="217">
        <f>IF(N426="sníž. přenesená",J426,0)</f>
        <v>0</v>
      </c>
      <c r="BI426" s="217">
        <f>IF(N426="nulová",J426,0)</f>
        <v>0</v>
      </c>
      <c r="BJ426" s="18" t="s">
        <v>80</v>
      </c>
      <c r="BK426" s="217">
        <f>ROUND(I426*H426,2)</f>
        <v>0</v>
      </c>
      <c r="BL426" s="18" t="s">
        <v>139</v>
      </c>
      <c r="BM426" s="216" t="s">
        <v>574</v>
      </c>
    </row>
    <row r="427" s="2" customFormat="1">
      <c r="A427" s="39"/>
      <c r="B427" s="40"/>
      <c r="C427" s="41"/>
      <c r="D427" s="230" t="s">
        <v>148</v>
      </c>
      <c r="E427" s="41"/>
      <c r="F427" s="231" t="s">
        <v>575</v>
      </c>
      <c r="G427" s="41"/>
      <c r="H427" s="41"/>
      <c r="I427" s="232"/>
      <c r="J427" s="41"/>
      <c r="K427" s="41"/>
      <c r="L427" s="45"/>
      <c r="M427" s="233"/>
      <c r="N427" s="234"/>
      <c r="O427" s="85"/>
      <c r="P427" s="85"/>
      <c r="Q427" s="85"/>
      <c r="R427" s="85"/>
      <c r="S427" s="85"/>
      <c r="T427" s="86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T427" s="18" t="s">
        <v>148</v>
      </c>
      <c r="AU427" s="18" t="s">
        <v>82</v>
      </c>
    </row>
    <row r="428" s="2" customFormat="1" ht="16.5" customHeight="1">
      <c r="A428" s="39"/>
      <c r="B428" s="40"/>
      <c r="C428" s="268" t="s">
        <v>576</v>
      </c>
      <c r="D428" s="268" t="s">
        <v>252</v>
      </c>
      <c r="E428" s="269" t="s">
        <v>577</v>
      </c>
      <c r="F428" s="270" t="s">
        <v>578</v>
      </c>
      <c r="G428" s="271" t="s">
        <v>343</v>
      </c>
      <c r="H428" s="272">
        <v>210.93600000000001</v>
      </c>
      <c r="I428" s="273"/>
      <c r="J428" s="274">
        <f>ROUND(I428*H428,2)</f>
        <v>0</v>
      </c>
      <c r="K428" s="270" t="s">
        <v>146</v>
      </c>
      <c r="L428" s="275"/>
      <c r="M428" s="276" t="s">
        <v>19</v>
      </c>
      <c r="N428" s="277" t="s">
        <v>43</v>
      </c>
      <c r="O428" s="85"/>
      <c r="P428" s="214">
        <f>O428*H428</f>
        <v>0</v>
      </c>
      <c r="Q428" s="214">
        <v>0.10199999999999999</v>
      </c>
      <c r="R428" s="214">
        <f>Q428*H428</f>
        <v>21.515471999999999</v>
      </c>
      <c r="S428" s="214">
        <v>0</v>
      </c>
      <c r="T428" s="215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6" t="s">
        <v>202</v>
      </c>
      <c r="AT428" s="216" t="s">
        <v>252</v>
      </c>
      <c r="AU428" s="216" t="s">
        <v>82</v>
      </c>
      <c r="AY428" s="18" t="s">
        <v>133</v>
      </c>
      <c r="BE428" s="217">
        <f>IF(N428="základní",J428,0)</f>
        <v>0</v>
      </c>
      <c r="BF428" s="217">
        <f>IF(N428="snížená",J428,0)</f>
        <v>0</v>
      </c>
      <c r="BG428" s="217">
        <f>IF(N428="zákl. přenesená",J428,0)</f>
        <v>0</v>
      </c>
      <c r="BH428" s="217">
        <f>IF(N428="sníž. přenesená",J428,0)</f>
        <v>0</v>
      </c>
      <c r="BI428" s="217">
        <f>IF(N428="nulová",J428,0)</f>
        <v>0</v>
      </c>
      <c r="BJ428" s="18" t="s">
        <v>80</v>
      </c>
      <c r="BK428" s="217">
        <f>ROUND(I428*H428,2)</f>
        <v>0</v>
      </c>
      <c r="BL428" s="18" t="s">
        <v>139</v>
      </c>
      <c r="BM428" s="216" t="s">
        <v>579</v>
      </c>
    </row>
    <row r="429" s="13" customFormat="1">
      <c r="A429" s="13"/>
      <c r="B429" s="218"/>
      <c r="C429" s="219"/>
      <c r="D429" s="220" t="s">
        <v>141</v>
      </c>
      <c r="E429" s="221" t="s">
        <v>19</v>
      </c>
      <c r="F429" s="222" t="s">
        <v>580</v>
      </c>
      <c r="G429" s="219"/>
      <c r="H429" s="223">
        <v>210.93600000000001</v>
      </c>
      <c r="I429" s="224"/>
      <c r="J429" s="219"/>
      <c r="K429" s="219"/>
      <c r="L429" s="225"/>
      <c r="M429" s="226"/>
      <c r="N429" s="227"/>
      <c r="O429" s="227"/>
      <c r="P429" s="227"/>
      <c r="Q429" s="227"/>
      <c r="R429" s="227"/>
      <c r="S429" s="227"/>
      <c r="T429" s="228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29" t="s">
        <v>141</v>
      </c>
      <c r="AU429" s="229" t="s">
        <v>82</v>
      </c>
      <c r="AV429" s="13" t="s">
        <v>82</v>
      </c>
      <c r="AW429" s="13" t="s">
        <v>33</v>
      </c>
      <c r="AX429" s="13" t="s">
        <v>80</v>
      </c>
      <c r="AY429" s="229" t="s">
        <v>133</v>
      </c>
    </row>
    <row r="430" s="2" customFormat="1" ht="16.5" customHeight="1">
      <c r="A430" s="39"/>
      <c r="B430" s="40"/>
      <c r="C430" s="205" t="s">
        <v>581</v>
      </c>
      <c r="D430" s="205" t="s">
        <v>135</v>
      </c>
      <c r="E430" s="206" t="s">
        <v>582</v>
      </c>
      <c r="F430" s="207" t="s">
        <v>583</v>
      </c>
      <c r="G430" s="208" t="s">
        <v>343</v>
      </c>
      <c r="H430" s="209">
        <v>105</v>
      </c>
      <c r="I430" s="210"/>
      <c r="J430" s="211">
        <f>ROUND(I430*H430,2)</f>
        <v>0</v>
      </c>
      <c r="K430" s="207" t="s">
        <v>146</v>
      </c>
      <c r="L430" s="45"/>
      <c r="M430" s="212" t="s">
        <v>19</v>
      </c>
      <c r="N430" s="213" t="s">
        <v>43</v>
      </c>
      <c r="O430" s="85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139</v>
      </c>
      <c r="AT430" s="216" t="s">
        <v>135</v>
      </c>
      <c r="AU430" s="216" t="s">
        <v>82</v>
      </c>
      <c r="AY430" s="18" t="s">
        <v>133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80</v>
      </c>
      <c r="BK430" s="217">
        <f>ROUND(I430*H430,2)</f>
        <v>0</v>
      </c>
      <c r="BL430" s="18" t="s">
        <v>139</v>
      </c>
      <c r="BM430" s="216" t="s">
        <v>584</v>
      </c>
    </row>
    <row r="431" s="2" customFormat="1">
      <c r="A431" s="39"/>
      <c r="B431" s="40"/>
      <c r="C431" s="41"/>
      <c r="D431" s="230" t="s">
        <v>148</v>
      </c>
      <c r="E431" s="41"/>
      <c r="F431" s="231" t="s">
        <v>585</v>
      </c>
      <c r="G431" s="41"/>
      <c r="H431" s="41"/>
      <c r="I431" s="232"/>
      <c r="J431" s="41"/>
      <c r="K431" s="41"/>
      <c r="L431" s="45"/>
      <c r="M431" s="233"/>
      <c r="N431" s="234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148</v>
      </c>
      <c r="AU431" s="18" t="s">
        <v>82</v>
      </c>
    </row>
    <row r="432" s="13" customFormat="1">
      <c r="A432" s="13"/>
      <c r="B432" s="218"/>
      <c r="C432" s="219"/>
      <c r="D432" s="220" t="s">
        <v>141</v>
      </c>
      <c r="E432" s="221" t="s">
        <v>19</v>
      </c>
      <c r="F432" s="222" t="s">
        <v>586</v>
      </c>
      <c r="G432" s="219"/>
      <c r="H432" s="223">
        <v>105</v>
      </c>
      <c r="I432" s="224"/>
      <c r="J432" s="219"/>
      <c r="K432" s="219"/>
      <c r="L432" s="225"/>
      <c r="M432" s="226"/>
      <c r="N432" s="227"/>
      <c r="O432" s="227"/>
      <c r="P432" s="227"/>
      <c r="Q432" s="227"/>
      <c r="R432" s="227"/>
      <c r="S432" s="227"/>
      <c r="T432" s="228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29" t="s">
        <v>141</v>
      </c>
      <c r="AU432" s="229" t="s">
        <v>82</v>
      </c>
      <c r="AV432" s="13" t="s">
        <v>82</v>
      </c>
      <c r="AW432" s="13" t="s">
        <v>33</v>
      </c>
      <c r="AX432" s="13" t="s">
        <v>80</v>
      </c>
      <c r="AY432" s="229" t="s">
        <v>133</v>
      </c>
    </row>
    <row r="433" s="14" customFormat="1">
      <c r="A433" s="14"/>
      <c r="B433" s="235"/>
      <c r="C433" s="236"/>
      <c r="D433" s="220" t="s">
        <v>141</v>
      </c>
      <c r="E433" s="237" t="s">
        <v>19</v>
      </c>
      <c r="F433" s="238" t="s">
        <v>587</v>
      </c>
      <c r="G433" s="236"/>
      <c r="H433" s="237" t="s">
        <v>19</v>
      </c>
      <c r="I433" s="239"/>
      <c r="J433" s="236"/>
      <c r="K433" s="236"/>
      <c r="L433" s="240"/>
      <c r="M433" s="241"/>
      <c r="N433" s="242"/>
      <c r="O433" s="242"/>
      <c r="P433" s="242"/>
      <c r="Q433" s="242"/>
      <c r="R433" s="242"/>
      <c r="S433" s="242"/>
      <c r="T433" s="24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44" t="s">
        <v>141</v>
      </c>
      <c r="AU433" s="244" t="s">
        <v>82</v>
      </c>
      <c r="AV433" s="14" t="s">
        <v>80</v>
      </c>
      <c r="AW433" s="14" t="s">
        <v>33</v>
      </c>
      <c r="AX433" s="14" t="s">
        <v>72</v>
      </c>
      <c r="AY433" s="244" t="s">
        <v>133</v>
      </c>
    </row>
    <row r="434" s="2" customFormat="1" ht="24.15" customHeight="1">
      <c r="A434" s="39"/>
      <c r="B434" s="40"/>
      <c r="C434" s="205" t="s">
        <v>588</v>
      </c>
      <c r="D434" s="205" t="s">
        <v>135</v>
      </c>
      <c r="E434" s="206" t="s">
        <v>589</v>
      </c>
      <c r="F434" s="207" t="s">
        <v>590</v>
      </c>
      <c r="G434" s="208" t="s">
        <v>343</v>
      </c>
      <c r="H434" s="209">
        <v>92</v>
      </c>
      <c r="I434" s="210"/>
      <c r="J434" s="211">
        <f>ROUND(I434*H434,2)</f>
        <v>0</v>
      </c>
      <c r="K434" s="207" t="s">
        <v>146</v>
      </c>
      <c r="L434" s="45"/>
      <c r="M434" s="212" t="s">
        <v>19</v>
      </c>
      <c r="N434" s="213" t="s">
        <v>43</v>
      </c>
      <c r="O434" s="85"/>
      <c r="P434" s="214">
        <f>O434*H434</f>
        <v>0</v>
      </c>
      <c r="Q434" s="214">
        <v>0.24567</v>
      </c>
      <c r="R434" s="214">
        <f>Q434*H434</f>
        <v>22.60164</v>
      </c>
      <c r="S434" s="214">
        <v>0</v>
      </c>
      <c r="T434" s="215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16" t="s">
        <v>139</v>
      </c>
      <c r="AT434" s="216" t="s">
        <v>135</v>
      </c>
      <c r="AU434" s="216" t="s">
        <v>82</v>
      </c>
      <c r="AY434" s="18" t="s">
        <v>133</v>
      </c>
      <c r="BE434" s="217">
        <f>IF(N434="základní",J434,0)</f>
        <v>0</v>
      </c>
      <c r="BF434" s="217">
        <f>IF(N434="snížená",J434,0)</f>
        <v>0</v>
      </c>
      <c r="BG434" s="217">
        <f>IF(N434="zákl. přenesená",J434,0)</f>
        <v>0</v>
      </c>
      <c r="BH434" s="217">
        <f>IF(N434="sníž. přenesená",J434,0)</f>
        <v>0</v>
      </c>
      <c r="BI434" s="217">
        <f>IF(N434="nulová",J434,0)</f>
        <v>0</v>
      </c>
      <c r="BJ434" s="18" t="s">
        <v>80</v>
      </c>
      <c r="BK434" s="217">
        <f>ROUND(I434*H434,2)</f>
        <v>0</v>
      </c>
      <c r="BL434" s="18" t="s">
        <v>139</v>
      </c>
      <c r="BM434" s="216" t="s">
        <v>591</v>
      </c>
    </row>
    <row r="435" s="2" customFormat="1">
      <c r="A435" s="39"/>
      <c r="B435" s="40"/>
      <c r="C435" s="41"/>
      <c r="D435" s="230" t="s">
        <v>148</v>
      </c>
      <c r="E435" s="41"/>
      <c r="F435" s="231" t="s">
        <v>592</v>
      </c>
      <c r="G435" s="41"/>
      <c r="H435" s="41"/>
      <c r="I435" s="232"/>
      <c r="J435" s="41"/>
      <c r="K435" s="41"/>
      <c r="L435" s="45"/>
      <c r="M435" s="233"/>
      <c r="N435" s="234"/>
      <c r="O435" s="85"/>
      <c r="P435" s="85"/>
      <c r="Q435" s="85"/>
      <c r="R435" s="85"/>
      <c r="S435" s="85"/>
      <c r="T435" s="86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148</v>
      </c>
      <c r="AU435" s="18" t="s">
        <v>82</v>
      </c>
    </row>
    <row r="436" s="2" customFormat="1" ht="16.5" customHeight="1">
      <c r="A436" s="39"/>
      <c r="B436" s="40"/>
      <c r="C436" s="205" t="s">
        <v>593</v>
      </c>
      <c r="D436" s="205" t="s">
        <v>135</v>
      </c>
      <c r="E436" s="206" t="s">
        <v>594</v>
      </c>
      <c r="F436" s="207" t="s">
        <v>595</v>
      </c>
      <c r="G436" s="208" t="s">
        <v>373</v>
      </c>
      <c r="H436" s="209">
        <v>3</v>
      </c>
      <c r="I436" s="210"/>
      <c r="J436" s="211">
        <f>ROUND(I436*H436,2)</f>
        <v>0</v>
      </c>
      <c r="K436" s="207" t="s">
        <v>146</v>
      </c>
      <c r="L436" s="45"/>
      <c r="M436" s="212" t="s">
        <v>19</v>
      </c>
      <c r="N436" s="213" t="s">
        <v>43</v>
      </c>
      <c r="O436" s="85"/>
      <c r="P436" s="214">
        <f>O436*H436</f>
        <v>0</v>
      </c>
      <c r="Q436" s="214">
        <v>0.24457999999999999</v>
      </c>
      <c r="R436" s="214">
        <f>Q436*H436</f>
        <v>0.73373999999999995</v>
      </c>
      <c r="S436" s="214">
        <v>0</v>
      </c>
      <c r="T436" s="215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16" t="s">
        <v>139</v>
      </c>
      <c r="AT436" s="216" t="s">
        <v>135</v>
      </c>
      <c r="AU436" s="216" t="s">
        <v>82</v>
      </c>
      <c r="AY436" s="18" t="s">
        <v>133</v>
      </c>
      <c r="BE436" s="217">
        <f>IF(N436="základní",J436,0)</f>
        <v>0</v>
      </c>
      <c r="BF436" s="217">
        <f>IF(N436="snížená",J436,0)</f>
        <v>0</v>
      </c>
      <c r="BG436" s="217">
        <f>IF(N436="zákl. přenesená",J436,0)</f>
        <v>0</v>
      </c>
      <c r="BH436" s="217">
        <f>IF(N436="sníž. přenesená",J436,0)</f>
        <v>0</v>
      </c>
      <c r="BI436" s="217">
        <f>IF(N436="nulová",J436,0)</f>
        <v>0</v>
      </c>
      <c r="BJ436" s="18" t="s">
        <v>80</v>
      </c>
      <c r="BK436" s="217">
        <f>ROUND(I436*H436,2)</f>
        <v>0</v>
      </c>
      <c r="BL436" s="18" t="s">
        <v>139</v>
      </c>
      <c r="BM436" s="216" t="s">
        <v>596</v>
      </c>
    </row>
    <row r="437" s="2" customFormat="1">
      <c r="A437" s="39"/>
      <c r="B437" s="40"/>
      <c r="C437" s="41"/>
      <c r="D437" s="230" t="s">
        <v>148</v>
      </c>
      <c r="E437" s="41"/>
      <c r="F437" s="231" t="s">
        <v>597</v>
      </c>
      <c r="G437" s="41"/>
      <c r="H437" s="41"/>
      <c r="I437" s="232"/>
      <c r="J437" s="41"/>
      <c r="K437" s="41"/>
      <c r="L437" s="45"/>
      <c r="M437" s="233"/>
      <c r="N437" s="234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148</v>
      </c>
      <c r="AU437" s="18" t="s">
        <v>82</v>
      </c>
    </row>
    <row r="438" s="2" customFormat="1" ht="16.5" customHeight="1">
      <c r="A438" s="39"/>
      <c r="B438" s="40"/>
      <c r="C438" s="205" t="s">
        <v>598</v>
      </c>
      <c r="D438" s="205" t="s">
        <v>135</v>
      </c>
      <c r="E438" s="206" t="s">
        <v>599</v>
      </c>
      <c r="F438" s="207" t="s">
        <v>600</v>
      </c>
      <c r="G438" s="208" t="s">
        <v>145</v>
      </c>
      <c r="H438" s="209">
        <v>40.5</v>
      </c>
      <c r="I438" s="210"/>
      <c r="J438" s="211">
        <f>ROUND(I438*H438,2)</f>
        <v>0</v>
      </c>
      <c r="K438" s="207" t="s">
        <v>146</v>
      </c>
      <c r="L438" s="45"/>
      <c r="M438" s="212" t="s">
        <v>19</v>
      </c>
      <c r="N438" s="213" t="s">
        <v>43</v>
      </c>
      <c r="O438" s="85"/>
      <c r="P438" s="214">
        <f>O438*H438</f>
        <v>0</v>
      </c>
      <c r="Q438" s="214">
        <v>0</v>
      </c>
      <c r="R438" s="214">
        <f>Q438*H438</f>
        <v>0</v>
      </c>
      <c r="S438" s="214">
        <v>2.2000000000000002</v>
      </c>
      <c r="T438" s="215">
        <f>S438*H438</f>
        <v>89.100000000000009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16" t="s">
        <v>139</v>
      </c>
      <c r="AT438" s="216" t="s">
        <v>135</v>
      </c>
      <c r="AU438" s="216" t="s">
        <v>82</v>
      </c>
      <c r="AY438" s="18" t="s">
        <v>133</v>
      </c>
      <c r="BE438" s="217">
        <f>IF(N438="základní",J438,0)</f>
        <v>0</v>
      </c>
      <c r="BF438" s="217">
        <f>IF(N438="snížená",J438,0)</f>
        <v>0</v>
      </c>
      <c r="BG438" s="217">
        <f>IF(N438="zákl. přenesená",J438,0)</f>
        <v>0</v>
      </c>
      <c r="BH438" s="217">
        <f>IF(N438="sníž. přenesená",J438,0)</f>
        <v>0</v>
      </c>
      <c r="BI438" s="217">
        <f>IF(N438="nulová",J438,0)</f>
        <v>0</v>
      </c>
      <c r="BJ438" s="18" t="s">
        <v>80</v>
      </c>
      <c r="BK438" s="217">
        <f>ROUND(I438*H438,2)</f>
        <v>0</v>
      </c>
      <c r="BL438" s="18" t="s">
        <v>139</v>
      </c>
      <c r="BM438" s="216" t="s">
        <v>601</v>
      </c>
    </row>
    <row r="439" s="2" customFormat="1">
      <c r="A439" s="39"/>
      <c r="B439" s="40"/>
      <c r="C439" s="41"/>
      <c r="D439" s="230" t="s">
        <v>148</v>
      </c>
      <c r="E439" s="41"/>
      <c r="F439" s="231" t="s">
        <v>602</v>
      </c>
      <c r="G439" s="41"/>
      <c r="H439" s="41"/>
      <c r="I439" s="232"/>
      <c r="J439" s="41"/>
      <c r="K439" s="41"/>
      <c r="L439" s="45"/>
      <c r="M439" s="233"/>
      <c r="N439" s="234"/>
      <c r="O439" s="85"/>
      <c r="P439" s="85"/>
      <c r="Q439" s="85"/>
      <c r="R439" s="85"/>
      <c r="S439" s="85"/>
      <c r="T439" s="86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148</v>
      </c>
      <c r="AU439" s="18" t="s">
        <v>82</v>
      </c>
    </row>
    <row r="440" s="13" customFormat="1">
      <c r="A440" s="13"/>
      <c r="B440" s="218"/>
      <c r="C440" s="219"/>
      <c r="D440" s="220" t="s">
        <v>141</v>
      </c>
      <c r="E440" s="221" t="s">
        <v>19</v>
      </c>
      <c r="F440" s="222" t="s">
        <v>603</v>
      </c>
      <c r="G440" s="219"/>
      <c r="H440" s="223">
        <v>40.5</v>
      </c>
      <c r="I440" s="224"/>
      <c r="J440" s="219"/>
      <c r="K440" s="219"/>
      <c r="L440" s="225"/>
      <c r="M440" s="226"/>
      <c r="N440" s="227"/>
      <c r="O440" s="227"/>
      <c r="P440" s="227"/>
      <c r="Q440" s="227"/>
      <c r="R440" s="227"/>
      <c r="S440" s="227"/>
      <c r="T440" s="228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29" t="s">
        <v>141</v>
      </c>
      <c r="AU440" s="229" t="s">
        <v>82</v>
      </c>
      <c r="AV440" s="13" t="s">
        <v>82</v>
      </c>
      <c r="AW440" s="13" t="s">
        <v>33</v>
      </c>
      <c r="AX440" s="13" t="s">
        <v>80</v>
      </c>
      <c r="AY440" s="229" t="s">
        <v>133</v>
      </c>
    </row>
    <row r="441" s="14" customFormat="1">
      <c r="A441" s="14"/>
      <c r="B441" s="235"/>
      <c r="C441" s="236"/>
      <c r="D441" s="220" t="s">
        <v>141</v>
      </c>
      <c r="E441" s="237" t="s">
        <v>19</v>
      </c>
      <c r="F441" s="238" t="s">
        <v>604</v>
      </c>
      <c r="G441" s="236"/>
      <c r="H441" s="237" t="s">
        <v>19</v>
      </c>
      <c r="I441" s="239"/>
      <c r="J441" s="236"/>
      <c r="K441" s="236"/>
      <c r="L441" s="240"/>
      <c r="M441" s="241"/>
      <c r="N441" s="242"/>
      <c r="O441" s="242"/>
      <c r="P441" s="242"/>
      <c r="Q441" s="242"/>
      <c r="R441" s="242"/>
      <c r="S441" s="242"/>
      <c r="T441" s="24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4" t="s">
        <v>141</v>
      </c>
      <c r="AU441" s="244" t="s">
        <v>82</v>
      </c>
      <c r="AV441" s="14" t="s">
        <v>80</v>
      </c>
      <c r="AW441" s="14" t="s">
        <v>33</v>
      </c>
      <c r="AX441" s="14" t="s">
        <v>72</v>
      </c>
      <c r="AY441" s="244" t="s">
        <v>133</v>
      </c>
    </row>
    <row r="442" s="2" customFormat="1" ht="44.25" customHeight="1">
      <c r="A442" s="39"/>
      <c r="B442" s="40"/>
      <c r="C442" s="205" t="s">
        <v>605</v>
      </c>
      <c r="D442" s="205" t="s">
        <v>135</v>
      </c>
      <c r="E442" s="206" t="s">
        <v>606</v>
      </c>
      <c r="F442" s="207" t="s">
        <v>607</v>
      </c>
      <c r="G442" s="208" t="s">
        <v>343</v>
      </c>
      <c r="H442" s="209">
        <v>18</v>
      </c>
      <c r="I442" s="210"/>
      <c r="J442" s="211">
        <f>ROUND(I442*H442,2)</f>
        <v>0</v>
      </c>
      <c r="K442" s="207" t="s">
        <v>146</v>
      </c>
      <c r="L442" s="45"/>
      <c r="M442" s="212" t="s">
        <v>19</v>
      </c>
      <c r="N442" s="213" t="s">
        <v>43</v>
      </c>
      <c r="O442" s="85"/>
      <c r="P442" s="214">
        <f>O442*H442</f>
        <v>0</v>
      </c>
      <c r="Q442" s="214">
        <v>0</v>
      </c>
      <c r="R442" s="214">
        <f>Q442*H442</f>
        <v>0</v>
      </c>
      <c r="S442" s="214">
        <v>0.035000000000000003</v>
      </c>
      <c r="T442" s="215">
        <f>S442*H442</f>
        <v>0.63000000000000012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16" t="s">
        <v>139</v>
      </c>
      <c r="AT442" s="216" t="s">
        <v>135</v>
      </c>
      <c r="AU442" s="216" t="s">
        <v>82</v>
      </c>
      <c r="AY442" s="18" t="s">
        <v>133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18" t="s">
        <v>80</v>
      </c>
      <c r="BK442" s="217">
        <f>ROUND(I442*H442,2)</f>
        <v>0</v>
      </c>
      <c r="BL442" s="18" t="s">
        <v>139</v>
      </c>
      <c r="BM442" s="216" t="s">
        <v>608</v>
      </c>
    </row>
    <row r="443" s="2" customFormat="1">
      <c r="A443" s="39"/>
      <c r="B443" s="40"/>
      <c r="C443" s="41"/>
      <c r="D443" s="230" t="s">
        <v>148</v>
      </c>
      <c r="E443" s="41"/>
      <c r="F443" s="231" t="s">
        <v>609</v>
      </c>
      <c r="G443" s="41"/>
      <c r="H443" s="41"/>
      <c r="I443" s="232"/>
      <c r="J443" s="41"/>
      <c r="K443" s="41"/>
      <c r="L443" s="45"/>
      <c r="M443" s="233"/>
      <c r="N443" s="234"/>
      <c r="O443" s="85"/>
      <c r="P443" s="85"/>
      <c r="Q443" s="85"/>
      <c r="R443" s="85"/>
      <c r="S443" s="85"/>
      <c r="T443" s="86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148</v>
      </c>
      <c r="AU443" s="18" t="s">
        <v>82</v>
      </c>
    </row>
    <row r="444" s="13" customFormat="1">
      <c r="A444" s="13"/>
      <c r="B444" s="218"/>
      <c r="C444" s="219"/>
      <c r="D444" s="220" t="s">
        <v>141</v>
      </c>
      <c r="E444" s="221" t="s">
        <v>19</v>
      </c>
      <c r="F444" s="222" t="s">
        <v>280</v>
      </c>
      <c r="G444" s="219"/>
      <c r="H444" s="223">
        <v>18</v>
      </c>
      <c r="I444" s="224"/>
      <c r="J444" s="219"/>
      <c r="K444" s="219"/>
      <c r="L444" s="225"/>
      <c r="M444" s="226"/>
      <c r="N444" s="227"/>
      <c r="O444" s="227"/>
      <c r="P444" s="227"/>
      <c r="Q444" s="227"/>
      <c r="R444" s="227"/>
      <c r="S444" s="227"/>
      <c r="T444" s="22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29" t="s">
        <v>141</v>
      </c>
      <c r="AU444" s="229" t="s">
        <v>82</v>
      </c>
      <c r="AV444" s="13" t="s">
        <v>82</v>
      </c>
      <c r="AW444" s="13" t="s">
        <v>33</v>
      </c>
      <c r="AX444" s="13" t="s">
        <v>80</v>
      </c>
      <c r="AY444" s="229" t="s">
        <v>133</v>
      </c>
    </row>
    <row r="445" s="14" customFormat="1">
      <c r="A445" s="14"/>
      <c r="B445" s="235"/>
      <c r="C445" s="236"/>
      <c r="D445" s="220" t="s">
        <v>141</v>
      </c>
      <c r="E445" s="237" t="s">
        <v>19</v>
      </c>
      <c r="F445" s="238" t="s">
        <v>610</v>
      </c>
      <c r="G445" s="236"/>
      <c r="H445" s="237" t="s">
        <v>19</v>
      </c>
      <c r="I445" s="239"/>
      <c r="J445" s="236"/>
      <c r="K445" s="236"/>
      <c r="L445" s="240"/>
      <c r="M445" s="241"/>
      <c r="N445" s="242"/>
      <c r="O445" s="242"/>
      <c r="P445" s="242"/>
      <c r="Q445" s="242"/>
      <c r="R445" s="242"/>
      <c r="S445" s="242"/>
      <c r="T445" s="24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44" t="s">
        <v>141</v>
      </c>
      <c r="AU445" s="244" t="s">
        <v>82</v>
      </c>
      <c r="AV445" s="14" t="s">
        <v>80</v>
      </c>
      <c r="AW445" s="14" t="s">
        <v>33</v>
      </c>
      <c r="AX445" s="14" t="s">
        <v>72</v>
      </c>
      <c r="AY445" s="244" t="s">
        <v>133</v>
      </c>
    </row>
    <row r="446" s="2" customFormat="1" ht="16.5" customHeight="1">
      <c r="A446" s="39"/>
      <c r="B446" s="40"/>
      <c r="C446" s="205" t="s">
        <v>611</v>
      </c>
      <c r="D446" s="205" t="s">
        <v>135</v>
      </c>
      <c r="E446" s="206" t="s">
        <v>612</v>
      </c>
      <c r="F446" s="207" t="s">
        <v>613</v>
      </c>
      <c r="G446" s="208" t="s">
        <v>343</v>
      </c>
      <c r="H446" s="209">
        <v>45</v>
      </c>
      <c r="I446" s="210"/>
      <c r="J446" s="211">
        <f>ROUND(I446*H446,2)</f>
        <v>0</v>
      </c>
      <c r="K446" s="207" t="s">
        <v>146</v>
      </c>
      <c r="L446" s="45"/>
      <c r="M446" s="212" t="s">
        <v>19</v>
      </c>
      <c r="N446" s="213" t="s">
        <v>43</v>
      </c>
      <c r="O446" s="85"/>
      <c r="P446" s="214">
        <f>O446*H446</f>
        <v>0</v>
      </c>
      <c r="Q446" s="214">
        <v>0</v>
      </c>
      <c r="R446" s="214">
        <f>Q446*H446</f>
        <v>0</v>
      </c>
      <c r="S446" s="214">
        <v>0.31945000000000001</v>
      </c>
      <c r="T446" s="215">
        <f>S446*H446</f>
        <v>14.375250000000001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16" t="s">
        <v>139</v>
      </c>
      <c r="AT446" s="216" t="s">
        <v>135</v>
      </c>
      <c r="AU446" s="216" t="s">
        <v>82</v>
      </c>
      <c r="AY446" s="18" t="s">
        <v>133</v>
      </c>
      <c r="BE446" s="217">
        <f>IF(N446="základní",J446,0)</f>
        <v>0</v>
      </c>
      <c r="BF446" s="217">
        <f>IF(N446="snížená",J446,0)</f>
        <v>0</v>
      </c>
      <c r="BG446" s="217">
        <f>IF(N446="zákl. přenesená",J446,0)</f>
        <v>0</v>
      </c>
      <c r="BH446" s="217">
        <f>IF(N446="sníž. přenesená",J446,0)</f>
        <v>0</v>
      </c>
      <c r="BI446" s="217">
        <f>IF(N446="nulová",J446,0)</f>
        <v>0</v>
      </c>
      <c r="BJ446" s="18" t="s">
        <v>80</v>
      </c>
      <c r="BK446" s="217">
        <f>ROUND(I446*H446,2)</f>
        <v>0</v>
      </c>
      <c r="BL446" s="18" t="s">
        <v>139</v>
      </c>
      <c r="BM446" s="216" t="s">
        <v>614</v>
      </c>
    </row>
    <row r="447" s="2" customFormat="1">
      <c r="A447" s="39"/>
      <c r="B447" s="40"/>
      <c r="C447" s="41"/>
      <c r="D447" s="230" t="s">
        <v>148</v>
      </c>
      <c r="E447" s="41"/>
      <c r="F447" s="231" t="s">
        <v>615</v>
      </c>
      <c r="G447" s="41"/>
      <c r="H447" s="41"/>
      <c r="I447" s="232"/>
      <c r="J447" s="41"/>
      <c r="K447" s="41"/>
      <c r="L447" s="45"/>
      <c r="M447" s="233"/>
      <c r="N447" s="234"/>
      <c r="O447" s="85"/>
      <c r="P447" s="85"/>
      <c r="Q447" s="85"/>
      <c r="R447" s="85"/>
      <c r="S447" s="85"/>
      <c r="T447" s="86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T447" s="18" t="s">
        <v>148</v>
      </c>
      <c r="AU447" s="18" t="s">
        <v>82</v>
      </c>
    </row>
    <row r="448" s="13" customFormat="1">
      <c r="A448" s="13"/>
      <c r="B448" s="218"/>
      <c r="C448" s="219"/>
      <c r="D448" s="220" t="s">
        <v>141</v>
      </c>
      <c r="E448" s="221" t="s">
        <v>19</v>
      </c>
      <c r="F448" s="222" t="s">
        <v>459</v>
      </c>
      <c r="G448" s="219"/>
      <c r="H448" s="223">
        <v>45</v>
      </c>
      <c r="I448" s="224"/>
      <c r="J448" s="219"/>
      <c r="K448" s="219"/>
      <c r="L448" s="225"/>
      <c r="M448" s="226"/>
      <c r="N448" s="227"/>
      <c r="O448" s="227"/>
      <c r="P448" s="227"/>
      <c r="Q448" s="227"/>
      <c r="R448" s="227"/>
      <c r="S448" s="227"/>
      <c r="T448" s="22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29" t="s">
        <v>141</v>
      </c>
      <c r="AU448" s="229" t="s">
        <v>82</v>
      </c>
      <c r="AV448" s="13" t="s">
        <v>82</v>
      </c>
      <c r="AW448" s="13" t="s">
        <v>33</v>
      </c>
      <c r="AX448" s="13" t="s">
        <v>80</v>
      </c>
      <c r="AY448" s="229" t="s">
        <v>133</v>
      </c>
    </row>
    <row r="449" s="14" customFormat="1">
      <c r="A449" s="14"/>
      <c r="B449" s="235"/>
      <c r="C449" s="236"/>
      <c r="D449" s="220" t="s">
        <v>141</v>
      </c>
      <c r="E449" s="237" t="s">
        <v>19</v>
      </c>
      <c r="F449" s="238" t="s">
        <v>616</v>
      </c>
      <c r="G449" s="236"/>
      <c r="H449" s="237" t="s">
        <v>19</v>
      </c>
      <c r="I449" s="239"/>
      <c r="J449" s="236"/>
      <c r="K449" s="236"/>
      <c r="L449" s="240"/>
      <c r="M449" s="241"/>
      <c r="N449" s="242"/>
      <c r="O449" s="242"/>
      <c r="P449" s="242"/>
      <c r="Q449" s="242"/>
      <c r="R449" s="242"/>
      <c r="S449" s="242"/>
      <c r="T449" s="243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4" t="s">
        <v>141</v>
      </c>
      <c r="AU449" s="244" t="s">
        <v>82</v>
      </c>
      <c r="AV449" s="14" t="s">
        <v>80</v>
      </c>
      <c r="AW449" s="14" t="s">
        <v>33</v>
      </c>
      <c r="AX449" s="14" t="s">
        <v>72</v>
      </c>
      <c r="AY449" s="244" t="s">
        <v>133</v>
      </c>
    </row>
    <row r="450" s="12" customFormat="1" ht="22.8" customHeight="1">
      <c r="A450" s="12"/>
      <c r="B450" s="189"/>
      <c r="C450" s="190"/>
      <c r="D450" s="191" t="s">
        <v>71</v>
      </c>
      <c r="E450" s="203" t="s">
        <v>617</v>
      </c>
      <c r="F450" s="203" t="s">
        <v>618</v>
      </c>
      <c r="G450" s="190"/>
      <c r="H450" s="190"/>
      <c r="I450" s="193"/>
      <c r="J450" s="204">
        <f>BK450</f>
        <v>0</v>
      </c>
      <c r="K450" s="190"/>
      <c r="L450" s="195"/>
      <c r="M450" s="196"/>
      <c r="N450" s="197"/>
      <c r="O450" s="197"/>
      <c r="P450" s="198">
        <f>SUM(P451:P458)</f>
        <v>0</v>
      </c>
      <c r="Q450" s="197"/>
      <c r="R450" s="198">
        <f>SUM(R451:R458)</f>
        <v>0</v>
      </c>
      <c r="S450" s="197"/>
      <c r="T450" s="199">
        <f>SUM(T451:T458)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00" t="s">
        <v>80</v>
      </c>
      <c r="AT450" s="201" t="s">
        <v>71</v>
      </c>
      <c r="AU450" s="201" t="s">
        <v>80</v>
      </c>
      <c r="AY450" s="200" t="s">
        <v>133</v>
      </c>
      <c r="BK450" s="202">
        <f>SUM(BK451:BK458)</f>
        <v>0</v>
      </c>
    </row>
    <row r="451" s="2" customFormat="1" ht="24.15" customHeight="1">
      <c r="A451" s="39"/>
      <c r="B451" s="40"/>
      <c r="C451" s="205" t="s">
        <v>619</v>
      </c>
      <c r="D451" s="205" t="s">
        <v>135</v>
      </c>
      <c r="E451" s="206" t="s">
        <v>620</v>
      </c>
      <c r="F451" s="207" t="s">
        <v>621</v>
      </c>
      <c r="G451" s="208" t="s">
        <v>242</v>
      </c>
      <c r="H451" s="209">
        <v>89.099999999999994</v>
      </c>
      <c r="I451" s="210"/>
      <c r="J451" s="211">
        <f>ROUND(I451*H451,2)</f>
        <v>0</v>
      </c>
      <c r="K451" s="207" t="s">
        <v>146</v>
      </c>
      <c r="L451" s="45"/>
      <c r="M451" s="212" t="s">
        <v>19</v>
      </c>
      <c r="N451" s="213" t="s">
        <v>43</v>
      </c>
      <c r="O451" s="85"/>
      <c r="P451" s="214">
        <f>O451*H451</f>
        <v>0</v>
      </c>
      <c r="Q451" s="214">
        <v>0</v>
      </c>
      <c r="R451" s="214">
        <f>Q451*H451</f>
        <v>0</v>
      </c>
      <c r="S451" s="214">
        <v>0</v>
      </c>
      <c r="T451" s="215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16" t="s">
        <v>139</v>
      </c>
      <c r="AT451" s="216" t="s">
        <v>135</v>
      </c>
      <c r="AU451" s="216" t="s">
        <v>82</v>
      </c>
      <c r="AY451" s="18" t="s">
        <v>133</v>
      </c>
      <c r="BE451" s="217">
        <f>IF(N451="základní",J451,0)</f>
        <v>0</v>
      </c>
      <c r="BF451" s="217">
        <f>IF(N451="snížená",J451,0)</f>
        <v>0</v>
      </c>
      <c r="BG451" s="217">
        <f>IF(N451="zákl. přenesená",J451,0)</f>
        <v>0</v>
      </c>
      <c r="BH451" s="217">
        <f>IF(N451="sníž. přenesená",J451,0)</f>
        <v>0</v>
      </c>
      <c r="BI451" s="217">
        <f>IF(N451="nulová",J451,0)</f>
        <v>0</v>
      </c>
      <c r="BJ451" s="18" t="s">
        <v>80</v>
      </c>
      <c r="BK451" s="217">
        <f>ROUND(I451*H451,2)</f>
        <v>0</v>
      </c>
      <c r="BL451" s="18" t="s">
        <v>139</v>
      </c>
      <c r="BM451" s="216" t="s">
        <v>622</v>
      </c>
    </row>
    <row r="452" s="2" customFormat="1">
      <c r="A452" s="39"/>
      <c r="B452" s="40"/>
      <c r="C452" s="41"/>
      <c r="D452" s="230" t="s">
        <v>148</v>
      </c>
      <c r="E452" s="41"/>
      <c r="F452" s="231" t="s">
        <v>623</v>
      </c>
      <c r="G452" s="41"/>
      <c r="H452" s="41"/>
      <c r="I452" s="232"/>
      <c r="J452" s="41"/>
      <c r="K452" s="41"/>
      <c r="L452" s="45"/>
      <c r="M452" s="233"/>
      <c r="N452" s="234"/>
      <c r="O452" s="85"/>
      <c r="P452" s="85"/>
      <c r="Q452" s="85"/>
      <c r="R452" s="85"/>
      <c r="S452" s="85"/>
      <c r="T452" s="86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T452" s="18" t="s">
        <v>148</v>
      </c>
      <c r="AU452" s="18" t="s">
        <v>82</v>
      </c>
    </row>
    <row r="453" s="2" customFormat="1" ht="24.15" customHeight="1">
      <c r="A453" s="39"/>
      <c r="B453" s="40"/>
      <c r="C453" s="205" t="s">
        <v>624</v>
      </c>
      <c r="D453" s="205" t="s">
        <v>135</v>
      </c>
      <c r="E453" s="206" t="s">
        <v>625</v>
      </c>
      <c r="F453" s="207" t="s">
        <v>626</v>
      </c>
      <c r="G453" s="208" t="s">
        <v>242</v>
      </c>
      <c r="H453" s="209">
        <v>445.5</v>
      </c>
      <c r="I453" s="210"/>
      <c r="J453" s="211">
        <f>ROUND(I453*H453,2)</f>
        <v>0</v>
      </c>
      <c r="K453" s="207" t="s">
        <v>146</v>
      </c>
      <c r="L453" s="45"/>
      <c r="M453" s="212" t="s">
        <v>19</v>
      </c>
      <c r="N453" s="213" t="s">
        <v>43</v>
      </c>
      <c r="O453" s="85"/>
      <c r="P453" s="214">
        <f>O453*H453</f>
        <v>0</v>
      </c>
      <c r="Q453" s="214">
        <v>0</v>
      </c>
      <c r="R453" s="214">
        <f>Q453*H453</f>
        <v>0</v>
      </c>
      <c r="S453" s="214">
        <v>0</v>
      </c>
      <c r="T453" s="215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16" t="s">
        <v>139</v>
      </c>
      <c r="AT453" s="216" t="s">
        <v>135</v>
      </c>
      <c r="AU453" s="216" t="s">
        <v>82</v>
      </c>
      <c r="AY453" s="18" t="s">
        <v>133</v>
      </c>
      <c r="BE453" s="217">
        <f>IF(N453="základní",J453,0)</f>
        <v>0</v>
      </c>
      <c r="BF453" s="217">
        <f>IF(N453="snížená",J453,0)</f>
        <v>0</v>
      </c>
      <c r="BG453" s="217">
        <f>IF(N453="zákl. přenesená",J453,0)</f>
        <v>0</v>
      </c>
      <c r="BH453" s="217">
        <f>IF(N453="sníž. přenesená",J453,0)</f>
        <v>0</v>
      </c>
      <c r="BI453" s="217">
        <f>IF(N453="nulová",J453,0)</f>
        <v>0</v>
      </c>
      <c r="BJ453" s="18" t="s">
        <v>80</v>
      </c>
      <c r="BK453" s="217">
        <f>ROUND(I453*H453,2)</f>
        <v>0</v>
      </c>
      <c r="BL453" s="18" t="s">
        <v>139</v>
      </c>
      <c r="BM453" s="216" t="s">
        <v>627</v>
      </c>
    </row>
    <row r="454" s="2" customFormat="1">
      <c r="A454" s="39"/>
      <c r="B454" s="40"/>
      <c r="C454" s="41"/>
      <c r="D454" s="230" t="s">
        <v>148</v>
      </c>
      <c r="E454" s="41"/>
      <c r="F454" s="231" t="s">
        <v>628</v>
      </c>
      <c r="G454" s="41"/>
      <c r="H454" s="41"/>
      <c r="I454" s="232"/>
      <c r="J454" s="41"/>
      <c r="K454" s="41"/>
      <c r="L454" s="45"/>
      <c r="M454" s="233"/>
      <c r="N454" s="234"/>
      <c r="O454" s="85"/>
      <c r="P454" s="85"/>
      <c r="Q454" s="85"/>
      <c r="R454" s="85"/>
      <c r="S454" s="85"/>
      <c r="T454" s="86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148</v>
      </c>
      <c r="AU454" s="18" t="s">
        <v>82</v>
      </c>
    </row>
    <row r="455" s="2" customFormat="1">
      <c r="A455" s="39"/>
      <c r="B455" s="40"/>
      <c r="C455" s="41"/>
      <c r="D455" s="220" t="s">
        <v>207</v>
      </c>
      <c r="E455" s="41"/>
      <c r="F455" s="256" t="s">
        <v>629</v>
      </c>
      <c r="G455" s="41"/>
      <c r="H455" s="41"/>
      <c r="I455" s="232"/>
      <c r="J455" s="41"/>
      <c r="K455" s="41"/>
      <c r="L455" s="45"/>
      <c r="M455" s="233"/>
      <c r="N455" s="234"/>
      <c r="O455" s="85"/>
      <c r="P455" s="85"/>
      <c r="Q455" s="85"/>
      <c r="R455" s="85"/>
      <c r="S455" s="85"/>
      <c r="T455" s="86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207</v>
      </c>
      <c r="AU455" s="18" t="s">
        <v>82</v>
      </c>
    </row>
    <row r="456" s="13" customFormat="1">
      <c r="A456" s="13"/>
      <c r="B456" s="218"/>
      <c r="C456" s="219"/>
      <c r="D456" s="220" t="s">
        <v>141</v>
      </c>
      <c r="E456" s="219"/>
      <c r="F456" s="222" t="s">
        <v>630</v>
      </c>
      <c r="G456" s="219"/>
      <c r="H456" s="223">
        <v>445.5</v>
      </c>
      <c r="I456" s="224"/>
      <c r="J456" s="219"/>
      <c r="K456" s="219"/>
      <c r="L456" s="225"/>
      <c r="M456" s="226"/>
      <c r="N456" s="227"/>
      <c r="O456" s="227"/>
      <c r="P456" s="227"/>
      <c r="Q456" s="227"/>
      <c r="R456" s="227"/>
      <c r="S456" s="227"/>
      <c r="T456" s="22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29" t="s">
        <v>141</v>
      </c>
      <c r="AU456" s="229" t="s">
        <v>82</v>
      </c>
      <c r="AV456" s="13" t="s">
        <v>82</v>
      </c>
      <c r="AW456" s="13" t="s">
        <v>4</v>
      </c>
      <c r="AX456" s="13" t="s">
        <v>80</v>
      </c>
      <c r="AY456" s="229" t="s">
        <v>133</v>
      </c>
    </row>
    <row r="457" s="2" customFormat="1" ht="24.15" customHeight="1">
      <c r="A457" s="39"/>
      <c r="B457" s="40"/>
      <c r="C457" s="205" t="s">
        <v>631</v>
      </c>
      <c r="D457" s="205" t="s">
        <v>135</v>
      </c>
      <c r="E457" s="206" t="s">
        <v>632</v>
      </c>
      <c r="F457" s="207" t="s">
        <v>633</v>
      </c>
      <c r="G457" s="208" t="s">
        <v>242</v>
      </c>
      <c r="H457" s="209">
        <v>89.099999999999994</v>
      </c>
      <c r="I457" s="210"/>
      <c r="J457" s="211">
        <f>ROUND(I457*H457,2)</f>
        <v>0</v>
      </c>
      <c r="K457" s="207" t="s">
        <v>146</v>
      </c>
      <c r="L457" s="45"/>
      <c r="M457" s="212" t="s">
        <v>19</v>
      </c>
      <c r="N457" s="213" t="s">
        <v>43</v>
      </c>
      <c r="O457" s="85"/>
      <c r="P457" s="214">
        <f>O457*H457</f>
        <v>0</v>
      </c>
      <c r="Q457" s="214">
        <v>0</v>
      </c>
      <c r="R457" s="214">
        <f>Q457*H457</f>
        <v>0</v>
      </c>
      <c r="S457" s="214">
        <v>0</v>
      </c>
      <c r="T457" s="215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16" t="s">
        <v>139</v>
      </c>
      <c r="AT457" s="216" t="s">
        <v>135</v>
      </c>
      <c r="AU457" s="216" t="s">
        <v>82</v>
      </c>
      <c r="AY457" s="18" t="s">
        <v>133</v>
      </c>
      <c r="BE457" s="217">
        <f>IF(N457="základní",J457,0)</f>
        <v>0</v>
      </c>
      <c r="BF457" s="217">
        <f>IF(N457="snížená",J457,0)</f>
        <v>0</v>
      </c>
      <c r="BG457" s="217">
        <f>IF(N457="zákl. přenesená",J457,0)</f>
        <v>0</v>
      </c>
      <c r="BH457" s="217">
        <f>IF(N457="sníž. přenesená",J457,0)</f>
        <v>0</v>
      </c>
      <c r="BI457" s="217">
        <f>IF(N457="nulová",J457,0)</f>
        <v>0</v>
      </c>
      <c r="BJ457" s="18" t="s">
        <v>80</v>
      </c>
      <c r="BK457" s="217">
        <f>ROUND(I457*H457,2)</f>
        <v>0</v>
      </c>
      <c r="BL457" s="18" t="s">
        <v>139</v>
      </c>
      <c r="BM457" s="216" t="s">
        <v>634</v>
      </c>
    </row>
    <row r="458" s="2" customFormat="1">
      <c r="A458" s="39"/>
      <c r="B458" s="40"/>
      <c r="C458" s="41"/>
      <c r="D458" s="230" t="s">
        <v>148</v>
      </c>
      <c r="E458" s="41"/>
      <c r="F458" s="231" t="s">
        <v>635</v>
      </c>
      <c r="G458" s="41"/>
      <c r="H458" s="41"/>
      <c r="I458" s="232"/>
      <c r="J458" s="41"/>
      <c r="K458" s="41"/>
      <c r="L458" s="45"/>
      <c r="M458" s="233"/>
      <c r="N458" s="234"/>
      <c r="O458" s="85"/>
      <c r="P458" s="85"/>
      <c r="Q458" s="85"/>
      <c r="R458" s="85"/>
      <c r="S458" s="85"/>
      <c r="T458" s="86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T458" s="18" t="s">
        <v>148</v>
      </c>
      <c r="AU458" s="18" t="s">
        <v>82</v>
      </c>
    </row>
    <row r="459" s="12" customFormat="1" ht="22.8" customHeight="1">
      <c r="A459" s="12"/>
      <c r="B459" s="189"/>
      <c r="C459" s="190"/>
      <c r="D459" s="191" t="s">
        <v>71</v>
      </c>
      <c r="E459" s="203" t="s">
        <v>636</v>
      </c>
      <c r="F459" s="203" t="s">
        <v>637</v>
      </c>
      <c r="G459" s="190"/>
      <c r="H459" s="190"/>
      <c r="I459" s="193"/>
      <c r="J459" s="204">
        <f>BK459</f>
        <v>0</v>
      </c>
      <c r="K459" s="190"/>
      <c r="L459" s="195"/>
      <c r="M459" s="196"/>
      <c r="N459" s="197"/>
      <c r="O459" s="197"/>
      <c r="P459" s="198">
        <f>SUM(P460:P461)</f>
        <v>0</v>
      </c>
      <c r="Q459" s="197"/>
      <c r="R459" s="198">
        <f>SUM(R460:R461)</f>
        <v>0</v>
      </c>
      <c r="S459" s="197"/>
      <c r="T459" s="199">
        <f>SUM(T460:T461)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00" t="s">
        <v>80</v>
      </c>
      <c r="AT459" s="201" t="s">
        <v>71</v>
      </c>
      <c r="AU459" s="201" t="s">
        <v>80</v>
      </c>
      <c r="AY459" s="200" t="s">
        <v>133</v>
      </c>
      <c r="BK459" s="202">
        <f>SUM(BK460:BK461)</f>
        <v>0</v>
      </c>
    </row>
    <row r="460" s="2" customFormat="1" ht="16.5" customHeight="1">
      <c r="A460" s="39"/>
      <c r="B460" s="40"/>
      <c r="C460" s="205" t="s">
        <v>638</v>
      </c>
      <c r="D460" s="205" t="s">
        <v>135</v>
      </c>
      <c r="E460" s="206" t="s">
        <v>639</v>
      </c>
      <c r="F460" s="207" t="s">
        <v>640</v>
      </c>
      <c r="G460" s="208" t="s">
        <v>242</v>
      </c>
      <c r="H460" s="209">
        <v>3405.0949999999998</v>
      </c>
      <c r="I460" s="210"/>
      <c r="J460" s="211">
        <f>ROUND(I460*H460,2)</f>
        <v>0</v>
      </c>
      <c r="K460" s="207" t="s">
        <v>146</v>
      </c>
      <c r="L460" s="45"/>
      <c r="M460" s="212" t="s">
        <v>19</v>
      </c>
      <c r="N460" s="213" t="s">
        <v>43</v>
      </c>
      <c r="O460" s="85"/>
      <c r="P460" s="214">
        <f>O460*H460</f>
        <v>0</v>
      </c>
      <c r="Q460" s="214">
        <v>0</v>
      </c>
      <c r="R460" s="214">
        <f>Q460*H460</f>
        <v>0</v>
      </c>
      <c r="S460" s="214">
        <v>0</v>
      </c>
      <c r="T460" s="21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6" t="s">
        <v>139</v>
      </c>
      <c r="AT460" s="216" t="s">
        <v>135</v>
      </c>
      <c r="AU460" s="216" t="s">
        <v>82</v>
      </c>
      <c r="AY460" s="18" t="s">
        <v>133</v>
      </c>
      <c r="BE460" s="217">
        <f>IF(N460="základní",J460,0)</f>
        <v>0</v>
      </c>
      <c r="BF460" s="217">
        <f>IF(N460="snížená",J460,0)</f>
        <v>0</v>
      </c>
      <c r="BG460" s="217">
        <f>IF(N460="zákl. přenesená",J460,0)</f>
        <v>0</v>
      </c>
      <c r="BH460" s="217">
        <f>IF(N460="sníž. přenesená",J460,0)</f>
        <v>0</v>
      </c>
      <c r="BI460" s="217">
        <f>IF(N460="nulová",J460,0)</f>
        <v>0</v>
      </c>
      <c r="BJ460" s="18" t="s">
        <v>80</v>
      </c>
      <c r="BK460" s="217">
        <f>ROUND(I460*H460,2)</f>
        <v>0</v>
      </c>
      <c r="BL460" s="18" t="s">
        <v>139</v>
      </c>
      <c r="BM460" s="216" t="s">
        <v>641</v>
      </c>
    </row>
    <row r="461" s="2" customFormat="1">
      <c r="A461" s="39"/>
      <c r="B461" s="40"/>
      <c r="C461" s="41"/>
      <c r="D461" s="230" t="s">
        <v>148</v>
      </c>
      <c r="E461" s="41"/>
      <c r="F461" s="231" t="s">
        <v>642</v>
      </c>
      <c r="G461" s="41"/>
      <c r="H461" s="41"/>
      <c r="I461" s="232"/>
      <c r="J461" s="41"/>
      <c r="K461" s="41"/>
      <c r="L461" s="45"/>
      <c r="M461" s="233"/>
      <c r="N461" s="234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148</v>
      </c>
      <c r="AU461" s="18" t="s">
        <v>82</v>
      </c>
    </row>
    <row r="462" s="12" customFormat="1" ht="25.92" customHeight="1">
      <c r="A462" s="12"/>
      <c r="B462" s="189"/>
      <c r="C462" s="190"/>
      <c r="D462" s="191" t="s">
        <v>71</v>
      </c>
      <c r="E462" s="192" t="s">
        <v>643</v>
      </c>
      <c r="F462" s="192" t="s">
        <v>644</v>
      </c>
      <c r="G462" s="190"/>
      <c r="H462" s="190"/>
      <c r="I462" s="193"/>
      <c r="J462" s="194">
        <f>BK462</f>
        <v>0</v>
      </c>
      <c r="K462" s="190"/>
      <c r="L462" s="195"/>
      <c r="M462" s="196"/>
      <c r="N462" s="197"/>
      <c r="O462" s="197"/>
      <c r="P462" s="198">
        <f>P463+P470</f>
        <v>0</v>
      </c>
      <c r="Q462" s="197"/>
      <c r="R462" s="198">
        <f>R463+R470</f>
        <v>0</v>
      </c>
      <c r="S462" s="197"/>
      <c r="T462" s="199">
        <f>T463+T470</f>
        <v>0</v>
      </c>
      <c r="U462" s="12"/>
      <c r="V462" s="12"/>
      <c r="W462" s="12"/>
      <c r="X462" s="12"/>
      <c r="Y462" s="12"/>
      <c r="Z462" s="12"/>
      <c r="AA462" s="12"/>
      <c r="AB462" s="12"/>
      <c r="AC462" s="12"/>
      <c r="AD462" s="12"/>
      <c r="AE462" s="12"/>
      <c r="AR462" s="200" t="s">
        <v>180</v>
      </c>
      <c r="AT462" s="201" t="s">
        <v>71</v>
      </c>
      <c r="AU462" s="201" t="s">
        <v>72</v>
      </c>
      <c r="AY462" s="200" t="s">
        <v>133</v>
      </c>
      <c r="BK462" s="202">
        <f>BK463+BK470</f>
        <v>0</v>
      </c>
    </row>
    <row r="463" s="12" customFormat="1" ht="22.8" customHeight="1">
      <c r="A463" s="12"/>
      <c r="B463" s="189"/>
      <c r="C463" s="190"/>
      <c r="D463" s="191" t="s">
        <v>71</v>
      </c>
      <c r="E463" s="203" t="s">
        <v>645</v>
      </c>
      <c r="F463" s="203" t="s">
        <v>646</v>
      </c>
      <c r="G463" s="190"/>
      <c r="H463" s="190"/>
      <c r="I463" s="193"/>
      <c r="J463" s="204">
        <f>BK463</f>
        <v>0</v>
      </c>
      <c r="K463" s="190"/>
      <c r="L463" s="195"/>
      <c r="M463" s="196"/>
      <c r="N463" s="197"/>
      <c r="O463" s="197"/>
      <c r="P463" s="198">
        <f>SUM(P464:P469)</f>
        <v>0</v>
      </c>
      <c r="Q463" s="197"/>
      <c r="R463" s="198">
        <f>SUM(R464:R469)</f>
        <v>0</v>
      </c>
      <c r="S463" s="197"/>
      <c r="T463" s="199">
        <f>SUM(T464:T469)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00" t="s">
        <v>180</v>
      </c>
      <c r="AT463" s="201" t="s">
        <v>71</v>
      </c>
      <c r="AU463" s="201" t="s">
        <v>80</v>
      </c>
      <c r="AY463" s="200" t="s">
        <v>133</v>
      </c>
      <c r="BK463" s="202">
        <f>SUM(BK464:BK469)</f>
        <v>0</v>
      </c>
    </row>
    <row r="464" s="2" customFormat="1" ht="16.5" customHeight="1">
      <c r="A464" s="39"/>
      <c r="B464" s="40"/>
      <c r="C464" s="205" t="s">
        <v>647</v>
      </c>
      <c r="D464" s="205" t="s">
        <v>135</v>
      </c>
      <c r="E464" s="206" t="s">
        <v>648</v>
      </c>
      <c r="F464" s="207" t="s">
        <v>649</v>
      </c>
      <c r="G464" s="208" t="s">
        <v>417</v>
      </c>
      <c r="H464" s="209">
        <v>1</v>
      </c>
      <c r="I464" s="210"/>
      <c r="J464" s="211">
        <f>ROUND(I464*H464,2)</f>
        <v>0</v>
      </c>
      <c r="K464" s="207" t="s">
        <v>19</v>
      </c>
      <c r="L464" s="45"/>
      <c r="M464" s="212" t="s">
        <v>19</v>
      </c>
      <c r="N464" s="213" t="s">
        <v>43</v>
      </c>
      <c r="O464" s="85"/>
      <c r="P464" s="214">
        <f>O464*H464</f>
        <v>0</v>
      </c>
      <c r="Q464" s="214">
        <v>0</v>
      </c>
      <c r="R464" s="214">
        <f>Q464*H464</f>
        <v>0</v>
      </c>
      <c r="S464" s="214">
        <v>0</v>
      </c>
      <c r="T464" s="215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16" t="s">
        <v>650</v>
      </c>
      <c r="AT464" s="216" t="s">
        <v>135</v>
      </c>
      <c r="AU464" s="216" t="s">
        <v>82</v>
      </c>
      <c r="AY464" s="18" t="s">
        <v>133</v>
      </c>
      <c r="BE464" s="217">
        <f>IF(N464="základní",J464,0)</f>
        <v>0</v>
      </c>
      <c r="BF464" s="217">
        <f>IF(N464="snížená",J464,0)</f>
        <v>0</v>
      </c>
      <c r="BG464" s="217">
        <f>IF(N464="zákl. přenesená",J464,0)</f>
        <v>0</v>
      </c>
      <c r="BH464" s="217">
        <f>IF(N464="sníž. přenesená",J464,0)</f>
        <v>0</v>
      </c>
      <c r="BI464" s="217">
        <f>IF(N464="nulová",J464,0)</f>
        <v>0</v>
      </c>
      <c r="BJ464" s="18" t="s">
        <v>80</v>
      </c>
      <c r="BK464" s="217">
        <f>ROUND(I464*H464,2)</f>
        <v>0</v>
      </c>
      <c r="BL464" s="18" t="s">
        <v>650</v>
      </c>
      <c r="BM464" s="216" t="s">
        <v>651</v>
      </c>
    </row>
    <row r="465" s="14" customFormat="1">
      <c r="A465" s="14"/>
      <c r="B465" s="235"/>
      <c r="C465" s="236"/>
      <c r="D465" s="220" t="s">
        <v>141</v>
      </c>
      <c r="E465" s="237" t="s">
        <v>19</v>
      </c>
      <c r="F465" s="238" t="s">
        <v>652</v>
      </c>
      <c r="G465" s="236"/>
      <c r="H465" s="237" t="s">
        <v>19</v>
      </c>
      <c r="I465" s="239"/>
      <c r="J465" s="236"/>
      <c r="K465" s="236"/>
      <c r="L465" s="240"/>
      <c r="M465" s="241"/>
      <c r="N465" s="242"/>
      <c r="O465" s="242"/>
      <c r="P465" s="242"/>
      <c r="Q465" s="242"/>
      <c r="R465" s="242"/>
      <c r="S465" s="242"/>
      <c r="T465" s="24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44" t="s">
        <v>141</v>
      </c>
      <c r="AU465" s="244" t="s">
        <v>82</v>
      </c>
      <c r="AV465" s="14" t="s">
        <v>80</v>
      </c>
      <c r="AW465" s="14" t="s">
        <v>33</v>
      </c>
      <c r="AX465" s="14" t="s">
        <v>72</v>
      </c>
      <c r="AY465" s="244" t="s">
        <v>133</v>
      </c>
    </row>
    <row r="466" s="13" customFormat="1">
      <c r="A466" s="13"/>
      <c r="B466" s="218"/>
      <c r="C466" s="219"/>
      <c r="D466" s="220" t="s">
        <v>141</v>
      </c>
      <c r="E466" s="221" t="s">
        <v>19</v>
      </c>
      <c r="F466" s="222" t="s">
        <v>80</v>
      </c>
      <c r="G466" s="219"/>
      <c r="H466" s="223">
        <v>1</v>
      </c>
      <c r="I466" s="224"/>
      <c r="J466" s="219"/>
      <c r="K466" s="219"/>
      <c r="L466" s="225"/>
      <c r="M466" s="226"/>
      <c r="N466" s="227"/>
      <c r="O466" s="227"/>
      <c r="P466" s="227"/>
      <c r="Q466" s="227"/>
      <c r="R466" s="227"/>
      <c r="S466" s="227"/>
      <c r="T466" s="228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29" t="s">
        <v>141</v>
      </c>
      <c r="AU466" s="229" t="s">
        <v>82</v>
      </c>
      <c r="AV466" s="13" t="s">
        <v>82</v>
      </c>
      <c r="AW466" s="13" t="s">
        <v>33</v>
      </c>
      <c r="AX466" s="13" t="s">
        <v>80</v>
      </c>
      <c r="AY466" s="229" t="s">
        <v>133</v>
      </c>
    </row>
    <row r="467" s="2" customFormat="1" ht="16.5" customHeight="1">
      <c r="A467" s="39"/>
      <c r="B467" s="40"/>
      <c r="C467" s="205" t="s">
        <v>653</v>
      </c>
      <c r="D467" s="205" t="s">
        <v>135</v>
      </c>
      <c r="E467" s="206" t="s">
        <v>654</v>
      </c>
      <c r="F467" s="207" t="s">
        <v>655</v>
      </c>
      <c r="G467" s="208" t="s">
        <v>417</v>
      </c>
      <c r="H467" s="209">
        <v>1</v>
      </c>
      <c r="I467" s="210"/>
      <c r="J467" s="211">
        <f>ROUND(I467*H467,2)</f>
        <v>0</v>
      </c>
      <c r="K467" s="207" t="s">
        <v>19</v>
      </c>
      <c r="L467" s="45"/>
      <c r="M467" s="212" t="s">
        <v>19</v>
      </c>
      <c r="N467" s="213" t="s">
        <v>43</v>
      </c>
      <c r="O467" s="85"/>
      <c r="P467" s="214">
        <f>O467*H467</f>
        <v>0</v>
      </c>
      <c r="Q467" s="214">
        <v>0</v>
      </c>
      <c r="R467" s="214">
        <f>Q467*H467</f>
        <v>0</v>
      </c>
      <c r="S467" s="214">
        <v>0</v>
      </c>
      <c r="T467" s="215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16" t="s">
        <v>650</v>
      </c>
      <c r="AT467" s="216" t="s">
        <v>135</v>
      </c>
      <c r="AU467" s="216" t="s">
        <v>82</v>
      </c>
      <c r="AY467" s="18" t="s">
        <v>133</v>
      </c>
      <c r="BE467" s="217">
        <f>IF(N467="základní",J467,0)</f>
        <v>0</v>
      </c>
      <c r="BF467" s="217">
        <f>IF(N467="snížená",J467,0)</f>
        <v>0</v>
      </c>
      <c r="BG467" s="217">
        <f>IF(N467="zákl. přenesená",J467,0)</f>
        <v>0</v>
      </c>
      <c r="BH467" s="217">
        <f>IF(N467="sníž. přenesená",J467,0)</f>
        <v>0</v>
      </c>
      <c r="BI467" s="217">
        <f>IF(N467="nulová",J467,0)</f>
        <v>0</v>
      </c>
      <c r="BJ467" s="18" t="s">
        <v>80</v>
      </c>
      <c r="BK467" s="217">
        <f>ROUND(I467*H467,2)</f>
        <v>0</v>
      </c>
      <c r="BL467" s="18" t="s">
        <v>650</v>
      </c>
      <c r="BM467" s="216" t="s">
        <v>656</v>
      </c>
    </row>
    <row r="468" s="14" customFormat="1">
      <c r="A468" s="14"/>
      <c r="B468" s="235"/>
      <c r="C468" s="236"/>
      <c r="D468" s="220" t="s">
        <v>141</v>
      </c>
      <c r="E468" s="237" t="s">
        <v>19</v>
      </c>
      <c r="F468" s="238" t="s">
        <v>657</v>
      </c>
      <c r="G468" s="236"/>
      <c r="H468" s="237" t="s">
        <v>19</v>
      </c>
      <c r="I468" s="239"/>
      <c r="J468" s="236"/>
      <c r="K468" s="236"/>
      <c r="L468" s="240"/>
      <c r="M468" s="241"/>
      <c r="N468" s="242"/>
      <c r="O468" s="242"/>
      <c r="P468" s="242"/>
      <c r="Q468" s="242"/>
      <c r="R468" s="242"/>
      <c r="S468" s="242"/>
      <c r="T468" s="24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44" t="s">
        <v>141</v>
      </c>
      <c r="AU468" s="244" t="s">
        <v>82</v>
      </c>
      <c r="AV468" s="14" t="s">
        <v>80</v>
      </c>
      <c r="AW468" s="14" t="s">
        <v>33</v>
      </c>
      <c r="AX468" s="14" t="s">
        <v>72</v>
      </c>
      <c r="AY468" s="244" t="s">
        <v>133</v>
      </c>
    </row>
    <row r="469" s="13" customFormat="1">
      <c r="A469" s="13"/>
      <c r="B469" s="218"/>
      <c r="C469" s="219"/>
      <c r="D469" s="220" t="s">
        <v>141</v>
      </c>
      <c r="E469" s="221" t="s">
        <v>19</v>
      </c>
      <c r="F469" s="222" t="s">
        <v>80</v>
      </c>
      <c r="G469" s="219"/>
      <c r="H469" s="223">
        <v>1</v>
      </c>
      <c r="I469" s="224"/>
      <c r="J469" s="219"/>
      <c r="K469" s="219"/>
      <c r="L469" s="225"/>
      <c r="M469" s="226"/>
      <c r="N469" s="227"/>
      <c r="O469" s="227"/>
      <c r="P469" s="227"/>
      <c r="Q469" s="227"/>
      <c r="R469" s="227"/>
      <c r="S469" s="227"/>
      <c r="T469" s="22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29" t="s">
        <v>141</v>
      </c>
      <c r="AU469" s="229" t="s">
        <v>82</v>
      </c>
      <c r="AV469" s="13" t="s">
        <v>82</v>
      </c>
      <c r="AW469" s="13" t="s">
        <v>33</v>
      </c>
      <c r="AX469" s="13" t="s">
        <v>80</v>
      </c>
      <c r="AY469" s="229" t="s">
        <v>133</v>
      </c>
    </row>
    <row r="470" s="12" customFormat="1" ht="22.8" customHeight="1">
      <c r="A470" s="12"/>
      <c r="B470" s="189"/>
      <c r="C470" s="190"/>
      <c r="D470" s="191" t="s">
        <v>71</v>
      </c>
      <c r="E470" s="203" t="s">
        <v>658</v>
      </c>
      <c r="F470" s="203" t="s">
        <v>659</v>
      </c>
      <c r="G470" s="190"/>
      <c r="H470" s="190"/>
      <c r="I470" s="193"/>
      <c r="J470" s="204">
        <f>BK470</f>
        <v>0</v>
      </c>
      <c r="K470" s="190"/>
      <c r="L470" s="195"/>
      <c r="M470" s="196"/>
      <c r="N470" s="197"/>
      <c r="O470" s="197"/>
      <c r="P470" s="198">
        <f>P471</f>
        <v>0</v>
      </c>
      <c r="Q470" s="197"/>
      <c r="R470" s="198">
        <f>R471</f>
        <v>0</v>
      </c>
      <c r="S470" s="197"/>
      <c r="T470" s="199">
        <f>T471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00" t="s">
        <v>180</v>
      </c>
      <c r="AT470" s="201" t="s">
        <v>71</v>
      </c>
      <c r="AU470" s="201" t="s">
        <v>80</v>
      </c>
      <c r="AY470" s="200" t="s">
        <v>133</v>
      </c>
      <c r="BK470" s="202">
        <f>BK471</f>
        <v>0</v>
      </c>
    </row>
    <row r="471" s="2" customFormat="1" ht="16.5" customHeight="1">
      <c r="A471" s="39"/>
      <c r="B471" s="40"/>
      <c r="C471" s="205" t="s">
        <v>660</v>
      </c>
      <c r="D471" s="205" t="s">
        <v>135</v>
      </c>
      <c r="E471" s="206" t="s">
        <v>661</v>
      </c>
      <c r="F471" s="207" t="s">
        <v>662</v>
      </c>
      <c r="G471" s="208" t="s">
        <v>417</v>
      </c>
      <c r="H471" s="209">
        <v>1</v>
      </c>
      <c r="I471" s="210"/>
      <c r="J471" s="211">
        <f>ROUND(I471*H471,2)</f>
        <v>0</v>
      </c>
      <c r="K471" s="207" t="s">
        <v>19</v>
      </c>
      <c r="L471" s="45"/>
      <c r="M471" s="278" t="s">
        <v>19</v>
      </c>
      <c r="N471" s="279" t="s">
        <v>43</v>
      </c>
      <c r="O471" s="280"/>
      <c r="P471" s="281">
        <f>O471*H471</f>
        <v>0</v>
      </c>
      <c r="Q471" s="281">
        <v>0</v>
      </c>
      <c r="R471" s="281">
        <f>Q471*H471</f>
        <v>0</v>
      </c>
      <c r="S471" s="281">
        <v>0</v>
      </c>
      <c r="T471" s="282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16" t="s">
        <v>650</v>
      </c>
      <c r="AT471" s="216" t="s">
        <v>135</v>
      </c>
      <c r="AU471" s="216" t="s">
        <v>82</v>
      </c>
      <c r="AY471" s="18" t="s">
        <v>133</v>
      </c>
      <c r="BE471" s="217">
        <f>IF(N471="základní",J471,0)</f>
        <v>0</v>
      </c>
      <c r="BF471" s="217">
        <f>IF(N471="snížená",J471,0)</f>
        <v>0</v>
      </c>
      <c r="BG471" s="217">
        <f>IF(N471="zákl. přenesená",J471,0)</f>
        <v>0</v>
      </c>
      <c r="BH471" s="217">
        <f>IF(N471="sníž. přenesená",J471,0)</f>
        <v>0</v>
      </c>
      <c r="BI471" s="217">
        <f>IF(N471="nulová",J471,0)</f>
        <v>0</v>
      </c>
      <c r="BJ471" s="18" t="s">
        <v>80</v>
      </c>
      <c r="BK471" s="217">
        <f>ROUND(I471*H471,2)</f>
        <v>0</v>
      </c>
      <c r="BL471" s="18" t="s">
        <v>650</v>
      </c>
      <c r="BM471" s="216" t="s">
        <v>663</v>
      </c>
    </row>
    <row r="472" s="2" customFormat="1" ht="6.96" customHeight="1">
      <c r="A472" s="39"/>
      <c r="B472" s="60"/>
      <c r="C472" s="61"/>
      <c r="D472" s="61"/>
      <c r="E472" s="61"/>
      <c r="F472" s="61"/>
      <c r="G472" s="61"/>
      <c r="H472" s="61"/>
      <c r="I472" s="61"/>
      <c r="J472" s="61"/>
      <c r="K472" s="61"/>
      <c r="L472" s="45"/>
      <c r="M472" s="39"/>
      <c r="O472" s="39"/>
      <c r="P472" s="39"/>
      <c r="Q472" s="39"/>
      <c r="R472" s="39"/>
      <c r="S472" s="39"/>
      <c r="T472" s="39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</row>
  </sheetData>
  <sheetProtection sheet="1" autoFilter="0" formatColumns="0" formatRows="0" objects="1" scenarios="1" spinCount="100000" saltValue="u6ZyYAodazyh5zoYmbJkQqCv0B24XrE1t62ADbAD0QvwS6Ub8+4Nt0MPQdYQO8h9v5HHOEhpEBAnyQbiJEYqgA==" hashValue="KzHzI5xipxP1gaSBn2kWmmP6EOgmFhZoRL7u4RXruiJL376o9BlqbH77w215p7O4h/P1qbZYrSObs6LTRdMi4A==" algorithmName="SHA-512" password="C74A"/>
  <autoFilter ref="C91:K471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8" r:id="rId1" display="https://podminky.urs.cz/item/CS_URS_2023_02/122351105"/>
    <hyperlink ref="F107" r:id="rId2" display="https://podminky.urs.cz/item/CS_URS_2023_02/129951122"/>
    <hyperlink ref="F111" r:id="rId3" display="https://podminky.urs.cz/item/CS_URS_2023_02/131151102"/>
    <hyperlink ref="F126" r:id="rId4" display="https://podminky.urs.cz/item/CS_URS_2023_02/132354104"/>
    <hyperlink ref="F135" r:id="rId5" display="https://podminky.urs.cz/item/CS_URS_2023_02/132354104"/>
    <hyperlink ref="F139" r:id="rId6" display="https://podminky.urs.cz/item/CS_URS_2023_02/162706111"/>
    <hyperlink ref="F144" r:id="rId7" display="https://podminky.urs.cz/item/CS_URS_2023_02/162706119"/>
    <hyperlink ref="F151" r:id="rId8" display="https://podminky.urs.cz/item/CS_URS_2023_02/162751113"/>
    <hyperlink ref="F189" r:id="rId9" display="https://podminky.urs.cz/item/CS_URS_2023_02/171151101"/>
    <hyperlink ref="F193" r:id="rId10" display="https://podminky.urs.cz/item/CS_URS_2023_02/171151103"/>
    <hyperlink ref="F197" r:id="rId11" display="https://podminky.urs.cz/item/CS_URS_2023_02/171201231"/>
    <hyperlink ref="F236" r:id="rId12" display="https://podminky.urs.cz/item/CS_URS_2023_02/180404112R12"/>
    <hyperlink ref="F240" r:id="rId13" display="https://podminky.urs.cz/item/CS_URS_2023_02/181006112"/>
    <hyperlink ref="F258" r:id="rId14" display="https://podminky.urs.cz/item/CS_URS_2023_02/183403113"/>
    <hyperlink ref="F260" r:id="rId15" display="https://podminky.urs.cz/item/CS_URS_2023_02/183403114"/>
    <hyperlink ref="F264" r:id="rId16" display="https://podminky.urs.cz/item/CS_URS_2023_02/211531111"/>
    <hyperlink ref="F268" r:id="rId17" display="https://podminky.urs.cz/item/CS_URS_2023_02/211561111"/>
    <hyperlink ref="F272" r:id="rId18" display="https://podminky.urs.cz/item/CS_URS_2023_02/211571111"/>
    <hyperlink ref="F279" r:id="rId19" display="https://podminky.urs.cz/item/CS_URS_2023_02/211571112"/>
    <hyperlink ref="F283" r:id="rId20" display="https://podminky.urs.cz/item/CS_URS_2023_02/212532111"/>
    <hyperlink ref="F292" r:id="rId21" display="https://podminky.urs.cz/item/CS_URS_2023_02/212572111"/>
    <hyperlink ref="F297" r:id="rId22" display="https://podminky.urs.cz/item/CS_URS_2023_02/275311125"/>
    <hyperlink ref="F310" r:id="rId23" display="https://podminky.urs.cz/item/CS_URS_2023_02/275351111"/>
    <hyperlink ref="F315" r:id="rId24" display="https://podminky.urs.cz/item/CS_URS_2023_02/321368211"/>
    <hyperlink ref="F366" r:id="rId25" display="https://podminky.urs.cz/item/CS_URS_2023_02/457621120"/>
    <hyperlink ref="F369" r:id="rId26" display="https://podminky.urs.cz/item/CS_URS_2023_02/457621141"/>
    <hyperlink ref="F371" r:id="rId27" display="https://podminky.urs.cz/item/CS_URS_2023_02/457621152"/>
    <hyperlink ref="F373" r:id="rId28" display="https://podminky.urs.cz/item/CS_URS_2023_02/457621161"/>
    <hyperlink ref="F376" r:id="rId29" display="https://podminky.urs.cz/item/CS_URS_2023_02/564231011"/>
    <hyperlink ref="F390" r:id="rId30" display="https://podminky.urs.cz/item/CS_URS_2023_02/564751102"/>
    <hyperlink ref="F392" r:id="rId31" display="https://podminky.urs.cz/item/CS_URS_2023_02/564831011"/>
    <hyperlink ref="F394" r:id="rId32" display="https://podminky.urs.cz/item/CS_URS_2023_02/593532111"/>
    <hyperlink ref="F400" r:id="rId33" display="https://podminky.urs.cz/item/CS_URS_2023_02/596211255"/>
    <hyperlink ref="F405" r:id="rId34" display="https://podminky.urs.cz/item/CS_URS_2023_02/871273121"/>
    <hyperlink ref="F409" r:id="rId35" display="https://podminky.urs.cz/item/CS_URS_2023_02/871353121"/>
    <hyperlink ref="F413" r:id="rId36" display="https://podminky.urs.cz/item/CS_URS_2023_02/877270310"/>
    <hyperlink ref="F416" r:id="rId37" display="https://podminky.urs.cz/item/CS_URS_2023_02/877350320"/>
    <hyperlink ref="F419" r:id="rId38" display="https://podminky.urs.cz/item/CS_URS_2023_02/877355211"/>
    <hyperlink ref="F424" r:id="rId39" display="https://podminky.urs.cz/item/CS_URS_2023_02/894811151"/>
    <hyperlink ref="F427" r:id="rId40" display="https://podminky.urs.cz/item/CS_URS_2023_02/916131112"/>
    <hyperlink ref="F431" r:id="rId41" display="https://podminky.urs.cz/item/CS_URS_2023_02/919735112"/>
    <hyperlink ref="F435" r:id="rId42" display="https://podminky.urs.cz/item/CS_URS_2023_02/935114111"/>
    <hyperlink ref="F437" r:id="rId43" display="https://podminky.urs.cz/item/CS_URS_2023_02/935932614"/>
    <hyperlink ref="F439" r:id="rId44" display="https://podminky.urs.cz/item/CS_URS_2023_02/965042141"/>
    <hyperlink ref="F443" r:id="rId45" display="https://podminky.urs.cz/item/CS_URS_2023_02/966005111"/>
    <hyperlink ref="F447" r:id="rId46" display="https://podminky.urs.cz/item/CS_URS_2023_02/966006531"/>
    <hyperlink ref="F452" r:id="rId47" display="https://podminky.urs.cz/item/CS_URS_2023_02/997221561"/>
    <hyperlink ref="F454" r:id="rId48" display="https://podminky.urs.cz/item/CS_URS_2023_02/997221569"/>
    <hyperlink ref="F458" r:id="rId49" display="https://podminky.urs.cz/item/CS_URS_2023_02/997221875"/>
    <hyperlink ref="F461" r:id="rId50" display="https://podminky.urs.cz/item/CS_URS_2023_02/9982220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Nová travnatá tréninková plocha fotbalistů, Bruntál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664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17. 8. 2023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ROUND((SUM(BE92:BE228)),  2)</f>
        <v>0</v>
      </c>
      <c r="G33" s="39"/>
      <c r="H33" s="39"/>
      <c r="I33" s="149">
        <v>0.20999999999999999</v>
      </c>
      <c r="J33" s="148">
        <f>ROUND(((SUM(BE92:BE228))*I33),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ROUND((SUM(BF92:BF228)),  2)</f>
        <v>0</v>
      </c>
      <c r="G34" s="39"/>
      <c r="H34" s="39"/>
      <c r="I34" s="149">
        <v>0.14999999999999999</v>
      </c>
      <c r="J34" s="148">
        <f>ROUND(((SUM(BF92:BF228))*I34),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ROUND((SUM(BG92:BG228)),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ROUND((SUM(BH92:BH228)),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ROUND((SUM(BI92:BI228)),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Nová travnatá tréninková plocha fotbalistů, Bruntál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IO 01 - Vodní hospodářství (Odvodnění, akumulace, čerpací stanice, závlaha)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Sportovní areál Bruntál P.P.Č. 3621/3, 3621/76, 36</v>
      </c>
      <c r="G52" s="41"/>
      <c r="H52" s="41"/>
      <c r="I52" s="33" t="s">
        <v>23</v>
      </c>
      <c r="J52" s="73" t="str">
        <f>IF(J12="","",J12)</f>
        <v>17. 8. 2023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Bruntál</v>
      </c>
      <c r="G54" s="41"/>
      <c r="H54" s="41"/>
      <c r="I54" s="33" t="s">
        <v>31</v>
      </c>
      <c r="J54" s="37" t="str">
        <f>E21</f>
        <v>David Müller DiS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David Müller DiS.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105</v>
      </c>
      <c r="E60" s="169"/>
      <c r="F60" s="169"/>
      <c r="G60" s="169"/>
      <c r="H60" s="169"/>
      <c r="I60" s="169"/>
      <c r="J60" s="170">
        <f>J93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106</v>
      </c>
      <c r="E61" s="175"/>
      <c r="F61" s="175"/>
      <c r="G61" s="175"/>
      <c r="H61" s="175"/>
      <c r="I61" s="175"/>
      <c r="J61" s="176">
        <f>J94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107</v>
      </c>
      <c r="E62" s="175"/>
      <c r="F62" s="175"/>
      <c r="G62" s="175"/>
      <c r="H62" s="175"/>
      <c r="I62" s="175"/>
      <c r="J62" s="176">
        <f>J150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109</v>
      </c>
      <c r="E63" s="175"/>
      <c r="F63" s="175"/>
      <c r="G63" s="175"/>
      <c r="H63" s="175"/>
      <c r="I63" s="175"/>
      <c r="J63" s="176">
        <f>J155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110</v>
      </c>
      <c r="E64" s="175"/>
      <c r="F64" s="175"/>
      <c r="G64" s="175"/>
      <c r="H64" s="175"/>
      <c r="I64" s="175"/>
      <c r="J64" s="176">
        <f>J160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111</v>
      </c>
      <c r="E65" s="175"/>
      <c r="F65" s="175"/>
      <c r="G65" s="175"/>
      <c r="H65" s="175"/>
      <c r="I65" s="175"/>
      <c r="J65" s="176">
        <f>J165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114</v>
      </c>
      <c r="E66" s="175"/>
      <c r="F66" s="175"/>
      <c r="G66" s="175"/>
      <c r="H66" s="175"/>
      <c r="I66" s="175"/>
      <c r="J66" s="176">
        <f>J178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665</v>
      </c>
      <c r="E67" s="175"/>
      <c r="F67" s="175"/>
      <c r="G67" s="175"/>
      <c r="H67" s="175"/>
      <c r="I67" s="175"/>
      <c r="J67" s="176">
        <f>J183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666</v>
      </c>
      <c r="E68" s="175"/>
      <c r="F68" s="175"/>
      <c r="G68" s="175"/>
      <c r="H68" s="175"/>
      <c r="I68" s="175"/>
      <c r="J68" s="176">
        <f>J189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667</v>
      </c>
      <c r="E69" s="175"/>
      <c r="F69" s="175"/>
      <c r="G69" s="175"/>
      <c r="H69" s="175"/>
      <c r="I69" s="175"/>
      <c r="J69" s="176">
        <f>J196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6"/>
      <c r="C70" s="167"/>
      <c r="D70" s="168" t="s">
        <v>115</v>
      </c>
      <c r="E70" s="169"/>
      <c r="F70" s="169"/>
      <c r="G70" s="169"/>
      <c r="H70" s="169"/>
      <c r="I70" s="169"/>
      <c r="J70" s="170">
        <f>J216</f>
        <v>0</v>
      </c>
      <c r="K70" s="167"/>
      <c r="L70" s="171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2"/>
      <c r="C71" s="173"/>
      <c r="D71" s="174" t="s">
        <v>116</v>
      </c>
      <c r="E71" s="175"/>
      <c r="F71" s="175"/>
      <c r="G71" s="175"/>
      <c r="H71" s="175"/>
      <c r="I71" s="175"/>
      <c r="J71" s="176">
        <f>J217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117</v>
      </c>
      <c r="E72" s="175"/>
      <c r="F72" s="175"/>
      <c r="G72" s="175"/>
      <c r="H72" s="175"/>
      <c r="I72" s="175"/>
      <c r="J72" s="176">
        <f>J227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60"/>
      <c r="C74" s="61"/>
      <c r="D74" s="61"/>
      <c r="E74" s="61"/>
      <c r="F74" s="61"/>
      <c r="G74" s="61"/>
      <c r="H74" s="61"/>
      <c r="I74" s="61"/>
      <c r="J74" s="61"/>
      <c r="K74" s="6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8" s="2" customFormat="1" ht="6.96" customHeight="1">
      <c r="A78" s="39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4.96" customHeight="1">
      <c r="A79" s="39"/>
      <c r="B79" s="40"/>
      <c r="C79" s="24" t="s">
        <v>118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16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161" t="str">
        <f>E7</f>
        <v>Nová travnatá tréninková plocha fotbalistů, Bruntál</v>
      </c>
      <c r="F82" s="33"/>
      <c r="G82" s="33"/>
      <c r="H82" s="33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99</v>
      </c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70" t="str">
        <f>E9</f>
        <v>IO 01 - Vodní hospodářství (Odvodnění, akumulace, čerpací stanice, závlaha)</v>
      </c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21</v>
      </c>
      <c r="D86" s="41"/>
      <c r="E86" s="41"/>
      <c r="F86" s="28" t="str">
        <f>F12</f>
        <v>Sportovní areál Bruntál P.P.Č. 3621/3, 3621/76, 36</v>
      </c>
      <c r="G86" s="41"/>
      <c r="H86" s="41"/>
      <c r="I86" s="33" t="s">
        <v>23</v>
      </c>
      <c r="J86" s="73" t="str">
        <f>IF(J12="","",J12)</f>
        <v>17. 8. 2023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25</v>
      </c>
      <c r="D88" s="41"/>
      <c r="E88" s="41"/>
      <c r="F88" s="28" t="str">
        <f>E15</f>
        <v>Město Bruntál</v>
      </c>
      <c r="G88" s="41"/>
      <c r="H88" s="41"/>
      <c r="I88" s="33" t="s">
        <v>31</v>
      </c>
      <c r="J88" s="37" t="str">
        <f>E21</f>
        <v>David Müller DiS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5.15" customHeight="1">
      <c r="A89" s="39"/>
      <c r="B89" s="40"/>
      <c r="C89" s="33" t="s">
        <v>29</v>
      </c>
      <c r="D89" s="41"/>
      <c r="E89" s="41"/>
      <c r="F89" s="28" t="str">
        <f>IF(E18="","",E18)</f>
        <v>Vyplň údaj</v>
      </c>
      <c r="G89" s="41"/>
      <c r="H89" s="41"/>
      <c r="I89" s="33" t="s">
        <v>34</v>
      </c>
      <c r="J89" s="37" t="str">
        <f>E24</f>
        <v>David Müller DiS.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0.32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11" customFormat="1" ht="29.28" customHeight="1">
      <c r="A91" s="178"/>
      <c r="B91" s="179"/>
      <c r="C91" s="180" t="s">
        <v>119</v>
      </c>
      <c r="D91" s="181" t="s">
        <v>57</v>
      </c>
      <c r="E91" s="181" t="s">
        <v>53</v>
      </c>
      <c r="F91" s="181" t="s">
        <v>54</v>
      </c>
      <c r="G91" s="181" t="s">
        <v>120</v>
      </c>
      <c r="H91" s="181" t="s">
        <v>121</v>
      </c>
      <c r="I91" s="181" t="s">
        <v>122</v>
      </c>
      <c r="J91" s="181" t="s">
        <v>103</v>
      </c>
      <c r="K91" s="182" t="s">
        <v>123</v>
      </c>
      <c r="L91" s="183"/>
      <c r="M91" s="93" t="s">
        <v>19</v>
      </c>
      <c r="N91" s="94" t="s">
        <v>42</v>
      </c>
      <c r="O91" s="94" t="s">
        <v>124</v>
      </c>
      <c r="P91" s="94" t="s">
        <v>125</v>
      </c>
      <c r="Q91" s="94" t="s">
        <v>126</v>
      </c>
      <c r="R91" s="94" t="s">
        <v>127</v>
      </c>
      <c r="S91" s="94" t="s">
        <v>128</v>
      </c>
      <c r="T91" s="95" t="s">
        <v>129</v>
      </c>
      <c r="U91" s="178"/>
      <c r="V91" s="178"/>
      <c r="W91" s="178"/>
      <c r="X91" s="178"/>
      <c r="Y91" s="178"/>
      <c r="Z91" s="178"/>
      <c r="AA91" s="178"/>
      <c r="AB91" s="178"/>
      <c r="AC91" s="178"/>
      <c r="AD91" s="178"/>
      <c r="AE91" s="178"/>
    </row>
    <row r="92" s="2" customFormat="1" ht="22.8" customHeight="1">
      <c r="A92" s="39"/>
      <c r="B92" s="40"/>
      <c r="C92" s="100" t="s">
        <v>130</v>
      </c>
      <c r="D92" s="41"/>
      <c r="E92" s="41"/>
      <c r="F92" s="41"/>
      <c r="G92" s="41"/>
      <c r="H92" s="41"/>
      <c r="I92" s="41"/>
      <c r="J92" s="184">
        <f>BK92</f>
        <v>0</v>
      </c>
      <c r="K92" s="41"/>
      <c r="L92" s="45"/>
      <c r="M92" s="96"/>
      <c r="N92" s="185"/>
      <c r="O92" s="97"/>
      <c r="P92" s="186">
        <f>P93+P216</f>
        <v>0</v>
      </c>
      <c r="Q92" s="97"/>
      <c r="R92" s="186">
        <f>R93+R216</f>
        <v>126.61573135000002</v>
      </c>
      <c r="S92" s="97"/>
      <c r="T92" s="187">
        <f>T93+T216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71</v>
      </c>
      <c r="AU92" s="18" t="s">
        <v>104</v>
      </c>
      <c r="BK92" s="188">
        <f>BK93+BK216</f>
        <v>0</v>
      </c>
    </row>
    <row r="93" s="12" customFormat="1" ht="25.92" customHeight="1">
      <c r="A93" s="12"/>
      <c r="B93" s="189"/>
      <c r="C93" s="190"/>
      <c r="D93" s="191" t="s">
        <v>71</v>
      </c>
      <c r="E93" s="192" t="s">
        <v>131</v>
      </c>
      <c r="F93" s="192" t="s">
        <v>132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P94+P150+P155+P160+P165+P178+P183+P189+P196</f>
        <v>0</v>
      </c>
      <c r="Q93" s="197"/>
      <c r="R93" s="198">
        <f>R94+R150+R155+R160+R165+R178+R183+R189+R196</f>
        <v>126.61573135000002</v>
      </c>
      <c r="S93" s="197"/>
      <c r="T93" s="199">
        <f>T94+T150+T155+T160+T165+T178+T183+T189+T196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80</v>
      </c>
      <c r="AT93" s="201" t="s">
        <v>71</v>
      </c>
      <c r="AU93" s="201" t="s">
        <v>72</v>
      </c>
      <c r="AY93" s="200" t="s">
        <v>133</v>
      </c>
      <c r="BK93" s="202">
        <f>BK94+BK150+BK155+BK160+BK165+BK178+BK183+BK189+BK196</f>
        <v>0</v>
      </c>
    </row>
    <row r="94" s="12" customFormat="1" ht="22.8" customHeight="1">
      <c r="A94" s="12"/>
      <c r="B94" s="189"/>
      <c r="C94" s="190"/>
      <c r="D94" s="191" t="s">
        <v>71</v>
      </c>
      <c r="E94" s="203" t="s">
        <v>80</v>
      </c>
      <c r="F94" s="203" t="s">
        <v>134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SUM(P95:P149)</f>
        <v>0</v>
      </c>
      <c r="Q94" s="197"/>
      <c r="R94" s="198">
        <f>SUM(R95:R149)</f>
        <v>0.056099999999999997</v>
      </c>
      <c r="S94" s="197"/>
      <c r="T94" s="199">
        <f>SUM(T95:T149)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80</v>
      </c>
      <c r="AT94" s="201" t="s">
        <v>71</v>
      </c>
      <c r="AU94" s="201" t="s">
        <v>80</v>
      </c>
      <c r="AY94" s="200" t="s">
        <v>133</v>
      </c>
      <c r="BK94" s="202">
        <f>SUM(BK95:BK149)</f>
        <v>0</v>
      </c>
    </row>
    <row r="95" s="2" customFormat="1" ht="24.15" customHeight="1">
      <c r="A95" s="39"/>
      <c r="B95" s="40"/>
      <c r="C95" s="205" t="s">
        <v>80</v>
      </c>
      <c r="D95" s="205" t="s">
        <v>135</v>
      </c>
      <c r="E95" s="206" t="s">
        <v>668</v>
      </c>
      <c r="F95" s="207" t="s">
        <v>669</v>
      </c>
      <c r="G95" s="208" t="s">
        <v>145</v>
      </c>
      <c r="H95" s="209">
        <v>305.95299999999997</v>
      </c>
      <c r="I95" s="210"/>
      <c r="J95" s="211">
        <f>ROUND(I95*H95,2)</f>
        <v>0</v>
      </c>
      <c r="K95" s="207" t="s">
        <v>146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139</v>
      </c>
      <c r="AT95" s="216" t="s">
        <v>135</v>
      </c>
      <c r="AU95" s="216" t="s">
        <v>82</v>
      </c>
      <c r="AY95" s="18" t="s">
        <v>133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139</v>
      </c>
      <c r="BM95" s="216" t="s">
        <v>670</v>
      </c>
    </row>
    <row r="96" s="2" customFormat="1">
      <c r="A96" s="39"/>
      <c r="B96" s="40"/>
      <c r="C96" s="41"/>
      <c r="D96" s="230" t="s">
        <v>148</v>
      </c>
      <c r="E96" s="41"/>
      <c r="F96" s="231" t="s">
        <v>671</v>
      </c>
      <c r="G96" s="41"/>
      <c r="H96" s="41"/>
      <c r="I96" s="232"/>
      <c r="J96" s="41"/>
      <c r="K96" s="41"/>
      <c r="L96" s="45"/>
      <c r="M96" s="233"/>
      <c r="N96" s="234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148</v>
      </c>
      <c r="AU96" s="18" t="s">
        <v>82</v>
      </c>
    </row>
    <row r="97" s="13" customFormat="1">
      <c r="A97" s="13"/>
      <c r="B97" s="218"/>
      <c r="C97" s="219"/>
      <c r="D97" s="220" t="s">
        <v>141</v>
      </c>
      <c r="E97" s="221" t="s">
        <v>19</v>
      </c>
      <c r="F97" s="222" t="s">
        <v>672</v>
      </c>
      <c r="G97" s="219"/>
      <c r="H97" s="223">
        <v>305.95299999999997</v>
      </c>
      <c r="I97" s="224"/>
      <c r="J97" s="219"/>
      <c r="K97" s="219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141</v>
      </c>
      <c r="AU97" s="229" t="s">
        <v>82</v>
      </c>
      <c r="AV97" s="13" t="s">
        <v>82</v>
      </c>
      <c r="AW97" s="13" t="s">
        <v>33</v>
      </c>
      <c r="AX97" s="13" t="s">
        <v>80</v>
      </c>
      <c r="AY97" s="229" t="s">
        <v>133</v>
      </c>
    </row>
    <row r="98" s="14" customFormat="1">
      <c r="A98" s="14"/>
      <c r="B98" s="235"/>
      <c r="C98" s="236"/>
      <c r="D98" s="220" t="s">
        <v>141</v>
      </c>
      <c r="E98" s="237" t="s">
        <v>19</v>
      </c>
      <c r="F98" s="238" t="s">
        <v>673</v>
      </c>
      <c r="G98" s="236"/>
      <c r="H98" s="237" t="s">
        <v>19</v>
      </c>
      <c r="I98" s="239"/>
      <c r="J98" s="236"/>
      <c r="K98" s="236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141</v>
      </c>
      <c r="AU98" s="244" t="s">
        <v>82</v>
      </c>
      <c r="AV98" s="14" t="s">
        <v>80</v>
      </c>
      <c r="AW98" s="14" t="s">
        <v>33</v>
      </c>
      <c r="AX98" s="14" t="s">
        <v>72</v>
      </c>
      <c r="AY98" s="244" t="s">
        <v>133</v>
      </c>
    </row>
    <row r="99" s="2" customFormat="1" ht="16.5" customHeight="1">
      <c r="A99" s="39"/>
      <c r="B99" s="40"/>
      <c r="C99" s="205" t="s">
        <v>82</v>
      </c>
      <c r="D99" s="205" t="s">
        <v>135</v>
      </c>
      <c r="E99" s="206" t="s">
        <v>674</v>
      </c>
      <c r="F99" s="207" t="s">
        <v>675</v>
      </c>
      <c r="G99" s="208" t="s">
        <v>401</v>
      </c>
      <c r="H99" s="209">
        <v>12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139</v>
      </c>
      <c r="AT99" s="216" t="s">
        <v>135</v>
      </c>
      <c r="AU99" s="216" t="s">
        <v>82</v>
      </c>
      <c r="AY99" s="18" t="s">
        <v>133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139</v>
      </c>
      <c r="BM99" s="216" t="s">
        <v>676</v>
      </c>
    </row>
    <row r="100" s="2" customFormat="1" ht="24.15" customHeight="1">
      <c r="A100" s="39"/>
      <c r="B100" s="40"/>
      <c r="C100" s="205" t="s">
        <v>157</v>
      </c>
      <c r="D100" s="205" t="s">
        <v>135</v>
      </c>
      <c r="E100" s="206" t="s">
        <v>677</v>
      </c>
      <c r="F100" s="207" t="s">
        <v>678</v>
      </c>
      <c r="G100" s="208" t="s">
        <v>145</v>
      </c>
      <c r="H100" s="209">
        <v>56.280000000000001</v>
      </c>
      <c r="I100" s="210"/>
      <c r="J100" s="211">
        <f>ROUND(I100*H100,2)</f>
        <v>0</v>
      </c>
      <c r="K100" s="207" t="s">
        <v>146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139</v>
      </c>
      <c r="AT100" s="216" t="s">
        <v>135</v>
      </c>
      <c r="AU100" s="216" t="s">
        <v>82</v>
      </c>
      <c r="AY100" s="18" t="s">
        <v>133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139</v>
      </c>
      <c r="BM100" s="216" t="s">
        <v>679</v>
      </c>
    </row>
    <row r="101" s="2" customFormat="1">
      <c r="A101" s="39"/>
      <c r="B101" s="40"/>
      <c r="C101" s="41"/>
      <c r="D101" s="230" t="s">
        <v>148</v>
      </c>
      <c r="E101" s="41"/>
      <c r="F101" s="231" t="s">
        <v>680</v>
      </c>
      <c r="G101" s="41"/>
      <c r="H101" s="41"/>
      <c r="I101" s="232"/>
      <c r="J101" s="41"/>
      <c r="K101" s="41"/>
      <c r="L101" s="45"/>
      <c r="M101" s="233"/>
      <c r="N101" s="234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148</v>
      </c>
      <c r="AU101" s="18" t="s">
        <v>82</v>
      </c>
    </row>
    <row r="102" s="13" customFormat="1">
      <c r="A102" s="13"/>
      <c r="B102" s="218"/>
      <c r="C102" s="219"/>
      <c r="D102" s="220" t="s">
        <v>141</v>
      </c>
      <c r="E102" s="221" t="s">
        <v>19</v>
      </c>
      <c r="F102" s="222" t="s">
        <v>681</v>
      </c>
      <c r="G102" s="219"/>
      <c r="H102" s="223">
        <v>56.280000000000001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9" t="s">
        <v>141</v>
      </c>
      <c r="AU102" s="229" t="s">
        <v>82</v>
      </c>
      <c r="AV102" s="13" t="s">
        <v>82</v>
      </c>
      <c r="AW102" s="13" t="s">
        <v>33</v>
      </c>
      <c r="AX102" s="13" t="s">
        <v>80</v>
      </c>
      <c r="AY102" s="229" t="s">
        <v>133</v>
      </c>
    </row>
    <row r="103" s="14" customFormat="1">
      <c r="A103" s="14"/>
      <c r="B103" s="235"/>
      <c r="C103" s="236"/>
      <c r="D103" s="220" t="s">
        <v>141</v>
      </c>
      <c r="E103" s="237" t="s">
        <v>19</v>
      </c>
      <c r="F103" s="238" t="s">
        <v>682</v>
      </c>
      <c r="G103" s="236"/>
      <c r="H103" s="237" t="s">
        <v>19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4" t="s">
        <v>141</v>
      </c>
      <c r="AU103" s="244" t="s">
        <v>82</v>
      </c>
      <c r="AV103" s="14" t="s">
        <v>80</v>
      </c>
      <c r="AW103" s="14" t="s">
        <v>33</v>
      </c>
      <c r="AX103" s="14" t="s">
        <v>72</v>
      </c>
      <c r="AY103" s="244" t="s">
        <v>133</v>
      </c>
    </row>
    <row r="104" s="2" customFormat="1" ht="16.5" customHeight="1">
      <c r="A104" s="39"/>
      <c r="B104" s="40"/>
      <c r="C104" s="205" t="s">
        <v>139</v>
      </c>
      <c r="D104" s="205" t="s">
        <v>135</v>
      </c>
      <c r="E104" s="206" t="s">
        <v>683</v>
      </c>
      <c r="F104" s="207" t="s">
        <v>684</v>
      </c>
      <c r="G104" s="208" t="s">
        <v>401</v>
      </c>
      <c r="H104" s="209">
        <v>12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139</v>
      </c>
      <c r="AT104" s="216" t="s">
        <v>135</v>
      </c>
      <c r="AU104" s="216" t="s">
        <v>82</v>
      </c>
      <c r="AY104" s="18" t="s">
        <v>133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139</v>
      </c>
      <c r="BM104" s="216" t="s">
        <v>685</v>
      </c>
    </row>
    <row r="105" s="2" customFormat="1" ht="24.15" customHeight="1">
      <c r="A105" s="39"/>
      <c r="B105" s="40"/>
      <c r="C105" s="205" t="s">
        <v>180</v>
      </c>
      <c r="D105" s="205" t="s">
        <v>135</v>
      </c>
      <c r="E105" s="206" t="s">
        <v>686</v>
      </c>
      <c r="F105" s="207" t="s">
        <v>687</v>
      </c>
      <c r="G105" s="208" t="s">
        <v>138</v>
      </c>
      <c r="H105" s="209">
        <v>66</v>
      </c>
      <c r="I105" s="210"/>
      <c r="J105" s="211">
        <f>ROUND(I105*H105,2)</f>
        <v>0</v>
      </c>
      <c r="K105" s="207" t="s">
        <v>146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0.00084999999999999995</v>
      </c>
      <c r="R105" s="214">
        <f>Q105*H105</f>
        <v>0.056099999999999997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139</v>
      </c>
      <c r="AT105" s="216" t="s">
        <v>135</v>
      </c>
      <c r="AU105" s="216" t="s">
        <v>82</v>
      </c>
      <c r="AY105" s="18" t="s">
        <v>133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139</v>
      </c>
      <c r="BM105" s="216" t="s">
        <v>688</v>
      </c>
    </row>
    <row r="106" s="2" customFormat="1">
      <c r="A106" s="39"/>
      <c r="B106" s="40"/>
      <c r="C106" s="41"/>
      <c r="D106" s="230" t="s">
        <v>148</v>
      </c>
      <c r="E106" s="41"/>
      <c r="F106" s="231" t="s">
        <v>689</v>
      </c>
      <c r="G106" s="41"/>
      <c r="H106" s="41"/>
      <c r="I106" s="232"/>
      <c r="J106" s="41"/>
      <c r="K106" s="41"/>
      <c r="L106" s="45"/>
      <c r="M106" s="233"/>
      <c r="N106" s="23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148</v>
      </c>
      <c r="AU106" s="18" t="s">
        <v>82</v>
      </c>
    </row>
    <row r="107" s="2" customFormat="1" ht="24.15" customHeight="1">
      <c r="A107" s="39"/>
      <c r="B107" s="40"/>
      <c r="C107" s="205" t="s">
        <v>191</v>
      </c>
      <c r="D107" s="205" t="s">
        <v>135</v>
      </c>
      <c r="E107" s="206" t="s">
        <v>690</v>
      </c>
      <c r="F107" s="207" t="s">
        <v>691</v>
      </c>
      <c r="G107" s="208" t="s">
        <v>138</v>
      </c>
      <c r="H107" s="209">
        <v>66</v>
      </c>
      <c r="I107" s="210"/>
      <c r="J107" s="211">
        <f>ROUND(I107*H107,2)</f>
        <v>0</v>
      </c>
      <c r="K107" s="207" t="s">
        <v>146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139</v>
      </c>
      <c r="AT107" s="216" t="s">
        <v>135</v>
      </c>
      <c r="AU107" s="216" t="s">
        <v>82</v>
      </c>
      <c r="AY107" s="18" t="s">
        <v>133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139</v>
      </c>
      <c r="BM107" s="216" t="s">
        <v>692</v>
      </c>
    </row>
    <row r="108" s="2" customFormat="1">
      <c r="A108" s="39"/>
      <c r="B108" s="40"/>
      <c r="C108" s="41"/>
      <c r="D108" s="230" t="s">
        <v>148</v>
      </c>
      <c r="E108" s="41"/>
      <c r="F108" s="231" t="s">
        <v>693</v>
      </c>
      <c r="G108" s="41"/>
      <c r="H108" s="41"/>
      <c r="I108" s="232"/>
      <c r="J108" s="41"/>
      <c r="K108" s="41"/>
      <c r="L108" s="45"/>
      <c r="M108" s="233"/>
      <c r="N108" s="234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148</v>
      </c>
      <c r="AU108" s="18" t="s">
        <v>82</v>
      </c>
    </row>
    <row r="109" s="2" customFormat="1" ht="37.8" customHeight="1">
      <c r="A109" s="39"/>
      <c r="B109" s="40"/>
      <c r="C109" s="205" t="s">
        <v>195</v>
      </c>
      <c r="D109" s="205" t="s">
        <v>135</v>
      </c>
      <c r="E109" s="206" t="s">
        <v>211</v>
      </c>
      <c r="F109" s="207" t="s">
        <v>212</v>
      </c>
      <c r="G109" s="208" t="s">
        <v>145</v>
      </c>
      <c r="H109" s="209">
        <v>196.89500000000001</v>
      </c>
      <c r="I109" s="210"/>
      <c r="J109" s="211">
        <f>ROUND(I109*H109,2)</f>
        <v>0</v>
      </c>
      <c r="K109" s="207" t="s">
        <v>146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139</v>
      </c>
      <c r="AT109" s="216" t="s">
        <v>135</v>
      </c>
      <c r="AU109" s="216" t="s">
        <v>82</v>
      </c>
      <c r="AY109" s="18" t="s">
        <v>133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139</v>
      </c>
      <c r="BM109" s="216" t="s">
        <v>694</v>
      </c>
    </row>
    <row r="110" s="2" customFormat="1">
      <c r="A110" s="39"/>
      <c r="B110" s="40"/>
      <c r="C110" s="41"/>
      <c r="D110" s="230" t="s">
        <v>148</v>
      </c>
      <c r="E110" s="41"/>
      <c r="F110" s="231" t="s">
        <v>214</v>
      </c>
      <c r="G110" s="41"/>
      <c r="H110" s="41"/>
      <c r="I110" s="232"/>
      <c r="J110" s="41"/>
      <c r="K110" s="41"/>
      <c r="L110" s="45"/>
      <c r="M110" s="233"/>
      <c r="N110" s="23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148</v>
      </c>
      <c r="AU110" s="18" t="s">
        <v>82</v>
      </c>
    </row>
    <row r="111" s="13" customFormat="1">
      <c r="A111" s="13"/>
      <c r="B111" s="218"/>
      <c r="C111" s="219"/>
      <c r="D111" s="220" t="s">
        <v>141</v>
      </c>
      <c r="E111" s="221" t="s">
        <v>19</v>
      </c>
      <c r="F111" s="222" t="s">
        <v>695</v>
      </c>
      <c r="G111" s="219"/>
      <c r="H111" s="223">
        <v>128.50700000000001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141</v>
      </c>
      <c r="AU111" s="229" t="s">
        <v>82</v>
      </c>
      <c r="AV111" s="13" t="s">
        <v>82</v>
      </c>
      <c r="AW111" s="13" t="s">
        <v>33</v>
      </c>
      <c r="AX111" s="13" t="s">
        <v>72</v>
      </c>
      <c r="AY111" s="229" t="s">
        <v>133</v>
      </c>
    </row>
    <row r="112" s="14" customFormat="1">
      <c r="A112" s="14"/>
      <c r="B112" s="235"/>
      <c r="C112" s="236"/>
      <c r="D112" s="220" t="s">
        <v>141</v>
      </c>
      <c r="E112" s="237" t="s">
        <v>19</v>
      </c>
      <c r="F112" s="238" t="s">
        <v>696</v>
      </c>
      <c r="G112" s="236"/>
      <c r="H112" s="237" t="s">
        <v>19</v>
      </c>
      <c r="I112" s="239"/>
      <c r="J112" s="236"/>
      <c r="K112" s="236"/>
      <c r="L112" s="240"/>
      <c r="M112" s="241"/>
      <c r="N112" s="242"/>
      <c r="O112" s="242"/>
      <c r="P112" s="242"/>
      <c r="Q112" s="242"/>
      <c r="R112" s="242"/>
      <c r="S112" s="242"/>
      <c r="T112" s="24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4" t="s">
        <v>141</v>
      </c>
      <c r="AU112" s="244" t="s">
        <v>82</v>
      </c>
      <c r="AV112" s="14" t="s">
        <v>80</v>
      </c>
      <c r="AW112" s="14" t="s">
        <v>33</v>
      </c>
      <c r="AX112" s="14" t="s">
        <v>72</v>
      </c>
      <c r="AY112" s="244" t="s">
        <v>133</v>
      </c>
    </row>
    <row r="113" s="13" customFormat="1">
      <c r="A113" s="13"/>
      <c r="B113" s="218"/>
      <c r="C113" s="219"/>
      <c r="D113" s="220" t="s">
        <v>141</v>
      </c>
      <c r="E113" s="221" t="s">
        <v>19</v>
      </c>
      <c r="F113" s="222" t="s">
        <v>697</v>
      </c>
      <c r="G113" s="219"/>
      <c r="H113" s="223">
        <v>3.6800000000000002</v>
      </c>
      <c r="I113" s="224"/>
      <c r="J113" s="219"/>
      <c r="K113" s="219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141</v>
      </c>
      <c r="AU113" s="229" t="s">
        <v>82</v>
      </c>
      <c r="AV113" s="13" t="s">
        <v>82</v>
      </c>
      <c r="AW113" s="13" t="s">
        <v>33</v>
      </c>
      <c r="AX113" s="13" t="s">
        <v>72</v>
      </c>
      <c r="AY113" s="229" t="s">
        <v>133</v>
      </c>
    </row>
    <row r="114" s="14" customFormat="1">
      <c r="A114" s="14"/>
      <c r="B114" s="235"/>
      <c r="C114" s="236"/>
      <c r="D114" s="220" t="s">
        <v>141</v>
      </c>
      <c r="E114" s="237" t="s">
        <v>19</v>
      </c>
      <c r="F114" s="238" t="s">
        <v>698</v>
      </c>
      <c r="G114" s="236"/>
      <c r="H114" s="237" t="s">
        <v>19</v>
      </c>
      <c r="I114" s="239"/>
      <c r="J114" s="236"/>
      <c r="K114" s="236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141</v>
      </c>
      <c r="AU114" s="244" t="s">
        <v>82</v>
      </c>
      <c r="AV114" s="14" t="s">
        <v>80</v>
      </c>
      <c r="AW114" s="14" t="s">
        <v>33</v>
      </c>
      <c r="AX114" s="14" t="s">
        <v>72</v>
      </c>
      <c r="AY114" s="244" t="s">
        <v>133</v>
      </c>
    </row>
    <row r="115" s="13" customFormat="1">
      <c r="A115" s="13"/>
      <c r="B115" s="218"/>
      <c r="C115" s="219"/>
      <c r="D115" s="220" t="s">
        <v>141</v>
      </c>
      <c r="E115" s="221" t="s">
        <v>19</v>
      </c>
      <c r="F115" s="222" t="s">
        <v>699</v>
      </c>
      <c r="G115" s="219"/>
      <c r="H115" s="223">
        <v>0.64000000000000001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141</v>
      </c>
      <c r="AU115" s="229" t="s">
        <v>82</v>
      </c>
      <c r="AV115" s="13" t="s">
        <v>82</v>
      </c>
      <c r="AW115" s="13" t="s">
        <v>33</v>
      </c>
      <c r="AX115" s="13" t="s">
        <v>72</v>
      </c>
      <c r="AY115" s="229" t="s">
        <v>133</v>
      </c>
    </row>
    <row r="116" s="14" customFormat="1">
      <c r="A116" s="14"/>
      <c r="B116" s="235"/>
      <c r="C116" s="236"/>
      <c r="D116" s="220" t="s">
        <v>141</v>
      </c>
      <c r="E116" s="237" t="s">
        <v>19</v>
      </c>
      <c r="F116" s="238" t="s">
        <v>700</v>
      </c>
      <c r="G116" s="236"/>
      <c r="H116" s="237" t="s">
        <v>19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141</v>
      </c>
      <c r="AU116" s="244" t="s">
        <v>82</v>
      </c>
      <c r="AV116" s="14" t="s">
        <v>80</v>
      </c>
      <c r="AW116" s="14" t="s">
        <v>33</v>
      </c>
      <c r="AX116" s="14" t="s">
        <v>72</v>
      </c>
      <c r="AY116" s="244" t="s">
        <v>133</v>
      </c>
    </row>
    <row r="117" s="13" customFormat="1">
      <c r="A117" s="13"/>
      <c r="B117" s="218"/>
      <c r="C117" s="219"/>
      <c r="D117" s="220" t="s">
        <v>141</v>
      </c>
      <c r="E117" s="221" t="s">
        <v>19</v>
      </c>
      <c r="F117" s="222" t="s">
        <v>701</v>
      </c>
      <c r="G117" s="219"/>
      <c r="H117" s="223">
        <v>7.7880000000000003</v>
      </c>
      <c r="I117" s="224"/>
      <c r="J117" s="219"/>
      <c r="K117" s="219"/>
      <c r="L117" s="225"/>
      <c r="M117" s="226"/>
      <c r="N117" s="227"/>
      <c r="O117" s="227"/>
      <c r="P117" s="227"/>
      <c r="Q117" s="227"/>
      <c r="R117" s="227"/>
      <c r="S117" s="227"/>
      <c r="T117" s="22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9" t="s">
        <v>141</v>
      </c>
      <c r="AU117" s="229" t="s">
        <v>82</v>
      </c>
      <c r="AV117" s="13" t="s">
        <v>82</v>
      </c>
      <c r="AW117" s="13" t="s">
        <v>33</v>
      </c>
      <c r="AX117" s="13" t="s">
        <v>72</v>
      </c>
      <c r="AY117" s="229" t="s">
        <v>133</v>
      </c>
    </row>
    <row r="118" s="14" customFormat="1">
      <c r="A118" s="14"/>
      <c r="B118" s="235"/>
      <c r="C118" s="236"/>
      <c r="D118" s="220" t="s">
        <v>141</v>
      </c>
      <c r="E118" s="237" t="s">
        <v>19</v>
      </c>
      <c r="F118" s="238" t="s">
        <v>702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141</v>
      </c>
      <c r="AU118" s="244" t="s">
        <v>82</v>
      </c>
      <c r="AV118" s="14" t="s">
        <v>80</v>
      </c>
      <c r="AW118" s="14" t="s">
        <v>33</v>
      </c>
      <c r="AX118" s="14" t="s">
        <v>72</v>
      </c>
      <c r="AY118" s="244" t="s">
        <v>133</v>
      </c>
    </row>
    <row r="119" s="13" customFormat="1">
      <c r="A119" s="13"/>
      <c r="B119" s="218"/>
      <c r="C119" s="219"/>
      <c r="D119" s="220" t="s">
        <v>141</v>
      </c>
      <c r="E119" s="221" t="s">
        <v>19</v>
      </c>
      <c r="F119" s="222" t="s">
        <v>681</v>
      </c>
      <c r="G119" s="219"/>
      <c r="H119" s="223">
        <v>56.280000000000001</v>
      </c>
      <c r="I119" s="224"/>
      <c r="J119" s="219"/>
      <c r="K119" s="219"/>
      <c r="L119" s="225"/>
      <c r="M119" s="226"/>
      <c r="N119" s="227"/>
      <c r="O119" s="227"/>
      <c r="P119" s="227"/>
      <c r="Q119" s="227"/>
      <c r="R119" s="227"/>
      <c r="S119" s="227"/>
      <c r="T119" s="22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9" t="s">
        <v>141</v>
      </c>
      <c r="AU119" s="229" t="s">
        <v>82</v>
      </c>
      <c r="AV119" s="13" t="s">
        <v>82</v>
      </c>
      <c r="AW119" s="13" t="s">
        <v>33</v>
      </c>
      <c r="AX119" s="13" t="s">
        <v>72</v>
      </c>
      <c r="AY119" s="229" t="s">
        <v>133</v>
      </c>
    </row>
    <row r="120" s="14" customFormat="1">
      <c r="A120" s="14"/>
      <c r="B120" s="235"/>
      <c r="C120" s="236"/>
      <c r="D120" s="220" t="s">
        <v>141</v>
      </c>
      <c r="E120" s="237" t="s">
        <v>19</v>
      </c>
      <c r="F120" s="238" t="s">
        <v>703</v>
      </c>
      <c r="G120" s="236"/>
      <c r="H120" s="237" t="s">
        <v>19</v>
      </c>
      <c r="I120" s="239"/>
      <c r="J120" s="236"/>
      <c r="K120" s="236"/>
      <c r="L120" s="240"/>
      <c r="M120" s="241"/>
      <c r="N120" s="242"/>
      <c r="O120" s="242"/>
      <c r="P120" s="242"/>
      <c r="Q120" s="242"/>
      <c r="R120" s="242"/>
      <c r="S120" s="242"/>
      <c r="T120" s="24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4" t="s">
        <v>141</v>
      </c>
      <c r="AU120" s="244" t="s">
        <v>82</v>
      </c>
      <c r="AV120" s="14" t="s">
        <v>80</v>
      </c>
      <c r="AW120" s="14" t="s">
        <v>33</v>
      </c>
      <c r="AX120" s="14" t="s">
        <v>72</v>
      </c>
      <c r="AY120" s="244" t="s">
        <v>133</v>
      </c>
    </row>
    <row r="121" s="15" customFormat="1">
      <c r="A121" s="15"/>
      <c r="B121" s="245"/>
      <c r="C121" s="246"/>
      <c r="D121" s="220" t="s">
        <v>141</v>
      </c>
      <c r="E121" s="247" t="s">
        <v>19</v>
      </c>
      <c r="F121" s="248" t="s">
        <v>156</v>
      </c>
      <c r="G121" s="246"/>
      <c r="H121" s="249">
        <v>196.89500000000001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5" t="s">
        <v>141</v>
      </c>
      <c r="AU121" s="255" t="s">
        <v>82</v>
      </c>
      <c r="AV121" s="15" t="s">
        <v>139</v>
      </c>
      <c r="AW121" s="15" t="s">
        <v>33</v>
      </c>
      <c r="AX121" s="15" t="s">
        <v>80</v>
      </c>
      <c r="AY121" s="255" t="s">
        <v>133</v>
      </c>
    </row>
    <row r="122" s="2" customFormat="1" ht="24.15" customHeight="1">
      <c r="A122" s="39"/>
      <c r="B122" s="40"/>
      <c r="C122" s="205" t="s">
        <v>202</v>
      </c>
      <c r="D122" s="205" t="s">
        <v>135</v>
      </c>
      <c r="E122" s="206" t="s">
        <v>240</v>
      </c>
      <c r="F122" s="207" t="s">
        <v>241</v>
      </c>
      <c r="G122" s="208" t="s">
        <v>242</v>
      </c>
      <c r="H122" s="209">
        <v>358.05200000000002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139</v>
      </c>
      <c r="AT122" s="216" t="s">
        <v>135</v>
      </c>
      <c r="AU122" s="216" t="s">
        <v>82</v>
      </c>
      <c r="AY122" s="18" t="s">
        <v>133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139</v>
      </c>
      <c r="BM122" s="216" t="s">
        <v>704</v>
      </c>
    </row>
    <row r="123" s="13" customFormat="1">
      <c r="A123" s="13"/>
      <c r="B123" s="218"/>
      <c r="C123" s="219"/>
      <c r="D123" s="220" t="s">
        <v>141</v>
      </c>
      <c r="E123" s="221" t="s">
        <v>19</v>
      </c>
      <c r="F123" s="222" t="s">
        <v>705</v>
      </c>
      <c r="G123" s="219"/>
      <c r="H123" s="223">
        <v>237.738</v>
      </c>
      <c r="I123" s="224"/>
      <c r="J123" s="219"/>
      <c r="K123" s="219"/>
      <c r="L123" s="225"/>
      <c r="M123" s="226"/>
      <c r="N123" s="227"/>
      <c r="O123" s="227"/>
      <c r="P123" s="227"/>
      <c r="Q123" s="227"/>
      <c r="R123" s="227"/>
      <c r="S123" s="227"/>
      <c r="T123" s="22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9" t="s">
        <v>141</v>
      </c>
      <c r="AU123" s="229" t="s">
        <v>82</v>
      </c>
      <c r="AV123" s="13" t="s">
        <v>82</v>
      </c>
      <c r="AW123" s="13" t="s">
        <v>33</v>
      </c>
      <c r="AX123" s="13" t="s">
        <v>72</v>
      </c>
      <c r="AY123" s="229" t="s">
        <v>133</v>
      </c>
    </row>
    <row r="124" s="14" customFormat="1">
      <c r="A124" s="14"/>
      <c r="B124" s="235"/>
      <c r="C124" s="236"/>
      <c r="D124" s="220" t="s">
        <v>141</v>
      </c>
      <c r="E124" s="237" t="s">
        <v>19</v>
      </c>
      <c r="F124" s="238" t="s">
        <v>696</v>
      </c>
      <c r="G124" s="236"/>
      <c r="H124" s="237" t="s">
        <v>19</v>
      </c>
      <c r="I124" s="239"/>
      <c r="J124" s="236"/>
      <c r="K124" s="236"/>
      <c r="L124" s="240"/>
      <c r="M124" s="241"/>
      <c r="N124" s="242"/>
      <c r="O124" s="242"/>
      <c r="P124" s="242"/>
      <c r="Q124" s="242"/>
      <c r="R124" s="242"/>
      <c r="S124" s="242"/>
      <c r="T124" s="24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4" t="s">
        <v>141</v>
      </c>
      <c r="AU124" s="244" t="s">
        <v>82</v>
      </c>
      <c r="AV124" s="14" t="s">
        <v>80</v>
      </c>
      <c r="AW124" s="14" t="s">
        <v>33</v>
      </c>
      <c r="AX124" s="14" t="s">
        <v>72</v>
      </c>
      <c r="AY124" s="244" t="s">
        <v>133</v>
      </c>
    </row>
    <row r="125" s="13" customFormat="1">
      <c r="A125" s="13"/>
      <c r="B125" s="218"/>
      <c r="C125" s="219"/>
      <c r="D125" s="220" t="s">
        <v>141</v>
      </c>
      <c r="E125" s="221" t="s">
        <v>19</v>
      </c>
      <c r="F125" s="222" t="s">
        <v>706</v>
      </c>
      <c r="G125" s="219"/>
      <c r="H125" s="223">
        <v>6.8079999999999998</v>
      </c>
      <c r="I125" s="224"/>
      <c r="J125" s="219"/>
      <c r="K125" s="219"/>
      <c r="L125" s="225"/>
      <c r="M125" s="226"/>
      <c r="N125" s="227"/>
      <c r="O125" s="227"/>
      <c r="P125" s="227"/>
      <c r="Q125" s="227"/>
      <c r="R125" s="227"/>
      <c r="S125" s="227"/>
      <c r="T125" s="22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9" t="s">
        <v>141</v>
      </c>
      <c r="AU125" s="229" t="s">
        <v>82</v>
      </c>
      <c r="AV125" s="13" t="s">
        <v>82</v>
      </c>
      <c r="AW125" s="13" t="s">
        <v>33</v>
      </c>
      <c r="AX125" s="13" t="s">
        <v>72</v>
      </c>
      <c r="AY125" s="229" t="s">
        <v>133</v>
      </c>
    </row>
    <row r="126" s="14" customFormat="1">
      <c r="A126" s="14"/>
      <c r="B126" s="235"/>
      <c r="C126" s="236"/>
      <c r="D126" s="220" t="s">
        <v>141</v>
      </c>
      <c r="E126" s="237" t="s">
        <v>19</v>
      </c>
      <c r="F126" s="238" t="s">
        <v>698</v>
      </c>
      <c r="G126" s="236"/>
      <c r="H126" s="237" t="s">
        <v>19</v>
      </c>
      <c r="I126" s="239"/>
      <c r="J126" s="236"/>
      <c r="K126" s="236"/>
      <c r="L126" s="240"/>
      <c r="M126" s="241"/>
      <c r="N126" s="242"/>
      <c r="O126" s="242"/>
      <c r="P126" s="242"/>
      <c r="Q126" s="242"/>
      <c r="R126" s="242"/>
      <c r="S126" s="242"/>
      <c r="T126" s="24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4" t="s">
        <v>141</v>
      </c>
      <c r="AU126" s="244" t="s">
        <v>82</v>
      </c>
      <c r="AV126" s="14" t="s">
        <v>80</v>
      </c>
      <c r="AW126" s="14" t="s">
        <v>33</v>
      </c>
      <c r="AX126" s="14" t="s">
        <v>72</v>
      </c>
      <c r="AY126" s="244" t="s">
        <v>133</v>
      </c>
    </row>
    <row r="127" s="13" customFormat="1">
      <c r="A127" s="13"/>
      <c r="B127" s="218"/>
      <c r="C127" s="219"/>
      <c r="D127" s="220" t="s">
        <v>141</v>
      </c>
      <c r="E127" s="221" t="s">
        <v>19</v>
      </c>
      <c r="F127" s="222" t="s">
        <v>707</v>
      </c>
      <c r="G127" s="219"/>
      <c r="H127" s="223">
        <v>1.1839999999999999</v>
      </c>
      <c r="I127" s="224"/>
      <c r="J127" s="219"/>
      <c r="K127" s="219"/>
      <c r="L127" s="225"/>
      <c r="M127" s="226"/>
      <c r="N127" s="227"/>
      <c r="O127" s="227"/>
      <c r="P127" s="227"/>
      <c r="Q127" s="227"/>
      <c r="R127" s="227"/>
      <c r="S127" s="227"/>
      <c r="T127" s="22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9" t="s">
        <v>141</v>
      </c>
      <c r="AU127" s="229" t="s">
        <v>82</v>
      </c>
      <c r="AV127" s="13" t="s">
        <v>82</v>
      </c>
      <c r="AW127" s="13" t="s">
        <v>33</v>
      </c>
      <c r="AX127" s="13" t="s">
        <v>72</v>
      </c>
      <c r="AY127" s="229" t="s">
        <v>133</v>
      </c>
    </row>
    <row r="128" s="14" customFormat="1">
      <c r="A128" s="14"/>
      <c r="B128" s="235"/>
      <c r="C128" s="236"/>
      <c r="D128" s="220" t="s">
        <v>141</v>
      </c>
      <c r="E128" s="237" t="s">
        <v>19</v>
      </c>
      <c r="F128" s="238" t="s">
        <v>700</v>
      </c>
      <c r="G128" s="236"/>
      <c r="H128" s="237" t="s">
        <v>19</v>
      </c>
      <c r="I128" s="239"/>
      <c r="J128" s="236"/>
      <c r="K128" s="236"/>
      <c r="L128" s="240"/>
      <c r="M128" s="241"/>
      <c r="N128" s="242"/>
      <c r="O128" s="242"/>
      <c r="P128" s="242"/>
      <c r="Q128" s="242"/>
      <c r="R128" s="242"/>
      <c r="S128" s="242"/>
      <c r="T128" s="24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4" t="s">
        <v>141</v>
      </c>
      <c r="AU128" s="244" t="s">
        <v>82</v>
      </c>
      <c r="AV128" s="14" t="s">
        <v>80</v>
      </c>
      <c r="AW128" s="14" t="s">
        <v>33</v>
      </c>
      <c r="AX128" s="14" t="s">
        <v>72</v>
      </c>
      <c r="AY128" s="244" t="s">
        <v>133</v>
      </c>
    </row>
    <row r="129" s="13" customFormat="1">
      <c r="A129" s="13"/>
      <c r="B129" s="218"/>
      <c r="C129" s="219"/>
      <c r="D129" s="220" t="s">
        <v>141</v>
      </c>
      <c r="E129" s="221" t="s">
        <v>19</v>
      </c>
      <c r="F129" s="222" t="s">
        <v>708</v>
      </c>
      <c r="G129" s="219"/>
      <c r="H129" s="223">
        <v>14.408</v>
      </c>
      <c r="I129" s="224"/>
      <c r="J129" s="219"/>
      <c r="K129" s="219"/>
      <c r="L129" s="225"/>
      <c r="M129" s="226"/>
      <c r="N129" s="227"/>
      <c r="O129" s="227"/>
      <c r="P129" s="227"/>
      <c r="Q129" s="227"/>
      <c r="R129" s="227"/>
      <c r="S129" s="227"/>
      <c r="T129" s="22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29" t="s">
        <v>141</v>
      </c>
      <c r="AU129" s="229" t="s">
        <v>82</v>
      </c>
      <c r="AV129" s="13" t="s">
        <v>82</v>
      </c>
      <c r="AW129" s="13" t="s">
        <v>33</v>
      </c>
      <c r="AX129" s="13" t="s">
        <v>72</v>
      </c>
      <c r="AY129" s="229" t="s">
        <v>133</v>
      </c>
    </row>
    <row r="130" s="14" customFormat="1">
      <c r="A130" s="14"/>
      <c r="B130" s="235"/>
      <c r="C130" s="236"/>
      <c r="D130" s="220" t="s">
        <v>141</v>
      </c>
      <c r="E130" s="237" t="s">
        <v>19</v>
      </c>
      <c r="F130" s="238" t="s">
        <v>702</v>
      </c>
      <c r="G130" s="236"/>
      <c r="H130" s="237" t="s">
        <v>19</v>
      </c>
      <c r="I130" s="239"/>
      <c r="J130" s="236"/>
      <c r="K130" s="236"/>
      <c r="L130" s="240"/>
      <c r="M130" s="241"/>
      <c r="N130" s="242"/>
      <c r="O130" s="242"/>
      <c r="P130" s="242"/>
      <c r="Q130" s="242"/>
      <c r="R130" s="242"/>
      <c r="S130" s="242"/>
      <c r="T130" s="24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4" t="s">
        <v>141</v>
      </c>
      <c r="AU130" s="244" t="s">
        <v>82</v>
      </c>
      <c r="AV130" s="14" t="s">
        <v>80</v>
      </c>
      <c r="AW130" s="14" t="s">
        <v>33</v>
      </c>
      <c r="AX130" s="14" t="s">
        <v>72</v>
      </c>
      <c r="AY130" s="244" t="s">
        <v>133</v>
      </c>
    </row>
    <row r="131" s="13" customFormat="1">
      <c r="A131" s="13"/>
      <c r="B131" s="218"/>
      <c r="C131" s="219"/>
      <c r="D131" s="220" t="s">
        <v>141</v>
      </c>
      <c r="E131" s="221" t="s">
        <v>19</v>
      </c>
      <c r="F131" s="222" t="s">
        <v>709</v>
      </c>
      <c r="G131" s="219"/>
      <c r="H131" s="223">
        <v>104.118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9" t="s">
        <v>141</v>
      </c>
      <c r="AU131" s="229" t="s">
        <v>82</v>
      </c>
      <c r="AV131" s="13" t="s">
        <v>82</v>
      </c>
      <c r="AW131" s="13" t="s">
        <v>33</v>
      </c>
      <c r="AX131" s="13" t="s">
        <v>72</v>
      </c>
      <c r="AY131" s="229" t="s">
        <v>133</v>
      </c>
    </row>
    <row r="132" s="14" customFormat="1">
      <c r="A132" s="14"/>
      <c r="B132" s="235"/>
      <c r="C132" s="236"/>
      <c r="D132" s="220" t="s">
        <v>141</v>
      </c>
      <c r="E132" s="237" t="s">
        <v>19</v>
      </c>
      <c r="F132" s="238" t="s">
        <v>703</v>
      </c>
      <c r="G132" s="236"/>
      <c r="H132" s="237" t="s">
        <v>19</v>
      </c>
      <c r="I132" s="239"/>
      <c r="J132" s="236"/>
      <c r="K132" s="236"/>
      <c r="L132" s="240"/>
      <c r="M132" s="241"/>
      <c r="N132" s="242"/>
      <c r="O132" s="242"/>
      <c r="P132" s="242"/>
      <c r="Q132" s="242"/>
      <c r="R132" s="242"/>
      <c r="S132" s="242"/>
      <c r="T132" s="24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4" t="s">
        <v>141</v>
      </c>
      <c r="AU132" s="244" t="s">
        <v>82</v>
      </c>
      <c r="AV132" s="14" t="s">
        <v>80</v>
      </c>
      <c r="AW132" s="14" t="s">
        <v>33</v>
      </c>
      <c r="AX132" s="14" t="s">
        <v>72</v>
      </c>
      <c r="AY132" s="244" t="s">
        <v>133</v>
      </c>
    </row>
    <row r="133" s="13" customFormat="1">
      <c r="A133" s="13"/>
      <c r="B133" s="218"/>
      <c r="C133" s="219"/>
      <c r="D133" s="220" t="s">
        <v>141</v>
      </c>
      <c r="E133" s="221" t="s">
        <v>19</v>
      </c>
      <c r="F133" s="222" t="s">
        <v>710</v>
      </c>
      <c r="G133" s="219"/>
      <c r="H133" s="223">
        <v>-165.33799999999999</v>
      </c>
      <c r="I133" s="224"/>
      <c r="J133" s="219"/>
      <c r="K133" s="219"/>
      <c r="L133" s="225"/>
      <c r="M133" s="226"/>
      <c r="N133" s="227"/>
      <c r="O133" s="227"/>
      <c r="P133" s="227"/>
      <c r="Q133" s="227"/>
      <c r="R133" s="227"/>
      <c r="S133" s="227"/>
      <c r="T133" s="22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29" t="s">
        <v>141</v>
      </c>
      <c r="AU133" s="229" t="s">
        <v>82</v>
      </c>
      <c r="AV133" s="13" t="s">
        <v>82</v>
      </c>
      <c r="AW133" s="13" t="s">
        <v>33</v>
      </c>
      <c r="AX133" s="13" t="s">
        <v>72</v>
      </c>
      <c r="AY133" s="229" t="s">
        <v>133</v>
      </c>
    </row>
    <row r="134" s="14" customFormat="1">
      <c r="A134" s="14"/>
      <c r="B134" s="235"/>
      <c r="C134" s="236"/>
      <c r="D134" s="220" t="s">
        <v>141</v>
      </c>
      <c r="E134" s="237" t="s">
        <v>19</v>
      </c>
      <c r="F134" s="238" t="s">
        <v>711</v>
      </c>
      <c r="G134" s="236"/>
      <c r="H134" s="237" t="s">
        <v>19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141</v>
      </c>
      <c r="AU134" s="244" t="s">
        <v>82</v>
      </c>
      <c r="AV134" s="14" t="s">
        <v>80</v>
      </c>
      <c r="AW134" s="14" t="s">
        <v>33</v>
      </c>
      <c r="AX134" s="14" t="s">
        <v>72</v>
      </c>
      <c r="AY134" s="244" t="s">
        <v>133</v>
      </c>
    </row>
    <row r="135" s="15" customFormat="1">
      <c r="A135" s="15"/>
      <c r="B135" s="245"/>
      <c r="C135" s="246"/>
      <c r="D135" s="220" t="s">
        <v>141</v>
      </c>
      <c r="E135" s="247" t="s">
        <v>19</v>
      </c>
      <c r="F135" s="248" t="s">
        <v>156</v>
      </c>
      <c r="G135" s="246"/>
      <c r="H135" s="249">
        <v>198.91800000000001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5" t="s">
        <v>141</v>
      </c>
      <c r="AU135" s="255" t="s">
        <v>82</v>
      </c>
      <c r="AV135" s="15" t="s">
        <v>139</v>
      </c>
      <c r="AW135" s="15" t="s">
        <v>33</v>
      </c>
      <c r="AX135" s="15" t="s">
        <v>80</v>
      </c>
      <c r="AY135" s="255" t="s">
        <v>133</v>
      </c>
    </row>
    <row r="136" s="13" customFormat="1">
      <c r="A136" s="13"/>
      <c r="B136" s="218"/>
      <c r="C136" s="219"/>
      <c r="D136" s="220" t="s">
        <v>141</v>
      </c>
      <c r="E136" s="219"/>
      <c r="F136" s="222" t="s">
        <v>712</v>
      </c>
      <c r="G136" s="219"/>
      <c r="H136" s="223">
        <v>358.05200000000002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9" t="s">
        <v>141</v>
      </c>
      <c r="AU136" s="229" t="s">
        <v>82</v>
      </c>
      <c r="AV136" s="13" t="s">
        <v>82</v>
      </c>
      <c r="AW136" s="13" t="s">
        <v>4</v>
      </c>
      <c r="AX136" s="13" t="s">
        <v>80</v>
      </c>
      <c r="AY136" s="229" t="s">
        <v>133</v>
      </c>
    </row>
    <row r="137" s="2" customFormat="1" ht="24.15" customHeight="1">
      <c r="A137" s="39"/>
      <c r="B137" s="40"/>
      <c r="C137" s="205" t="s">
        <v>210</v>
      </c>
      <c r="D137" s="205" t="s">
        <v>135</v>
      </c>
      <c r="E137" s="206" t="s">
        <v>713</v>
      </c>
      <c r="F137" s="207" t="s">
        <v>714</v>
      </c>
      <c r="G137" s="208" t="s">
        <v>145</v>
      </c>
      <c r="H137" s="209">
        <v>165.33799999999999</v>
      </c>
      <c r="I137" s="210"/>
      <c r="J137" s="211">
        <f>ROUND(I137*H137,2)</f>
        <v>0</v>
      </c>
      <c r="K137" s="207" t="s">
        <v>146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139</v>
      </c>
      <c r="AT137" s="216" t="s">
        <v>135</v>
      </c>
      <c r="AU137" s="216" t="s">
        <v>82</v>
      </c>
      <c r="AY137" s="18" t="s">
        <v>133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139</v>
      </c>
      <c r="BM137" s="216" t="s">
        <v>715</v>
      </c>
    </row>
    <row r="138" s="2" customFormat="1">
      <c r="A138" s="39"/>
      <c r="B138" s="40"/>
      <c r="C138" s="41"/>
      <c r="D138" s="230" t="s">
        <v>148</v>
      </c>
      <c r="E138" s="41"/>
      <c r="F138" s="231" t="s">
        <v>716</v>
      </c>
      <c r="G138" s="41"/>
      <c r="H138" s="41"/>
      <c r="I138" s="232"/>
      <c r="J138" s="41"/>
      <c r="K138" s="41"/>
      <c r="L138" s="45"/>
      <c r="M138" s="233"/>
      <c r="N138" s="234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148</v>
      </c>
      <c r="AU138" s="18" t="s">
        <v>82</v>
      </c>
    </row>
    <row r="139" s="13" customFormat="1">
      <c r="A139" s="13"/>
      <c r="B139" s="218"/>
      <c r="C139" s="219"/>
      <c r="D139" s="220" t="s">
        <v>141</v>
      </c>
      <c r="E139" s="221" t="s">
        <v>19</v>
      </c>
      <c r="F139" s="222" t="s">
        <v>672</v>
      </c>
      <c r="G139" s="219"/>
      <c r="H139" s="223">
        <v>305.95299999999997</v>
      </c>
      <c r="I139" s="224"/>
      <c r="J139" s="219"/>
      <c r="K139" s="219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141</v>
      </c>
      <c r="AU139" s="229" t="s">
        <v>82</v>
      </c>
      <c r="AV139" s="13" t="s">
        <v>82</v>
      </c>
      <c r="AW139" s="13" t="s">
        <v>33</v>
      </c>
      <c r="AX139" s="13" t="s">
        <v>72</v>
      </c>
      <c r="AY139" s="229" t="s">
        <v>133</v>
      </c>
    </row>
    <row r="140" s="14" customFormat="1">
      <c r="A140" s="14"/>
      <c r="B140" s="235"/>
      <c r="C140" s="236"/>
      <c r="D140" s="220" t="s">
        <v>141</v>
      </c>
      <c r="E140" s="237" t="s">
        <v>19</v>
      </c>
      <c r="F140" s="238" t="s">
        <v>673</v>
      </c>
      <c r="G140" s="236"/>
      <c r="H140" s="237" t="s">
        <v>19</v>
      </c>
      <c r="I140" s="239"/>
      <c r="J140" s="236"/>
      <c r="K140" s="236"/>
      <c r="L140" s="240"/>
      <c r="M140" s="241"/>
      <c r="N140" s="242"/>
      <c r="O140" s="242"/>
      <c r="P140" s="242"/>
      <c r="Q140" s="242"/>
      <c r="R140" s="242"/>
      <c r="S140" s="242"/>
      <c r="T140" s="24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4" t="s">
        <v>141</v>
      </c>
      <c r="AU140" s="244" t="s">
        <v>82</v>
      </c>
      <c r="AV140" s="14" t="s">
        <v>80</v>
      </c>
      <c r="AW140" s="14" t="s">
        <v>33</v>
      </c>
      <c r="AX140" s="14" t="s">
        <v>72</v>
      </c>
      <c r="AY140" s="244" t="s">
        <v>133</v>
      </c>
    </row>
    <row r="141" s="13" customFormat="1">
      <c r="A141" s="13"/>
      <c r="B141" s="218"/>
      <c r="C141" s="219"/>
      <c r="D141" s="220" t="s">
        <v>141</v>
      </c>
      <c r="E141" s="221" t="s">
        <v>19</v>
      </c>
      <c r="F141" s="222" t="s">
        <v>717</v>
      </c>
      <c r="G141" s="219"/>
      <c r="H141" s="223">
        <v>-128.50700000000001</v>
      </c>
      <c r="I141" s="224"/>
      <c r="J141" s="219"/>
      <c r="K141" s="219"/>
      <c r="L141" s="225"/>
      <c r="M141" s="226"/>
      <c r="N141" s="227"/>
      <c r="O141" s="227"/>
      <c r="P141" s="227"/>
      <c r="Q141" s="227"/>
      <c r="R141" s="227"/>
      <c r="S141" s="227"/>
      <c r="T141" s="22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29" t="s">
        <v>141</v>
      </c>
      <c r="AU141" s="229" t="s">
        <v>82</v>
      </c>
      <c r="AV141" s="13" t="s">
        <v>82</v>
      </c>
      <c r="AW141" s="13" t="s">
        <v>33</v>
      </c>
      <c r="AX141" s="13" t="s">
        <v>72</v>
      </c>
      <c r="AY141" s="229" t="s">
        <v>133</v>
      </c>
    </row>
    <row r="142" s="14" customFormat="1">
      <c r="A142" s="14"/>
      <c r="B142" s="235"/>
      <c r="C142" s="236"/>
      <c r="D142" s="220" t="s">
        <v>141</v>
      </c>
      <c r="E142" s="237" t="s">
        <v>19</v>
      </c>
      <c r="F142" s="238" t="s">
        <v>696</v>
      </c>
      <c r="G142" s="236"/>
      <c r="H142" s="237" t="s">
        <v>19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141</v>
      </c>
      <c r="AU142" s="244" t="s">
        <v>82</v>
      </c>
      <c r="AV142" s="14" t="s">
        <v>80</v>
      </c>
      <c r="AW142" s="14" t="s">
        <v>33</v>
      </c>
      <c r="AX142" s="14" t="s">
        <v>72</v>
      </c>
      <c r="AY142" s="244" t="s">
        <v>133</v>
      </c>
    </row>
    <row r="143" s="13" customFormat="1">
      <c r="A143" s="13"/>
      <c r="B143" s="218"/>
      <c r="C143" s="219"/>
      <c r="D143" s="220" t="s">
        <v>141</v>
      </c>
      <c r="E143" s="221" t="s">
        <v>19</v>
      </c>
      <c r="F143" s="222" t="s">
        <v>718</v>
      </c>
      <c r="G143" s="219"/>
      <c r="H143" s="223">
        <v>-3.6800000000000002</v>
      </c>
      <c r="I143" s="224"/>
      <c r="J143" s="219"/>
      <c r="K143" s="219"/>
      <c r="L143" s="225"/>
      <c r="M143" s="226"/>
      <c r="N143" s="227"/>
      <c r="O143" s="227"/>
      <c r="P143" s="227"/>
      <c r="Q143" s="227"/>
      <c r="R143" s="227"/>
      <c r="S143" s="227"/>
      <c r="T143" s="22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9" t="s">
        <v>141</v>
      </c>
      <c r="AU143" s="229" t="s">
        <v>82</v>
      </c>
      <c r="AV143" s="13" t="s">
        <v>82</v>
      </c>
      <c r="AW143" s="13" t="s">
        <v>33</v>
      </c>
      <c r="AX143" s="13" t="s">
        <v>72</v>
      </c>
      <c r="AY143" s="229" t="s">
        <v>133</v>
      </c>
    </row>
    <row r="144" s="14" customFormat="1">
      <c r="A144" s="14"/>
      <c r="B144" s="235"/>
      <c r="C144" s="236"/>
      <c r="D144" s="220" t="s">
        <v>141</v>
      </c>
      <c r="E144" s="237" t="s">
        <v>19</v>
      </c>
      <c r="F144" s="238" t="s">
        <v>698</v>
      </c>
      <c r="G144" s="236"/>
      <c r="H144" s="237" t="s">
        <v>19</v>
      </c>
      <c r="I144" s="239"/>
      <c r="J144" s="236"/>
      <c r="K144" s="236"/>
      <c r="L144" s="240"/>
      <c r="M144" s="241"/>
      <c r="N144" s="242"/>
      <c r="O144" s="242"/>
      <c r="P144" s="242"/>
      <c r="Q144" s="242"/>
      <c r="R144" s="242"/>
      <c r="S144" s="242"/>
      <c r="T144" s="24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4" t="s">
        <v>141</v>
      </c>
      <c r="AU144" s="244" t="s">
        <v>82</v>
      </c>
      <c r="AV144" s="14" t="s">
        <v>80</v>
      </c>
      <c r="AW144" s="14" t="s">
        <v>33</v>
      </c>
      <c r="AX144" s="14" t="s">
        <v>72</v>
      </c>
      <c r="AY144" s="244" t="s">
        <v>133</v>
      </c>
    </row>
    <row r="145" s="13" customFormat="1">
      <c r="A145" s="13"/>
      <c r="B145" s="218"/>
      <c r="C145" s="219"/>
      <c r="D145" s="220" t="s">
        <v>141</v>
      </c>
      <c r="E145" s="221" t="s">
        <v>19</v>
      </c>
      <c r="F145" s="222" t="s">
        <v>719</v>
      </c>
      <c r="G145" s="219"/>
      <c r="H145" s="223">
        <v>-0.64000000000000001</v>
      </c>
      <c r="I145" s="224"/>
      <c r="J145" s="219"/>
      <c r="K145" s="219"/>
      <c r="L145" s="225"/>
      <c r="M145" s="226"/>
      <c r="N145" s="227"/>
      <c r="O145" s="227"/>
      <c r="P145" s="227"/>
      <c r="Q145" s="227"/>
      <c r="R145" s="227"/>
      <c r="S145" s="227"/>
      <c r="T145" s="22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29" t="s">
        <v>141</v>
      </c>
      <c r="AU145" s="229" t="s">
        <v>82</v>
      </c>
      <c r="AV145" s="13" t="s">
        <v>82</v>
      </c>
      <c r="AW145" s="13" t="s">
        <v>33</v>
      </c>
      <c r="AX145" s="13" t="s">
        <v>72</v>
      </c>
      <c r="AY145" s="229" t="s">
        <v>133</v>
      </c>
    </row>
    <row r="146" s="14" customFormat="1">
      <c r="A146" s="14"/>
      <c r="B146" s="235"/>
      <c r="C146" s="236"/>
      <c r="D146" s="220" t="s">
        <v>141</v>
      </c>
      <c r="E146" s="237" t="s">
        <v>19</v>
      </c>
      <c r="F146" s="238" t="s">
        <v>700</v>
      </c>
      <c r="G146" s="236"/>
      <c r="H146" s="237" t="s">
        <v>19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141</v>
      </c>
      <c r="AU146" s="244" t="s">
        <v>82</v>
      </c>
      <c r="AV146" s="14" t="s">
        <v>80</v>
      </c>
      <c r="AW146" s="14" t="s">
        <v>33</v>
      </c>
      <c r="AX146" s="14" t="s">
        <v>72</v>
      </c>
      <c r="AY146" s="244" t="s">
        <v>133</v>
      </c>
    </row>
    <row r="147" s="13" customFormat="1">
      <c r="A147" s="13"/>
      <c r="B147" s="218"/>
      <c r="C147" s="219"/>
      <c r="D147" s="220" t="s">
        <v>141</v>
      </c>
      <c r="E147" s="221" t="s">
        <v>19</v>
      </c>
      <c r="F147" s="222" t="s">
        <v>720</v>
      </c>
      <c r="G147" s="219"/>
      <c r="H147" s="223">
        <v>-7.7880000000000003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141</v>
      </c>
      <c r="AU147" s="229" t="s">
        <v>82</v>
      </c>
      <c r="AV147" s="13" t="s">
        <v>82</v>
      </c>
      <c r="AW147" s="13" t="s">
        <v>33</v>
      </c>
      <c r="AX147" s="13" t="s">
        <v>72</v>
      </c>
      <c r="AY147" s="229" t="s">
        <v>133</v>
      </c>
    </row>
    <row r="148" s="14" customFormat="1">
      <c r="A148" s="14"/>
      <c r="B148" s="235"/>
      <c r="C148" s="236"/>
      <c r="D148" s="220" t="s">
        <v>141</v>
      </c>
      <c r="E148" s="237" t="s">
        <v>19</v>
      </c>
      <c r="F148" s="238" t="s">
        <v>702</v>
      </c>
      <c r="G148" s="236"/>
      <c r="H148" s="237" t="s">
        <v>19</v>
      </c>
      <c r="I148" s="239"/>
      <c r="J148" s="236"/>
      <c r="K148" s="236"/>
      <c r="L148" s="240"/>
      <c r="M148" s="241"/>
      <c r="N148" s="242"/>
      <c r="O148" s="242"/>
      <c r="P148" s="242"/>
      <c r="Q148" s="242"/>
      <c r="R148" s="242"/>
      <c r="S148" s="242"/>
      <c r="T148" s="24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4" t="s">
        <v>141</v>
      </c>
      <c r="AU148" s="244" t="s">
        <v>82</v>
      </c>
      <c r="AV148" s="14" t="s">
        <v>80</v>
      </c>
      <c r="AW148" s="14" t="s">
        <v>33</v>
      </c>
      <c r="AX148" s="14" t="s">
        <v>72</v>
      </c>
      <c r="AY148" s="244" t="s">
        <v>133</v>
      </c>
    </row>
    <row r="149" s="15" customFormat="1">
      <c r="A149" s="15"/>
      <c r="B149" s="245"/>
      <c r="C149" s="246"/>
      <c r="D149" s="220" t="s">
        <v>141</v>
      </c>
      <c r="E149" s="247" t="s">
        <v>19</v>
      </c>
      <c r="F149" s="248" t="s">
        <v>156</v>
      </c>
      <c r="G149" s="246"/>
      <c r="H149" s="249">
        <v>165.33799999999999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5" t="s">
        <v>141</v>
      </c>
      <c r="AU149" s="255" t="s">
        <v>82</v>
      </c>
      <c r="AV149" s="15" t="s">
        <v>139</v>
      </c>
      <c r="AW149" s="15" t="s">
        <v>33</v>
      </c>
      <c r="AX149" s="15" t="s">
        <v>80</v>
      </c>
      <c r="AY149" s="255" t="s">
        <v>133</v>
      </c>
    </row>
    <row r="150" s="12" customFormat="1" ht="22.8" customHeight="1">
      <c r="A150" s="12"/>
      <c r="B150" s="189"/>
      <c r="C150" s="190"/>
      <c r="D150" s="191" t="s">
        <v>71</v>
      </c>
      <c r="E150" s="203" t="s">
        <v>82</v>
      </c>
      <c r="F150" s="203" t="s">
        <v>294</v>
      </c>
      <c r="G150" s="190"/>
      <c r="H150" s="190"/>
      <c r="I150" s="193"/>
      <c r="J150" s="204">
        <f>BK150</f>
        <v>0</v>
      </c>
      <c r="K150" s="190"/>
      <c r="L150" s="195"/>
      <c r="M150" s="196"/>
      <c r="N150" s="197"/>
      <c r="O150" s="197"/>
      <c r="P150" s="198">
        <f>SUM(P151:P154)</f>
        <v>0</v>
      </c>
      <c r="Q150" s="197"/>
      <c r="R150" s="198">
        <f>SUM(R151:R154)</f>
        <v>92.644920000000013</v>
      </c>
      <c r="S150" s="197"/>
      <c r="T150" s="199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0" t="s">
        <v>80</v>
      </c>
      <c r="AT150" s="201" t="s">
        <v>71</v>
      </c>
      <c r="AU150" s="201" t="s">
        <v>80</v>
      </c>
      <c r="AY150" s="200" t="s">
        <v>133</v>
      </c>
      <c r="BK150" s="202">
        <f>SUM(BK151:BK154)</f>
        <v>0</v>
      </c>
    </row>
    <row r="151" s="2" customFormat="1" ht="24.15" customHeight="1">
      <c r="A151" s="39"/>
      <c r="B151" s="40"/>
      <c r="C151" s="205" t="s">
        <v>227</v>
      </c>
      <c r="D151" s="205" t="s">
        <v>135</v>
      </c>
      <c r="E151" s="206" t="s">
        <v>318</v>
      </c>
      <c r="F151" s="207" t="s">
        <v>319</v>
      </c>
      <c r="G151" s="208" t="s">
        <v>145</v>
      </c>
      <c r="H151" s="209">
        <v>48.240000000000002</v>
      </c>
      <c r="I151" s="210"/>
      <c r="J151" s="211">
        <f>ROUND(I151*H151,2)</f>
        <v>0</v>
      </c>
      <c r="K151" s="207" t="s">
        <v>146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1.9205000000000001</v>
      </c>
      <c r="R151" s="214">
        <f>Q151*H151</f>
        <v>92.644920000000013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139</v>
      </c>
      <c r="AT151" s="216" t="s">
        <v>135</v>
      </c>
      <c r="AU151" s="216" t="s">
        <v>82</v>
      </c>
      <c r="AY151" s="18" t="s">
        <v>133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139</v>
      </c>
      <c r="BM151" s="216" t="s">
        <v>721</v>
      </c>
    </row>
    <row r="152" s="2" customFormat="1">
      <c r="A152" s="39"/>
      <c r="B152" s="40"/>
      <c r="C152" s="41"/>
      <c r="D152" s="230" t="s">
        <v>148</v>
      </c>
      <c r="E152" s="41"/>
      <c r="F152" s="231" t="s">
        <v>321</v>
      </c>
      <c r="G152" s="41"/>
      <c r="H152" s="41"/>
      <c r="I152" s="232"/>
      <c r="J152" s="41"/>
      <c r="K152" s="41"/>
      <c r="L152" s="45"/>
      <c r="M152" s="233"/>
      <c r="N152" s="234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148</v>
      </c>
      <c r="AU152" s="18" t="s">
        <v>82</v>
      </c>
    </row>
    <row r="153" s="13" customFormat="1">
      <c r="A153" s="13"/>
      <c r="B153" s="218"/>
      <c r="C153" s="219"/>
      <c r="D153" s="220" t="s">
        <v>141</v>
      </c>
      <c r="E153" s="221" t="s">
        <v>19</v>
      </c>
      <c r="F153" s="222" t="s">
        <v>722</v>
      </c>
      <c r="G153" s="219"/>
      <c r="H153" s="223">
        <v>48.240000000000002</v>
      </c>
      <c r="I153" s="224"/>
      <c r="J153" s="219"/>
      <c r="K153" s="219"/>
      <c r="L153" s="225"/>
      <c r="M153" s="226"/>
      <c r="N153" s="227"/>
      <c r="O153" s="227"/>
      <c r="P153" s="227"/>
      <c r="Q153" s="227"/>
      <c r="R153" s="227"/>
      <c r="S153" s="227"/>
      <c r="T153" s="22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9" t="s">
        <v>141</v>
      </c>
      <c r="AU153" s="229" t="s">
        <v>82</v>
      </c>
      <c r="AV153" s="13" t="s">
        <v>82</v>
      </c>
      <c r="AW153" s="13" t="s">
        <v>33</v>
      </c>
      <c r="AX153" s="13" t="s">
        <v>80</v>
      </c>
      <c r="AY153" s="229" t="s">
        <v>133</v>
      </c>
    </row>
    <row r="154" s="14" customFormat="1">
      <c r="A154" s="14"/>
      <c r="B154" s="235"/>
      <c r="C154" s="236"/>
      <c r="D154" s="220" t="s">
        <v>141</v>
      </c>
      <c r="E154" s="237" t="s">
        <v>19</v>
      </c>
      <c r="F154" s="238" t="s">
        <v>723</v>
      </c>
      <c r="G154" s="236"/>
      <c r="H154" s="237" t="s">
        <v>19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141</v>
      </c>
      <c r="AU154" s="244" t="s">
        <v>82</v>
      </c>
      <c r="AV154" s="14" t="s">
        <v>80</v>
      </c>
      <c r="AW154" s="14" t="s">
        <v>33</v>
      </c>
      <c r="AX154" s="14" t="s">
        <v>72</v>
      </c>
      <c r="AY154" s="244" t="s">
        <v>133</v>
      </c>
    </row>
    <row r="155" s="12" customFormat="1" ht="22.8" customHeight="1">
      <c r="A155" s="12"/>
      <c r="B155" s="189"/>
      <c r="C155" s="190"/>
      <c r="D155" s="191" t="s">
        <v>71</v>
      </c>
      <c r="E155" s="203" t="s">
        <v>139</v>
      </c>
      <c r="F155" s="203" t="s">
        <v>442</v>
      </c>
      <c r="G155" s="190"/>
      <c r="H155" s="190"/>
      <c r="I155" s="193"/>
      <c r="J155" s="204">
        <f>BK155</f>
        <v>0</v>
      </c>
      <c r="K155" s="190"/>
      <c r="L155" s="195"/>
      <c r="M155" s="196"/>
      <c r="N155" s="197"/>
      <c r="O155" s="197"/>
      <c r="P155" s="198">
        <f>SUM(P156:P159)</f>
        <v>0</v>
      </c>
      <c r="Q155" s="197"/>
      <c r="R155" s="198">
        <f>SUM(R156:R159)</f>
        <v>15.2017908</v>
      </c>
      <c r="S155" s="197"/>
      <c r="T155" s="199">
        <f>SUM(T156:T159)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80</v>
      </c>
      <c r="AT155" s="201" t="s">
        <v>71</v>
      </c>
      <c r="AU155" s="201" t="s">
        <v>80</v>
      </c>
      <c r="AY155" s="200" t="s">
        <v>133</v>
      </c>
      <c r="BK155" s="202">
        <f>SUM(BK156:BK159)</f>
        <v>0</v>
      </c>
    </row>
    <row r="156" s="2" customFormat="1" ht="21.75" customHeight="1">
      <c r="A156" s="39"/>
      <c r="B156" s="40"/>
      <c r="C156" s="205" t="s">
        <v>233</v>
      </c>
      <c r="D156" s="205" t="s">
        <v>135</v>
      </c>
      <c r="E156" s="206" t="s">
        <v>724</v>
      </c>
      <c r="F156" s="207" t="s">
        <v>725</v>
      </c>
      <c r="G156" s="208" t="s">
        <v>145</v>
      </c>
      <c r="H156" s="209">
        <v>8.0399999999999991</v>
      </c>
      <c r="I156" s="210"/>
      <c r="J156" s="211">
        <f>ROUND(I156*H156,2)</f>
        <v>0</v>
      </c>
      <c r="K156" s="207" t="s">
        <v>146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1.8907700000000001</v>
      </c>
      <c r="R156" s="214">
        <f>Q156*H156</f>
        <v>15.2017908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139</v>
      </c>
      <c r="AT156" s="216" t="s">
        <v>135</v>
      </c>
      <c r="AU156" s="216" t="s">
        <v>82</v>
      </c>
      <c r="AY156" s="18" t="s">
        <v>133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139</v>
      </c>
      <c r="BM156" s="216" t="s">
        <v>726</v>
      </c>
    </row>
    <row r="157" s="2" customFormat="1">
      <c r="A157" s="39"/>
      <c r="B157" s="40"/>
      <c r="C157" s="41"/>
      <c r="D157" s="230" t="s">
        <v>148</v>
      </c>
      <c r="E157" s="41"/>
      <c r="F157" s="231" t="s">
        <v>727</v>
      </c>
      <c r="G157" s="41"/>
      <c r="H157" s="41"/>
      <c r="I157" s="232"/>
      <c r="J157" s="41"/>
      <c r="K157" s="41"/>
      <c r="L157" s="45"/>
      <c r="M157" s="233"/>
      <c r="N157" s="234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148</v>
      </c>
      <c r="AU157" s="18" t="s">
        <v>82</v>
      </c>
    </row>
    <row r="158" s="13" customFormat="1">
      <c r="A158" s="13"/>
      <c r="B158" s="218"/>
      <c r="C158" s="219"/>
      <c r="D158" s="220" t="s">
        <v>141</v>
      </c>
      <c r="E158" s="221" t="s">
        <v>19</v>
      </c>
      <c r="F158" s="222" t="s">
        <v>728</v>
      </c>
      <c r="G158" s="219"/>
      <c r="H158" s="223">
        <v>8.0399999999999991</v>
      </c>
      <c r="I158" s="224"/>
      <c r="J158" s="219"/>
      <c r="K158" s="219"/>
      <c r="L158" s="225"/>
      <c r="M158" s="226"/>
      <c r="N158" s="227"/>
      <c r="O158" s="227"/>
      <c r="P158" s="227"/>
      <c r="Q158" s="227"/>
      <c r="R158" s="227"/>
      <c r="S158" s="227"/>
      <c r="T158" s="22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9" t="s">
        <v>141</v>
      </c>
      <c r="AU158" s="229" t="s">
        <v>82</v>
      </c>
      <c r="AV158" s="13" t="s">
        <v>82</v>
      </c>
      <c r="AW158" s="13" t="s">
        <v>33</v>
      </c>
      <c r="AX158" s="13" t="s">
        <v>80</v>
      </c>
      <c r="AY158" s="229" t="s">
        <v>133</v>
      </c>
    </row>
    <row r="159" s="14" customFormat="1">
      <c r="A159" s="14"/>
      <c r="B159" s="235"/>
      <c r="C159" s="236"/>
      <c r="D159" s="220" t="s">
        <v>141</v>
      </c>
      <c r="E159" s="237" t="s">
        <v>19</v>
      </c>
      <c r="F159" s="238" t="s">
        <v>729</v>
      </c>
      <c r="G159" s="236"/>
      <c r="H159" s="237" t="s">
        <v>19</v>
      </c>
      <c r="I159" s="239"/>
      <c r="J159" s="236"/>
      <c r="K159" s="236"/>
      <c r="L159" s="240"/>
      <c r="M159" s="241"/>
      <c r="N159" s="242"/>
      <c r="O159" s="242"/>
      <c r="P159" s="242"/>
      <c r="Q159" s="242"/>
      <c r="R159" s="242"/>
      <c r="S159" s="242"/>
      <c r="T159" s="24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4" t="s">
        <v>141</v>
      </c>
      <c r="AU159" s="244" t="s">
        <v>82</v>
      </c>
      <c r="AV159" s="14" t="s">
        <v>80</v>
      </c>
      <c r="AW159" s="14" t="s">
        <v>33</v>
      </c>
      <c r="AX159" s="14" t="s">
        <v>72</v>
      </c>
      <c r="AY159" s="244" t="s">
        <v>133</v>
      </c>
    </row>
    <row r="160" s="12" customFormat="1" ht="22.8" customHeight="1">
      <c r="A160" s="12"/>
      <c r="B160" s="189"/>
      <c r="C160" s="190"/>
      <c r="D160" s="191" t="s">
        <v>71</v>
      </c>
      <c r="E160" s="203" t="s">
        <v>180</v>
      </c>
      <c r="F160" s="203" t="s">
        <v>469</v>
      </c>
      <c r="G160" s="190"/>
      <c r="H160" s="190"/>
      <c r="I160" s="193"/>
      <c r="J160" s="204">
        <f>BK160</f>
        <v>0</v>
      </c>
      <c r="K160" s="190"/>
      <c r="L160" s="195"/>
      <c r="M160" s="196"/>
      <c r="N160" s="197"/>
      <c r="O160" s="197"/>
      <c r="P160" s="198">
        <f>SUM(P161:P164)</f>
        <v>0</v>
      </c>
      <c r="Q160" s="197"/>
      <c r="R160" s="198">
        <f>SUM(R161:R164)</f>
        <v>17.912399999999998</v>
      </c>
      <c r="S160" s="197"/>
      <c r="T160" s="199">
        <f>SUM(T161:T164)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0" t="s">
        <v>80</v>
      </c>
      <c r="AT160" s="201" t="s">
        <v>71</v>
      </c>
      <c r="AU160" s="201" t="s">
        <v>80</v>
      </c>
      <c r="AY160" s="200" t="s">
        <v>133</v>
      </c>
      <c r="BK160" s="202">
        <f>SUM(BK161:BK164)</f>
        <v>0</v>
      </c>
    </row>
    <row r="161" s="2" customFormat="1" ht="24.15" customHeight="1">
      <c r="A161" s="39"/>
      <c r="B161" s="40"/>
      <c r="C161" s="205" t="s">
        <v>239</v>
      </c>
      <c r="D161" s="205" t="s">
        <v>135</v>
      </c>
      <c r="E161" s="206" t="s">
        <v>471</v>
      </c>
      <c r="F161" s="207" t="s">
        <v>472</v>
      </c>
      <c r="G161" s="208" t="s">
        <v>138</v>
      </c>
      <c r="H161" s="209">
        <v>77.879999999999995</v>
      </c>
      <c r="I161" s="210"/>
      <c r="J161" s="211">
        <f>ROUND(I161*H161,2)</f>
        <v>0</v>
      </c>
      <c r="K161" s="207" t="s">
        <v>146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0.23000000000000001</v>
      </c>
      <c r="R161" s="214">
        <f>Q161*H161</f>
        <v>17.912399999999998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139</v>
      </c>
      <c r="AT161" s="216" t="s">
        <v>135</v>
      </c>
      <c r="AU161" s="216" t="s">
        <v>82</v>
      </c>
      <c r="AY161" s="18" t="s">
        <v>133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139</v>
      </c>
      <c r="BM161" s="216" t="s">
        <v>730</v>
      </c>
    </row>
    <row r="162" s="2" customFormat="1">
      <c r="A162" s="39"/>
      <c r="B162" s="40"/>
      <c r="C162" s="41"/>
      <c r="D162" s="230" t="s">
        <v>148</v>
      </c>
      <c r="E162" s="41"/>
      <c r="F162" s="231" t="s">
        <v>474</v>
      </c>
      <c r="G162" s="41"/>
      <c r="H162" s="41"/>
      <c r="I162" s="232"/>
      <c r="J162" s="41"/>
      <c r="K162" s="41"/>
      <c r="L162" s="45"/>
      <c r="M162" s="233"/>
      <c r="N162" s="234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148</v>
      </c>
      <c r="AU162" s="18" t="s">
        <v>82</v>
      </c>
    </row>
    <row r="163" s="13" customFormat="1">
      <c r="A163" s="13"/>
      <c r="B163" s="218"/>
      <c r="C163" s="219"/>
      <c r="D163" s="220" t="s">
        <v>141</v>
      </c>
      <c r="E163" s="221" t="s">
        <v>19</v>
      </c>
      <c r="F163" s="222" t="s">
        <v>731</v>
      </c>
      <c r="G163" s="219"/>
      <c r="H163" s="223">
        <v>77.879999999999995</v>
      </c>
      <c r="I163" s="224"/>
      <c r="J163" s="219"/>
      <c r="K163" s="219"/>
      <c r="L163" s="225"/>
      <c r="M163" s="226"/>
      <c r="N163" s="227"/>
      <c r="O163" s="227"/>
      <c r="P163" s="227"/>
      <c r="Q163" s="227"/>
      <c r="R163" s="227"/>
      <c r="S163" s="227"/>
      <c r="T163" s="22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29" t="s">
        <v>141</v>
      </c>
      <c r="AU163" s="229" t="s">
        <v>82</v>
      </c>
      <c r="AV163" s="13" t="s">
        <v>82</v>
      </c>
      <c r="AW163" s="13" t="s">
        <v>33</v>
      </c>
      <c r="AX163" s="13" t="s">
        <v>80</v>
      </c>
      <c r="AY163" s="229" t="s">
        <v>133</v>
      </c>
    </row>
    <row r="164" s="14" customFormat="1">
      <c r="A164" s="14"/>
      <c r="B164" s="235"/>
      <c r="C164" s="236"/>
      <c r="D164" s="220" t="s">
        <v>141</v>
      </c>
      <c r="E164" s="237" t="s">
        <v>19</v>
      </c>
      <c r="F164" s="238" t="s">
        <v>732</v>
      </c>
      <c r="G164" s="236"/>
      <c r="H164" s="237" t="s">
        <v>19</v>
      </c>
      <c r="I164" s="239"/>
      <c r="J164" s="236"/>
      <c r="K164" s="236"/>
      <c r="L164" s="240"/>
      <c r="M164" s="241"/>
      <c r="N164" s="242"/>
      <c r="O164" s="242"/>
      <c r="P164" s="242"/>
      <c r="Q164" s="242"/>
      <c r="R164" s="242"/>
      <c r="S164" s="242"/>
      <c r="T164" s="24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4" t="s">
        <v>141</v>
      </c>
      <c r="AU164" s="244" t="s">
        <v>82</v>
      </c>
      <c r="AV164" s="14" t="s">
        <v>80</v>
      </c>
      <c r="AW164" s="14" t="s">
        <v>33</v>
      </c>
      <c r="AX164" s="14" t="s">
        <v>72</v>
      </c>
      <c r="AY164" s="244" t="s">
        <v>133</v>
      </c>
    </row>
    <row r="165" s="12" customFormat="1" ht="22.8" customHeight="1">
      <c r="A165" s="12"/>
      <c r="B165" s="189"/>
      <c r="C165" s="190"/>
      <c r="D165" s="191" t="s">
        <v>71</v>
      </c>
      <c r="E165" s="203" t="s">
        <v>202</v>
      </c>
      <c r="F165" s="203" t="s">
        <v>515</v>
      </c>
      <c r="G165" s="190"/>
      <c r="H165" s="190"/>
      <c r="I165" s="193"/>
      <c r="J165" s="204">
        <f>BK165</f>
        <v>0</v>
      </c>
      <c r="K165" s="190"/>
      <c r="L165" s="195"/>
      <c r="M165" s="196"/>
      <c r="N165" s="197"/>
      <c r="O165" s="197"/>
      <c r="P165" s="198">
        <f>SUM(P166:P177)</f>
        <v>0</v>
      </c>
      <c r="Q165" s="197"/>
      <c r="R165" s="198">
        <f>SUM(R166:R177)</f>
        <v>0.80052055</v>
      </c>
      <c r="S165" s="197"/>
      <c r="T165" s="199">
        <f>SUM(T166:T177)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0" t="s">
        <v>80</v>
      </c>
      <c r="AT165" s="201" t="s">
        <v>71</v>
      </c>
      <c r="AU165" s="201" t="s">
        <v>80</v>
      </c>
      <c r="AY165" s="200" t="s">
        <v>133</v>
      </c>
      <c r="BK165" s="202">
        <f>SUM(BK166:BK177)</f>
        <v>0</v>
      </c>
    </row>
    <row r="166" s="2" customFormat="1" ht="24.15" customHeight="1">
      <c r="A166" s="39"/>
      <c r="B166" s="40"/>
      <c r="C166" s="205" t="s">
        <v>246</v>
      </c>
      <c r="D166" s="205" t="s">
        <v>135</v>
      </c>
      <c r="E166" s="206" t="s">
        <v>733</v>
      </c>
      <c r="F166" s="207" t="s">
        <v>734</v>
      </c>
      <c r="G166" s="208" t="s">
        <v>343</v>
      </c>
      <c r="H166" s="209">
        <v>811</v>
      </c>
      <c r="I166" s="210"/>
      <c r="J166" s="211">
        <f>ROUND(I166*H166,2)</f>
        <v>0</v>
      </c>
      <c r="K166" s="207" t="s">
        <v>146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139</v>
      </c>
      <c r="AT166" s="216" t="s">
        <v>135</v>
      </c>
      <c r="AU166" s="216" t="s">
        <v>82</v>
      </c>
      <c r="AY166" s="18" t="s">
        <v>133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139</v>
      </c>
      <c r="BM166" s="216" t="s">
        <v>735</v>
      </c>
    </row>
    <row r="167" s="2" customFormat="1">
      <c r="A167" s="39"/>
      <c r="B167" s="40"/>
      <c r="C167" s="41"/>
      <c r="D167" s="230" t="s">
        <v>148</v>
      </c>
      <c r="E167" s="41"/>
      <c r="F167" s="231" t="s">
        <v>736</v>
      </c>
      <c r="G167" s="41"/>
      <c r="H167" s="41"/>
      <c r="I167" s="232"/>
      <c r="J167" s="41"/>
      <c r="K167" s="41"/>
      <c r="L167" s="45"/>
      <c r="M167" s="233"/>
      <c r="N167" s="234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148</v>
      </c>
      <c r="AU167" s="18" t="s">
        <v>82</v>
      </c>
    </row>
    <row r="168" s="13" customFormat="1">
      <c r="A168" s="13"/>
      <c r="B168" s="218"/>
      <c r="C168" s="219"/>
      <c r="D168" s="220" t="s">
        <v>141</v>
      </c>
      <c r="E168" s="221" t="s">
        <v>19</v>
      </c>
      <c r="F168" s="222" t="s">
        <v>737</v>
      </c>
      <c r="G168" s="219"/>
      <c r="H168" s="223">
        <v>536</v>
      </c>
      <c r="I168" s="224"/>
      <c r="J168" s="219"/>
      <c r="K168" s="219"/>
      <c r="L168" s="225"/>
      <c r="M168" s="226"/>
      <c r="N168" s="227"/>
      <c r="O168" s="227"/>
      <c r="P168" s="227"/>
      <c r="Q168" s="227"/>
      <c r="R168" s="227"/>
      <c r="S168" s="227"/>
      <c r="T168" s="22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9" t="s">
        <v>141</v>
      </c>
      <c r="AU168" s="229" t="s">
        <v>82</v>
      </c>
      <c r="AV168" s="13" t="s">
        <v>82</v>
      </c>
      <c r="AW168" s="13" t="s">
        <v>33</v>
      </c>
      <c r="AX168" s="13" t="s">
        <v>72</v>
      </c>
      <c r="AY168" s="229" t="s">
        <v>133</v>
      </c>
    </row>
    <row r="169" s="14" customFormat="1">
      <c r="A169" s="14"/>
      <c r="B169" s="235"/>
      <c r="C169" s="236"/>
      <c r="D169" s="220" t="s">
        <v>141</v>
      </c>
      <c r="E169" s="237" t="s">
        <v>19</v>
      </c>
      <c r="F169" s="238" t="s">
        <v>738</v>
      </c>
      <c r="G169" s="236"/>
      <c r="H169" s="237" t="s">
        <v>19</v>
      </c>
      <c r="I169" s="239"/>
      <c r="J169" s="236"/>
      <c r="K169" s="236"/>
      <c r="L169" s="240"/>
      <c r="M169" s="241"/>
      <c r="N169" s="242"/>
      <c r="O169" s="242"/>
      <c r="P169" s="242"/>
      <c r="Q169" s="242"/>
      <c r="R169" s="242"/>
      <c r="S169" s="242"/>
      <c r="T169" s="24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4" t="s">
        <v>141</v>
      </c>
      <c r="AU169" s="244" t="s">
        <v>82</v>
      </c>
      <c r="AV169" s="14" t="s">
        <v>80</v>
      </c>
      <c r="AW169" s="14" t="s">
        <v>33</v>
      </c>
      <c r="AX169" s="14" t="s">
        <v>72</v>
      </c>
      <c r="AY169" s="244" t="s">
        <v>133</v>
      </c>
    </row>
    <row r="170" s="13" customFormat="1">
      <c r="A170" s="13"/>
      <c r="B170" s="218"/>
      <c r="C170" s="219"/>
      <c r="D170" s="220" t="s">
        <v>141</v>
      </c>
      <c r="E170" s="221" t="s">
        <v>19</v>
      </c>
      <c r="F170" s="222" t="s">
        <v>739</v>
      </c>
      <c r="G170" s="219"/>
      <c r="H170" s="223">
        <v>90</v>
      </c>
      <c r="I170" s="224"/>
      <c r="J170" s="219"/>
      <c r="K170" s="219"/>
      <c r="L170" s="225"/>
      <c r="M170" s="226"/>
      <c r="N170" s="227"/>
      <c r="O170" s="227"/>
      <c r="P170" s="227"/>
      <c r="Q170" s="227"/>
      <c r="R170" s="227"/>
      <c r="S170" s="227"/>
      <c r="T170" s="22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29" t="s">
        <v>141</v>
      </c>
      <c r="AU170" s="229" t="s">
        <v>82</v>
      </c>
      <c r="AV170" s="13" t="s">
        <v>82</v>
      </c>
      <c r="AW170" s="13" t="s">
        <v>33</v>
      </c>
      <c r="AX170" s="13" t="s">
        <v>72</v>
      </c>
      <c r="AY170" s="229" t="s">
        <v>133</v>
      </c>
    </row>
    <row r="171" s="14" customFormat="1">
      <c r="A171" s="14"/>
      <c r="B171" s="235"/>
      <c r="C171" s="236"/>
      <c r="D171" s="220" t="s">
        <v>141</v>
      </c>
      <c r="E171" s="237" t="s">
        <v>19</v>
      </c>
      <c r="F171" s="238" t="s">
        <v>740</v>
      </c>
      <c r="G171" s="236"/>
      <c r="H171" s="237" t="s">
        <v>19</v>
      </c>
      <c r="I171" s="239"/>
      <c r="J171" s="236"/>
      <c r="K171" s="236"/>
      <c r="L171" s="240"/>
      <c r="M171" s="241"/>
      <c r="N171" s="242"/>
      <c r="O171" s="242"/>
      <c r="P171" s="242"/>
      <c r="Q171" s="242"/>
      <c r="R171" s="242"/>
      <c r="S171" s="242"/>
      <c r="T171" s="24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4" t="s">
        <v>141</v>
      </c>
      <c r="AU171" s="244" t="s">
        <v>82</v>
      </c>
      <c r="AV171" s="14" t="s">
        <v>80</v>
      </c>
      <c r="AW171" s="14" t="s">
        <v>33</v>
      </c>
      <c r="AX171" s="14" t="s">
        <v>72</v>
      </c>
      <c r="AY171" s="244" t="s">
        <v>133</v>
      </c>
    </row>
    <row r="172" s="13" customFormat="1">
      <c r="A172" s="13"/>
      <c r="B172" s="218"/>
      <c r="C172" s="219"/>
      <c r="D172" s="220" t="s">
        <v>141</v>
      </c>
      <c r="E172" s="221" t="s">
        <v>19</v>
      </c>
      <c r="F172" s="222" t="s">
        <v>741</v>
      </c>
      <c r="G172" s="219"/>
      <c r="H172" s="223">
        <v>185</v>
      </c>
      <c r="I172" s="224"/>
      <c r="J172" s="219"/>
      <c r="K172" s="219"/>
      <c r="L172" s="225"/>
      <c r="M172" s="226"/>
      <c r="N172" s="227"/>
      <c r="O172" s="227"/>
      <c r="P172" s="227"/>
      <c r="Q172" s="227"/>
      <c r="R172" s="227"/>
      <c r="S172" s="227"/>
      <c r="T172" s="22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9" t="s">
        <v>141</v>
      </c>
      <c r="AU172" s="229" t="s">
        <v>82</v>
      </c>
      <c r="AV172" s="13" t="s">
        <v>82</v>
      </c>
      <c r="AW172" s="13" t="s">
        <v>33</v>
      </c>
      <c r="AX172" s="13" t="s">
        <v>72</v>
      </c>
      <c r="AY172" s="229" t="s">
        <v>133</v>
      </c>
    </row>
    <row r="173" s="14" customFormat="1">
      <c r="A173" s="14"/>
      <c r="B173" s="235"/>
      <c r="C173" s="236"/>
      <c r="D173" s="220" t="s">
        <v>141</v>
      </c>
      <c r="E173" s="237" t="s">
        <v>19</v>
      </c>
      <c r="F173" s="238" t="s">
        <v>742</v>
      </c>
      <c r="G173" s="236"/>
      <c r="H173" s="237" t="s">
        <v>19</v>
      </c>
      <c r="I173" s="239"/>
      <c r="J173" s="236"/>
      <c r="K173" s="236"/>
      <c r="L173" s="240"/>
      <c r="M173" s="241"/>
      <c r="N173" s="242"/>
      <c r="O173" s="242"/>
      <c r="P173" s="242"/>
      <c r="Q173" s="242"/>
      <c r="R173" s="242"/>
      <c r="S173" s="242"/>
      <c r="T173" s="24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4" t="s">
        <v>141</v>
      </c>
      <c r="AU173" s="244" t="s">
        <v>82</v>
      </c>
      <c r="AV173" s="14" t="s">
        <v>80</v>
      </c>
      <c r="AW173" s="14" t="s">
        <v>33</v>
      </c>
      <c r="AX173" s="14" t="s">
        <v>72</v>
      </c>
      <c r="AY173" s="244" t="s">
        <v>133</v>
      </c>
    </row>
    <row r="174" s="15" customFormat="1">
      <c r="A174" s="15"/>
      <c r="B174" s="245"/>
      <c r="C174" s="246"/>
      <c r="D174" s="220" t="s">
        <v>141</v>
      </c>
      <c r="E174" s="247" t="s">
        <v>19</v>
      </c>
      <c r="F174" s="248" t="s">
        <v>156</v>
      </c>
      <c r="G174" s="246"/>
      <c r="H174" s="249">
        <v>811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5" t="s">
        <v>141</v>
      </c>
      <c r="AU174" s="255" t="s">
        <v>82</v>
      </c>
      <c r="AV174" s="15" t="s">
        <v>139</v>
      </c>
      <c r="AW174" s="15" t="s">
        <v>33</v>
      </c>
      <c r="AX174" s="15" t="s">
        <v>80</v>
      </c>
      <c r="AY174" s="255" t="s">
        <v>133</v>
      </c>
    </row>
    <row r="175" s="2" customFormat="1" ht="24.15" customHeight="1">
      <c r="A175" s="39"/>
      <c r="B175" s="40"/>
      <c r="C175" s="268" t="s">
        <v>251</v>
      </c>
      <c r="D175" s="268" t="s">
        <v>252</v>
      </c>
      <c r="E175" s="269" t="s">
        <v>743</v>
      </c>
      <c r="F175" s="270" t="s">
        <v>744</v>
      </c>
      <c r="G175" s="271" t="s">
        <v>401</v>
      </c>
      <c r="H175" s="272">
        <v>30</v>
      </c>
      <c r="I175" s="273"/>
      <c r="J175" s="274">
        <f>ROUND(I175*H175,2)</f>
        <v>0</v>
      </c>
      <c r="K175" s="270" t="s">
        <v>19</v>
      </c>
      <c r="L175" s="275"/>
      <c r="M175" s="276" t="s">
        <v>19</v>
      </c>
      <c r="N175" s="277" t="s">
        <v>43</v>
      </c>
      <c r="O175" s="85"/>
      <c r="P175" s="214">
        <f>O175*H175</f>
        <v>0</v>
      </c>
      <c r="Q175" s="214">
        <v>0.0083000000000000001</v>
      </c>
      <c r="R175" s="214">
        <f>Q175*H175</f>
        <v>0.249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202</v>
      </c>
      <c r="AT175" s="216" t="s">
        <v>252</v>
      </c>
      <c r="AU175" s="216" t="s">
        <v>82</v>
      </c>
      <c r="AY175" s="18" t="s">
        <v>133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80</v>
      </c>
      <c r="BK175" s="217">
        <f>ROUND(I175*H175,2)</f>
        <v>0</v>
      </c>
      <c r="BL175" s="18" t="s">
        <v>139</v>
      </c>
      <c r="BM175" s="216" t="s">
        <v>745</v>
      </c>
    </row>
    <row r="176" s="2" customFormat="1" ht="16.5" customHeight="1">
      <c r="A176" s="39"/>
      <c r="B176" s="40"/>
      <c r="C176" s="268" t="s">
        <v>8</v>
      </c>
      <c r="D176" s="268" t="s">
        <v>252</v>
      </c>
      <c r="E176" s="269" t="s">
        <v>746</v>
      </c>
      <c r="F176" s="270" t="s">
        <v>747</v>
      </c>
      <c r="G176" s="271" t="s">
        <v>343</v>
      </c>
      <c r="H176" s="272">
        <v>823.16499999999996</v>
      </c>
      <c r="I176" s="273"/>
      <c r="J176" s="274">
        <f>ROUND(I176*H176,2)</f>
        <v>0</v>
      </c>
      <c r="K176" s="270" t="s">
        <v>19</v>
      </c>
      <c r="L176" s="275"/>
      <c r="M176" s="276" t="s">
        <v>19</v>
      </c>
      <c r="N176" s="277" t="s">
        <v>43</v>
      </c>
      <c r="O176" s="85"/>
      <c r="P176" s="214">
        <f>O176*H176</f>
        <v>0</v>
      </c>
      <c r="Q176" s="214">
        <v>0.00067000000000000002</v>
      </c>
      <c r="R176" s="214">
        <f>Q176*H176</f>
        <v>0.55152055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202</v>
      </c>
      <c r="AT176" s="216" t="s">
        <v>252</v>
      </c>
      <c r="AU176" s="216" t="s">
        <v>82</v>
      </c>
      <c r="AY176" s="18" t="s">
        <v>133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139</v>
      </c>
      <c r="BM176" s="216" t="s">
        <v>748</v>
      </c>
    </row>
    <row r="177" s="13" customFormat="1">
      <c r="A177" s="13"/>
      <c r="B177" s="218"/>
      <c r="C177" s="219"/>
      <c r="D177" s="220" t="s">
        <v>141</v>
      </c>
      <c r="E177" s="221" t="s">
        <v>19</v>
      </c>
      <c r="F177" s="222" t="s">
        <v>749</v>
      </c>
      <c r="G177" s="219"/>
      <c r="H177" s="223">
        <v>823.16499999999996</v>
      </c>
      <c r="I177" s="224"/>
      <c r="J177" s="219"/>
      <c r="K177" s="219"/>
      <c r="L177" s="225"/>
      <c r="M177" s="226"/>
      <c r="N177" s="227"/>
      <c r="O177" s="227"/>
      <c r="P177" s="227"/>
      <c r="Q177" s="227"/>
      <c r="R177" s="227"/>
      <c r="S177" s="227"/>
      <c r="T177" s="22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9" t="s">
        <v>141</v>
      </c>
      <c r="AU177" s="229" t="s">
        <v>82</v>
      </c>
      <c r="AV177" s="13" t="s">
        <v>82</v>
      </c>
      <c r="AW177" s="13" t="s">
        <v>33</v>
      </c>
      <c r="AX177" s="13" t="s">
        <v>80</v>
      </c>
      <c r="AY177" s="229" t="s">
        <v>133</v>
      </c>
    </row>
    <row r="178" s="12" customFormat="1" ht="22.8" customHeight="1">
      <c r="A178" s="12"/>
      <c r="B178" s="189"/>
      <c r="C178" s="190"/>
      <c r="D178" s="191" t="s">
        <v>71</v>
      </c>
      <c r="E178" s="203" t="s">
        <v>636</v>
      </c>
      <c r="F178" s="203" t="s">
        <v>637</v>
      </c>
      <c r="G178" s="190"/>
      <c r="H178" s="190"/>
      <c r="I178" s="193"/>
      <c r="J178" s="204">
        <f>BK178</f>
        <v>0</v>
      </c>
      <c r="K178" s="190"/>
      <c r="L178" s="195"/>
      <c r="M178" s="196"/>
      <c r="N178" s="197"/>
      <c r="O178" s="197"/>
      <c r="P178" s="198">
        <f>SUM(P179:P182)</f>
        <v>0</v>
      </c>
      <c r="Q178" s="197"/>
      <c r="R178" s="198">
        <f>SUM(R179:R182)</f>
        <v>0</v>
      </c>
      <c r="S178" s="197"/>
      <c r="T178" s="199">
        <f>SUM(T179:T182)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0" t="s">
        <v>80</v>
      </c>
      <c r="AT178" s="201" t="s">
        <v>71</v>
      </c>
      <c r="AU178" s="201" t="s">
        <v>80</v>
      </c>
      <c r="AY178" s="200" t="s">
        <v>133</v>
      </c>
      <c r="BK178" s="202">
        <f>SUM(BK179:BK182)</f>
        <v>0</v>
      </c>
    </row>
    <row r="179" s="2" customFormat="1" ht="24.15" customHeight="1">
      <c r="A179" s="39"/>
      <c r="B179" s="40"/>
      <c r="C179" s="205" t="s">
        <v>268</v>
      </c>
      <c r="D179" s="205" t="s">
        <v>135</v>
      </c>
      <c r="E179" s="206" t="s">
        <v>750</v>
      </c>
      <c r="F179" s="207" t="s">
        <v>751</v>
      </c>
      <c r="G179" s="208" t="s">
        <v>242</v>
      </c>
      <c r="H179" s="209">
        <v>126.616</v>
      </c>
      <c r="I179" s="210"/>
      <c r="J179" s="211">
        <f>ROUND(I179*H179,2)</f>
        <v>0</v>
      </c>
      <c r="K179" s="207" t="s">
        <v>752</v>
      </c>
      <c r="L179" s="45"/>
      <c r="M179" s="212" t="s">
        <v>19</v>
      </c>
      <c r="N179" s="213" t="s">
        <v>43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</v>
      </c>
      <c r="T179" s="215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139</v>
      </c>
      <c r="AT179" s="216" t="s">
        <v>135</v>
      </c>
      <c r="AU179" s="216" t="s">
        <v>82</v>
      </c>
      <c r="AY179" s="18" t="s">
        <v>133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80</v>
      </c>
      <c r="BK179" s="217">
        <f>ROUND(I179*H179,2)</f>
        <v>0</v>
      </c>
      <c r="BL179" s="18" t="s">
        <v>139</v>
      </c>
      <c r="BM179" s="216" t="s">
        <v>753</v>
      </c>
    </row>
    <row r="180" s="2" customFormat="1">
      <c r="A180" s="39"/>
      <c r="B180" s="40"/>
      <c r="C180" s="41"/>
      <c r="D180" s="230" t="s">
        <v>148</v>
      </c>
      <c r="E180" s="41"/>
      <c r="F180" s="231" t="s">
        <v>754</v>
      </c>
      <c r="G180" s="41"/>
      <c r="H180" s="41"/>
      <c r="I180" s="232"/>
      <c r="J180" s="41"/>
      <c r="K180" s="41"/>
      <c r="L180" s="45"/>
      <c r="M180" s="233"/>
      <c r="N180" s="234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148</v>
      </c>
      <c r="AU180" s="18" t="s">
        <v>82</v>
      </c>
    </row>
    <row r="181" s="2" customFormat="1" ht="24.15" customHeight="1">
      <c r="A181" s="39"/>
      <c r="B181" s="40"/>
      <c r="C181" s="205" t="s">
        <v>274</v>
      </c>
      <c r="D181" s="205" t="s">
        <v>135</v>
      </c>
      <c r="E181" s="206" t="s">
        <v>755</v>
      </c>
      <c r="F181" s="207" t="s">
        <v>756</v>
      </c>
      <c r="G181" s="208" t="s">
        <v>242</v>
      </c>
      <c r="H181" s="209">
        <v>126.616</v>
      </c>
      <c r="I181" s="210"/>
      <c r="J181" s="211">
        <f>ROUND(I181*H181,2)</f>
        <v>0</v>
      </c>
      <c r="K181" s="207" t="s">
        <v>752</v>
      </c>
      <c r="L181" s="45"/>
      <c r="M181" s="212" t="s">
        <v>19</v>
      </c>
      <c r="N181" s="213" t="s">
        <v>43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139</v>
      </c>
      <c r="AT181" s="216" t="s">
        <v>135</v>
      </c>
      <c r="AU181" s="216" t="s">
        <v>82</v>
      </c>
      <c r="AY181" s="18" t="s">
        <v>133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80</v>
      </c>
      <c r="BK181" s="217">
        <f>ROUND(I181*H181,2)</f>
        <v>0</v>
      </c>
      <c r="BL181" s="18" t="s">
        <v>139</v>
      </c>
      <c r="BM181" s="216" t="s">
        <v>757</v>
      </c>
    </row>
    <row r="182" s="2" customFormat="1">
      <c r="A182" s="39"/>
      <c r="B182" s="40"/>
      <c r="C182" s="41"/>
      <c r="D182" s="230" t="s">
        <v>148</v>
      </c>
      <c r="E182" s="41"/>
      <c r="F182" s="231" t="s">
        <v>758</v>
      </c>
      <c r="G182" s="41"/>
      <c r="H182" s="41"/>
      <c r="I182" s="232"/>
      <c r="J182" s="41"/>
      <c r="K182" s="41"/>
      <c r="L182" s="45"/>
      <c r="M182" s="233"/>
      <c r="N182" s="234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148</v>
      </c>
      <c r="AU182" s="18" t="s">
        <v>82</v>
      </c>
    </row>
    <row r="183" s="12" customFormat="1" ht="22.8" customHeight="1">
      <c r="A183" s="12"/>
      <c r="B183" s="189"/>
      <c r="C183" s="190"/>
      <c r="D183" s="191" t="s">
        <v>71</v>
      </c>
      <c r="E183" s="203" t="s">
        <v>759</v>
      </c>
      <c r="F183" s="203" t="s">
        <v>760</v>
      </c>
      <c r="G183" s="190"/>
      <c r="H183" s="190"/>
      <c r="I183" s="193"/>
      <c r="J183" s="204">
        <f>BK183</f>
        <v>0</v>
      </c>
      <c r="K183" s="190"/>
      <c r="L183" s="195"/>
      <c r="M183" s="196"/>
      <c r="N183" s="197"/>
      <c r="O183" s="197"/>
      <c r="P183" s="198">
        <f>SUM(P184:P188)</f>
        <v>0</v>
      </c>
      <c r="Q183" s="197"/>
      <c r="R183" s="198">
        <f>SUM(R184:R188)</f>
        <v>0</v>
      </c>
      <c r="S183" s="197"/>
      <c r="T183" s="199">
        <f>SUM(T184:T188)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0" t="s">
        <v>80</v>
      </c>
      <c r="AT183" s="201" t="s">
        <v>71</v>
      </c>
      <c r="AU183" s="201" t="s">
        <v>80</v>
      </c>
      <c r="AY183" s="200" t="s">
        <v>133</v>
      </c>
      <c r="BK183" s="202">
        <f>SUM(BK184:BK188)</f>
        <v>0</v>
      </c>
    </row>
    <row r="184" s="2" customFormat="1" ht="24.15" customHeight="1">
      <c r="A184" s="39"/>
      <c r="B184" s="40"/>
      <c r="C184" s="205" t="s">
        <v>280</v>
      </c>
      <c r="D184" s="205" t="s">
        <v>135</v>
      </c>
      <c r="E184" s="206" t="s">
        <v>761</v>
      </c>
      <c r="F184" s="207" t="s">
        <v>762</v>
      </c>
      <c r="G184" s="208" t="s">
        <v>401</v>
      </c>
      <c r="H184" s="209">
        <v>1</v>
      </c>
      <c r="I184" s="210"/>
      <c r="J184" s="211">
        <f>ROUND(I184*H184,2)</f>
        <v>0</v>
      </c>
      <c r="K184" s="207" t="s">
        <v>19</v>
      </c>
      <c r="L184" s="45"/>
      <c r="M184" s="212" t="s">
        <v>19</v>
      </c>
      <c r="N184" s="213" t="s">
        <v>43</v>
      </c>
      <c r="O184" s="85"/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6" t="s">
        <v>139</v>
      </c>
      <c r="AT184" s="216" t="s">
        <v>135</v>
      </c>
      <c r="AU184" s="216" t="s">
        <v>82</v>
      </c>
      <c r="AY184" s="18" t="s">
        <v>133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80</v>
      </c>
      <c r="BK184" s="217">
        <f>ROUND(I184*H184,2)</f>
        <v>0</v>
      </c>
      <c r="BL184" s="18" t="s">
        <v>139</v>
      </c>
      <c r="BM184" s="216" t="s">
        <v>763</v>
      </c>
    </row>
    <row r="185" s="2" customFormat="1" ht="24.15" customHeight="1">
      <c r="A185" s="39"/>
      <c r="B185" s="40"/>
      <c r="C185" s="205" t="s">
        <v>285</v>
      </c>
      <c r="D185" s="205" t="s">
        <v>135</v>
      </c>
      <c r="E185" s="206" t="s">
        <v>764</v>
      </c>
      <c r="F185" s="207" t="s">
        <v>765</v>
      </c>
      <c r="G185" s="208" t="s">
        <v>401</v>
      </c>
      <c r="H185" s="209">
        <v>3</v>
      </c>
      <c r="I185" s="210"/>
      <c r="J185" s="211">
        <f>ROUND(I185*H185,2)</f>
        <v>0</v>
      </c>
      <c r="K185" s="207" t="s">
        <v>19</v>
      </c>
      <c r="L185" s="45"/>
      <c r="M185" s="212" t="s">
        <v>19</v>
      </c>
      <c r="N185" s="213" t="s">
        <v>43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139</v>
      </c>
      <c r="AT185" s="216" t="s">
        <v>135</v>
      </c>
      <c r="AU185" s="216" t="s">
        <v>82</v>
      </c>
      <c r="AY185" s="18" t="s">
        <v>133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80</v>
      </c>
      <c r="BK185" s="217">
        <f>ROUND(I185*H185,2)</f>
        <v>0</v>
      </c>
      <c r="BL185" s="18" t="s">
        <v>139</v>
      </c>
      <c r="BM185" s="216" t="s">
        <v>766</v>
      </c>
    </row>
    <row r="186" s="2" customFormat="1" ht="24.15" customHeight="1">
      <c r="A186" s="39"/>
      <c r="B186" s="40"/>
      <c r="C186" s="205" t="s">
        <v>290</v>
      </c>
      <c r="D186" s="205" t="s">
        <v>135</v>
      </c>
      <c r="E186" s="206" t="s">
        <v>767</v>
      </c>
      <c r="F186" s="207" t="s">
        <v>768</v>
      </c>
      <c r="G186" s="208" t="s">
        <v>401</v>
      </c>
      <c r="H186" s="209">
        <v>1</v>
      </c>
      <c r="I186" s="210"/>
      <c r="J186" s="211">
        <f>ROUND(I186*H186,2)</f>
        <v>0</v>
      </c>
      <c r="K186" s="207" t="s">
        <v>19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139</v>
      </c>
      <c r="AT186" s="216" t="s">
        <v>135</v>
      </c>
      <c r="AU186" s="216" t="s">
        <v>82</v>
      </c>
      <c r="AY186" s="18" t="s">
        <v>133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139</v>
      </c>
      <c r="BM186" s="216" t="s">
        <v>769</v>
      </c>
    </row>
    <row r="187" s="2" customFormat="1" ht="16.5" customHeight="1">
      <c r="A187" s="39"/>
      <c r="B187" s="40"/>
      <c r="C187" s="205" t="s">
        <v>7</v>
      </c>
      <c r="D187" s="205" t="s">
        <v>135</v>
      </c>
      <c r="E187" s="206" t="s">
        <v>770</v>
      </c>
      <c r="F187" s="207" t="s">
        <v>771</v>
      </c>
      <c r="G187" s="208" t="s">
        <v>401</v>
      </c>
      <c r="H187" s="209">
        <v>1</v>
      </c>
      <c r="I187" s="210"/>
      <c r="J187" s="211">
        <f>ROUND(I187*H187,2)</f>
        <v>0</v>
      </c>
      <c r="K187" s="207" t="s">
        <v>19</v>
      </c>
      <c r="L187" s="45"/>
      <c r="M187" s="212" t="s">
        <v>19</v>
      </c>
      <c r="N187" s="213" t="s">
        <v>43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139</v>
      </c>
      <c r="AT187" s="216" t="s">
        <v>135</v>
      </c>
      <c r="AU187" s="216" t="s">
        <v>82</v>
      </c>
      <c r="AY187" s="18" t="s">
        <v>133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80</v>
      </c>
      <c r="BK187" s="217">
        <f>ROUND(I187*H187,2)</f>
        <v>0</v>
      </c>
      <c r="BL187" s="18" t="s">
        <v>139</v>
      </c>
      <c r="BM187" s="216" t="s">
        <v>772</v>
      </c>
    </row>
    <row r="188" s="2" customFormat="1" ht="16.5" customHeight="1">
      <c r="A188" s="39"/>
      <c r="B188" s="40"/>
      <c r="C188" s="205" t="s">
        <v>301</v>
      </c>
      <c r="D188" s="205" t="s">
        <v>135</v>
      </c>
      <c r="E188" s="206" t="s">
        <v>773</v>
      </c>
      <c r="F188" s="207" t="s">
        <v>774</v>
      </c>
      <c r="G188" s="208" t="s">
        <v>401</v>
      </c>
      <c r="H188" s="209">
        <v>2</v>
      </c>
      <c r="I188" s="210"/>
      <c r="J188" s="211">
        <f>ROUND(I188*H188,2)</f>
        <v>0</v>
      </c>
      <c r="K188" s="207" t="s">
        <v>19</v>
      </c>
      <c r="L188" s="45"/>
      <c r="M188" s="212" t="s">
        <v>19</v>
      </c>
      <c r="N188" s="213" t="s">
        <v>43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139</v>
      </c>
      <c r="AT188" s="216" t="s">
        <v>135</v>
      </c>
      <c r="AU188" s="216" t="s">
        <v>82</v>
      </c>
      <c r="AY188" s="18" t="s">
        <v>133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80</v>
      </c>
      <c r="BK188" s="217">
        <f>ROUND(I188*H188,2)</f>
        <v>0</v>
      </c>
      <c r="BL188" s="18" t="s">
        <v>139</v>
      </c>
      <c r="BM188" s="216" t="s">
        <v>775</v>
      </c>
    </row>
    <row r="189" s="12" customFormat="1" ht="22.8" customHeight="1">
      <c r="A189" s="12"/>
      <c r="B189" s="189"/>
      <c r="C189" s="190"/>
      <c r="D189" s="191" t="s">
        <v>71</v>
      </c>
      <c r="E189" s="203" t="s">
        <v>776</v>
      </c>
      <c r="F189" s="203" t="s">
        <v>777</v>
      </c>
      <c r="G189" s="190"/>
      <c r="H189" s="190"/>
      <c r="I189" s="193"/>
      <c r="J189" s="204">
        <f>BK189</f>
        <v>0</v>
      </c>
      <c r="K189" s="190"/>
      <c r="L189" s="195"/>
      <c r="M189" s="196"/>
      <c r="N189" s="197"/>
      <c r="O189" s="197"/>
      <c r="P189" s="198">
        <f>SUM(P190:P195)</f>
        <v>0</v>
      </c>
      <c r="Q189" s="197"/>
      <c r="R189" s="198">
        <f>SUM(R190:R195)</f>
        <v>0</v>
      </c>
      <c r="S189" s="197"/>
      <c r="T189" s="199">
        <f>SUM(T190:T195)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0" t="s">
        <v>80</v>
      </c>
      <c r="AT189" s="201" t="s">
        <v>71</v>
      </c>
      <c r="AU189" s="201" t="s">
        <v>80</v>
      </c>
      <c r="AY189" s="200" t="s">
        <v>133</v>
      </c>
      <c r="BK189" s="202">
        <f>SUM(BK190:BK195)</f>
        <v>0</v>
      </c>
    </row>
    <row r="190" s="2" customFormat="1" ht="24.15" customHeight="1">
      <c r="A190" s="39"/>
      <c r="B190" s="40"/>
      <c r="C190" s="205" t="s">
        <v>308</v>
      </c>
      <c r="D190" s="205" t="s">
        <v>135</v>
      </c>
      <c r="E190" s="206" t="s">
        <v>778</v>
      </c>
      <c r="F190" s="207" t="s">
        <v>779</v>
      </c>
      <c r="G190" s="208" t="s">
        <v>401</v>
      </c>
      <c r="H190" s="209">
        <v>1</v>
      </c>
      <c r="I190" s="210"/>
      <c r="J190" s="211">
        <f>ROUND(I190*H190,2)</f>
        <v>0</v>
      </c>
      <c r="K190" s="207" t="s">
        <v>19</v>
      </c>
      <c r="L190" s="45"/>
      <c r="M190" s="212" t="s">
        <v>19</v>
      </c>
      <c r="N190" s="213" t="s">
        <v>43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139</v>
      </c>
      <c r="AT190" s="216" t="s">
        <v>135</v>
      </c>
      <c r="AU190" s="216" t="s">
        <v>82</v>
      </c>
      <c r="AY190" s="18" t="s">
        <v>133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139</v>
      </c>
      <c r="BM190" s="216" t="s">
        <v>780</v>
      </c>
    </row>
    <row r="191" s="2" customFormat="1" ht="16.5" customHeight="1">
      <c r="A191" s="39"/>
      <c r="B191" s="40"/>
      <c r="C191" s="205" t="s">
        <v>317</v>
      </c>
      <c r="D191" s="205" t="s">
        <v>135</v>
      </c>
      <c r="E191" s="206" t="s">
        <v>781</v>
      </c>
      <c r="F191" s="207" t="s">
        <v>782</v>
      </c>
      <c r="G191" s="208" t="s">
        <v>401</v>
      </c>
      <c r="H191" s="209">
        <v>1</v>
      </c>
      <c r="I191" s="210"/>
      <c r="J191" s="211">
        <f>ROUND(I191*H191,2)</f>
        <v>0</v>
      </c>
      <c r="K191" s="207" t="s">
        <v>19</v>
      </c>
      <c r="L191" s="45"/>
      <c r="M191" s="212" t="s">
        <v>19</v>
      </c>
      <c r="N191" s="213" t="s">
        <v>43</v>
      </c>
      <c r="O191" s="85"/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6" t="s">
        <v>139</v>
      </c>
      <c r="AT191" s="216" t="s">
        <v>135</v>
      </c>
      <c r="AU191" s="216" t="s">
        <v>82</v>
      </c>
      <c r="AY191" s="18" t="s">
        <v>133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80</v>
      </c>
      <c r="BK191" s="217">
        <f>ROUND(I191*H191,2)</f>
        <v>0</v>
      </c>
      <c r="BL191" s="18" t="s">
        <v>139</v>
      </c>
      <c r="BM191" s="216" t="s">
        <v>783</v>
      </c>
    </row>
    <row r="192" s="2" customFormat="1" ht="16.5" customHeight="1">
      <c r="A192" s="39"/>
      <c r="B192" s="40"/>
      <c r="C192" s="205" t="s">
        <v>324</v>
      </c>
      <c r="D192" s="205" t="s">
        <v>135</v>
      </c>
      <c r="E192" s="206" t="s">
        <v>784</v>
      </c>
      <c r="F192" s="207" t="s">
        <v>785</v>
      </c>
      <c r="G192" s="208" t="s">
        <v>401</v>
      </c>
      <c r="H192" s="209">
        <v>1</v>
      </c>
      <c r="I192" s="210"/>
      <c r="J192" s="211">
        <f>ROUND(I192*H192,2)</f>
        <v>0</v>
      </c>
      <c r="K192" s="207" t="s">
        <v>19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139</v>
      </c>
      <c r="AT192" s="216" t="s">
        <v>135</v>
      </c>
      <c r="AU192" s="216" t="s">
        <v>82</v>
      </c>
      <c r="AY192" s="18" t="s">
        <v>133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139</v>
      </c>
      <c r="BM192" s="216" t="s">
        <v>786</v>
      </c>
    </row>
    <row r="193" s="2" customFormat="1" ht="16.5" customHeight="1">
      <c r="A193" s="39"/>
      <c r="B193" s="40"/>
      <c r="C193" s="205" t="s">
        <v>333</v>
      </c>
      <c r="D193" s="205" t="s">
        <v>135</v>
      </c>
      <c r="E193" s="206" t="s">
        <v>787</v>
      </c>
      <c r="F193" s="207" t="s">
        <v>788</v>
      </c>
      <c r="G193" s="208" t="s">
        <v>401</v>
      </c>
      <c r="H193" s="209">
        <v>1</v>
      </c>
      <c r="I193" s="210"/>
      <c r="J193" s="211">
        <f>ROUND(I193*H193,2)</f>
        <v>0</v>
      </c>
      <c r="K193" s="207" t="s">
        <v>19</v>
      </c>
      <c r="L193" s="45"/>
      <c r="M193" s="212" t="s">
        <v>19</v>
      </c>
      <c r="N193" s="213" t="s">
        <v>43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139</v>
      </c>
      <c r="AT193" s="216" t="s">
        <v>135</v>
      </c>
      <c r="AU193" s="216" t="s">
        <v>82</v>
      </c>
      <c r="AY193" s="18" t="s">
        <v>133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80</v>
      </c>
      <c r="BK193" s="217">
        <f>ROUND(I193*H193,2)</f>
        <v>0</v>
      </c>
      <c r="BL193" s="18" t="s">
        <v>139</v>
      </c>
      <c r="BM193" s="216" t="s">
        <v>789</v>
      </c>
    </row>
    <row r="194" s="2" customFormat="1" ht="16.5" customHeight="1">
      <c r="A194" s="39"/>
      <c r="B194" s="40"/>
      <c r="C194" s="205" t="s">
        <v>340</v>
      </c>
      <c r="D194" s="205" t="s">
        <v>135</v>
      </c>
      <c r="E194" s="206" t="s">
        <v>790</v>
      </c>
      <c r="F194" s="207" t="s">
        <v>791</v>
      </c>
      <c r="G194" s="208" t="s">
        <v>401</v>
      </c>
      <c r="H194" s="209">
        <v>1</v>
      </c>
      <c r="I194" s="210"/>
      <c r="J194" s="211">
        <f>ROUND(I194*H194,2)</f>
        <v>0</v>
      </c>
      <c r="K194" s="207" t="s">
        <v>19</v>
      </c>
      <c r="L194" s="45"/>
      <c r="M194" s="212" t="s">
        <v>19</v>
      </c>
      <c r="N194" s="213" t="s">
        <v>43</v>
      </c>
      <c r="O194" s="85"/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6" t="s">
        <v>139</v>
      </c>
      <c r="AT194" s="216" t="s">
        <v>135</v>
      </c>
      <c r="AU194" s="216" t="s">
        <v>82</v>
      </c>
      <c r="AY194" s="18" t="s">
        <v>133</v>
      </c>
      <c r="BE194" s="217">
        <f>IF(N194="základní",J194,0)</f>
        <v>0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80</v>
      </c>
      <c r="BK194" s="217">
        <f>ROUND(I194*H194,2)</f>
        <v>0</v>
      </c>
      <c r="BL194" s="18" t="s">
        <v>139</v>
      </c>
      <c r="BM194" s="216" t="s">
        <v>792</v>
      </c>
    </row>
    <row r="195" s="2" customFormat="1" ht="16.5" customHeight="1">
      <c r="A195" s="39"/>
      <c r="B195" s="40"/>
      <c r="C195" s="205" t="s">
        <v>345</v>
      </c>
      <c r="D195" s="205" t="s">
        <v>135</v>
      </c>
      <c r="E195" s="206" t="s">
        <v>793</v>
      </c>
      <c r="F195" s="207" t="s">
        <v>794</v>
      </c>
      <c r="G195" s="208" t="s">
        <v>795</v>
      </c>
      <c r="H195" s="209">
        <v>105</v>
      </c>
      <c r="I195" s="210"/>
      <c r="J195" s="211">
        <f>ROUND(I195*H195,2)</f>
        <v>0</v>
      </c>
      <c r="K195" s="207" t="s">
        <v>19</v>
      </c>
      <c r="L195" s="45"/>
      <c r="M195" s="212" t="s">
        <v>19</v>
      </c>
      <c r="N195" s="213" t="s">
        <v>43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139</v>
      </c>
      <c r="AT195" s="216" t="s">
        <v>135</v>
      </c>
      <c r="AU195" s="216" t="s">
        <v>82</v>
      </c>
      <c r="AY195" s="18" t="s">
        <v>133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80</v>
      </c>
      <c r="BK195" s="217">
        <f>ROUND(I195*H195,2)</f>
        <v>0</v>
      </c>
      <c r="BL195" s="18" t="s">
        <v>139</v>
      </c>
      <c r="BM195" s="216" t="s">
        <v>796</v>
      </c>
    </row>
    <row r="196" s="12" customFormat="1" ht="22.8" customHeight="1">
      <c r="A196" s="12"/>
      <c r="B196" s="189"/>
      <c r="C196" s="190"/>
      <c r="D196" s="191" t="s">
        <v>71</v>
      </c>
      <c r="E196" s="203" t="s">
        <v>797</v>
      </c>
      <c r="F196" s="203" t="s">
        <v>797</v>
      </c>
      <c r="G196" s="190"/>
      <c r="H196" s="190"/>
      <c r="I196" s="193"/>
      <c r="J196" s="204">
        <f>BK196</f>
        <v>0</v>
      </c>
      <c r="K196" s="190"/>
      <c r="L196" s="195"/>
      <c r="M196" s="196"/>
      <c r="N196" s="197"/>
      <c r="O196" s="197"/>
      <c r="P196" s="198">
        <f>SUM(P197:P215)</f>
        <v>0</v>
      </c>
      <c r="Q196" s="197"/>
      <c r="R196" s="198">
        <f>SUM(R197:R215)</f>
        <v>0</v>
      </c>
      <c r="S196" s="197"/>
      <c r="T196" s="199">
        <f>SUM(T197:T215)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0" t="s">
        <v>80</v>
      </c>
      <c r="AT196" s="201" t="s">
        <v>71</v>
      </c>
      <c r="AU196" s="201" t="s">
        <v>80</v>
      </c>
      <c r="AY196" s="200" t="s">
        <v>133</v>
      </c>
      <c r="BK196" s="202">
        <f>SUM(BK197:BK215)</f>
        <v>0</v>
      </c>
    </row>
    <row r="197" s="2" customFormat="1" ht="21.75" customHeight="1">
      <c r="A197" s="39"/>
      <c r="B197" s="40"/>
      <c r="C197" s="205" t="s">
        <v>355</v>
      </c>
      <c r="D197" s="205" t="s">
        <v>135</v>
      </c>
      <c r="E197" s="206" t="s">
        <v>798</v>
      </c>
      <c r="F197" s="207" t="s">
        <v>799</v>
      </c>
      <c r="G197" s="208" t="s">
        <v>401</v>
      </c>
      <c r="H197" s="209">
        <v>10</v>
      </c>
      <c r="I197" s="210"/>
      <c r="J197" s="211">
        <f>ROUND(I197*H197,2)</f>
        <v>0</v>
      </c>
      <c r="K197" s="207" t="s">
        <v>19</v>
      </c>
      <c r="L197" s="45"/>
      <c r="M197" s="212" t="s">
        <v>19</v>
      </c>
      <c r="N197" s="213" t="s">
        <v>43</v>
      </c>
      <c r="O197" s="85"/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6" t="s">
        <v>139</v>
      </c>
      <c r="AT197" s="216" t="s">
        <v>135</v>
      </c>
      <c r="AU197" s="216" t="s">
        <v>82</v>
      </c>
      <c r="AY197" s="18" t="s">
        <v>133</v>
      </c>
      <c r="BE197" s="217">
        <f>IF(N197="základní",J197,0)</f>
        <v>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80</v>
      </c>
      <c r="BK197" s="217">
        <f>ROUND(I197*H197,2)</f>
        <v>0</v>
      </c>
      <c r="BL197" s="18" t="s">
        <v>139</v>
      </c>
      <c r="BM197" s="216" t="s">
        <v>800</v>
      </c>
    </row>
    <row r="198" s="2" customFormat="1" ht="16.5" customHeight="1">
      <c r="A198" s="39"/>
      <c r="B198" s="40"/>
      <c r="C198" s="205" t="s">
        <v>363</v>
      </c>
      <c r="D198" s="205" t="s">
        <v>135</v>
      </c>
      <c r="E198" s="206" t="s">
        <v>801</v>
      </c>
      <c r="F198" s="207" t="s">
        <v>802</v>
      </c>
      <c r="G198" s="208" t="s">
        <v>401</v>
      </c>
      <c r="H198" s="209">
        <v>2</v>
      </c>
      <c r="I198" s="210"/>
      <c r="J198" s="211">
        <f>ROUND(I198*H198,2)</f>
        <v>0</v>
      </c>
      <c r="K198" s="207" t="s">
        <v>19</v>
      </c>
      <c r="L198" s="45"/>
      <c r="M198" s="212" t="s">
        <v>19</v>
      </c>
      <c r="N198" s="213" t="s">
        <v>43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139</v>
      </c>
      <c r="AT198" s="216" t="s">
        <v>135</v>
      </c>
      <c r="AU198" s="216" t="s">
        <v>82</v>
      </c>
      <c r="AY198" s="18" t="s">
        <v>133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80</v>
      </c>
      <c r="BK198" s="217">
        <f>ROUND(I198*H198,2)</f>
        <v>0</v>
      </c>
      <c r="BL198" s="18" t="s">
        <v>139</v>
      </c>
      <c r="BM198" s="216" t="s">
        <v>803</v>
      </c>
    </row>
    <row r="199" s="2" customFormat="1" ht="16.5" customHeight="1">
      <c r="A199" s="39"/>
      <c r="B199" s="40"/>
      <c r="C199" s="205" t="s">
        <v>370</v>
      </c>
      <c r="D199" s="205" t="s">
        <v>135</v>
      </c>
      <c r="E199" s="206" t="s">
        <v>804</v>
      </c>
      <c r="F199" s="207" t="s">
        <v>805</v>
      </c>
      <c r="G199" s="208" t="s">
        <v>401</v>
      </c>
      <c r="H199" s="209">
        <v>1</v>
      </c>
      <c r="I199" s="210"/>
      <c r="J199" s="211">
        <f>ROUND(I199*H199,2)</f>
        <v>0</v>
      </c>
      <c r="K199" s="207" t="s">
        <v>19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139</v>
      </c>
      <c r="AT199" s="216" t="s">
        <v>135</v>
      </c>
      <c r="AU199" s="216" t="s">
        <v>82</v>
      </c>
      <c r="AY199" s="18" t="s">
        <v>133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80</v>
      </c>
      <c r="BK199" s="217">
        <f>ROUND(I199*H199,2)</f>
        <v>0</v>
      </c>
      <c r="BL199" s="18" t="s">
        <v>139</v>
      </c>
      <c r="BM199" s="216" t="s">
        <v>806</v>
      </c>
    </row>
    <row r="200" s="2" customFormat="1" ht="16.5" customHeight="1">
      <c r="A200" s="39"/>
      <c r="B200" s="40"/>
      <c r="C200" s="205" t="s">
        <v>376</v>
      </c>
      <c r="D200" s="205" t="s">
        <v>135</v>
      </c>
      <c r="E200" s="206" t="s">
        <v>807</v>
      </c>
      <c r="F200" s="207" t="s">
        <v>808</v>
      </c>
      <c r="G200" s="208" t="s">
        <v>401</v>
      </c>
      <c r="H200" s="209">
        <v>8</v>
      </c>
      <c r="I200" s="210"/>
      <c r="J200" s="211">
        <f>ROUND(I200*H200,2)</f>
        <v>0</v>
      </c>
      <c r="K200" s="207" t="s">
        <v>19</v>
      </c>
      <c r="L200" s="45"/>
      <c r="M200" s="212" t="s">
        <v>19</v>
      </c>
      <c r="N200" s="213" t="s">
        <v>43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139</v>
      </c>
      <c r="AT200" s="216" t="s">
        <v>135</v>
      </c>
      <c r="AU200" s="216" t="s">
        <v>82</v>
      </c>
      <c r="AY200" s="18" t="s">
        <v>133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80</v>
      </c>
      <c r="BK200" s="217">
        <f>ROUND(I200*H200,2)</f>
        <v>0</v>
      </c>
      <c r="BL200" s="18" t="s">
        <v>139</v>
      </c>
      <c r="BM200" s="216" t="s">
        <v>809</v>
      </c>
    </row>
    <row r="201" s="2" customFormat="1" ht="16.5" customHeight="1">
      <c r="A201" s="39"/>
      <c r="B201" s="40"/>
      <c r="C201" s="205" t="s">
        <v>382</v>
      </c>
      <c r="D201" s="205" t="s">
        <v>135</v>
      </c>
      <c r="E201" s="206" t="s">
        <v>810</v>
      </c>
      <c r="F201" s="207" t="s">
        <v>811</v>
      </c>
      <c r="G201" s="208" t="s">
        <v>401</v>
      </c>
      <c r="H201" s="209">
        <v>60</v>
      </c>
      <c r="I201" s="210"/>
      <c r="J201" s="211">
        <f>ROUND(I201*H201,2)</f>
        <v>0</v>
      </c>
      <c r="K201" s="207" t="s">
        <v>19</v>
      </c>
      <c r="L201" s="45"/>
      <c r="M201" s="212" t="s">
        <v>19</v>
      </c>
      <c r="N201" s="213" t="s">
        <v>43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139</v>
      </c>
      <c r="AT201" s="216" t="s">
        <v>135</v>
      </c>
      <c r="AU201" s="216" t="s">
        <v>82</v>
      </c>
      <c r="AY201" s="18" t="s">
        <v>133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80</v>
      </c>
      <c r="BK201" s="217">
        <f>ROUND(I201*H201,2)</f>
        <v>0</v>
      </c>
      <c r="BL201" s="18" t="s">
        <v>139</v>
      </c>
      <c r="BM201" s="216" t="s">
        <v>812</v>
      </c>
    </row>
    <row r="202" s="2" customFormat="1" ht="16.5" customHeight="1">
      <c r="A202" s="39"/>
      <c r="B202" s="40"/>
      <c r="C202" s="205" t="s">
        <v>386</v>
      </c>
      <c r="D202" s="205" t="s">
        <v>135</v>
      </c>
      <c r="E202" s="206" t="s">
        <v>813</v>
      </c>
      <c r="F202" s="207" t="s">
        <v>814</v>
      </c>
      <c r="G202" s="208" t="s">
        <v>795</v>
      </c>
      <c r="H202" s="209">
        <v>985</v>
      </c>
      <c r="I202" s="210"/>
      <c r="J202" s="211">
        <f>ROUND(I202*H202,2)</f>
        <v>0</v>
      </c>
      <c r="K202" s="207" t="s">
        <v>19</v>
      </c>
      <c r="L202" s="45"/>
      <c r="M202" s="212" t="s">
        <v>19</v>
      </c>
      <c r="N202" s="213" t="s">
        <v>43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139</v>
      </c>
      <c r="AT202" s="216" t="s">
        <v>135</v>
      </c>
      <c r="AU202" s="216" t="s">
        <v>82</v>
      </c>
      <c r="AY202" s="18" t="s">
        <v>133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80</v>
      </c>
      <c r="BK202" s="217">
        <f>ROUND(I202*H202,2)</f>
        <v>0</v>
      </c>
      <c r="BL202" s="18" t="s">
        <v>139</v>
      </c>
      <c r="BM202" s="216" t="s">
        <v>815</v>
      </c>
    </row>
    <row r="203" s="13" customFormat="1">
      <c r="A203" s="13"/>
      <c r="B203" s="218"/>
      <c r="C203" s="219"/>
      <c r="D203" s="220" t="s">
        <v>141</v>
      </c>
      <c r="E203" s="221" t="s">
        <v>19</v>
      </c>
      <c r="F203" s="222" t="s">
        <v>816</v>
      </c>
      <c r="G203" s="219"/>
      <c r="H203" s="223">
        <v>800</v>
      </c>
      <c r="I203" s="224"/>
      <c r="J203" s="219"/>
      <c r="K203" s="219"/>
      <c r="L203" s="225"/>
      <c r="M203" s="226"/>
      <c r="N203" s="227"/>
      <c r="O203" s="227"/>
      <c r="P203" s="227"/>
      <c r="Q203" s="227"/>
      <c r="R203" s="227"/>
      <c r="S203" s="227"/>
      <c r="T203" s="22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9" t="s">
        <v>141</v>
      </c>
      <c r="AU203" s="229" t="s">
        <v>82</v>
      </c>
      <c r="AV203" s="13" t="s">
        <v>82</v>
      </c>
      <c r="AW203" s="13" t="s">
        <v>33</v>
      </c>
      <c r="AX203" s="13" t="s">
        <v>72</v>
      </c>
      <c r="AY203" s="229" t="s">
        <v>133</v>
      </c>
    </row>
    <row r="204" s="14" customFormat="1">
      <c r="A204" s="14"/>
      <c r="B204" s="235"/>
      <c r="C204" s="236"/>
      <c r="D204" s="220" t="s">
        <v>141</v>
      </c>
      <c r="E204" s="237" t="s">
        <v>19</v>
      </c>
      <c r="F204" s="238" t="s">
        <v>817</v>
      </c>
      <c r="G204" s="236"/>
      <c r="H204" s="237" t="s">
        <v>19</v>
      </c>
      <c r="I204" s="239"/>
      <c r="J204" s="236"/>
      <c r="K204" s="236"/>
      <c r="L204" s="240"/>
      <c r="M204" s="241"/>
      <c r="N204" s="242"/>
      <c r="O204" s="242"/>
      <c r="P204" s="242"/>
      <c r="Q204" s="242"/>
      <c r="R204" s="242"/>
      <c r="S204" s="242"/>
      <c r="T204" s="243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4" t="s">
        <v>141</v>
      </c>
      <c r="AU204" s="244" t="s">
        <v>82</v>
      </c>
      <c r="AV204" s="14" t="s">
        <v>80</v>
      </c>
      <c r="AW204" s="14" t="s">
        <v>33</v>
      </c>
      <c r="AX204" s="14" t="s">
        <v>72</v>
      </c>
      <c r="AY204" s="244" t="s">
        <v>133</v>
      </c>
    </row>
    <row r="205" s="13" customFormat="1">
      <c r="A205" s="13"/>
      <c r="B205" s="218"/>
      <c r="C205" s="219"/>
      <c r="D205" s="220" t="s">
        <v>141</v>
      </c>
      <c r="E205" s="221" t="s">
        <v>19</v>
      </c>
      <c r="F205" s="222" t="s">
        <v>741</v>
      </c>
      <c r="G205" s="219"/>
      <c r="H205" s="223">
        <v>185</v>
      </c>
      <c r="I205" s="224"/>
      <c r="J205" s="219"/>
      <c r="K205" s="219"/>
      <c r="L205" s="225"/>
      <c r="M205" s="226"/>
      <c r="N205" s="227"/>
      <c r="O205" s="227"/>
      <c r="P205" s="227"/>
      <c r="Q205" s="227"/>
      <c r="R205" s="227"/>
      <c r="S205" s="227"/>
      <c r="T205" s="22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9" t="s">
        <v>141</v>
      </c>
      <c r="AU205" s="229" t="s">
        <v>82</v>
      </c>
      <c r="AV205" s="13" t="s">
        <v>82</v>
      </c>
      <c r="AW205" s="13" t="s">
        <v>33</v>
      </c>
      <c r="AX205" s="13" t="s">
        <v>72</v>
      </c>
      <c r="AY205" s="229" t="s">
        <v>133</v>
      </c>
    </row>
    <row r="206" s="14" customFormat="1">
      <c r="A206" s="14"/>
      <c r="B206" s="235"/>
      <c r="C206" s="236"/>
      <c r="D206" s="220" t="s">
        <v>141</v>
      </c>
      <c r="E206" s="237" t="s">
        <v>19</v>
      </c>
      <c r="F206" s="238" t="s">
        <v>818</v>
      </c>
      <c r="G206" s="236"/>
      <c r="H206" s="237" t="s">
        <v>19</v>
      </c>
      <c r="I206" s="239"/>
      <c r="J206" s="236"/>
      <c r="K206" s="236"/>
      <c r="L206" s="240"/>
      <c r="M206" s="241"/>
      <c r="N206" s="242"/>
      <c r="O206" s="242"/>
      <c r="P206" s="242"/>
      <c r="Q206" s="242"/>
      <c r="R206" s="242"/>
      <c r="S206" s="242"/>
      <c r="T206" s="24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4" t="s">
        <v>141</v>
      </c>
      <c r="AU206" s="244" t="s">
        <v>82</v>
      </c>
      <c r="AV206" s="14" t="s">
        <v>80</v>
      </c>
      <c r="AW206" s="14" t="s">
        <v>33</v>
      </c>
      <c r="AX206" s="14" t="s">
        <v>72</v>
      </c>
      <c r="AY206" s="244" t="s">
        <v>133</v>
      </c>
    </row>
    <row r="207" s="15" customFormat="1">
      <c r="A207" s="15"/>
      <c r="B207" s="245"/>
      <c r="C207" s="246"/>
      <c r="D207" s="220" t="s">
        <v>141</v>
      </c>
      <c r="E207" s="247" t="s">
        <v>19</v>
      </c>
      <c r="F207" s="248" t="s">
        <v>156</v>
      </c>
      <c r="G207" s="246"/>
      <c r="H207" s="249">
        <v>985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5" t="s">
        <v>141</v>
      </c>
      <c r="AU207" s="255" t="s">
        <v>82</v>
      </c>
      <c r="AV207" s="15" t="s">
        <v>139</v>
      </c>
      <c r="AW207" s="15" t="s">
        <v>33</v>
      </c>
      <c r="AX207" s="15" t="s">
        <v>80</v>
      </c>
      <c r="AY207" s="255" t="s">
        <v>133</v>
      </c>
    </row>
    <row r="208" s="2" customFormat="1" ht="16.5" customHeight="1">
      <c r="A208" s="39"/>
      <c r="B208" s="40"/>
      <c r="C208" s="205" t="s">
        <v>393</v>
      </c>
      <c r="D208" s="205" t="s">
        <v>135</v>
      </c>
      <c r="E208" s="206" t="s">
        <v>819</v>
      </c>
      <c r="F208" s="207" t="s">
        <v>820</v>
      </c>
      <c r="G208" s="208" t="s">
        <v>795</v>
      </c>
      <c r="H208" s="209">
        <v>270</v>
      </c>
      <c r="I208" s="210"/>
      <c r="J208" s="211">
        <f>ROUND(I208*H208,2)</f>
        <v>0</v>
      </c>
      <c r="K208" s="207" t="s">
        <v>19</v>
      </c>
      <c r="L208" s="45"/>
      <c r="M208" s="212" t="s">
        <v>19</v>
      </c>
      <c r="N208" s="213" t="s">
        <v>43</v>
      </c>
      <c r="O208" s="85"/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6" t="s">
        <v>139</v>
      </c>
      <c r="AT208" s="216" t="s">
        <v>135</v>
      </c>
      <c r="AU208" s="216" t="s">
        <v>82</v>
      </c>
      <c r="AY208" s="18" t="s">
        <v>133</v>
      </c>
      <c r="BE208" s="217">
        <f>IF(N208="základní",J208,0)</f>
        <v>0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80</v>
      </c>
      <c r="BK208" s="217">
        <f>ROUND(I208*H208,2)</f>
        <v>0</v>
      </c>
      <c r="BL208" s="18" t="s">
        <v>139</v>
      </c>
      <c r="BM208" s="216" t="s">
        <v>821</v>
      </c>
    </row>
    <row r="209" s="13" customFormat="1">
      <c r="A209" s="13"/>
      <c r="B209" s="218"/>
      <c r="C209" s="219"/>
      <c r="D209" s="220" t="s">
        <v>141</v>
      </c>
      <c r="E209" s="221" t="s">
        <v>19</v>
      </c>
      <c r="F209" s="222" t="s">
        <v>822</v>
      </c>
      <c r="G209" s="219"/>
      <c r="H209" s="223">
        <v>85</v>
      </c>
      <c r="I209" s="224"/>
      <c r="J209" s="219"/>
      <c r="K209" s="219"/>
      <c r="L209" s="225"/>
      <c r="M209" s="226"/>
      <c r="N209" s="227"/>
      <c r="O209" s="227"/>
      <c r="P209" s="227"/>
      <c r="Q209" s="227"/>
      <c r="R209" s="227"/>
      <c r="S209" s="227"/>
      <c r="T209" s="22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29" t="s">
        <v>141</v>
      </c>
      <c r="AU209" s="229" t="s">
        <v>82</v>
      </c>
      <c r="AV209" s="13" t="s">
        <v>82</v>
      </c>
      <c r="AW209" s="13" t="s">
        <v>33</v>
      </c>
      <c r="AX209" s="13" t="s">
        <v>72</v>
      </c>
      <c r="AY209" s="229" t="s">
        <v>133</v>
      </c>
    </row>
    <row r="210" s="14" customFormat="1">
      <c r="A210" s="14"/>
      <c r="B210" s="235"/>
      <c r="C210" s="236"/>
      <c r="D210" s="220" t="s">
        <v>141</v>
      </c>
      <c r="E210" s="237" t="s">
        <v>19</v>
      </c>
      <c r="F210" s="238" t="s">
        <v>817</v>
      </c>
      <c r="G210" s="236"/>
      <c r="H210" s="237" t="s">
        <v>19</v>
      </c>
      <c r="I210" s="239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4" t="s">
        <v>141</v>
      </c>
      <c r="AU210" s="244" t="s">
        <v>82</v>
      </c>
      <c r="AV210" s="14" t="s">
        <v>80</v>
      </c>
      <c r="AW210" s="14" t="s">
        <v>33</v>
      </c>
      <c r="AX210" s="14" t="s">
        <v>72</v>
      </c>
      <c r="AY210" s="244" t="s">
        <v>133</v>
      </c>
    </row>
    <row r="211" s="13" customFormat="1">
      <c r="A211" s="13"/>
      <c r="B211" s="218"/>
      <c r="C211" s="219"/>
      <c r="D211" s="220" t="s">
        <v>141</v>
      </c>
      <c r="E211" s="221" t="s">
        <v>19</v>
      </c>
      <c r="F211" s="222" t="s">
        <v>741</v>
      </c>
      <c r="G211" s="219"/>
      <c r="H211" s="223">
        <v>185</v>
      </c>
      <c r="I211" s="224"/>
      <c r="J211" s="219"/>
      <c r="K211" s="219"/>
      <c r="L211" s="225"/>
      <c r="M211" s="226"/>
      <c r="N211" s="227"/>
      <c r="O211" s="227"/>
      <c r="P211" s="227"/>
      <c r="Q211" s="227"/>
      <c r="R211" s="227"/>
      <c r="S211" s="227"/>
      <c r="T211" s="22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9" t="s">
        <v>141</v>
      </c>
      <c r="AU211" s="229" t="s">
        <v>82</v>
      </c>
      <c r="AV211" s="13" t="s">
        <v>82</v>
      </c>
      <c r="AW211" s="13" t="s">
        <v>33</v>
      </c>
      <c r="AX211" s="13" t="s">
        <v>72</v>
      </c>
      <c r="AY211" s="229" t="s">
        <v>133</v>
      </c>
    </row>
    <row r="212" s="14" customFormat="1">
      <c r="A212" s="14"/>
      <c r="B212" s="235"/>
      <c r="C212" s="236"/>
      <c r="D212" s="220" t="s">
        <v>141</v>
      </c>
      <c r="E212" s="237" t="s">
        <v>19</v>
      </c>
      <c r="F212" s="238" t="s">
        <v>818</v>
      </c>
      <c r="G212" s="236"/>
      <c r="H212" s="237" t="s">
        <v>19</v>
      </c>
      <c r="I212" s="239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4" t="s">
        <v>141</v>
      </c>
      <c r="AU212" s="244" t="s">
        <v>82</v>
      </c>
      <c r="AV212" s="14" t="s">
        <v>80</v>
      </c>
      <c r="AW212" s="14" t="s">
        <v>33</v>
      </c>
      <c r="AX212" s="14" t="s">
        <v>72</v>
      </c>
      <c r="AY212" s="244" t="s">
        <v>133</v>
      </c>
    </row>
    <row r="213" s="15" customFormat="1">
      <c r="A213" s="15"/>
      <c r="B213" s="245"/>
      <c r="C213" s="246"/>
      <c r="D213" s="220" t="s">
        <v>141</v>
      </c>
      <c r="E213" s="247" t="s">
        <v>19</v>
      </c>
      <c r="F213" s="248" t="s">
        <v>156</v>
      </c>
      <c r="G213" s="246"/>
      <c r="H213" s="249">
        <v>270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5" t="s">
        <v>141</v>
      </c>
      <c r="AU213" s="255" t="s">
        <v>82</v>
      </c>
      <c r="AV213" s="15" t="s">
        <v>139</v>
      </c>
      <c r="AW213" s="15" t="s">
        <v>33</v>
      </c>
      <c r="AX213" s="15" t="s">
        <v>80</v>
      </c>
      <c r="AY213" s="255" t="s">
        <v>133</v>
      </c>
    </row>
    <row r="214" s="2" customFormat="1" ht="16.5" customHeight="1">
      <c r="A214" s="39"/>
      <c r="B214" s="40"/>
      <c r="C214" s="205" t="s">
        <v>398</v>
      </c>
      <c r="D214" s="205" t="s">
        <v>135</v>
      </c>
      <c r="E214" s="206" t="s">
        <v>823</v>
      </c>
      <c r="F214" s="207" t="s">
        <v>824</v>
      </c>
      <c r="G214" s="208" t="s">
        <v>401</v>
      </c>
      <c r="H214" s="209">
        <v>20</v>
      </c>
      <c r="I214" s="210"/>
      <c r="J214" s="211">
        <f>ROUND(I214*H214,2)</f>
        <v>0</v>
      </c>
      <c r="K214" s="207" t="s">
        <v>19</v>
      </c>
      <c r="L214" s="45"/>
      <c r="M214" s="212" t="s">
        <v>19</v>
      </c>
      <c r="N214" s="213" t="s">
        <v>43</v>
      </c>
      <c r="O214" s="85"/>
      <c r="P214" s="214">
        <f>O214*H214</f>
        <v>0</v>
      </c>
      <c r="Q214" s="214">
        <v>0</v>
      </c>
      <c r="R214" s="214">
        <f>Q214*H214</f>
        <v>0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139</v>
      </c>
      <c r="AT214" s="216" t="s">
        <v>135</v>
      </c>
      <c r="AU214" s="216" t="s">
        <v>82</v>
      </c>
      <c r="AY214" s="18" t="s">
        <v>133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80</v>
      </c>
      <c r="BK214" s="217">
        <f>ROUND(I214*H214,2)</f>
        <v>0</v>
      </c>
      <c r="BL214" s="18" t="s">
        <v>139</v>
      </c>
      <c r="BM214" s="216" t="s">
        <v>825</v>
      </c>
    </row>
    <row r="215" s="2" customFormat="1" ht="16.5" customHeight="1">
      <c r="A215" s="39"/>
      <c r="B215" s="40"/>
      <c r="C215" s="205" t="s">
        <v>407</v>
      </c>
      <c r="D215" s="205" t="s">
        <v>135</v>
      </c>
      <c r="E215" s="206" t="s">
        <v>826</v>
      </c>
      <c r="F215" s="207" t="s">
        <v>827</v>
      </c>
      <c r="G215" s="208" t="s">
        <v>401</v>
      </c>
      <c r="H215" s="209">
        <v>1</v>
      </c>
      <c r="I215" s="210"/>
      <c r="J215" s="211">
        <f>ROUND(I215*H215,2)</f>
        <v>0</v>
      </c>
      <c r="K215" s="207" t="s">
        <v>19</v>
      </c>
      <c r="L215" s="45"/>
      <c r="M215" s="212" t="s">
        <v>19</v>
      </c>
      <c r="N215" s="213" t="s">
        <v>43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139</v>
      </c>
      <c r="AT215" s="216" t="s">
        <v>135</v>
      </c>
      <c r="AU215" s="216" t="s">
        <v>82</v>
      </c>
      <c r="AY215" s="18" t="s">
        <v>133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80</v>
      </c>
      <c r="BK215" s="217">
        <f>ROUND(I215*H215,2)</f>
        <v>0</v>
      </c>
      <c r="BL215" s="18" t="s">
        <v>139</v>
      </c>
      <c r="BM215" s="216" t="s">
        <v>828</v>
      </c>
    </row>
    <row r="216" s="12" customFormat="1" ht="25.92" customHeight="1">
      <c r="A216" s="12"/>
      <c r="B216" s="189"/>
      <c r="C216" s="190"/>
      <c r="D216" s="191" t="s">
        <v>71</v>
      </c>
      <c r="E216" s="192" t="s">
        <v>643</v>
      </c>
      <c r="F216" s="192" t="s">
        <v>644</v>
      </c>
      <c r="G216" s="190"/>
      <c r="H216" s="190"/>
      <c r="I216" s="193"/>
      <c r="J216" s="194">
        <f>BK216</f>
        <v>0</v>
      </c>
      <c r="K216" s="190"/>
      <c r="L216" s="195"/>
      <c r="M216" s="196"/>
      <c r="N216" s="197"/>
      <c r="O216" s="197"/>
      <c r="P216" s="198">
        <f>P217+P227</f>
        <v>0</v>
      </c>
      <c r="Q216" s="197"/>
      <c r="R216" s="198">
        <f>R217+R227</f>
        <v>0</v>
      </c>
      <c r="S216" s="197"/>
      <c r="T216" s="199">
        <f>T217+T227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0" t="s">
        <v>180</v>
      </c>
      <c r="AT216" s="201" t="s">
        <v>71</v>
      </c>
      <c r="AU216" s="201" t="s">
        <v>72</v>
      </c>
      <c r="AY216" s="200" t="s">
        <v>133</v>
      </c>
      <c r="BK216" s="202">
        <f>BK217+BK227</f>
        <v>0</v>
      </c>
    </row>
    <row r="217" s="12" customFormat="1" ht="22.8" customHeight="1">
      <c r="A217" s="12"/>
      <c r="B217" s="189"/>
      <c r="C217" s="190"/>
      <c r="D217" s="191" t="s">
        <v>71</v>
      </c>
      <c r="E217" s="203" t="s">
        <v>645</v>
      </c>
      <c r="F217" s="203" t="s">
        <v>646</v>
      </c>
      <c r="G217" s="190"/>
      <c r="H217" s="190"/>
      <c r="I217" s="193"/>
      <c r="J217" s="204">
        <f>BK217</f>
        <v>0</v>
      </c>
      <c r="K217" s="190"/>
      <c r="L217" s="195"/>
      <c r="M217" s="196"/>
      <c r="N217" s="197"/>
      <c r="O217" s="197"/>
      <c r="P217" s="198">
        <f>SUM(P218:P226)</f>
        <v>0</v>
      </c>
      <c r="Q217" s="197"/>
      <c r="R217" s="198">
        <f>SUM(R218:R226)</f>
        <v>0</v>
      </c>
      <c r="S217" s="197"/>
      <c r="T217" s="199">
        <f>SUM(T218:T226)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0" t="s">
        <v>180</v>
      </c>
      <c r="AT217" s="201" t="s">
        <v>71</v>
      </c>
      <c r="AU217" s="201" t="s">
        <v>80</v>
      </c>
      <c r="AY217" s="200" t="s">
        <v>133</v>
      </c>
      <c r="BK217" s="202">
        <f>SUM(BK218:BK226)</f>
        <v>0</v>
      </c>
    </row>
    <row r="218" s="2" customFormat="1" ht="16.5" customHeight="1">
      <c r="A218" s="39"/>
      <c r="B218" s="40"/>
      <c r="C218" s="205" t="s">
        <v>414</v>
      </c>
      <c r="D218" s="205" t="s">
        <v>135</v>
      </c>
      <c r="E218" s="206" t="s">
        <v>829</v>
      </c>
      <c r="F218" s="207" t="s">
        <v>649</v>
      </c>
      <c r="G218" s="208" t="s">
        <v>417</v>
      </c>
      <c r="H218" s="209">
        <v>1</v>
      </c>
      <c r="I218" s="210"/>
      <c r="J218" s="211">
        <f>ROUND(I218*H218,2)</f>
        <v>0</v>
      </c>
      <c r="K218" s="207" t="s">
        <v>19</v>
      </c>
      <c r="L218" s="45"/>
      <c r="M218" s="212" t="s">
        <v>19</v>
      </c>
      <c r="N218" s="213" t="s">
        <v>43</v>
      </c>
      <c r="O218" s="85"/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16" t="s">
        <v>650</v>
      </c>
      <c r="AT218" s="216" t="s">
        <v>135</v>
      </c>
      <c r="AU218" s="216" t="s">
        <v>82</v>
      </c>
      <c r="AY218" s="18" t="s">
        <v>133</v>
      </c>
      <c r="BE218" s="217">
        <f>IF(N218="základní",J218,0)</f>
        <v>0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80</v>
      </c>
      <c r="BK218" s="217">
        <f>ROUND(I218*H218,2)</f>
        <v>0</v>
      </c>
      <c r="BL218" s="18" t="s">
        <v>650</v>
      </c>
      <c r="BM218" s="216" t="s">
        <v>830</v>
      </c>
    </row>
    <row r="219" s="14" customFormat="1">
      <c r="A219" s="14"/>
      <c r="B219" s="235"/>
      <c r="C219" s="236"/>
      <c r="D219" s="220" t="s">
        <v>141</v>
      </c>
      <c r="E219" s="237" t="s">
        <v>19</v>
      </c>
      <c r="F219" s="238" t="s">
        <v>831</v>
      </c>
      <c r="G219" s="236"/>
      <c r="H219" s="237" t="s">
        <v>19</v>
      </c>
      <c r="I219" s="239"/>
      <c r="J219" s="236"/>
      <c r="K219" s="236"/>
      <c r="L219" s="240"/>
      <c r="M219" s="241"/>
      <c r="N219" s="242"/>
      <c r="O219" s="242"/>
      <c r="P219" s="242"/>
      <c r="Q219" s="242"/>
      <c r="R219" s="242"/>
      <c r="S219" s="242"/>
      <c r="T219" s="24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4" t="s">
        <v>141</v>
      </c>
      <c r="AU219" s="244" t="s">
        <v>82</v>
      </c>
      <c r="AV219" s="14" t="s">
        <v>80</v>
      </c>
      <c r="AW219" s="14" t="s">
        <v>33</v>
      </c>
      <c r="AX219" s="14" t="s">
        <v>72</v>
      </c>
      <c r="AY219" s="244" t="s">
        <v>133</v>
      </c>
    </row>
    <row r="220" s="13" customFormat="1">
      <c r="A220" s="13"/>
      <c r="B220" s="218"/>
      <c r="C220" s="219"/>
      <c r="D220" s="220" t="s">
        <v>141</v>
      </c>
      <c r="E220" s="221" t="s">
        <v>19</v>
      </c>
      <c r="F220" s="222" t="s">
        <v>80</v>
      </c>
      <c r="G220" s="219"/>
      <c r="H220" s="223">
        <v>1</v>
      </c>
      <c r="I220" s="224"/>
      <c r="J220" s="219"/>
      <c r="K220" s="219"/>
      <c r="L220" s="225"/>
      <c r="M220" s="226"/>
      <c r="N220" s="227"/>
      <c r="O220" s="227"/>
      <c r="P220" s="227"/>
      <c r="Q220" s="227"/>
      <c r="R220" s="227"/>
      <c r="S220" s="227"/>
      <c r="T220" s="22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9" t="s">
        <v>141</v>
      </c>
      <c r="AU220" s="229" t="s">
        <v>82</v>
      </c>
      <c r="AV220" s="13" t="s">
        <v>82</v>
      </c>
      <c r="AW220" s="13" t="s">
        <v>33</v>
      </c>
      <c r="AX220" s="13" t="s">
        <v>80</v>
      </c>
      <c r="AY220" s="229" t="s">
        <v>133</v>
      </c>
    </row>
    <row r="221" s="2" customFormat="1" ht="16.5" customHeight="1">
      <c r="A221" s="39"/>
      <c r="B221" s="40"/>
      <c r="C221" s="205" t="s">
        <v>424</v>
      </c>
      <c r="D221" s="205" t="s">
        <v>135</v>
      </c>
      <c r="E221" s="206" t="s">
        <v>832</v>
      </c>
      <c r="F221" s="207" t="s">
        <v>655</v>
      </c>
      <c r="G221" s="208" t="s">
        <v>417</v>
      </c>
      <c r="H221" s="209">
        <v>1</v>
      </c>
      <c r="I221" s="210"/>
      <c r="J221" s="211">
        <f>ROUND(I221*H221,2)</f>
        <v>0</v>
      </c>
      <c r="K221" s="207" t="s">
        <v>19</v>
      </c>
      <c r="L221" s="45"/>
      <c r="M221" s="212" t="s">
        <v>19</v>
      </c>
      <c r="N221" s="213" t="s">
        <v>43</v>
      </c>
      <c r="O221" s="85"/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6" t="s">
        <v>650</v>
      </c>
      <c r="AT221" s="216" t="s">
        <v>135</v>
      </c>
      <c r="AU221" s="216" t="s">
        <v>82</v>
      </c>
      <c r="AY221" s="18" t="s">
        <v>133</v>
      </c>
      <c r="BE221" s="217">
        <f>IF(N221="základní",J221,0)</f>
        <v>0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80</v>
      </c>
      <c r="BK221" s="217">
        <f>ROUND(I221*H221,2)</f>
        <v>0</v>
      </c>
      <c r="BL221" s="18" t="s">
        <v>650</v>
      </c>
      <c r="BM221" s="216" t="s">
        <v>833</v>
      </c>
    </row>
    <row r="222" s="14" customFormat="1">
      <c r="A222" s="14"/>
      <c r="B222" s="235"/>
      <c r="C222" s="236"/>
      <c r="D222" s="220" t="s">
        <v>141</v>
      </c>
      <c r="E222" s="237" t="s">
        <v>19</v>
      </c>
      <c r="F222" s="238" t="s">
        <v>834</v>
      </c>
      <c r="G222" s="236"/>
      <c r="H222" s="237" t="s">
        <v>19</v>
      </c>
      <c r="I222" s="239"/>
      <c r="J222" s="236"/>
      <c r="K222" s="236"/>
      <c r="L222" s="240"/>
      <c r="M222" s="241"/>
      <c r="N222" s="242"/>
      <c r="O222" s="242"/>
      <c r="P222" s="242"/>
      <c r="Q222" s="242"/>
      <c r="R222" s="242"/>
      <c r="S222" s="242"/>
      <c r="T222" s="24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4" t="s">
        <v>141</v>
      </c>
      <c r="AU222" s="244" t="s">
        <v>82</v>
      </c>
      <c r="AV222" s="14" t="s">
        <v>80</v>
      </c>
      <c r="AW222" s="14" t="s">
        <v>33</v>
      </c>
      <c r="AX222" s="14" t="s">
        <v>72</v>
      </c>
      <c r="AY222" s="244" t="s">
        <v>133</v>
      </c>
    </row>
    <row r="223" s="13" customFormat="1">
      <c r="A223" s="13"/>
      <c r="B223" s="218"/>
      <c r="C223" s="219"/>
      <c r="D223" s="220" t="s">
        <v>141</v>
      </c>
      <c r="E223" s="221" t="s">
        <v>19</v>
      </c>
      <c r="F223" s="222" t="s">
        <v>80</v>
      </c>
      <c r="G223" s="219"/>
      <c r="H223" s="223">
        <v>1</v>
      </c>
      <c r="I223" s="224"/>
      <c r="J223" s="219"/>
      <c r="K223" s="219"/>
      <c r="L223" s="225"/>
      <c r="M223" s="226"/>
      <c r="N223" s="227"/>
      <c r="O223" s="227"/>
      <c r="P223" s="227"/>
      <c r="Q223" s="227"/>
      <c r="R223" s="227"/>
      <c r="S223" s="227"/>
      <c r="T223" s="22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9" t="s">
        <v>141</v>
      </c>
      <c r="AU223" s="229" t="s">
        <v>82</v>
      </c>
      <c r="AV223" s="13" t="s">
        <v>82</v>
      </c>
      <c r="AW223" s="13" t="s">
        <v>33</v>
      </c>
      <c r="AX223" s="13" t="s">
        <v>80</v>
      </c>
      <c r="AY223" s="229" t="s">
        <v>133</v>
      </c>
    </row>
    <row r="224" s="2" customFormat="1" ht="16.5" customHeight="1">
      <c r="A224" s="39"/>
      <c r="B224" s="40"/>
      <c r="C224" s="205" t="s">
        <v>431</v>
      </c>
      <c r="D224" s="205" t="s">
        <v>135</v>
      </c>
      <c r="E224" s="206" t="s">
        <v>835</v>
      </c>
      <c r="F224" s="207" t="s">
        <v>836</v>
      </c>
      <c r="G224" s="208" t="s">
        <v>417</v>
      </c>
      <c r="H224" s="209">
        <v>1</v>
      </c>
      <c r="I224" s="210"/>
      <c r="J224" s="211">
        <f>ROUND(I224*H224,2)</f>
        <v>0</v>
      </c>
      <c r="K224" s="207" t="s">
        <v>19</v>
      </c>
      <c r="L224" s="45"/>
      <c r="M224" s="212" t="s">
        <v>19</v>
      </c>
      <c r="N224" s="213" t="s">
        <v>43</v>
      </c>
      <c r="O224" s="85"/>
      <c r="P224" s="214">
        <f>O224*H224</f>
        <v>0</v>
      </c>
      <c r="Q224" s="214">
        <v>0</v>
      </c>
      <c r="R224" s="214">
        <f>Q224*H224</f>
        <v>0</v>
      </c>
      <c r="S224" s="214">
        <v>0</v>
      </c>
      <c r="T224" s="215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6" t="s">
        <v>650</v>
      </c>
      <c r="AT224" s="216" t="s">
        <v>135</v>
      </c>
      <c r="AU224" s="216" t="s">
        <v>82</v>
      </c>
      <c r="AY224" s="18" t="s">
        <v>133</v>
      </c>
      <c r="BE224" s="217">
        <f>IF(N224="základní",J224,0)</f>
        <v>0</v>
      </c>
      <c r="BF224" s="217">
        <f>IF(N224="snížená",J224,0)</f>
        <v>0</v>
      </c>
      <c r="BG224" s="217">
        <f>IF(N224="zákl. přenesená",J224,0)</f>
        <v>0</v>
      </c>
      <c r="BH224" s="217">
        <f>IF(N224="sníž. přenesená",J224,0)</f>
        <v>0</v>
      </c>
      <c r="BI224" s="217">
        <f>IF(N224="nulová",J224,0)</f>
        <v>0</v>
      </c>
      <c r="BJ224" s="18" t="s">
        <v>80</v>
      </c>
      <c r="BK224" s="217">
        <f>ROUND(I224*H224,2)</f>
        <v>0</v>
      </c>
      <c r="BL224" s="18" t="s">
        <v>650</v>
      </c>
      <c r="BM224" s="216" t="s">
        <v>837</v>
      </c>
    </row>
    <row r="225" s="14" customFormat="1">
      <c r="A225" s="14"/>
      <c r="B225" s="235"/>
      <c r="C225" s="236"/>
      <c r="D225" s="220" t="s">
        <v>141</v>
      </c>
      <c r="E225" s="237" t="s">
        <v>19</v>
      </c>
      <c r="F225" s="238" t="s">
        <v>838</v>
      </c>
      <c r="G225" s="236"/>
      <c r="H225" s="237" t="s">
        <v>19</v>
      </c>
      <c r="I225" s="239"/>
      <c r="J225" s="236"/>
      <c r="K225" s="236"/>
      <c r="L225" s="240"/>
      <c r="M225" s="241"/>
      <c r="N225" s="242"/>
      <c r="O225" s="242"/>
      <c r="P225" s="242"/>
      <c r="Q225" s="242"/>
      <c r="R225" s="242"/>
      <c r="S225" s="242"/>
      <c r="T225" s="24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4" t="s">
        <v>141</v>
      </c>
      <c r="AU225" s="244" t="s">
        <v>82</v>
      </c>
      <c r="AV225" s="14" t="s">
        <v>80</v>
      </c>
      <c r="AW225" s="14" t="s">
        <v>33</v>
      </c>
      <c r="AX225" s="14" t="s">
        <v>72</v>
      </c>
      <c r="AY225" s="244" t="s">
        <v>133</v>
      </c>
    </row>
    <row r="226" s="13" customFormat="1">
      <c r="A226" s="13"/>
      <c r="B226" s="218"/>
      <c r="C226" s="219"/>
      <c r="D226" s="220" t="s">
        <v>141</v>
      </c>
      <c r="E226" s="221" t="s">
        <v>19</v>
      </c>
      <c r="F226" s="222" t="s">
        <v>80</v>
      </c>
      <c r="G226" s="219"/>
      <c r="H226" s="223">
        <v>1</v>
      </c>
      <c r="I226" s="224"/>
      <c r="J226" s="219"/>
      <c r="K226" s="219"/>
      <c r="L226" s="225"/>
      <c r="M226" s="226"/>
      <c r="N226" s="227"/>
      <c r="O226" s="227"/>
      <c r="P226" s="227"/>
      <c r="Q226" s="227"/>
      <c r="R226" s="227"/>
      <c r="S226" s="227"/>
      <c r="T226" s="22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9" t="s">
        <v>141</v>
      </c>
      <c r="AU226" s="229" t="s">
        <v>82</v>
      </c>
      <c r="AV226" s="13" t="s">
        <v>82</v>
      </c>
      <c r="AW226" s="13" t="s">
        <v>33</v>
      </c>
      <c r="AX226" s="13" t="s">
        <v>80</v>
      </c>
      <c r="AY226" s="229" t="s">
        <v>133</v>
      </c>
    </row>
    <row r="227" s="12" customFormat="1" ht="22.8" customHeight="1">
      <c r="A227" s="12"/>
      <c r="B227" s="189"/>
      <c r="C227" s="190"/>
      <c r="D227" s="191" t="s">
        <v>71</v>
      </c>
      <c r="E227" s="203" t="s">
        <v>658</v>
      </c>
      <c r="F227" s="203" t="s">
        <v>659</v>
      </c>
      <c r="G227" s="190"/>
      <c r="H227" s="190"/>
      <c r="I227" s="193"/>
      <c r="J227" s="204">
        <f>BK227</f>
        <v>0</v>
      </c>
      <c r="K227" s="190"/>
      <c r="L227" s="195"/>
      <c r="M227" s="196"/>
      <c r="N227" s="197"/>
      <c r="O227" s="197"/>
      <c r="P227" s="198">
        <f>P228</f>
        <v>0</v>
      </c>
      <c r="Q227" s="197"/>
      <c r="R227" s="198">
        <f>R228</f>
        <v>0</v>
      </c>
      <c r="S227" s="197"/>
      <c r="T227" s="199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00" t="s">
        <v>180</v>
      </c>
      <c r="AT227" s="201" t="s">
        <v>71</v>
      </c>
      <c r="AU227" s="201" t="s">
        <v>80</v>
      </c>
      <c r="AY227" s="200" t="s">
        <v>133</v>
      </c>
      <c r="BK227" s="202">
        <f>BK228</f>
        <v>0</v>
      </c>
    </row>
    <row r="228" s="2" customFormat="1" ht="16.5" customHeight="1">
      <c r="A228" s="39"/>
      <c r="B228" s="40"/>
      <c r="C228" s="205" t="s">
        <v>436</v>
      </c>
      <c r="D228" s="205" t="s">
        <v>135</v>
      </c>
      <c r="E228" s="206" t="s">
        <v>839</v>
      </c>
      <c r="F228" s="207" t="s">
        <v>840</v>
      </c>
      <c r="G228" s="208" t="s">
        <v>417</v>
      </c>
      <c r="H228" s="209">
        <v>1</v>
      </c>
      <c r="I228" s="210"/>
      <c r="J228" s="211">
        <f>ROUND(I228*H228,2)</f>
        <v>0</v>
      </c>
      <c r="K228" s="207" t="s">
        <v>19</v>
      </c>
      <c r="L228" s="45"/>
      <c r="M228" s="278" t="s">
        <v>19</v>
      </c>
      <c r="N228" s="279" t="s">
        <v>43</v>
      </c>
      <c r="O228" s="280"/>
      <c r="P228" s="281">
        <f>O228*H228</f>
        <v>0</v>
      </c>
      <c r="Q228" s="281">
        <v>0</v>
      </c>
      <c r="R228" s="281">
        <f>Q228*H228</f>
        <v>0</v>
      </c>
      <c r="S228" s="281">
        <v>0</v>
      </c>
      <c r="T228" s="28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650</v>
      </c>
      <c r="AT228" s="216" t="s">
        <v>135</v>
      </c>
      <c r="AU228" s="216" t="s">
        <v>82</v>
      </c>
      <c r="AY228" s="18" t="s">
        <v>133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80</v>
      </c>
      <c r="BK228" s="217">
        <f>ROUND(I228*H228,2)</f>
        <v>0</v>
      </c>
      <c r="BL228" s="18" t="s">
        <v>650</v>
      </c>
      <c r="BM228" s="216" t="s">
        <v>841</v>
      </c>
    </row>
    <row r="229" s="2" customFormat="1" ht="6.96" customHeight="1">
      <c r="A229" s="39"/>
      <c r="B229" s="60"/>
      <c r="C229" s="61"/>
      <c r="D229" s="61"/>
      <c r="E229" s="61"/>
      <c r="F229" s="61"/>
      <c r="G229" s="61"/>
      <c r="H229" s="61"/>
      <c r="I229" s="61"/>
      <c r="J229" s="61"/>
      <c r="K229" s="61"/>
      <c r="L229" s="45"/>
      <c r="M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</row>
  </sheetData>
  <sheetProtection sheet="1" autoFilter="0" formatColumns="0" formatRows="0" objects="1" scenarios="1" spinCount="100000" saltValue="NxtFdSJbUoEM+mRReNs62SCcjXgpF6WtOAyGgzjYELyeo7jepsUL6fL7/ndCeYJRqPkaP+JXGFFHU2icvHDhiw==" hashValue="qVpXj3hqvh1L2vY1LG5mlsuzjhkvhyVCRcUYmJvNOiYR0QmF8qDRNmnzqTsO7s4C9l8NkyX02whvajyE7zpMyQ==" algorithmName="SHA-512" password="C74A"/>
  <autoFilter ref="C91:K228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6" r:id="rId1" display="https://podminky.urs.cz/item/CS_URS_2023_02/131151204"/>
    <hyperlink ref="F101" r:id="rId2" display="https://podminky.urs.cz/item/CS_URS_2023_02/132151103"/>
    <hyperlink ref="F106" r:id="rId3" display="https://podminky.urs.cz/item/CS_URS_2023_02/151101102"/>
    <hyperlink ref="F108" r:id="rId4" display="https://podminky.urs.cz/item/CS_URS_2023_02/151101112"/>
    <hyperlink ref="F110" r:id="rId5" display="https://podminky.urs.cz/item/CS_URS_2023_02/162751113"/>
    <hyperlink ref="F138" r:id="rId6" display="https://podminky.urs.cz/item/CS_URS_2023_02/174151101"/>
    <hyperlink ref="F152" r:id="rId7" display="https://podminky.urs.cz/item/CS_URS_2023_02/211571112"/>
    <hyperlink ref="F157" r:id="rId8" display="https://podminky.urs.cz/item/CS_URS_2023_02/451572111"/>
    <hyperlink ref="F162" r:id="rId9" display="https://podminky.urs.cz/item/CS_URS_2023_02/564231011"/>
    <hyperlink ref="F167" r:id="rId10" display="https://podminky.urs.cz/item/CS_URS_2023_02/871181211"/>
    <hyperlink ref="F180" r:id="rId11" display="https://podminky.urs.cz/item/CS_URS_2023_01/998254011"/>
    <hyperlink ref="F182" r:id="rId12" display="https://podminky.urs.cz/item/CS_URS_2023_01/99825409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Nová travnatá tréninková plocha fotbalistů, Bruntál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842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17. 8. 2023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ROUND((SUM(BE88:BE159)),  2)</f>
        <v>0</v>
      </c>
      <c r="G33" s="39"/>
      <c r="H33" s="39"/>
      <c r="I33" s="149">
        <v>0.20999999999999999</v>
      </c>
      <c r="J33" s="148">
        <f>ROUND(((SUM(BE88:BE159))*I33),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ROUND((SUM(BF88:BF159)),  2)</f>
        <v>0</v>
      </c>
      <c r="G34" s="39"/>
      <c r="H34" s="39"/>
      <c r="I34" s="149">
        <v>0.14999999999999999</v>
      </c>
      <c r="J34" s="148">
        <f>ROUND(((SUM(BF88:BF159))*I34),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ROUND((SUM(BG88:BG159)),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ROUND((SUM(BH88:BH159)),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ROUND((SUM(BI88:BI159)),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Nová travnatá tréninková plocha fotbalistů, Bruntál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IO 02a - Osvětlení tréninkové plochy (hřiště)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Sportovní areál Bruntál P.P.Č. 3621/3, 3621/76, 36</v>
      </c>
      <c r="G52" s="41"/>
      <c r="H52" s="41"/>
      <c r="I52" s="33" t="s">
        <v>23</v>
      </c>
      <c r="J52" s="73" t="str">
        <f>IF(J12="","",J12)</f>
        <v>17. 8. 2023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Bruntál</v>
      </c>
      <c r="G54" s="41"/>
      <c r="H54" s="41"/>
      <c r="I54" s="33" t="s">
        <v>31</v>
      </c>
      <c r="J54" s="37" t="str">
        <f>E21</f>
        <v>David Müller DiS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David Müller DiS.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105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843</v>
      </c>
      <c r="E62" s="169"/>
      <c r="F62" s="169"/>
      <c r="G62" s="169"/>
      <c r="H62" s="169"/>
      <c r="I62" s="169"/>
      <c r="J62" s="170">
        <f>J93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844</v>
      </c>
      <c r="E63" s="175"/>
      <c r="F63" s="175"/>
      <c r="G63" s="175"/>
      <c r="H63" s="175"/>
      <c r="I63" s="175"/>
      <c r="J63" s="176">
        <f>J94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845</v>
      </c>
      <c r="E64" s="169"/>
      <c r="F64" s="169"/>
      <c r="G64" s="169"/>
      <c r="H64" s="169"/>
      <c r="I64" s="169"/>
      <c r="J64" s="170">
        <f>J103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846</v>
      </c>
      <c r="E65" s="175"/>
      <c r="F65" s="175"/>
      <c r="G65" s="175"/>
      <c r="H65" s="175"/>
      <c r="I65" s="175"/>
      <c r="J65" s="176">
        <f>J104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115</v>
      </c>
      <c r="E66" s="169"/>
      <c r="F66" s="169"/>
      <c r="G66" s="169"/>
      <c r="H66" s="169"/>
      <c r="I66" s="169"/>
      <c r="J66" s="170">
        <f>J140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116</v>
      </c>
      <c r="E67" s="175"/>
      <c r="F67" s="175"/>
      <c r="G67" s="175"/>
      <c r="H67" s="175"/>
      <c r="I67" s="175"/>
      <c r="J67" s="176">
        <f>J141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117</v>
      </c>
      <c r="E68" s="175"/>
      <c r="F68" s="175"/>
      <c r="G68" s="175"/>
      <c r="H68" s="175"/>
      <c r="I68" s="175"/>
      <c r="J68" s="176">
        <f>J151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Nová travnatá tréninková plocha fotbalistů, Bruntál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99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IO 02a - Osvětlení tréninkové plochy (hřiště)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Sportovní areál Bruntál P.P.Č. 3621/3, 3621/76, 36</v>
      </c>
      <c r="G82" s="41"/>
      <c r="H82" s="41"/>
      <c r="I82" s="33" t="s">
        <v>23</v>
      </c>
      <c r="J82" s="73" t="str">
        <f>IF(J12="","",J12)</f>
        <v>17. 8. 2023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Bruntál</v>
      </c>
      <c r="G84" s="41"/>
      <c r="H84" s="41"/>
      <c r="I84" s="33" t="s">
        <v>31</v>
      </c>
      <c r="J84" s="37" t="str">
        <f>E21</f>
        <v>David Müller DiS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David Müller DiS.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119</v>
      </c>
      <c r="D87" s="181" t="s">
        <v>57</v>
      </c>
      <c r="E87" s="181" t="s">
        <v>53</v>
      </c>
      <c r="F87" s="181" t="s">
        <v>54</v>
      </c>
      <c r="G87" s="181" t="s">
        <v>120</v>
      </c>
      <c r="H87" s="181" t="s">
        <v>121</v>
      </c>
      <c r="I87" s="181" t="s">
        <v>122</v>
      </c>
      <c r="J87" s="181" t="s">
        <v>103</v>
      </c>
      <c r="K87" s="182" t="s">
        <v>123</v>
      </c>
      <c r="L87" s="183"/>
      <c r="M87" s="93" t="s">
        <v>19</v>
      </c>
      <c r="N87" s="94" t="s">
        <v>42</v>
      </c>
      <c r="O87" s="94" t="s">
        <v>124</v>
      </c>
      <c r="P87" s="94" t="s">
        <v>125</v>
      </c>
      <c r="Q87" s="94" t="s">
        <v>126</v>
      </c>
      <c r="R87" s="94" t="s">
        <v>127</v>
      </c>
      <c r="S87" s="94" t="s">
        <v>128</v>
      </c>
      <c r="T87" s="95" t="s">
        <v>129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130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P89+P93+P103+P140</f>
        <v>0</v>
      </c>
      <c r="Q88" s="97"/>
      <c r="R88" s="186">
        <f>R89+R93+R103+R140</f>
        <v>0.38558750000000003</v>
      </c>
      <c r="S88" s="97"/>
      <c r="T88" s="187">
        <f>T89+T93+T103+T140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104</v>
      </c>
      <c r="BK88" s="188">
        <f>BK89+BK93+BK103+BK140</f>
        <v>0</v>
      </c>
    </row>
    <row r="89" s="12" customFormat="1" ht="25.92" customHeight="1">
      <c r="A89" s="12"/>
      <c r="B89" s="189"/>
      <c r="C89" s="190"/>
      <c r="D89" s="191" t="s">
        <v>71</v>
      </c>
      <c r="E89" s="192" t="s">
        <v>131</v>
      </c>
      <c r="F89" s="192" t="s">
        <v>132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</f>
        <v>0</v>
      </c>
      <c r="Q89" s="197"/>
      <c r="R89" s="198">
        <f>R90</f>
        <v>0.021000000000000001</v>
      </c>
      <c r="S89" s="197"/>
      <c r="T89" s="199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80</v>
      </c>
      <c r="AT89" s="201" t="s">
        <v>71</v>
      </c>
      <c r="AU89" s="201" t="s">
        <v>72</v>
      </c>
      <c r="AY89" s="200" t="s">
        <v>133</v>
      </c>
      <c r="BK89" s="202">
        <f>BK90</f>
        <v>0</v>
      </c>
    </row>
    <row r="90" s="12" customFormat="1" ht="22.8" customHeight="1">
      <c r="A90" s="12"/>
      <c r="B90" s="189"/>
      <c r="C90" s="190"/>
      <c r="D90" s="191" t="s">
        <v>71</v>
      </c>
      <c r="E90" s="203" t="s">
        <v>202</v>
      </c>
      <c r="F90" s="203" t="s">
        <v>515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SUM(P91:P92)</f>
        <v>0</v>
      </c>
      <c r="Q90" s="197"/>
      <c r="R90" s="198">
        <f>SUM(R91:R92)</f>
        <v>0.021000000000000001</v>
      </c>
      <c r="S90" s="197"/>
      <c r="T90" s="199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80</v>
      </c>
      <c r="AY90" s="200" t="s">
        <v>133</v>
      </c>
      <c r="BK90" s="202">
        <f>SUM(BK91:BK92)</f>
        <v>0</v>
      </c>
    </row>
    <row r="91" s="2" customFormat="1" ht="16.5" customHeight="1">
      <c r="A91" s="39"/>
      <c r="B91" s="40"/>
      <c r="C91" s="205" t="s">
        <v>80</v>
      </c>
      <c r="D91" s="205" t="s">
        <v>135</v>
      </c>
      <c r="E91" s="206" t="s">
        <v>847</v>
      </c>
      <c r="F91" s="207" t="s">
        <v>848</v>
      </c>
      <c r="G91" s="208" t="s">
        <v>343</v>
      </c>
      <c r="H91" s="209">
        <v>350</v>
      </c>
      <c r="I91" s="210"/>
      <c r="J91" s="211">
        <f>ROUND(I91*H91,2)</f>
        <v>0</v>
      </c>
      <c r="K91" s="207" t="s">
        <v>146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6.0000000000000002E-05</v>
      </c>
      <c r="R91" s="214">
        <f>Q91*H91</f>
        <v>0.021000000000000001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139</v>
      </c>
      <c r="AT91" s="216" t="s">
        <v>135</v>
      </c>
      <c r="AU91" s="216" t="s">
        <v>82</v>
      </c>
      <c r="AY91" s="18" t="s">
        <v>133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139</v>
      </c>
      <c r="BM91" s="216" t="s">
        <v>849</v>
      </c>
    </row>
    <row r="92" s="2" customFormat="1">
      <c r="A92" s="39"/>
      <c r="B92" s="40"/>
      <c r="C92" s="41"/>
      <c r="D92" s="230" t="s">
        <v>148</v>
      </c>
      <c r="E92" s="41"/>
      <c r="F92" s="231" t="s">
        <v>850</v>
      </c>
      <c r="G92" s="41"/>
      <c r="H92" s="41"/>
      <c r="I92" s="232"/>
      <c r="J92" s="41"/>
      <c r="K92" s="41"/>
      <c r="L92" s="45"/>
      <c r="M92" s="233"/>
      <c r="N92" s="23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148</v>
      </c>
      <c r="AU92" s="18" t="s">
        <v>82</v>
      </c>
    </row>
    <row r="93" s="12" customFormat="1" ht="25.92" customHeight="1">
      <c r="A93" s="12"/>
      <c r="B93" s="189"/>
      <c r="C93" s="190"/>
      <c r="D93" s="191" t="s">
        <v>71</v>
      </c>
      <c r="E93" s="192" t="s">
        <v>851</v>
      </c>
      <c r="F93" s="192" t="s">
        <v>852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</f>
        <v>0</v>
      </c>
      <c r="Q93" s="197"/>
      <c r="R93" s="198">
        <f>R94</f>
        <v>0.099225000000000008</v>
      </c>
      <c r="S93" s="197"/>
      <c r="T93" s="199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82</v>
      </c>
      <c r="AT93" s="201" t="s">
        <v>71</v>
      </c>
      <c r="AU93" s="201" t="s">
        <v>72</v>
      </c>
      <c r="AY93" s="200" t="s">
        <v>133</v>
      </c>
      <c r="BK93" s="202">
        <f>BK94</f>
        <v>0</v>
      </c>
    </row>
    <row r="94" s="12" customFormat="1" ht="22.8" customHeight="1">
      <c r="A94" s="12"/>
      <c r="B94" s="189"/>
      <c r="C94" s="190"/>
      <c r="D94" s="191" t="s">
        <v>71</v>
      </c>
      <c r="E94" s="203" t="s">
        <v>853</v>
      </c>
      <c r="F94" s="203" t="s">
        <v>854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SUM(P95:P102)</f>
        <v>0</v>
      </c>
      <c r="Q94" s="197"/>
      <c r="R94" s="198">
        <f>SUM(R95:R102)</f>
        <v>0.099225000000000008</v>
      </c>
      <c r="S94" s="197"/>
      <c r="T94" s="199">
        <f>SUM(T95:T102)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82</v>
      </c>
      <c r="AT94" s="201" t="s">
        <v>71</v>
      </c>
      <c r="AU94" s="201" t="s">
        <v>80</v>
      </c>
      <c r="AY94" s="200" t="s">
        <v>133</v>
      </c>
      <c r="BK94" s="202">
        <f>SUM(BK95:BK102)</f>
        <v>0</v>
      </c>
    </row>
    <row r="95" s="2" customFormat="1" ht="16.5" customHeight="1">
      <c r="A95" s="39"/>
      <c r="B95" s="40"/>
      <c r="C95" s="205" t="s">
        <v>82</v>
      </c>
      <c r="D95" s="205" t="s">
        <v>135</v>
      </c>
      <c r="E95" s="206" t="s">
        <v>855</v>
      </c>
      <c r="F95" s="207" t="s">
        <v>856</v>
      </c>
      <c r="G95" s="208" t="s">
        <v>343</v>
      </c>
      <c r="H95" s="209">
        <v>300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561</v>
      </c>
      <c r="AT95" s="216" t="s">
        <v>135</v>
      </c>
      <c r="AU95" s="216" t="s">
        <v>82</v>
      </c>
      <c r="AY95" s="18" t="s">
        <v>133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561</v>
      </c>
      <c r="BM95" s="216" t="s">
        <v>857</v>
      </c>
    </row>
    <row r="96" s="2" customFormat="1" ht="16.5" customHeight="1">
      <c r="A96" s="39"/>
      <c r="B96" s="40"/>
      <c r="C96" s="205" t="s">
        <v>157</v>
      </c>
      <c r="D96" s="205" t="s">
        <v>135</v>
      </c>
      <c r="E96" s="206" t="s">
        <v>858</v>
      </c>
      <c r="F96" s="207" t="s">
        <v>859</v>
      </c>
      <c r="G96" s="208" t="s">
        <v>343</v>
      </c>
      <c r="H96" s="209">
        <v>12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561</v>
      </c>
      <c r="AT96" s="216" t="s">
        <v>135</v>
      </c>
      <c r="AU96" s="216" t="s">
        <v>82</v>
      </c>
      <c r="AY96" s="18" t="s">
        <v>133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561</v>
      </c>
      <c r="BM96" s="216" t="s">
        <v>860</v>
      </c>
    </row>
    <row r="97" s="2" customFormat="1" ht="24.15" customHeight="1">
      <c r="A97" s="39"/>
      <c r="B97" s="40"/>
      <c r="C97" s="205" t="s">
        <v>139</v>
      </c>
      <c r="D97" s="205" t="s">
        <v>135</v>
      </c>
      <c r="E97" s="206" t="s">
        <v>861</v>
      </c>
      <c r="F97" s="207" t="s">
        <v>862</v>
      </c>
      <c r="G97" s="208" t="s">
        <v>343</v>
      </c>
      <c r="H97" s="209">
        <v>350</v>
      </c>
      <c r="I97" s="210"/>
      <c r="J97" s="211">
        <f>ROUND(I97*H97,2)</f>
        <v>0</v>
      </c>
      <c r="K97" s="207" t="s">
        <v>146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268</v>
      </c>
      <c r="AT97" s="216" t="s">
        <v>135</v>
      </c>
      <c r="AU97" s="216" t="s">
        <v>82</v>
      </c>
      <c r="AY97" s="18" t="s">
        <v>133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268</v>
      </c>
      <c r="BM97" s="216" t="s">
        <v>863</v>
      </c>
    </row>
    <row r="98" s="2" customFormat="1">
      <c r="A98" s="39"/>
      <c r="B98" s="40"/>
      <c r="C98" s="41"/>
      <c r="D98" s="230" t="s">
        <v>148</v>
      </c>
      <c r="E98" s="41"/>
      <c r="F98" s="231" t="s">
        <v>864</v>
      </c>
      <c r="G98" s="41"/>
      <c r="H98" s="41"/>
      <c r="I98" s="232"/>
      <c r="J98" s="41"/>
      <c r="K98" s="41"/>
      <c r="L98" s="45"/>
      <c r="M98" s="233"/>
      <c r="N98" s="23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148</v>
      </c>
      <c r="AU98" s="18" t="s">
        <v>82</v>
      </c>
    </row>
    <row r="99" s="2" customFormat="1" ht="16.5" customHeight="1">
      <c r="A99" s="39"/>
      <c r="B99" s="40"/>
      <c r="C99" s="268" t="s">
        <v>180</v>
      </c>
      <c r="D99" s="268" t="s">
        <v>252</v>
      </c>
      <c r="E99" s="269" t="s">
        <v>865</v>
      </c>
      <c r="F99" s="270" t="s">
        <v>866</v>
      </c>
      <c r="G99" s="271" t="s">
        <v>343</v>
      </c>
      <c r="H99" s="272">
        <v>367.5</v>
      </c>
      <c r="I99" s="273"/>
      <c r="J99" s="274">
        <f>ROUND(I99*H99,2)</f>
        <v>0</v>
      </c>
      <c r="K99" s="270" t="s">
        <v>19</v>
      </c>
      <c r="L99" s="275"/>
      <c r="M99" s="276" t="s">
        <v>19</v>
      </c>
      <c r="N99" s="277" t="s">
        <v>43</v>
      </c>
      <c r="O99" s="85"/>
      <c r="P99" s="214">
        <f>O99*H99</f>
        <v>0</v>
      </c>
      <c r="Q99" s="214">
        <v>0.00027</v>
      </c>
      <c r="R99" s="214">
        <f>Q99*H99</f>
        <v>0.099225000000000008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376</v>
      </c>
      <c r="AT99" s="216" t="s">
        <v>252</v>
      </c>
      <c r="AU99" s="216" t="s">
        <v>82</v>
      </c>
      <c r="AY99" s="18" t="s">
        <v>133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268</v>
      </c>
      <c r="BM99" s="216" t="s">
        <v>867</v>
      </c>
    </row>
    <row r="100" s="13" customFormat="1">
      <c r="A100" s="13"/>
      <c r="B100" s="218"/>
      <c r="C100" s="219"/>
      <c r="D100" s="220" t="s">
        <v>141</v>
      </c>
      <c r="E100" s="221" t="s">
        <v>19</v>
      </c>
      <c r="F100" s="222" t="s">
        <v>868</v>
      </c>
      <c r="G100" s="219"/>
      <c r="H100" s="223">
        <v>367.5</v>
      </c>
      <c r="I100" s="224"/>
      <c r="J100" s="219"/>
      <c r="K100" s="219"/>
      <c r="L100" s="225"/>
      <c r="M100" s="226"/>
      <c r="N100" s="227"/>
      <c r="O100" s="227"/>
      <c r="P100" s="227"/>
      <c r="Q100" s="227"/>
      <c r="R100" s="227"/>
      <c r="S100" s="227"/>
      <c r="T100" s="22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9" t="s">
        <v>141</v>
      </c>
      <c r="AU100" s="229" t="s">
        <v>82</v>
      </c>
      <c r="AV100" s="13" t="s">
        <v>82</v>
      </c>
      <c r="AW100" s="13" t="s">
        <v>33</v>
      </c>
      <c r="AX100" s="13" t="s">
        <v>80</v>
      </c>
      <c r="AY100" s="229" t="s">
        <v>133</v>
      </c>
    </row>
    <row r="101" s="2" customFormat="1" ht="24.15" customHeight="1">
      <c r="A101" s="39"/>
      <c r="B101" s="40"/>
      <c r="C101" s="205" t="s">
        <v>191</v>
      </c>
      <c r="D101" s="205" t="s">
        <v>135</v>
      </c>
      <c r="E101" s="206" t="s">
        <v>869</v>
      </c>
      <c r="F101" s="207" t="s">
        <v>870</v>
      </c>
      <c r="G101" s="208" t="s">
        <v>343</v>
      </c>
      <c r="H101" s="209">
        <v>300</v>
      </c>
      <c r="I101" s="210"/>
      <c r="J101" s="211">
        <f>ROUND(I101*H101,2)</f>
        <v>0</v>
      </c>
      <c r="K101" s="207" t="s">
        <v>146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561</v>
      </c>
      <c r="AT101" s="216" t="s">
        <v>135</v>
      </c>
      <c r="AU101" s="216" t="s">
        <v>82</v>
      </c>
      <c r="AY101" s="18" t="s">
        <v>133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561</v>
      </c>
      <c r="BM101" s="216" t="s">
        <v>871</v>
      </c>
    </row>
    <row r="102" s="2" customFormat="1">
      <c r="A102" s="39"/>
      <c r="B102" s="40"/>
      <c r="C102" s="41"/>
      <c r="D102" s="230" t="s">
        <v>148</v>
      </c>
      <c r="E102" s="41"/>
      <c r="F102" s="231" t="s">
        <v>872</v>
      </c>
      <c r="G102" s="41"/>
      <c r="H102" s="41"/>
      <c r="I102" s="232"/>
      <c r="J102" s="41"/>
      <c r="K102" s="41"/>
      <c r="L102" s="45"/>
      <c r="M102" s="233"/>
      <c r="N102" s="23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148</v>
      </c>
      <c r="AU102" s="18" t="s">
        <v>82</v>
      </c>
    </row>
    <row r="103" s="12" customFormat="1" ht="25.92" customHeight="1">
      <c r="A103" s="12"/>
      <c r="B103" s="189"/>
      <c r="C103" s="190"/>
      <c r="D103" s="191" t="s">
        <v>71</v>
      </c>
      <c r="E103" s="192" t="s">
        <v>252</v>
      </c>
      <c r="F103" s="192" t="s">
        <v>873</v>
      </c>
      <c r="G103" s="190"/>
      <c r="H103" s="190"/>
      <c r="I103" s="193"/>
      <c r="J103" s="194">
        <f>BK103</f>
        <v>0</v>
      </c>
      <c r="K103" s="190"/>
      <c r="L103" s="195"/>
      <c r="M103" s="196"/>
      <c r="N103" s="197"/>
      <c r="O103" s="197"/>
      <c r="P103" s="198">
        <f>P104</f>
        <v>0</v>
      </c>
      <c r="Q103" s="197"/>
      <c r="R103" s="198">
        <f>R104</f>
        <v>0.2653625</v>
      </c>
      <c r="S103" s="197"/>
      <c r="T103" s="199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157</v>
      </c>
      <c r="AT103" s="201" t="s">
        <v>71</v>
      </c>
      <c r="AU103" s="201" t="s">
        <v>72</v>
      </c>
      <c r="AY103" s="200" t="s">
        <v>133</v>
      </c>
      <c r="BK103" s="202">
        <f>BK104</f>
        <v>0</v>
      </c>
    </row>
    <row r="104" s="12" customFormat="1" ht="22.8" customHeight="1">
      <c r="A104" s="12"/>
      <c r="B104" s="189"/>
      <c r="C104" s="190"/>
      <c r="D104" s="191" t="s">
        <v>71</v>
      </c>
      <c r="E104" s="203" t="s">
        <v>874</v>
      </c>
      <c r="F104" s="203" t="s">
        <v>875</v>
      </c>
      <c r="G104" s="190"/>
      <c r="H104" s="190"/>
      <c r="I104" s="193"/>
      <c r="J104" s="204">
        <f>BK104</f>
        <v>0</v>
      </c>
      <c r="K104" s="190"/>
      <c r="L104" s="195"/>
      <c r="M104" s="196"/>
      <c r="N104" s="197"/>
      <c r="O104" s="197"/>
      <c r="P104" s="198">
        <f>SUM(P105:P139)</f>
        <v>0</v>
      </c>
      <c r="Q104" s="197"/>
      <c r="R104" s="198">
        <f>SUM(R105:R139)</f>
        <v>0.2653625</v>
      </c>
      <c r="S104" s="197"/>
      <c r="T104" s="199">
        <f>SUM(T105:T139)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157</v>
      </c>
      <c r="AT104" s="201" t="s">
        <v>71</v>
      </c>
      <c r="AU104" s="201" t="s">
        <v>80</v>
      </c>
      <c r="AY104" s="200" t="s">
        <v>133</v>
      </c>
      <c r="BK104" s="202">
        <f>SUM(BK105:BK139)</f>
        <v>0</v>
      </c>
    </row>
    <row r="105" s="2" customFormat="1" ht="16.5" customHeight="1">
      <c r="A105" s="39"/>
      <c r="B105" s="40"/>
      <c r="C105" s="205" t="s">
        <v>195</v>
      </c>
      <c r="D105" s="205" t="s">
        <v>135</v>
      </c>
      <c r="E105" s="206" t="s">
        <v>876</v>
      </c>
      <c r="F105" s="207" t="s">
        <v>877</v>
      </c>
      <c r="G105" s="208" t="s">
        <v>373</v>
      </c>
      <c r="H105" s="209">
        <v>8</v>
      </c>
      <c r="I105" s="210"/>
      <c r="J105" s="211">
        <f>ROUND(I105*H105,2)</f>
        <v>0</v>
      </c>
      <c r="K105" s="207" t="s">
        <v>146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268</v>
      </c>
      <c r="AT105" s="216" t="s">
        <v>135</v>
      </c>
      <c r="AU105" s="216" t="s">
        <v>82</v>
      </c>
      <c r="AY105" s="18" t="s">
        <v>133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268</v>
      </c>
      <c r="BM105" s="216" t="s">
        <v>878</v>
      </c>
    </row>
    <row r="106" s="2" customFormat="1">
      <c r="A106" s="39"/>
      <c r="B106" s="40"/>
      <c r="C106" s="41"/>
      <c r="D106" s="230" t="s">
        <v>148</v>
      </c>
      <c r="E106" s="41"/>
      <c r="F106" s="231" t="s">
        <v>879</v>
      </c>
      <c r="G106" s="41"/>
      <c r="H106" s="41"/>
      <c r="I106" s="232"/>
      <c r="J106" s="41"/>
      <c r="K106" s="41"/>
      <c r="L106" s="45"/>
      <c r="M106" s="233"/>
      <c r="N106" s="23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148</v>
      </c>
      <c r="AU106" s="18" t="s">
        <v>82</v>
      </c>
    </row>
    <row r="107" s="13" customFormat="1">
      <c r="A107" s="13"/>
      <c r="B107" s="218"/>
      <c r="C107" s="219"/>
      <c r="D107" s="220" t="s">
        <v>141</v>
      </c>
      <c r="E107" s="221" t="s">
        <v>19</v>
      </c>
      <c r="F107" s="222" t="s">
        <v>880</v>
      </c>
      <c r="G107" s="219"/>
      <c r="H107" s="223">
        <v>8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9" t="s">
        <v>141</v>
      </c>
      <c r="AU107" s="229" t="s">
        <v>82</v>
      </c>
      <c r="AV107" s="13" t="s">
        <v>82</v>
      </c>
      <c r="AW107" s="13" t="s">
        <v>33</v>
      </c>
      <c r="AX107" s="13" t="s">
        <v>80</v>
      </c>
      <c r="AY107" s="229" t="s">
        <v>133</v>
      </c>
    </row>
    <row r="108" s="2" customFormat="1" ht="16.5" customHeight="1">
      <c r="A108" s="39"/>
      <c r="B108" s="40"/>
      <c r="C108" s="205" t="s">
        <v>202</v>
      </c>
      <c r="D108" s="205" t="s">
        <v>135</v>
      </c>
      <c r="E108" s="206" t="s">
        <v>881</v>
      </c>
      <c r="F108" s="207" t="s">
        <v>882</v>
      </c>
      <c r="G108" s="208" t="s">
        <v>373</v>
      </c>
      <c r="H108" s="209">
        <v>8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268</v>
      </c>
      <c r="AT108" s="216" t="s">
        <v>135</v>
      </c>
      <c r="AU108" s="216" t="s">
        <v>82</v>
      </c>
      <c r="AY108" s="18" t="s">
        <v>133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268</v>
      </c>
      <c r="BM108" s="216" t="s">
        <v>883</v>
      </c>
    </row>
    <row r="109" s="13" customFormat="1">
      <c r="A109" s="13"/>
      <c r="B109" s="218"/>
      <c r="C109" s="219"/>
      <c r="D109" s="220" t="s">
        <v>141</v>
      </c>
      <c r="E109" s="221" t="s">
        <v>19</v>
      </c>
      <c r="F109" s="222" t="s">
        <v>880</v>
      </c>
      <c r="G109" s="219"/>
      <c r="H109" s="223">
        <v>8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9" t="s">
        <v>141</v>
      </c>
      <c r="AU109" s="229" t="s">
        <v>82</v>
      </c>
      <c r="AV109" s="13" t="s">
        <v>82</v>
      </c>
      <c r="AW109" s="13" t="s">
        <v>33</v>
      </c>
      <c r="AX109" s="13" t="s">
        <v>80</v>
      </c>
      <c r="AY109" s="229" t="s">
        <v>133</v>
      </c>
    </row>
    <row r="110" s="2" customFormat="1" ht="16.5" customHeight="1">
      <c r="A110" s="39"/>
      <c r="B110" s="40"/>
      <c r="C110" s="205" t="s">
        <v>210</v>
      </c>
      <c r="D110" s="205" t="s">
        <v>135</v>
      </c>
      <c r="E110" s="206" t="s">
        <v>884</v>
      </c>
      <c r="F110" s="207" t="s">
        <v>885</v>
      </c>
      <c r="G110" s="208" t="s">
        <v>373</v>
      </c>
      <c r="H110" s="209">
        <v>4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268</v>
      </c>
      <c r="AT110" s="216" t="s">
        <v>135</v>
      </c>
      <c r="AU110" s="216" t="s">
        <v>82</v>
      </c>
      <c r="AY110" s="18" t="s">
        <v>133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268</v>
      </c>
      <c r="BM110" s="216" t="s">
        <v>886</v>
      </c>
    </row>
    <row r="111" s="13" customFormat="1">
      <c r="A111" s="13"/>
      <c r="B111" s="218"/>
      <c r="C111" s="219"/>
      <c r="D111" s="220" t="s">
        <v>141</v>
      </c>
      <c r="E111" s="221" t="s">
        <v>19</v>
      </c>
      <c r="F111" s="222" t="s">
        <v>139</v>
      </c>
      <c r="G111" s="219"/>
      <c r="H111" s="223">
        <v>4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9" t="s">
        <v>141</v>
      </c>
      <c r="AU111" s="229" t="s">
        <v>82</v>
      </c>
      <c r="AV111" s="13" t="s">
        <v>82</v>
      </c>
      <c r="AW111" s="13" t="s">
        <v>33</v>
      </c>
      <c r="AX111" s="13" t="s">
        <v>80</v>
      </c>
      <c r="AY111" s="229" t="s">
        <v>133</v>
      </c>
    </row>
    <row r="112" s="2" customFormat="1" ht="16.5" customHeight="1">
      <c r="A112" s="39"/>
      <c r="B112" s="40"/>
      <c r="C112" s="205" t="s">
        <v>227</v>
      </c>
      <c r="D112" s="205" t="s">
        <v>135</v>
      </c>
      <c r="E112" s="206" t="s">
        <v>887</v>
      </c>
      <c r="F112" s="207" t="s">
        <v>888</v>
      </c>
      <c r="G112" s="208" t="s">
        <v>373</v>
      </c>
      <c r="H112" s="209">
        <v>4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268</v>
      </c>
      <c r="AT112" s="216" t="s">
        <v>135</v>
      </c>
      <c r="AU112" s="216" t="s">
        <v>82</v>
      </c>
      <c r="AY112" s="18" t="s">
        <v>133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268</v>
      </c>
      <c r="BM112" s="216" t="s">
        <v>889</v>
      </c>
    </row>
    <row r="113" s="13" customFormat="1">
      <c r="A113" s="13"/>
      <c r="B113" s="218"/>
      <c r="C113" s="219"/>
      <c r="D113" s="220" t="s">
        <v>141</v>
      </c>
      <c r="E113" s="221" t="s">
        <v>19</v>
      </c>
      <c r="F113" s="222" t="s">
        <v>139</v>
      </c>
      <c r="G113" s="219"/>
      <c r="H113" s="223">
        <v>4</v>
      </c>
      <c r="I113" s="224"/>
      <c r="J113" s="219"/>
      <c r="K113" s="219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141</v>
      </c>
      <c r="AU113" s="229" t="s">
        <v>82</v>
      </c>
      <c r="AV113" s="13" t="s">
        <v>82</v>
      </c>
      <c r="AW113" s="13" t="s">
        <v>33</v>
      </c>
      <c r="AX113" s="13" t="s">
        <v>80</v>
      </c>
      <c r="AY113" s="229" t="s">
        <v>133</v>
      </c>
    </row>
    <row r="114" s="2" customFormat="1" ht="24.15" customHeight="1">
      <c r="A114" s="39"/>
      <c r="B114" s="40"/>
      <c r="C114" s="205" t="s">
        <v>233</v>
      </c>
      <c r="D114" s="205" t="s">
        <v>135</v>
      </c>
      <c r="E114" s="206" t="s">
        <v>890</v>
      </c>
      <c r="F114" s="207" t="s">
        <v>891</v>
      </c>
      <c r="G114" s="208" t="s">
        <v>373</v>
      </c>
      <c r="H114" s="209">
        <v>1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268</v>
      </c>
      <c r="AT114" s="216" t="s">
        <v>135</v>
      </c>
      <c r="AU114" s="216" t="s">
        <v>82</v>
      </c>
      <c r="AY114" s="18" t="s">
        <v>133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268</v>
      </c>
      <c r="BM114" s="216" t="s">
        <v>892</v>
      </c>
    </row>
    <row r="115" s="13" customFormat="1">
      <c r="A115" s="13"/>
      <c r="B115" s="218"/>
      <c r="C115" s="219"/>
      <c r="D115" s="220" t="s">
        <v>141</v>
      </c>
      <c r="E115" s="221" t="s">
        <v>19</v>
      </c>
      <c r="F115" s="222" t="s">
        <v>80</v>
      </c>
      <c r="G115" s="219"/>
      <c r="H115" s="223">
        <v>1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141</v>
      </c>
      <c r="AU115" s="229" t="s">
        <v>82</v>
      </c>
      <c r="AV115" s="13" t="s">
        <v>82</v>
      </c>
      <c r="AW115" s="13" t="s">
        <v>33</v>
      </c>
      <c r="AX115" s="13" t="s">
        <v>80</v>
      </c>
      <c r="AY115" s="229" t="s">
        <v>133</v>
      </c>
    </row>
    <row r="116" s="2" customFormat="1" ht="16.5" customHeight="1">
      <c r="A116" s="39"/>
      <c r="B116" s="40"/>
      <c r="C116" s="205" t="s">
        <v>239</v>
      </c>
      <c r="D116" s="205" t="s">
        <v>135</v>
      </c>
      <c r="E116" s="206" t="s">
        <v>893</v>
      </c>
      <c r="F116" s="207" t="s">
        <v>894</v>
      </c>
      <c r="G116" s="208" t="s">
        <v>373</v>
      </c>
      <c r="H116" s="209">
        <v>1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268</v>
      </c>
      <c r="AT116" s="216" t="s">
        <v>135</v>
      </c>
      <c r="AU116" s="216" t="s">
        <v>82</v>
      </c>
      <c r="AY116" s="18" t="s">
        <v>133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268</v>
      </c>
      <c r="BM116" s="216" t="s">
        <v>895</v>
      </c>
    </row>
    <row r="117" s="13" customFormat="1">
      <c r="A117" s="13"/>
      <c r="B117" s="218"/>
      <c r="C117" s="219"/>
      <c r="D117" s="220" t="s">
        <v>141</v>
      </c>
      <c r="E117" s="221" t="s">
        <v>19</v>
      </c>
      <c r="F117" s="222" t="s">
        <v>80</v>
      </c>
      <c r="G117" s="219"/>
      <c r="H117" s="223">
        <v>1</v>
      </c>
      <c r="I117" s="224"/>
      <c r="J117" s="219"/>
      <c r="K117" s="219"/>
      <c r="L117" s="225"/>
      <c r="M117" s="226"/>
      <c r="N117" s="227"/>
      <c r="O117" s="227"/>
      <c r="P117" s="227"/>
      <c r="Q117" s="227"/>
      <c r="R117" s="227"/>
      <c r="S117" s="227"/>
      <c r="T117" s="22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9" t="s">
        <v>141</v>
      </c>
      <c r="AU117" s="229" t="s">
        <v>82</v>
      </c>
      <c r="AV117" s="13" t="s">
        <v>82</v>
      </c>
      <c r="AW117" s="13" t="s">
        <v>33</v>
      </c>
      <c r="AX117" s="13" t="s">
        <v>80</v>
      </c>
      <c r="AY117" s="229" t="s">
        <v>133</v>
      </c>
    </row>
    <row r="118" s="2" customFormat="1" ht="37.8" customHeight="1">
      <c r="A118" s="39"/>
      <c r="B118" s="40"/>
      <c r="C118" s="205" t="s">
        <v>246</v>
      </c>
      <c r="D118" s="205" t="s">
        <v>135</v>
      </c>
      <c r="E118" s="206" t="s">
        <v>896</v>
      </c>
      <c r="F118" s="207" t="s">
        <v>897</v>
      </c>
      <c r="G118" s="208" t="s">
        <v>343</v>
      </c>
      <c r="H118" s="209">
        <v>220</v>
      </c>
      <c r="I118" s="210"/>
      <c r="J118" s="211">
        <f>ROUND(I118*H118,2)</f>
        <v>0</v>
      </c>
      <c r="K118" s="207" t="s">
        <v>146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561</v>
      </c>
      <c r="AT118" s="216" t="s">
        <v>135</v>
      </c>
      <c r="AU118" s="216" t="s">
        <v>82</v>
      </c>
      <c r="AY118" s="18" t="s">
        <v>133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561</v>
      </c>
      <c r="BM118" s="216" t="s">
        <v>898</v>
      </c>
    </row>
    <row r="119" s="2" customFormat="1">
      <c r="A119" s="39"/>
      <c r="B119" s="40"/>
      <c r="C119" s="41"/>
      <c r="D119" s="230" t="s">
        <v>148</v>
      </c>
      <c r="E119" s="41"/>
      <c r="F119" s="231" t="s">
        <v>899</v>
      </c>
      <c r="G119" s="41"/>
      <c r="H119" s="41"/>
      <c r="I119" s="232"/>
      <c r="J119" s="41"/>
      <c r="K119" s="41"/>
      <c r="L119" s="45"/>
      <c r="M119" s="233"/>
      <c r="N119" s="234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148</v>
      </c>
      <c r="AU119" s="18" t="s">
        <v>82</v>
      </c>
    </row>
    <row r="120" s="2" customFormat="1" ht="16.5" customHeight="1">
      <c r="A120" s="39"/>
      <c r="B120" s="40"/>
      <c r="C120" s="268" t="s">
        <v>251</v>
      </c>
      <c r="D120" s="268" t="s">
        <v>252</v>
      </c>
      <c r="E120" s="269" t="s">
        <v>900</v>
      </c>
      <c r="F120" s="270" t="s">
        <v>901</v>
      </c>
      <c r="G120" s="271" t="s">
        <v>343</v>
      </c>
      <c r="H120" s="272">
        <v>253</v>
      </c>
      <c r="I120" s="273"/>
      <c r="J120" s="274">
        <f>ROUND(I120*H120,2)</f>
        <v>0</v>
      </c>
      <c r="K120" s="270" t="s">
        <v>146</v>
      </c>
      <c r="L120" s="275"/>
      <c r="M120" s="276" t="s">
        <v>19</v>
      </c>
      <c r="N120" s="277" t="s">
        <v>43</v>
      </c>
      <c r="O120" s="85"/>
      <c r="P120" s="214">
        <f>O120*H120</f>
        <v>0</v>
      </c>
      <c r="Q120" s="214">
        <v>0.00020000000000000001</v>
      </c>
      <c r="R120" s="214">
        <f>Q120*H120</f>
        <v>0.050599999999999999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902</v>
      </c>
      <c r="AT120" s="216" t="s">
        <v>252</v>
      </c>
      <c r="AU120" s="216" t="s">
        <v>82</v>
      </c>
      <c r="AY120" s="18" t="s">
        <v>133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902</v>
      </c>
      <c r="BM120" s="216" t="s">
        <v>903</v>
      </c>
    </row>
    <row r="121" s="2" customFormat="1">
      <c r="A121" s="39"/>
      <c r="B121" s="40"/>
      <c r="C121" s="41"/>
      <c r="D121" s="220" t="s">
        <v>207</v>
      </c>
      <c r="E121" s="41"/>
      <c r="F121" s="256" t="s">
        <v>904</v>
      </c>
      <c r="G121" s="41"/>
      <c r="H121" s="41"/>
      <c r="I121" s="232"/>
      <c r="J121" s="41"/>
      <c r="K121" s="41"/>
      <c r="L121" s="45"/>
      <c r="M121" s="233"/>
      <c r="N121" s="234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207</v>
      </c>
      <c r="AU121" s="18" t="s">
        <v>82</v>
      </c>
    </row>
    <row r="122" s="13" customFormat="1">
      <c r="A122" s="13"/>
      <c r="B122" s="218"/>
      <c r="C122" s="219"/>
      <c r="D122" s="220" t="s">
        <v>141</v>
      </c>
      <c r="E122" s="221" t="s">
        <v>19</v>
      </c>
      <c r="F122" s="222" t="s">
        <v>905</v>
      </c>
      <c r="G122" s="219"/>
      <c r="H122" s="223">
        <v>253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9" t="s">
        <v>141</v>
      </c>
      <c r="AU122" s="229" t="s">
        <v>82</v>
      </c>
      <c r="AV122" s="13" t="s">
        <v>82</v>
      </c>
      <c r="AW122" s="13" t="s">
        <v>33</v>
      </c>
      <c r="AX122" s="13" t="s">
        <v>80</v>
      </c>
      <c r="AY122" s="229" t="s">
        <v>133</v>
      </c>
    </row>
    <row r="123" s="2" customFormat="1" ht="16.5" customHeight="1">
      <c r="A123" s="39"/>
      <c r="B123" s="40"/>
      <c r="C123" s="205" t="s">
        <v>8</v>
      </c>
      <c r="D123" s="205" t="s">
        <v>135</v>
      </c>
      <c r="E123" s="206" t="s">
        <v>906</v>
      </c>
      <c r="F123" s="207" t="s">
        <v>907</v>
      </c>
      <c r="G123" s="208" t="s">
        <v>908</v>
      </c>
      <c r="H123" s="209">
        <v>50</v>
      </c>
      <c r="I123" s="210"/>
      <c r="J123" s="211">
        <f>ROUND(I123*H123,2)</f>
        <v>0</v>
      </c>
      <c r="K123" s="207" t="s">
        <v>146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561</v>
      </c>
      <c r="AT123" s="216" t="s">
        <v>135</v>
      </c>
      <c r="AU123" s="216" t="s">
        <v>82</v>
      </c>
      <c r="AY123" s="18" t="s">
        <v>133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561</v>
      </c>
      <c r="BM123" s="216" t="s">
        <v>909</v>
      </c>
    </row>
    <row r="124" s="2" customFormat="1">
      <c r="A124" s="39"/>
      <c r="B124" s="40"/>
      <c r="C124" s="41"/>
      <c r="D124" s="230" t="s">
        <v>148</v>
      </c>
      <c r="E124" s="41"/>
      <c r="F124" s="231" t="s">
        <v>910</v>
      </c>
      <c r="G124" s="41"/>
      <c r="H124" s="41"/>
      <c r="I124" s="232"/>
      <c r="J124" s="41"/>
      <c r="K124" s="41"/>
      <c r="L124" s="45"/>
      <c r="M124" s="233"/>
      <c r="N124" s="234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148</v>
      </c>
      <c r="AU124" s="18" t="s">
        <v>82</v>
      </c>
    </row>
    <row r="125" s="13" customFormat="1">
      <c r="A125" s="13"/>
      <c r="B125" s="218"/>
      <c r="C125" s="219"/>
      <c r="D125" s="220" t="s">
        <v>141</v>
      </c>
      <c r="E125" s="221" t="s">
        <v>19</v>
      </c>
      <c r="F125" s="222" t="s">
        <v>489</v>
      </c>
      <c r="G125" s="219"/>
      <c r="H125" s="223">
        <v>50</v>
      </c>
      <c r="I125" s="224"/>
      <c r="J125" s="219"/>
      <c r="K125" s="219"/>
      <c r="L125" s="225"/>
      <c r="M125" s="226"/>
      <c r="N125" s="227"/>
      <c r="O125" s="227"/>
      <c r="P125" s="227"/>
      <c r="Q125" s="227"/>
      <c r="R125" s="227"/>
      <c r="S125" s="227"/>
      <c r="T125" s="22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9" t="s">
        <v>141</v>
      </c>
      <c r="AU125" s="229" t="s">
        <v>82</v>
      </c>
      <c r="AV125" s="13" t="s">
        <v>82</v>
      </c>
      <c r="AW125" s="13" t="s">
        <v>33</v>
      </c>
      <c r="AX125" s="13" t="s">
        <v>80</v>
      </c>
      <c r="AY125" s="229" t="s">
        <v>133</v>
      </c>
    </row>
    <row r="126" s="2" customFormat="1" ht="37.8" customHeight="1">
      <c r="A126" s="39"/>
      <c r="B126" s="40"/>
      <c r="C126" s="205" t="s">
        <v>268</v>
      </c>
      <c r="D126" s="205" t="s">
        <v>135</v>
      </c>
      <c r="E126" s="206" t="s">
        <v>911</v>
      </c>
      <c r="F126" s="207" t="s">
        <v>912</v>
      </c>
      <c r="G126" s="208" t="s">
        <v>343</v>
      </c>
      <c r="H126" s="209">
        <v>5</v>
      </c>
      <c r="I126" s="210"/>
      <c r="J126" s="211">
        <f>ROUND(I126*H126,2)</f>
        <v>0</v>
      </c>
      <c r="K126" s="207" t="s">
        <v>146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561</v>
      </c>
      <c r="AT126" s="216" t="s">
        <v>135</v>
      </c>
      <c r="AU126" s="216" t="s">
        <v>82</v>
      </c>
      <c r="AY126" s="18" t="s">
        <v>133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561</v>
      </c>
      <c r="BM126" s="216" t="s">
        <v>913</v>
      </c>
    </row>
    <row r="127" s="2" customFormat="1">
      <c r="A127" s="39"/>
      <c r="B127" s="40"/>
      <c r="C127" s="41"/>
      <c r="D127" s="230" t="s">
        <v>148</v>
      </c>
      <c r="E127" s="41"/>
      <c r="F127" s="231" t="s">
        <v>914</v>
      </c>
      <c r="G127" s="41"/>
      <c r="H127" s="41"/>
      <c r="I127" s="232"/>
      <c r="J127" s="41"/>
      <c r="K127" s="41"/>
      <c r="L127" s="45"/>
      <c r="M127" s="233"/>
      <c r="N127" s="234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148</v>
      </c>
      <c r="AU127" s="18" t="s">
        <v>82</v>
      </c>
    </row>
    <row r="128" s="13" customFormat="1">
      <c r="A128" s="13"/>
      <c r="B128" s="218"/>
      <c r="C128" s="219"/>
      <c r="D128" s="220" t="s">
        <v>141</v>
      </c>
      <c r="E128" s="221" t="s">
        <v>19</v>
      </c>
      <c r="F128" s="222" t="s">
        <v>180</v>
      </c>
      <c r="G128" s="219"/>
      <c r="H128" s="223">
        <v>5</v>
      </c>
      <c r="I128" s="224"/>
      <c r="J128" s="219"/>
      <c r="K128" s="219"/>
      <c r="L128" s="225"/>
      <c r="M128" s="226"/>
      <c r="N128" s="227"/>
      <c r="O128" s="227"/>
      <c r="P128" s="227"/>
      <c r="Q128" s="227"/>
      <c r="R128" s="227"/>
      <c r="S128" s="227"/>
      <c r="T128" s="22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9" t="s">
        <v>141</v>
      </c>
      <c r="AU128" s="229" t="s">
        <v>82</v>
      </c>
      <c r="AV128" s="13" t="s">
        <v>82</v>
      </c>
      <c r="AW128" s="13" t="s">
        <v>33</v>
      </c>
      <c r="AX128" s="13" t="s">
        <v>80</v>
      </c>
      <c r="AY128" s="229" t="s">
        <v>133</v>
      </c>
    </row>
    <row r="129" s="14" customFormat="1">
      <c r="A129" s="14"/>
      <c r="B129" s="235"/>
      <c r="C129" s="236"/>
      <c r="D129" s="220" t="s">
        <v>141</v>
      </c>
      <c r="E129" s="237" t="s">
        <v>19</v>
      </c>
      <c r="F129" s="238" t="s">
        <v>915</v>
      </c>
      <c r="G129" s="236"/>
      <c r="H129" s="237" t="s">
        <v>19</v>
      </c>
      <c r="I129" s="239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141</v>
      </c>
      <c r="AU129" s="244" t="s">
        <v>82</v>
      </c>
      <c r="AV129" s="14" t="s">
        <v>80</v>
      </c>
      <c r="AW129" s="14" t="s">
        <v>33</v>
      </c>
      <c r="AX129" s="14" t="s">
        <v>72</v>
      </c>
      <c r="AY129" s="244" t="s">
        <v>133</v>
      </c>
    </row>
    <row r="130" s="2" customFormat="1" ht="16.5" customHeight="1">
      <c r="A130" s="39"/>
      <c r="B130" s="40"/>
      <c r="C130" s="268" t="s">
        <v>274</v>
      </c>
      <c r="D130" s="268" t="s">
        <v>252</v>
      </c>
      <c r="E130" s="269" t="s">
        <v>916</v>
      </c>
      <c r="F130" s="270" t="s">
        <v>917</v>
      </c>
      <c r="G130" s="271" t="s">
        <v>343</v>
      </c>
      <c r="H130" s="272">
        <v>5.75</v>
      </c>
      <c r="I130" s="273"/>
      <c r="J130" s="274">
        <f>ROUND(I130*H130,2)</f>
        <v>0</v>
      </c>
      <c r="K130" s="270" t="s">
        <v>146</v>
      </c>
      <c r="L130" s="275"/>
      <c r="M130" s="276" t="s">
        <v>19</v>
      </c>
      <c r="N130" s="277" t="s">
        <v>43</v>
      </c>
      <c r="O130" s="85"/>
      <c r="P130" s="214">
        <f>O130*H130</f>
        <v>0</v>
      </c>
      <c r="Q130" s="214">
        <v>0.00075000000000000002</v>
      </c>
      <c r="R130" s="214">
        <f>Q130*H130</f>
        <v>0.0043125000000000004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902</v>
      </c>
      <c r="AT130" s="216" t="s">
        <v>252</v>
      </c>
      <c r="AU130" s="216" t="s">
        <v>82</v>
      </c>
      <c r="AY130" s="18" t="s">
        <v>133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902</v>
      </c>
      <c r="BM130" s="216" t="s">
        <v>918</v>
      </c>
    </row>
    <row r="131" s="2" customFormat="1">
      <c r="A131" s="39"/>
      <c r="B131" s="40"/>
      <c r="C131" s="41"/>
      <c r="D131" s="220" t="s">
        <v>207</v>
      </c>
      <c r="E131" s="41"/>
      <c r="F131" s="256" t="s">
        <v>919</v>
      </c>
      <c r="G131" s="41"/>
      <c r="H131" s="41"/>
      <c r="I131" s="232"/>
      <c r="J131" s="41"/>
      <c r="K131" s="41"/>
      <c r="L131" s="45"/>
      <c r="M131" s="233"/>
      <c r="N131" s="234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207</v>
      </c>
      <c r="AU131" s="18" t="s">
        <v>82</v>
      </c>
    </row>
    <row r="132" s="13" customFormat="1">
      <c r="A132" s="13"/>
      <c r="B132" s="218"/>
      <c r="C132" s="219"/>
      <c r="D132" s="220" t="s">
        <v>141</v>
      </c>
      <c r="E132" s="221" t="s">
        <v>19</v>
      </c>
      <c r="F132" s="222" t="s">
        <v>920</v>
      </c>
      <c r="G132" s="219"/>
      <c r="H132" s="223">
        <v>5.75</v>
      </c>
      <c r="I132" s="224"/>
      <c r="J132" s="219"/>
      <c r="K132" s="219"/>
      <c r="L132" s="225"/>
      <c r="M132" s="226"/>
      <c r="N132" s="227"/>
      <c r="O132" s="227"/>
      <c r="P132" s="227"/>
      <c r="Q132" s="227"/>
      <c r="R132" s="227"/>
      <c r="S132" s="227"/>
      <c r="T132" s="22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9" t="s">
        <v>141</v>
      </c>
      <c r="AU132" s="229" t="s">
        <v>82</v>
      </c>
      <c r="AV132" s="13" t="s">
        <v>82</v>
      </c>
      <c r="AW132" s="13" t="s">
        <v>33</v>
      </c>
      <c r="AX132" s="13" t="s">
        <v>80</v>
      </c>
      <c r="AY132" s="229" t="s">
        <v>133</v>
      </c>
    </row>
    <row r="133" s="2" customFormat="1" ht="33" customHeight="1">
      <c r="A133" s="39"/>
      <c r="B133" s="40"/>
      <c r="C133" s="205" t="s">
        <v>280</v>
      </c>
      <c r="D133" s="205" t="s">
        <v>135</v>
      </c>
      <c r="E133" s="206" t="s">
        <v>921</v>
      </c>
      <c r="F133" s="207" t="s">
        <v>922</v>
      </c>
      <c r="G133" s="208" t="s">
        <v>343</v>
      </c>
      <c r="H133" s="209">
        <v>300</v>
      </c>
      <c r="I133" s="210"/>
      <c r="J133" s="211">
        <f>ROUND(I133*H133,2)</f>
        <v>0</v>
      </c>
      <c r="K133" s="207" t="s">
        <v>146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561</v>
      </c>
      <c r="AT133" s="216" t="s">
        <v>135</v>
      </c>
      <c r="AU133" s="216" t="s">
        <v>82</v>
      </c>
      <c r="AY133" s="18" t="s">
        <v>133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561</v>
      </c>
      <c r="BM133" s="216" t="s">
        <v>923</v>
      </c>
    </row>
    <row r="134" s="2" customFormat="1">
      <c r="A134" s="39"/>
      <c r="B134" s="40"/>
      <c r="C134" s="41"/>
      <c r="D134" s="230" t="s">
        <v>148</v>
      </c>
      <c r="E134" s="41"/>
      <c r="F134" s="231" t="s">
        <v>924</v>
      </c>
      <c r="G134" s="41"/>
      <c r="H134" s="41"/>
      <c r="I134" s="232"/>
      <c r="J134" s="41"/>
      <c r="K134" s="41"/>
      <c r="L134" s="45"/>
      <c r="M134" s="233"/>
      <c r="N134" s="234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148</v>
      </c>
      <c r="AU134" s="18" t="s">
        <v>82</v>
      </c>
    </row>
    <row r="135" s="13" customFormat="1">
      <c r="A135" s="13"/>
      <c r="B135" s="218"/>
      <c r="C135" s="219"/>
      <c r="D135" s="220" t="s">
        <v>141</v>
      </c>
      <c r="E135" s="221" t="s">
        <v>19</v>
      </c>
      <c r="F135" s="222" t="s">
        <v>925</v>
      </c>
      <c r="G135" s="219"/>
      <c r="H135" s="223">
        <v>300</v>
      </c>
      <c r="I135" s="224"/>
      <c r="J135" s="219"/>
      <c r="K135" s="219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141</v>
      </c>
      <c r="AU135" s="229" t="s">
        <v>82</v>
      </c>
      <c r="AV135" s="13" t="s">
        <v>82</v>
      </c>
      <c r="AW135" s="13" t="s">
        <v>33</v>
      </c>
      <c r="AX135" s="13" t="s">
        <v>80</v>
      </c>
      <c r="AY135" s="229" t="s">
        <v>133</v>
      </c>
    </row>
    <row r="136" s="14" customFormat="1">
      <c r="A136" s="14"/>
      <c r="B136" s="235"/>
      <c r="C136" s="236"/>
      <c r="D136" s="220" t="s">
        <v>141</v>
      </c>
      <c r="E136" s="237" t="s">
        <v>19</v>
      </c>
      <c r="F136" s="238" t="s">
        <v>926</v>
      </c>
      <c r="G136" s="236"/>
      <c r="H136" s="237" t="s">
        <v>19</v>
      </c>
      <c r="I136" s="239"/>
      <c r="J136" s="236"/>
      <c r="K136" s="236"/>
      <c r="L136" s="240"/>
      <c r="M136" s="241"/>
      <c r="N136" s="242"/>
      <c r="O136" s="242"/>
      <c r="P136" s="242"/>
      <c r="Q136" s="242"/>
      <c r="R136" s="242"/>
      <c r="S136" s="242"/>
      <c r="T136" s="24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4" t="s">
        <v>141</v>
      </c>
      <c r="AU136" s="244" t="s">
        <v>82</v>
      </c>
      <c r="AV136" s="14" t="s">
        <v>80</v>
      </c>
      <c r="AW136" s="14" t="s">
        <v>33</v>
      </c>
      <c r="AX136" s="14" t="s">
        <v>72</v>
      </c>
      <c r="AY136" s="244" t="s">
        <v>133</v>
      </c>
    </row>
    <row r="137" s="2" customFormat="1" ht="16.5" customHeight="1">
      <c r="A137" s="39"/>
      <c r="B137" s="40"/>
      <c r="C137" s="268" t="s">
        <v>285</v>
      </c>
      <c r="D137" s="268" t="s">
        <v>252</v>
      </c>
      <c r="E137" s="269" t="s">
        <v>927</v>
      </c>
      <c r="F137" s="270" t="s">
        <v>928</v>
      </c>
      <c r="G137" s="271" t="s">
        <v>343</v>
      </c>
      <c r="H137" s="272">
        <v>345</v>
      </c>
      <c r="I137" s="273"/>
      <c r="J137" s="274">
        <f>ROUND(I137*H137,2)</f>
        <v>0</v>
      </c>
      <c r="K137" s="270" t="s">
        <v>146</v>
      </c>
      <c r="L137" s="275"/>
      <c r="M137" s="276" t="s">
        <v>19</v>
      </c>
      <c r="N137" s="277" t="s">
        <v>43</v>
      </c>
      <c r="O137" s="85"/>
      <c r="P137" s="214">
        <f>O137*H137</f>
        <v>0</v>
      </c>
      <c r="Q137" s="214">
        <v>0.00060999999999999997</v>
      </c>
      <c r="R137" s="214">
        <f>Q137*H137</f>
        <v>0.21045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902</v>
      </c>
      <c r="AT137" s="216" t="s">
        <v>252</v>
      </c>
      <c r="AU137" s="216" t="s">
        <v>82</v>
      </c>
      <c r="AY137" s="18" t="s">
        <v>133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902</v>
      </c>
      <c r="BM137" s="216" t="s">
        <v>929</v>
      </c>
    </row>
    <row r="138" s="2" customFormat="1">
      <c r="A138" s="39"/>
      <c r="B138" s="40"/>
      <c r="C138" s="41"/>
      <c r="D138" s="220" t="s">
        <v>207</v>
      </c>
      <c r="E138" s="41"/>
      <c r="F138" s="256" t="s">
        <v>930</v>
      </c>
      <c r="G138" s="41"/>
      <c r="H138" s="41"/>
      <c r="I138" s="232"/>
      <c r="J138" s="41"/>
      <c r="K138" s="41"/>
      <c r="L138" s="45"/>
      <c r="M138" s="233"/>
      <c r="N138" s="234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207</v>
      </c>
      <c r="AU138" s="18" t="s">
        <v>82</v>
      </c>
    </row>
    <row r="139" s="13" customFormat="1">
      <c r="A139" s="13"/>
      <c r="B139" s="218"/>
      <c r="C139" s="219"/>
      <c r="D139" s="220" t="s">
        <v>141</v>
      </c>
      <c r="E139" s="221" t="s">
        <v>19</v>
      </c>
      <c r="F139" s="222" t="s">
        <v>931</v>
      </c>
      <c r="G139" s="219"/>
      <c r="H139" s="223">
        <v>345</v>
      </c>
      <c r="I139" s="224"/>
      <c r="J139" s="219"/>
      <c r="K139" s="219"/>
      <c r="L139" s="225"/>
      <c r="M139" s="226"/>
      <c r="N139" s="227"/>
      <c r="O139" s="227"/>
      <c r="P139" s="227"/>
      <c r="Q139" s="227"/>
      <c r="R139" s="227"/>
      <c r="S139" s="227"/>
      <c r="T139" s="22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9" t="s">
        <v>141</v>
      </c>
      <c r="AU139" s="229" t="s">
        <v>82</v>
      </c>
      <c r="AV139" s="13" t="s">
        <v>82</v>
      </c>
      <c r="AW139" s="13" t="s">
        <v>33</v>
      </c>
      <c r="AX139" s="13" t="s">
        <v>80</v>
      </c>
      <c r="AY139" s="229" t="s">
        <v>133</v>
      </c>
    </row>
    <row r="140" s="12" customFormat="1" ht="25.92" customHeight="1">
      <c r="A140" s="12"/>
      <c r="B140" s="189"/>
      <c r="C140" s="190"/>
      <c r="D140" s="191" t="s">
        <v>71</v>
      </c>
      <c r="E140" s="192" t="s">
        <v>643</v>
      </c>
      <c r="F140" s="192" t="s">
        <v>644</v>
      </c>
      <c r="G140" s="190"/>
      <c r="H140" s="190"/>
      <c r="I140" s="193"/>
      <c r="J140" s="194">
        <f>BK140</f>
        <v>0</v>
      </c>
      <c r="K140" s="190"/>
      <c r="L140" s="195"/>
      <c r="M140" s="196"/>
      <c r="N140" s="197"/>
      <c r="O140" s="197"/>
      <c r="P140" s="198">
        <f>P141+P151</f>
        <v>0</v>
      </c>
      <c r="Q140" s="197"/>
      <c r="R140" s="198">
        <f>R141+R151</f>
        <v>0</v>
      </c>
      <c r="S140" s="197"/>
      <c r="T140" s="199">
        <f>T141+T151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180</v>
      </c>
      <c r="AT140" s="201" t="s">
        <v>71</v>
      </c>
      <c r="AU140" s="201" t="s">
        <v>72</v>
      </c>
      <c r="AY140" s="200" t="s">
        <v>133</v>
      </c>
      <c r="BK140" s="202">
        <f>BK141+BK151</f>
        <v>0</v>
      </c>
    </row>
    <row r="141" s="12" customFormat="1" ht="22.8" customHeight="1">
      <c r="A141" s="12"/>
      <c r="B141" s="189"/>
      <c r="C141" s="190"/>
      <c r="D141" s="191" t="s">
        <v>71</v>
      </c>
      <c r="E141" s="203" t="s">
        <v>645</v>
      </c>
      <c r="F141" s="203" t="s">
        <v>646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SUM(P142:P150)</f>
        <v>0</v>
      </c>
      <c r="Q141" s="197"/>
      <c r="R141" s="198">
        <f>SUM(R142:R150)</f>
        <v>0</v>
      </c>
      <c r="S141" s="197"/>
      <c r="T141" s="199">
        <f>SUM(T142:T150)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180</v>
      </c>
      <c r="AT141" s="201" t="s">
        <v>71</v>
      </c>
      <c r="AU141" s="201" t="s">
        <v>80</v>
      </c>
      <c r="AY141" s="200" t="s">
        <v>133</v>
      </c>
      <c r="BK141" s="202">
        <f>SUM(BK142:BK150)</f>
        <v>0</v>
      </c>
    </row>
    <row r="142" s="2" customFormat="1" ht="16.5" customHeight="1">
      <c r="A142" s="39"/>
      <c r="B142" s="40"/>
      <c r="C142" s="205" t="s">
        <v>290</v>
      </c>
      <c r="D142" s="205" t="s">
        <v>135</v>
      </c>
      <c r="E142" s="206" t="s">
        <v>932</v>
      </c>
      <c r="F142" s="207" t="s">
        <v>649</v>
      </c>
      <c r="G142" s="208" t="s">
        <v>417</v>
      </c>
      <c r="H142" s="209">
        <v>1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650</v>
      </c>
      <c r="AT142" s="216" t="s">
        <v>135</v>
      </c>
      <c r="AU142" s="216" t="s">
        <v>82</v>
      </c>
      <c r="AY142" s="18" t="s">
        <v>133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650</v>
      </c>
      <c r="BM142" s="216" t="s">
        <v>933</v>
      </c>
    </row>
    <row r="143" s="14" customFormat="1">
      <c r="A143" s="14"/>
      <c r="B143" s="235"/>
      <c r="C143" s="236"/>
      <c r="D143" s="220" t="s">
        <v>141</v>
      </c>
      <c r="E143" s="237" t="s">
        <v>19</v>
      </c>
      <c r="F143" s="238" t="s">
        <v>934</v>
      </c>
      <c r="G143" s="236"/>
      <c r="H143" s="237" t="s">
        <v>19</v>
      </c>
      <c r="I143" s="239"/>
      <c r="J143" s="236"/>
      <c r="K143" s="236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141</v>
      </c>
      <c r="AU143" s="244" t="s">
        <v>82</v>
      </c>
      <c r="AV143" s="14" t="s">
        <v>80</v>
      </c>
      <c r="AW143" s="14" t="s">
        <v>33</v>
      </c>
      <c r="AX143" s="14" t="s">
        <v>72</v>
      </c>
      <c r="AY143" s="244" t="s">
        <v>133</v>
      </c>
    </row>
    <row r="144" s="13" customFormat="1">
      <c r="A144" s="13"/>
      <c r="B144" s="218"/>
      <c r="C144" s="219"/>
      <c r="D144" s="220" t="s">
        <v>141</v>
      </c>
      <c r="E144" s="221" t="s">
        <v>19</v>
      </c>
      <c r="F144" s="222" t="s">
        <v>80</v>
      </c>
      <c r="G144" s="219"/>
      <c r="H144" s="223">
        <v>1</v>
      </c>
      <c r="I144" s="224"/>
      <c r="J144" s="219"/>
      <c r="K144" s="219"/>
      <c r="L144" s="225"/>
      <c r="M144" s="226"/>
      <c r="N144" s="227"/>
      <c r="O144" s="227"/>
      <c r="P144" s="227"/>
      <c r="Q144" s="227"/>
      <c r="R144" s="227"/>
      <c r="S144" s="227"/>
      <c r="T144" s="22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9" t="s">
        <v>141</v>
      </c>
      <c r="AU144" s="229" t="s">
        <v>82</v>
      </c>
      <c r="AV144" s="13" t="s">
        <v>82</v>
      </c>
      <c r="AW144" s="13" t="s">
        <v>33</v>
      </c>
      <c r="AX144" s="13" t="s">
        <v>80</v>
      </c>
      <c r="AY144" s="229" t="s">
        <v>133</v>
      </c>
    </row>
    <row r="145" s="2" customFormat="1" ht="16.5" customHeight="1">
      <c r="A145" s="39"/>
      <c r="B145" s="40"/>
      <c r="C145" s="205" t="s">
        <v>7</v>
      </c>
      <c r="D145" s="205" t="s">
        <v>135</v>
      </c>
      <c r="E145" s="206" t="s">
        <v>935</v>
      </c>
      <c r="F145" s="207" t="s">
        <v>655</v>
      </c>
      <c r="G145" s="208" t="s">
        <v>417</v>
      </c>
      <c r="H145" s="209">
        <v>1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650</v>
      </c>
      <c r="AT145" s="216" t="s">
        <v>135</v>
      </c>
      <c r="AU145" s="216" t="s">
        <v>82</v>
      </c>
      <c r="AY145" s="18" t="s">
        <v>133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650</v>
      </c>
      <c r="BM145" s="216" t="s">
        <v>936</v>
      </c>
    </row>
    <row r="146" s="14" customFormat="1">
      <c r="A146" s="14"/>
      <c r="B146" s="235"/>
      <c r="C146" s="236"/>
      <c r="D146" s="220" t="s">
        <v>141</v>
      </c>
      <c r="E146" s="237" t="s">
        <v>19</v>
      </c>
      <c r="F146" s="238" t="s">
        <v>937</v>
      </c>
      <c r="G146" s="236"/>
      <c r="H146" s="237" t="s">
        <v>19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141</v>
      </c>
      <c r="AU146" s="244" t="s">
        <v>82</v>
      </c>
      <c r="AV146" s="14" t="s">
        <v>80</v>
      </c>
      <c r="AW146" s="14" t="s">
        <v>33</v>
      </c>
      <c r="AX146" s="14" t="s">
        <v>72</v>
      </c>
      <c r="AY146" s="244" t="s">
        <v>133</v>
      </c>
    </row>
    <row r="147" s="13" customFormat="1">
      <c r="A147" s="13"/>
      <c r="B147" s="218"/>
      <c r="C147" s="219"/>
      <c r="D147" s="220" t="s">
        <v>141</v>
      </c>
      <c r="E147" s="221" t="s">
        <v>19</v>
      </c>
      <c r="F147" s="222" t="s">
        <v>80</v>
      </c>
      <c r="G147" s="219"/>
      <c r="H147" s="223">
        <v>1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141</v>
      </c>
      <c r="AU147" s="229" t="s">
        <v>82</v>
      </c>
      <c r="AV147" s="13" t="s">
        <v>82</v>
      </c>
      <c r="AW147" s="13" t="s">
        <v>33</v>
      </c>
      <c r="AX147" s="13" t="s">
        <v>80</v>
      </c>
      <c r="AY147" s="229" t="s">
        <v>133</v>
      </c>
    </row>
    <row r="148" s="2" customFormat="1" ht="16.5" customHeight="1">
      <c r="A148" s="39"/>
      <c r="B148" s="40"/>
      <c r="C148" s="205" t="s">
        <v>301</v>
      </c>
      <c r="D148" s="205" t="s">
        <v>135</v>
      </c>
      <c r="E148" s="206" t="s">
        <v>938</v>
      </c>
      <c r="F148" s="207" t="s">
        <v>836</v>
      </c>
      <c r="G148" s="208" t="s">
        <v>417</v>
      </c>
      <c r="H148" s="209">
        <v>1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650</v>
      </c>
      <c r="AT148" s="216" t="s">
        <v>135</v>
      </c>
      <c r="AU148" s="216" t="s">
        <v>82</v>
      </c>
      <c r="AY148" s="18" t="s">
        <v>133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650</v>
      </c>
      <c r="BM148" s="216" t="s">
        <v>939</v>
      </c>
    </row>
    <row r="149" s="14" customFormat="1">
      <c r="A149" s="14"/>
      <c r="B149" s="235"/>
      <c r="C149" s="236"/>
      <c r="D149" s="220" t="s">
        <v>141</v>
      </c>
      <c r="E149" s="237" t="s">
        <v>19</v>
      </c>
      <c r="F149" s="238" t="s">
        <v>940</v>
      </c>
      <c r="G149" s="236"/>
      <c r="H149" s="237" t="s">
        <v>19</v>
      </c>
      <c r="I149" s="239"/>
      <c r="J149" s="236"/>
      <c r="K149" s="236"/>
      <c r="L149" s="240"/>
      <c r="M149" s="241"/>
      <c r="N149" s="242"/>
      <c r="O149" s="242"/>
      <c r="P149" s="242"/>
      <c r="Q149" s="242"/>
      <c r="R149" s="242"/>
      <c r="S149" s="242"/>
      <c r="T149" s="24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4" t="s">
        <v>141</v>
      </c>
      <c r="AU149" s="244" t="s">
        <v>82</v>
      </c>
      <c r="AV149" s="14" t="s">
        <v>80</v>
      </c>
      <c r="AW149" s="14" t="s">
        <v>33</v>
      </c>
      <c r="AX149" s="14" t="s">
        <v>72</v>
      </c>
      <c r="AY149" s="244" t="s">
        <v>133</v>
      </c>
    </row>
    <row r="150" s="13" customFormat="1">
      <c r="A150" s="13"/>
      <c r="B150" s="218"/>
      <c r="C150" s="219"/>
      <c r="D150" s="220" t="s">
        <v>141</v>
      </c>
      <c r="E150" s="221" t="s">
        <v>19</v>
      </c>
      <c r="F150" s="222" t="s">
        <v>80</v>
      </c>
      <c r="G150" s="219"/>
      <c r="H150" s="223">
        <v>1</v>
      </c>
      <c r="I150" s="224"/>
      <c r="J150" s="219"/>
      <c r="K150" s="219"/>
      <c r="L150" s="225"/>
      <c r="M150" s="226"/>
      <c r="N150" s="227"/>
      <c r="O150" s="227"/>
      <c r="P150" s="227"/>
      <c r="Q150" s="227"/>
      <c r="R150" s="227"/>
      <c r="S150" s="227"/>
      <c r="T150" s="22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9" t="s">
        <v>141</v>
      </c>
      <c r="AU150" s="229" t="s">
        <v>82</v>
      </c>
      <c r="AV150" s="13" t="s">
        <v>82</v>
      </c>
      <c r="AW150" s="13" t="s">
        <v>33</v>
      </c>
      <c r="AX150" s="13" t="s">
        <v>80</v>
      </c>
      <c r="AY150" s="229" t="s">
        <v>133</v>
      </c>
    </row>
    <row r="151" s="12" customFormat="1" ht="22.8" customHeight="1">
      <c r="A151" s="12"/>
      <c r="B151" s="189"/>
      <c r="C151" s="190"/>
      <c r="D151" s="191" t="s">
        <v>71</v>
      </c>
      <c r="E151" s="203" t="s">
        <v>658</v>
      </c>
      <c r="F151" s="203" t="s">
        <v>659</v>
      </c>
      <c r="G151" s="190"/>
      <c r="H151" s="190"/>
      <c r="I151" s="193"/>
      <c r="J151" s="204">
        <f>BK151</f>
        <v>0</v>
      </c>
      <c r="K151" s="190"/>
      <c r="L151" s="195"/>
      <c r="M151" s="196"/>
      <c r="N151" s="197"/>
      <c r="O151" s="197"/>
      <c r="P151" s="198">
        <f>SUM(P152:P159)</f>
        <v>0</v>
      </c>
      <c r="Q151" s="197"/>
      <c r="R151" s="198">
        <f>SUM(R152:R159)</f>
        <v>0</v>
      </c>
      <c r="S151" s="197"/>
      <c r="T151" s="199">
        <f>SUM(T152:T159)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0" t="s">
        <v>180</v>
      </c>
      <c r="AT151" s="201" t="s">
        <v>71</v>
      </c>
      <c r="AU151" s="201" t="s">
        <v>80</v>
      </c>
      <c r="AY151" s="200" t="s">
        <v>133</v>
      </c>
      <c r="BK151" s="202">
        <f>SUM(BK152:BK159)</f>
        <v>0</v>
      </c>
    </row>
    <row r="152" s="2" customFormat="1" ht="16.5" customHeight="1">
      <c r="A152" s="39"/>
      <c r="B152" s="40"/>
      <c r="C152" s="205" t="s">
        <v>308</v>
      </c>
      <c r="D152" s="205" t="s">
        <v>135</v>
      </c>
      <c r="E152" s="206" t="s">
        <v>941</v>
      </c>
      <c r="F152" s="207" t="s">
        <v>942</v>
      </c>
      <c r="G152" s="208" t="s">
        <v>417</v>
      </c>
      <c r="H152" s="209">
        <v>1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650</v>
      </c>
      <c r="AT152" s="216" t="s">
        <v>135</v>
      </c>
      <c r="AU152" s="216" t="s">
        <v>82</v>
      </c>
      <c r="AY152" s="18" t="s">
        <v>133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650</v>
      </c>
      <c r="BM152" s="216" t="s">
        <v>943</v>
      </c>
    </row>
    <row r="153" s="14" customFormat="1">
      <c r="A153" s="14"/>
      <c r="B153" s="235"/>
      <c r="C153" s="236"/>
      <c r="D153" s="220" t="s">
        <v>141</v>
      </c>
      <c r="E153" s="237" t="s">
        <v>19</v>
      </c>
      <c r="F153" s="238" t="s">
        <v>944</v>
      </c>
      <c r="G153" s="236"/>
      <c r="H153" s="237" t="s">
        <v>19</v>
      </c>
      <c r="I153" s="239"/>
      <c r="J153" s="236"/>
      <c r="K153" s="236"/>
      <c r="L153" s="240"/>
      <c r="M153" s="241"/>
      <c r="N153" s="242"/>
      <c r="O153" s="242"/>
      <c r="P153" s="242"/>
      <c r="Q153" s="242"/>
      <c r="R153" s="242"/>
      <c r="S153" s="242"/>
      <c r="T153" s="24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4" t="s">
        <v>141</v>
      </c>
      <c r="AU153" s="244" t="s">
        <v>82</v>
      </c>
      <c r="AV153" s="14" t="s">
        <v>80</v>
      </c>
      <c r="AW153" s="14" t="s">
        <v>33</v>
      </c>
      <c r="AX153" s="14" t="s">
        <v>72</v>
      </c>
      <c r="AY153" s="244" t="s">
        <v>133</v>
      </c>
    </row>
    <row r="154" s="14" customFormat="1">
      <c r="A154" s="14"/>
      <c r="B154" s="235"/>
      <c r="C154" s="236"/>
      <c r="D154" s="220" t="s">
        <v>141</v>
      </c>
      <c r="E154" s="237" t="s">
        <v>19</v>
      </c>
      <c r="F154" s="238" t="s">
        <v>945</v>
      </c>
      <c r="G154" s="236"/>
      <c r="H154" s="237" t="s">
        <v>19</v>
      </c>
      <c r="I154" s="239"/>
      <c r="J154" s="236"/>
      <c r="K154" s="236"/>
      <c r="L154" s="240"/>
      <c r="M154" s="241"/>
      <c r="N154" s="242"/>
      <c r="O154" s="242"/>
      <c r="P154" s="242"/>
      <c r="Q154" s="242"/>
      <c r="R154" s="242"/>
      <c r="S154" s="242"/>
      <c r="T154" s="24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4" t="s">
        <v>141</v>
      </c>
      <c r="AU154" s="244" t="s">
        <v>82</v>
      </c>
      <c r="AV154" s="14" t="s">
        <v>80</v>
      </c>
      <c r="AW154" s="14" t="s">
        <v>33</v>
      </c>
      <c r="AX154" s="14" t="s">
        <v>72</v>
      </c>
      <c r="AY154" s="244" t="s">
        <v>133</v>
      </c>
    </row>
    <row r="155" s="14" customFormat="1">
      <c r="A155" s="14"/>
      <c r="B155" s="235"/>
      <c r="C155" s="236"/>
      <c r="D155" s="220" t="s">
        <v>141</v>
      </c>
      <c r="E155" s="237" t="s">
        <v>19</v>
      </c>
      <c r="F155" s="238" t="s">
        <v>946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4" t="s">
        <v>141</v>
      </c>
      <c r="AU155" s="244" t="s">
        <v>82</v>
      </c>
      <c r="AV155" s="14" t="s">
        <v>80</v>
      </c>
      <c r="AW155" s="14" t="s">
        <v>33</v>
      </c>
      <c r="AX155" s="14" t="s">
        <v>72</v>
      </c>
      <c r="AY155" s="244" t="s">
        <v>133</v>
      </c>
    </row>
    <row r="156" s="13" customFormat="1">
      <c r="A156" s="13"/>
      <c r="B156" s="218"/>
      <c r="C156" s="219"/>
      <c r="D156" s="220" t="s">
        <v>141</v>
      </c>
      <c r="E156" s="221" t="s">
        <v>19</v>
      </c>
      <c r="F156" s="222" t="s">
        <v>80</v>
      </c>
      <c r="G156" s="219"/>
      <c r="H156" s="223">
        <v>1</v>
      </c>
      <c r="I156" s="224"/>
      <c r="J156" s="219"/>
      <c r="K156" s="219"/>
      <c r="L156" s="225"/>
      <c r="M156" s="226"/>
      <c r="N156" s="227"/>
      <c r="O156" s="227"/>
      <c r="P156" s="227"/>
      <c r="Q156" s="227"/>
      <c r="R156" s="227"/>
      <c r="S156" s="227"/>
      <c r="T156" s="22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9" t="s">
        <v>141</v>
      </c>
      <c r="AU156" s="229" t="s">
        <v>82</v>
      </c>
      <c r="AV156" s="13" t="s">
        <v>82</v>
      </c>
      <c r="AW156" s="13" t="s">
        <v>33</v>
      </c>
      <c r="AX156" s="13" t="s">
        <v>80</v>
      </c>
      <c r="AY156" s="229" t="s">
        <v>133</v>
      </c>
    </row>
    <row r="157" s="2" customFormat="1" ht="16.5" customHeight="1">
      <c r="A157" s="39"/>
      <c r="B157" s="40"/>
      <c r="C157" s="205" t="s">
        <v>317</v>
      </c>
      <c r="D157" s="205" t="s">
        <v>135</v>
      </c>
      <c r="E157" s="206" t="s">
        <v>947</v>
      </c>
      <c r="F157" s="207" t="s">
        <v>948</v>
      </c>
      <c r="G157" s="208" t="s">
        <v>417</v>
      </c>
      <c r="H157" s="209">
        <v>1</v>
      </c>
      <c r="I157" s="210"/>
      <c r="J157" s="211">
        <f>ROUND(I157*H157,2)</f>
        <v>0</v>
      </c>
      <c r="K157" s="207" t="s">
        <v>19</v>
      </c>
      <c r="L157" s="45"/>
      <c r="M157" s="212" t="s">
        <v>19</v>
      </c>
      <c r="N157" s="213" t="s">
        <v>43</v>
      </c>
      <c r="O157" s="85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650</v>
      </c>
      <c r="AT157" s="216" t="s">
        <v>135</v>
      </c>
      <c r="AU157" s="216" t="s">
        <v>82</v>
      </c>
      <c r="AY157" s="18" t="s">
        <v>133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650</v>
      </c>
      <c r="BM157" s="216" t="s">
        <v>949</v>
      </c>
    </row>
    <row r="158" s="14" customFormat="1">
      <c r="A158" s="14"/>
      <c r="B158" s="235"/>
      <c r="C158" s="236"/>
      <c r="D158" s="220" t="s">
        <v>141</v>
      </c>
      <c r="E158" s="237" t="s">
        <v>19</v>
      </c>
      <c r="F158" s="238" t="s">
        <v>950</v>
      </c>
      <c r="G158" s="236"/>
      <c r="H158" s="237" t="s">
        <v>19</v>
      </c>
      <c r="I158" s="239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4" t="s">
        <v>141</v>
      </c>
      <c r="AU158" s="244" t="s">
        <v>82</v>
      </c>
      <c r="AV158" s="14" t="s">
        <v>80</v>
      </c>
      <c r="AW158" s="14" t="s">
        <v>33</v>
      </c>
      <c r="AX158" s="14" t="s">
        <v>72</v>
      </c>
      <c r="AY158" s="244" t="s">
        <v>133</v>
      </c>
    </row>
    <row r="159" s="13" customFormat="1">
      <c r="A159" s="13"/>
      <c r="B159" s="218"/>
      <c r="C159" s="219"/>
      <c r="D159" s="220" t="s">
        <v>141</v>
      </c>
      <c r="E159" s="221" t="s">
        <v>19</v>
      </c>
      <c r="F159" s="222" t="s">
        <v>80</v>
      </c>
      <c r="G159" s="219"/>
      <c r="H159" s="223">
        <v>1</v>
      </c>
      <c r="I159" s="224"/>
      <c r="J159" s="219"/>
      <c r="K159" s="219"/>
      <c r="L159" s="225"/>
      <c r="M159" s="283"/>
      <c r="N159" s="284"/>
      <c r="O159" s="284"/>
      <c r="P159" s="284"/>
      <c r="Q159" s="284"/>
      <c r="R159" s="284"/>
      <c r="S159" s="284"/>
      <c r="T159" s="28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9" t="s">
        <v>141</v>
      </c>
      <c r="AU159" s="229" t="s">
        <v>82</v>
      </c>
      <c r="AV159" s="13" t="s">
        <v>82</v>
      </c>
      <c r="AW159" s="13" t="s">
        <v>33</v>
      </c>
      <c r="AX159" s="13" t="s">
        <v>80</v>
      </c>
      <c r="AY159" s="229" t="s">
        <v>133</v>
      </c>
    </row>
    <row r="160" s="2" customFormat="1" ht="6.96" customHeight="1">
      <c r="A160" s="39"/>
      <c r="B160" s="60"/>
      <c r="C160" s="61"/>
      <c r="D160" s="61"/>
      <c r="E160" s="61"/>
      <c r="F160" s="61"/>
      <c r="G160" s="61"/>
      <c r="H160" s="61"/>
      <c r="I160" s="61"/>
      <c r="J160" s="61"/>
      <c r="K160" s="61"/>
      <c r="L160" s="45"/>
      <c r="M160" s="39"/>
      <c r="O160" s="39"/>
      <c r="P160" s="39"/>
      <c r="Q160" s="39"/>
      <c r="R160" s="39"/>
      <c r="S160" s="39"/>
      <c r="T160" s="39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</row>
  </sheetData>
  <sheetProtection sheet="1" autoFilter="0" formatColumns="0" formatRows="0" objects="1" scenarios="1" spinCount="100000" saltValue="ScyvI+ravC0kJzc0B6ouH1qHHs2M+wPi/g20eftM3akScK+oUpWBH++52r+BYdxIX0ijrLUEtNyqQkZdinXugQ==" hashValue="1GRN630mrm+wx5tbDPJSziDdvJca8VPCfqB+bOoHLg2RL6SKuoo7msZxKD16dUcz+gLmJ5vGVxjEdJHYbDHUXA==" algorithmName="SHA-512" password="C74A"/>
  <autoFilter ref="C87:K15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3_02/899722111"/>
    <hyperlink ref="F98" r:id="rId2" display="https://podminky.urs.cz/item/CS_URS_2023_02/741110302"/>
    <hyperlink ref="F102" r:id="rId3" display="https://podminky.urs.cz/item/CS_URS_2023_02/741410071"/>
    <hyperlink ref="F106" r:id="rId4" display="https://podminky.urs.cz/item/CS_URS_2023_02/210203901"/>
    <hyperlink ref="F119" r:id="rId5" display="https://podminky.urs.cz/item/CS_URS_2023_02/210800411"/>
    <hyperlink ref="F124" r:id="rId6" display="https://podminky.urs.cz/item/CS_URS_2023_02/HZS2232"/>
    <hyperlink ref="F127" r:id="rId7" display="https://podminky.urs.cz/item/CS_URS_2023_02/210800413"/>
    <hyperlink ref="F134" r:id="rId8" display="https://podminky.urs.cz/item/CS_URS_2023_02/21080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Nová travnatá tréninková plocha fotbalistů, Bruntál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951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17. 8. 2023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ROUND((SUM(BE88:BE147)),  2)</f>
        <v>0</v>
      </c>
      <c r="G33" s="39"/>
      <c r="H33" s="39"/>
      <c r="I33" s="149">
        <v>0.20999999999999999</v>
      </c>
      <c r="J33" s="148">
        <f>ROUND(((SUM(BE88:BE147))*I33),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ROUND((SUM(BF88:BF147)),  2)</f>
        <v>0</v>
      </c>
      <c r="G34" s="39"/>
      <c r="H34" s="39"/>
      <c r="I34" s="149">
        <v>0.14999999999999999</v>
      </c>
      <c r="J34" s="148">
        <f>ROUND(((SUM(BF88:BF147))*I34),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ROUND((SUM(BG88:BG147)),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ROUND((SUM(BH88:BH147)),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ROUND((SUM(BI88:BI147)),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Nová travnatá tréninková plocha fotbalistů, Bruntál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IO 02b - Osvětlení manipulační plochy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Sportovní areál Bruntál P.P.Č. 3621/3, 3621/76, 36</v>
      </c>
      <c r="G52" s="41"/>
      <c r="H52" s="41"/>
      <c r="I52" s="33" t="s">
        <v>23</v>
      </c>
      <c r="J52" s="73" t="str">
        <f>IF(J12="","",J12)</f>
        <v>17. 8. 2023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Bruntál</v>
      </c>
      <c r="G54" s="41"/>
      <c r="H54" s="41"/>
      <c r="I54" s="33" t="s">
        <v>31</v>
      </c>
      <c r="J54" s="37" t="str">
        <f>E21</f>
        <v>David Müller DiS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David Müller DiS.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105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111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6"/>
      <c r="C62" s="167"/>
      <c r="D62" s="168" t="s">
        <v>843</v>
      </c>
      <c r="E62" s="169"/>
      <c r="F62" s="169"/>
      <c r="G62" s="169"/>
      <c r="H62" s="169"/>
      <c r="I62" s="169"/>
      <c r="J62" s="170">
        <f>J93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2"/>
      <c r="C63" s="173"/>
      <c r="D63" s="174" t="s">
        <v>844</v>
      </c>
      <c r="E63" s="175"/>
      <c r="F63" s="175"/>
      <c r="G63" s="175"/>
      <c r="H63" s="175"/>
      <c r="I63" s="175"/>
      <c r="J63" s="176">
        <f>J94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845</v>
      </c>
      <c r="E64" s="169"/>
      <c r="F64" s="169"/>
      <c r="G64" s="169"/>
      <c r="H64" s="169"/>
      <c r="I64" s="169"/>
      <c r="J64" s="170">
        <f>J103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846</v>
      </c>
      <c r="E65" s="175"/>
      <c r="F65" s="175"/>
      <c r="G65" s="175"/>
      <c r="H65" s="175"/>
      <c r="I65" s="175"/>
      <c r="J65" s="176">
        <f>J104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115</v>
      </c>
      <c r="E66" s="169"/>
      <c r="F66" s="169"/>
      <c r="G66" s="169"/>
      <c r="H66" s="169"/>
      <c r="I66" s="169"/>
      <c r="J66" s="170">
        <f>J128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116</v>
      </c>
      <c r="E67" s="175"/>
      <c r="F67" s="175"/>
      <c r="G67" s="175"/>
      <c r="H67" s="175"/>
      <c r="I67" s="175"/>
      <c r="J67" s="176">
        <f>J129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117</v>
      </c>
      <c r="E68" s="175"/>
      <c r="F68" s="175"/>
      <c r="G68" s="175"/>
      <c r="H68" s="175"/>
      <c r="I68" s="175"/>
      <c r="J68" s="176">
        <f>J139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Nová travnatá tréninková plocha fotbalistů, Bruntál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99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IO 02b - Osvětlení manipulační plochy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Sportovní areál Bruntál P.P.Č. 3621/3, 3621/76, 36</v>
      </c>
      <c r="G82" s="41"/>
      <c r="H82" s="41"/>
      <c r="I82" s="33" t="s">
        <v>23</v>
      </c>
      <c r="J82" s="73" t="str">
        <f>IF(J12="","",J12)</f>
        <v>17. 8. 2023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Bruntál</v>
      </c>
      <c r="G84" s="41"/>
      <c r="H84" s="41"/>
      <c r="I84" s="33" t="s">
        <v>31</v>
      </c>
      <c r="J84" s="37" t="str">
        <f>E21</f>
        <v>David Müller DiS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David Müller DiS.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119</v>
      </c>
      <c r="D87" s="181" t="s">
        <v>57</v>
      </c>
      <c r="E87" s="181" t="s">
        <v>53</v>
      </c>
      <c r="F87" s="181" t="s">
        <v>54</v>
      </c>
      <c r="G87" s="181" t="s">
        <v>120</v>
      </c>
      <c r="H87" s="181" t="s">
        <v>121</v>
      </c>
      <c r="I87" s="181" t="s">
        <v>122</v>
      </c>
      <c r="J87" s="181" t="s">
        <v>103</v>
      </c>
      <c r="K87" s="182" t="s">
        <v>123</v>
      </c>
      <c r="L87" s="183"/>
      <c r="M87" s="93" t="s">
        <v>19</v>
      </c>
      <c r="N87" s="94" t="s">
        <v>42</v>
      </c>
      <c r="O87" s="94" t="s">
        <v>124</v>
      </c>
      <c r="P87" s="94" t="s">
        <v>125</v>
      </c>
      <c r="Q87" s="94" t="s">
        <v>126</v>
      </c>
      <c r="R87" s="94" t="s">
        <v>127</v>
      </c>
      <c r="S87" s="94" t="s">
        <v>128</v>
      </c>
      <c r="T87" s="95" t="s">
        <v>129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130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P89+P93+P103+P128</f>
        <v>0</v>
      </c>
      <c r="Q88" s="97"/>
      <c r="R88" s="186">
        <f>R89+R93+R103+R128</f>
        <v>0.090102000000000002</v>
      </c>
      <c r="S88" s="97"/>
      <c r="T88" s="187">
        <f>T89+T93+T103+T128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104</v>
      </c>
      <c r="BK88" s="188">
        <f>BK89+BK93+BK103+BK128</f>
        <v>0</v>
      </c>
    </row>
    <row r="89" s="12" customFormat="1" ht="25.92" customHeight="1">
      <c r="A89" s="12"/>
      <c r="B89" s="189"/>
      <c r="C89" s="190"/>
      <c r="D89" s="191" t="s">
        <v>71</v>
      </c>
      <c r="E89" s="192" t="s">
        <v>131</v>
      </c>
      <c r="F89" s="192" t="s">
        <v>132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</f>
        <v>0</v>
      </c>
      <c r="Q89" s="197"/>
      <c r="R89" s="198">
        <f>R90</f>
        <v>0.0060000000000000001</v>
      </c>
      <c r="S89" s="197"/>
      <c r="T89" s="199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80</v>
      </c>
      <c r="AT89" s="201" t="s">
        <v>71</v>
      </c>
      <c r="AU89" s="201" t="s">
        <v>72</v>
      </c>
      <c r="AY89" s="200" t="s">
        <v>133</v>
      </c>
      <c r="BK89" s="202">
        <f>BK90</f>
        <v>0</v>
      </c>
    </row>
    <row r="90" s="12" customFormat="1" ht="22.8" customHeight="1">
      <c r="A90" s="12"/>
      <c r="B90" s="189"/>
      <c r="C90" s="190"/>
      <c r="D90" s="191" t="s">
        <v>71</v>
      </c>
      <c r="E90" s="203" t="s">
        <v>202</v>
      </c>
      <c r="F90" s="203" t="s">
        <v>515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SUM(P91:P92)</f>
        <v>0</v>
      </c>
      <c r="Q90" s="197"/>
      <c r="R90" s="198">
        <f>SUM(R91:R92)</f>
        <v>0.0060000000000000001</v>
      </c>
      <c r="S90" s="197"/>
      <c r="T90" s="199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80</v>
      </c>
      <c r="AY90" s="200" t="s">
        <v>133</v>
      </c>
      <c r="BK90" s="202">
        <f>SUM(BK91:BK92)</f>
        <v>0</v>
      </c>
    </row>
    <row r="91" s="2" customFormat="1" ht="16.5" customHeight="1">
      <c r="A91" s="39"/>
      <c r="B91" s="40"/>
      <c r="C91" s="205" t="s">
        <v>80</v>
      </c>
      <c r="D91" s="205" t="s">
        <v>135</v>
      </c>
      <c r="E91" s="206" t="s">
        <v>847</v>
      </c>
      <c r="F91" s="207" t="s">
        <v>848</v>
      </c>
      <c r="G91" s="208" t="s">
        <v>343</v>
      </c>
      <c r="H91" s="209">
        <v>100</v>
      </c>
      <c r="I91" s="210"/>
      <c r="J91" s="211">
        <f>ROUND(I91*H91,2)</f>
        <v>0</v>
      </c>
      <c r="K91" s="207" t="s">
        <v>146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6.0000000000000002E-05</v>
      </c>
      <c r="R91" s="214">
        <f>Q91*H91</f>
        <v>0.0060000000000000001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139</v>
      </c>
      <c r="AT91" s="216" t="s">
        <v>135</v>
      </c>
      <c r="AU91" s="216" t="s">
        <v>82</v>
      </c>
      <c r="AY91" s="18" t="s">
        <v>133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139</v>
      </c>
      <c r="BM91" s="216" t="s">
        <v>952</v>
      </c>
    </row>
    <row r="92" s="2" customFormat="1">
      <c r="A92" s="39"/>
      <c r="B92" s="40"/>
      <c r="C92" s="41"/>
      <c r="D92" s="230" t="s">
        <v>148</v>
      </c>
      <c r="E92" s="41"/>
      <c r="F92" s="231" t="s">
        <v>850</v>
      </c>
      <c r="G92" s="41"/>
      <c r="H92" s="41"/>
      <c r="I92" s="232"/>
      <c r="J92" s="41"/>
      <c r="K92" s="41"/>
      <c r="L92" s="45"/>
      <c r="M92" s="233"/>
      <c r="N92" s="23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148</v>
      </c>
      <c r="AU92" s="18" t="s">
        <v>82</v>
      </c>
    </row>
    <row r="93" s="12" customFormat="1" ht="25.92" customHeight="1">
      <c r="A93" s="12"/>
      <c r="B93" s="189"/>
      <c r="C93" s="190"/>
      <c r="D93" s="191" t="s">
        <v>71</v>
      </c>
      <c r="E93" s="192" t="s">
        <v>851</v>
      </c>
      <c r="F93" s="192" t="s">
        <v>852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</f>
        <v>0</v>
      </c>
      <c r="Q93" s="197"/>
      <c r="R93" s="198">
        <f>R94</f>
        <v>0.02835</v>
      </c>
      <c r="S93" s="197"/>
      <c r="T93" s="199">
        <f>T94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0" t="s">
        <v>82</v>
      </c>
      <c r="AT93" s="201" t="s">
        <v>71</v>
      </c>
      <c r="AU93" s="201" t="s">
        <v>72</v>
      </c>
      <c r="AY93" s="200" t="s">
        <v>133</v>
      </c>
      <c r="BK93" s="202">
        <f>BK94</f>
        <v>0</v>
      </c>
    </row>
    <row r="94" s="12" customFormat="1" ht="22.8" customHeight="1">
      <c r="A94" s="12"/>
      <c r="B94" s="189"/>
      <c r="C94" s="190"/>
      <c r="D94" s="191" t="s">
        <v>71</v>
      </c>
      <c r="E94" s="203" t="s">
        <v>853</v>
      </c>
      <c r="F94" s="203" t="s">
        <v>854</v>
      </c>
      <c r="G94" s="190"/>
      <c r="H94" s="190"/>
      <c r="I94" s="193"/>
      <c r="J94" s="204">
        <f>BK94</f>
        <v>0</v>
      </c>
      <c r="K94" s="190"/>
      <c r="L94" s="195"/>
      <c r="M94" s="196"/>
      <c r="N94" s="197"/>
      <c r="O94" s="197"/>
      <c r="P94" s="198">
        <f>SUM(P95:P102)</f>
        <v>0</v>
      </c>
      <c r="Q94" s="197"/>
      <c r="R94" s="198">
        <f>SUM(R95:R102)</f>
        <v>0.02835</v>
      </c>
      <c r="S94" s="197"/>
      <c r="T94" s="199">
        <f>SUM(T95:T102)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0" t="s">
        <v>82</v>
      </c>
      <c r="AT94" s="201" t="s">
        <v>71</v>
      </c>
      <c r="AU94" s="201" t="s">
        <v>80</v>
      </c>
      <c r="AY94" s="200" t="s">
        <v>133</v>
      </c>
      <c r="BK94" s="202">
        <f>SUM(BK95:BK102)</f>
        <v>0</v>
      </c>
    </row>
    <row r="95" s="2" customFormat="1" ht="16.5" customHeight="1">
      <c r="A95" s="39"/>
      <c r="B95" s="40"/>
      <c r="C95" s="205" t="s">
        <v>82</v>
      </c>
      <c r="D95" s="205" t="s">
        <v>135</v>
      </c>
      <c r="E95" s="206" t="s">
        <v>855</v>
      </c>
      <c r="F95" s="207" t="s">
        <v>856</v>
      </c>
      <c r="G95" s="208" t="s">
        <v>343</v>
      </c>
      <c r="H95" s="209">
        <v>100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561</v>
      </c>
      <c r="AT95" s="216" t="s">
        <v>135</v>
      </c>
      <c r="AU95" s="216" t="s">
        <v>82</v>
      </c>
      <c r="AY95" s="18" t="s">
        <v>133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561</v>
      </c>
      <c r="BM95" s="216" t="s">
        <v>953</v>
      </c>
    </row>
    <row r="96" s="2" customFormat="1" ht="16.5" customHeight="1">
      <c r="A96" s="39"/>
      <c r="B96" s="40"/>
      <c r="C96" s="205" t="s">
        <v>157</v>
      </c>
      <c r="D96" s="205" t="s">
        <v>135</v>
      </c>
      <c r="E96" s="206" t="s">
        <v>858</v>
      </c>
      <c r="F96" s="207" t="s">
        <v>859</v>
      </c>
      <c r="G96" s="208" t="s">
        <v>343</v>
      </c>
      <c r="H96" s="209">
        <v>8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561</v>
      </c>
      <c r="AT96" s="216" t="s">
        <v>135</v>
      </c>
      <c r="AU96" s="216" t="s">
        <v>82</v>
      </c>
      <c r="AY96" s="18" t="s">
        <v>133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561</v>
      </c>
      <c r="BM96" s="216" t="s">
        <v>954</v>
      </c>
    </row>
    <row r="97" s="2" customFormat="1" ht="24.15" customHeight="1">
      <c r="A97" s="39"/>
      <c r="B97" s="40"/>
      <c r="C97" s="205" t="s">
        <v>139</v>
      </c>
      <c r="D97" s="205" t="s">
        <v>135</v>
      </c>
      <c r="E97" s="206" t="s">
        <v>861</v>
      </c>
      <c r="F97" s="207" t="s">
        <v>862</v>
      </c>
      <c r="G97" s="208" t="s">
        <v>343</v>
      </c>
      <c r="H97" s="209">
        <v>100</v>
      </c>
      <c r="I97" s="210"/>
      <c r="J97" s="211">
        <f>ROUND(I97*H97,2)</f>
        <v>0</v>
      </c>
      <c r="K97" s="207" t="s">
        <v>146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268</v>
      </c>
      <c r="AT97" s="216" t="s">
        <v>135</v>
      </c>
      <c r="AU97" s="216" t="s">
        <v>82</v>
      </c>
      <c r="AY97" s="18" t="s">
        <v>133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268</v>
      </c>
      <c r="BM97" s="216" t="s">
        <v>955</v>
      </c>
    </row>
    <row r="98" s="2" customFormat="1">
      <c r="A98" s="39"/>
      <c r="B98" s="40"/>
      <c r="C98" s="41"/>
      <c r="D98" s="230" t="s">
        <v>148</v>
      </c>
      <c r="E98" s="41"/>
      <c r="F98" s="231" t="s">
        <v>864</v>
      </c>
      <c r="G98" s="41"/>
      <c r="H98" s="41"/>
      <c r="I98" s="232"/>
      <c r="J98" s="41"/>
      <c r="K98" s="41"/>
      <c r="L98" s="45"/>
      <c r="M98" s="233"/>
      <c r="N98" s="23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148</v>
      </c>
      <c r="AU98" s="18" t="s">
        <v>82</v>
      </c>
    </row>
    <row r="99" s="2" customFormat="1" ht="16.5" customHeight="1">
      <c r="A99" s="39"/>
      <c r="B99" s="40"/>
      <c r="C99" s="268" t="s">
        <v>180</v>
      </c>
      <c r="D99" s="268" t="s">
        <v>252</v>
      </c>
      <c r="E99" s="269" t="s">
        <v>865</v>
      </c>
      <c r="F99" s="270" t="s">
        <v>866</v>
      </c>
      <c r="G99" s="271" t="s">
        <v>343</v>
      </c>
      <c r="H99" s="272">
        <v>105</v>
      </c>
      <c r="I99" s="273"/>
      <c r="J99" s="274">
        <f>ROUND(I99*H99,2)</f>
        <v>0</v>
      </c>
      <c r="K99" s="270" t="s">
        <v>19</v>
      </c>
      <c r="L99" s="275"/>
      <c r="M99" s="276" t="s">
        <v>19</v>
      </c>
      <c r="N99" s="277" t="s">
        <v>43</v>
      </c>
      <c r="O99" s="85"/>
      <c r="P99" s="214">
        <f>O99*H99</f>
        <v>0</v>
      </c>
      <c r="Q99" s="214">
        <v>0.00027</v>
      </c>
      <c r="R99" s="214">
        <f>Q99*H99</f>
        <v>0.02835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376</v>
      </c>
      <c r="AT99" s="216" t="s">
        <v>252</v>
      </c>
      <c r="AU99" s="216" t="s">
        <v>82</v>
      </c>
      <c r="AY99" s="18" t="s">
        <v>133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268</v>
      </c>
      <c r="BM99" s="216" t="s">
        <v>956</v>
      </c>
    </row>
    <row r="100" s="13" customFormat="1">
      <c r="A100" s="13"/>
      <c r="B100" s="218"/>
      <c r="C100" s="219"/>
      <c r="D100" s="220" t="s">
        <v>141</v>
      </c>
      <c r="E100" s="221" t="s">
        <v>19</v>
      </c>
      <c r="F100" s="222" t="s">
        <v>957</v>
      </c>
      <c r="G100" s="219"/>
      <c r="H100" s="223">
        <v>105</v>
      </c>
      <c r="I100" s="224"/>
      <c r="J100" s="219"/>
      <c r="K100" s="219"/>
      <c r="L100" s="225"/>
      <c r="M100" s="226"/>
      <c r="N100" s="227"/>
      <c r="O100" s="227"/>
      <c r="P100" s="227"/>
      <c r="Q100" s="227"/>
      <c r="R100" s="227"/>
      <c r="S100" s="227"/>
      <c r="T100" s="228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9" t="s">
        <v>141</v>
      </c>
      <c r="AU100" s="229" t="s">
        <v>82</v>
      </c>
      <c r="AV100" s="13" t="s">
        <v>82</v>
      </c>
      <c r="AW100" s="13" t="s">
        <v>33</v>
      </c>
      <c r="AX100" s="13" t="s">
        <v>80</v>
      </c>
      <c r="AY100" s="229" t="s">
        <v>133</v>
      </c>
    </row>
    <row r="101" s="2" customFormat="1" ht="24.15" customHeight="1">
      <c r="A101" s="39"/>
      <c r="B101" s="40"/>
      <c r="C101" s="205" t="s">
        <v>191</v>
      </c>
      <c r="D101" s="205" t="s">
        <v>135</v>
      </c>
      <c r="E101" s="206" t="s">
        <v>869</v>
      </c>
      <c r="F101" s="207" t="s">
        <v>870</v>
      </c>
      <c r="G101" s="208" t="s">
        <v>343</v>
      </c>
      <c r="H101" s="209">
        <v>100</v>
      </c>
      <c r="I101" s="210"/>
      <c r="J101" s="211">
        <f>ROUND(I101*H101,2)</f>
        <v>0</v>
      </c>
      <c r="K101" s="207" t="s">
        <v>146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561</v>
      </c>
      <c r="AT101" s="216" t="s">
        <v>135</v>
      </c>
      <c r="AU101" s="216" t="s">
        <v>82</v>
      </c>
      <c r="AY101" s="18" t="s">
        <v>133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561</v>
      </c>
      <c r="BM101" s="216" t="s">
        <v>958</v>
      </c>
    </row>
    <row r="102" s="2" customFormat="1">
      <c r="A102" s="39"/>
      <c r="B102" s="40"/>
      <c r="C102" s="41"/>
      <c r="D102" s="230" t="s">
        <v>148</v>
      </c>
      <c r="E102" s="41"/>
      <c r="F102" s="231" t="s">
        <v>872</v>
      </c>
      <c r="G102" s="41"/>
      <c r="H102" s="41"/>
      <c r="I102" s="232"/>
      <c r="J102" s="41"/>
      <c r="K102" s="41"/>
      <c r="L102" s="45"/>
      <c r="M102" s="233"/>
      <c r="N102" s="23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148</v>
      </c>
      <c r="AU102" s="18" t="s">
        <v>82</v>
      </c>
    </row>
    <row r="103" s="12" customFormat="1" ht="25.92" customHeight="1">
      <c r="A103" s="12"/>
      <c r="B103" s="189"/>
      <c r="C103" s="190"/>
      <c r="D103" s="191" t="s">
        <v>71</v>
      </c>
      <c r="E103" s="192" t="s">
        <v>252</v>
      </c>
      <c r="F103" s="192" t="s">
        <v>873</v>
      </c>
      <c r="G103" s="190"/>
      <c r="H103" s="190"/>
      <c r="I103" s="193"/>
      <c r="J103" s="194">
        <f>BK103</f>
        <v>0</v>
      </c>
      <c r="K103" s="190"/>
      <c r="L103" s="195"/>
      <c r="M103" s="196"/>
      <c r="N103" s="197"/>
      <c r="O103" s="197"/>
      <c r="P103" s="198">
        <f>P104</f>
        <v>0</v>
      </c>
      <c r="Q103" s="197"/>
      <c r="R103" s="198">
        <f>R104</f>
        <v>0.055752000000000003</v>
      </c>
      <c r="S103" s="197"/>
      <c r="T103" s="199">
        <f>T104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157</v>
      </c>
      <c r="AT103" s="201" t="s">
        <v>71</v>
      </c>
      <c r="AU103" s="201" t="s">
        <v>72</v>
      </c>
      <c r="AY103" s="200" t="s">
        <v>133</v>
      </c>
      <c r="BK103" s="202">
        <f>BK104</f>
        <v>0</v>
      </c>
    </row>
    <row r="104" s="12" customFormat="1" ht="22.8" customHeight="1">
      <c r="A104" s="12"/>
      <c r="B104" s="189"/>
      <c r="C104" s="190"/>
      <c r="D104" s="191" t="s">
        <v>71</v>
      </c>
      <c r="E104" s="203" t="s">
        <v>874</v>
      </c>
      <c r="F104" s="203" t="s">
        <v>875</v>
      </c>
      <c r="G104" s="190"/>
      <c r="H104" s="190"/>
      <c r="I104" s="193"/>
      <c r="J104" s="204">
        <f>BK104</f>
        <v>0</v>
      </c>
      <c r="K104" s="190"/>
      <c r="L104" s="195"/>
      <c r="M104" s="196"/>
      <c r="N104" s="197"/>
      <c r="O104" s="197"/>
      <c r="P104" s="198">
        <f>SUM(P105:P127)</f>
        <v>0</v>
      </c>
      <c r="Q104" s="197"/>
      <c r="R104" s="198">
        <f>SUM(R105:R127)</f>
        <v>0.055752000000000003</v>
      </c>
      <c r="S104" s="197"/>
      <c r="T104" s="199">
        <f>SUM(T105:T127)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157</v>
      </c>
      <c r="AT104" s="201" t="s">
        <v>71</v>
      </c>
      <c r="AU104" s="201" t="s">
        <v>80</v>
      </c>
      <c r="AY104" s="200" t="s">
        <v>133</v>
      </c>
      <c r="BK104" s="202">
        <f>SUM(BK105:BK127)</f>
        <v>0</v>
      </c>
    </row>
    <row r="105" s="2" customFormat="1" ht="16.5" customHeight="1">
      <c r="A105" s="39"/>
      <c r="B105" s="40"/>
      <c r="C105" s="205" t="s">
        <v>195</v>
      </c>
      <c r="D105" s="205" t="s">
        <v>135</v>
      </c>
      <c r="E105" s="206" t="s">
        <v>876</v>
      </c>
      <c r="F105" s="207" t="s">
        <v>877</v>
      </c>
      <c r="G105" s="208" t="s">
        <v>373</v>
      </c>
      <c r="H105" s="209">
        <v>8</v>
      </c>
      <c r="I105" s="210"/>
      <c r="J105" s="211">
        <f>ROUND(I105*H105,2)</f>
        <v>0</v>
      </c>
      <c r="K105" s="207" t="s">
        <v>146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268</v>
      </c>
      <c r="AT105" s="216" t="s">
        <v>135</v>
      </c>
      <c r="AU105" s="216" t="s">
        <v>82</v>
      </c>
      <c r="AY105" s="18" t="s">
        <v>133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268</v>
      </c>
      <c r="BM105" s="216" t="s">
        <v>959</v>
      </c>
    </row>
    <row r="106" s="2" customFormat="1">
      <c r="A106" s="39"/>
      <c r="B106" s="40"/>
      <c r="C106" s="41"/>
      <c r="D106" s="230" t="s">
        <v>148</v>
      </c>
      <c r="E106" s="41"/>
      <c r="F106" s="231" t="s">
        <v>879</v>
      </c>
      <c r="G106" s="41"/>
      <c r="H106" s="41"/>
      <c r="I106" s="232"/>
      <c r="J106" s="41"/>
      <c r="K106" s="41"/>
      <c r="L106" s="45"/>
      <c r="M106" s="233"/>
      <c r="N106" s="23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148</v>
      </c>
      <c r="AU106" s="18" t="s">
        <v>82</v>
      </c>
    </row>
    <row r="107" s="2" customFormat="1" ht="16.5" customHeight="1">
      <c r="A107" s="39"/>
      <c r="B107" s="40"/>
      <c r="C107" s="205" t="s">
        <v>202</v>
      </c>
      <c r="D107" s="205" t="s">
        <v>135</v>
      </c>
      <c r="E107" s="206" t="s">
        <v>960</v>
      </c>
      <c r="F107" s="207" t="s">
        <v>888</v>
      </c>
      <c r="G107" s="208" t="s">
        <v>373</v>
      </c>
      <c r="H107" s="209">
        <v>4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268</v>
      </c>
      <c r="AT107" s="216" t="s">
        <v>135</v>
      </c>
      <c r="AU107" s="216" t="s">
        <v>82</v>
      </c>
      <c r="AY107" s="18" t="s">
        <v>133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268</v>
      </c>
      <c r="BM107" s="216" t="s">
        <v>961</v>
      </c>
    </row>
    <row r="108" s="13" customFormat="1">
      <c r="A108" s="13"/>
      <c r="B108" s="218"/>
      <c r="C108" s="219"/>
      <c r="D108" s="220" t="s">
        <v>141</v>
      </c>
      <c r="E108" s="221" t="s">
        <v>19</v>
      </c>
      <c r="F108" s="222" t="s">
        <v>139</v>
      </c>
      <c r="G108" s="219"/>
      <c r="H108" s="223">
        <v>4</v>
      </c>
      <c r="I108" s="224"/>
      <c r="J108" s="219"/>
      <c r="K108" s="219"/>
      <c r="L108" s="225"/>
      <c r="M108" s="226"/>
      <c r="N108" s="227"/>
      <c r="O108" s="227"/>
      <c r="P108" s="227"/>
      <c r="Q108" s="227"/>
      <c r="R108" s="227"/>
      <c r="S108" s="227"/>
      <c r="T108" s="228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9" t="s">
        <v>141</v>
      </c>
      <c r="AU108" s="229" t="s">
        <v>82</v>
      </c>
      <c r="AV108" s="13" t="s">
        <v>82</v>
      </c>
      <c r="AW108" s="13" t="s">
        <v>33</v>
      </c>
      <c r="AX108" s="13" t="s">
        <v>80</v>
      </c>
      <c r="AY108" s="229" t="s">
        <v>133</v>
      </c>
    </row>
    <row r="109" s="2" customFormat="1" ht="37.8" customHeight="1">
      <c r="A109" s="39"/>
      <c r="B109" s="40"/>
      <c r="C109" s="205" t="s">
        <v>210</v>
      </c>
      <c r="D109" s="205" t="s">
        <v>135</v>
      </c>
      <c r="E109" s="206" t="s">
        <v>896</v>
      </c>
      <c r="F109" s="207" t="s">
        <v>897</v>
      </c>
      <c r="G109" s="208" t="s">
        <v>343</v>
      </c>
      <c r="H109" s="209">
        <v>64</v>
      </c>
      <c r="I109" s="210"/>
      <c r="J109" s="211">
        <f>ROUND(I109*H109,2)</f>
        <v>0</v>
      </c>
      <c r="K109" s="207" t="s">
        <v>146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561</v>
      </c>
      <c r="AT109" s="216" t="s">
        <v>135</v>
      </c>
      <c r="AU109" s="216" t="s">
        <v>82</v>
      </c>
      <c r="AY109" s="18" t="s">
        <v>133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561</v>
      </c>
      <c r="BM109" s="216" t="s">
        <v>962</v>
      </c>
    </row>
    <row r="110" s="2" customFormat="1">
      <c r="A110" s="39"/>
      <c r="B110" s="40"/>
      <c r="C110" s="41"/>
      <c r="D110" s="230" t="s">
        <v>148</v>
      </c>
      <c r="E110" s="41"/>
      <c r="F110" s="231" t="s">
        <v>899</v>
      </c>
      <c r="G110" s="41"/>
      <c r="H110" s="41"/>
      <c r="I110" s="232"/>
      <c r="J110" s="41"/>
      <c r="K110" s="41"/>
      <c r="L110" s="45"/>
      <c r="M110" s="233"/>
      <c r="N110" s="23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148</v>
      </c>
      <c r="AU110" s="18" t="s">
        <v>82</v>
      </c>
    </row>
    <row r="111" s="2" customFormat="1" ht="16.5" customHeight="1">
      <c r="A111" s="39"/>
      <c r="B111" s="40"/>
      <c r="C111" s="268" t="s">
        <v>227</v>
      </c>
      <c r="D111" s="268" t="s">
        <v>252</v>
      </c>
      <c r="E111" s="269" t="s">
        <v>963</v>
      </c>
      <c r="F111" s="270" t="s">
        <v>964</v>
      </c>
      <c r="G111" s="271" t="s">
        <v>343</v>
      </c>
      <c r="H111" s="272">
        <v>73.599999999999994</v>
      </c>
      <c r="I111" s="273"/>
      <c r="J111" s="274">
        <f>ROUND(I111*H111,2)</f>
        <v>0</v>
      </c>
      <c r="K111" s="270" t="s">
        <v>146</v>
      </c>
      <c r="L111" s="275"/>
      <c r="M111" s="276" t="s">
        <v>19</v>
      </c>
      <c r="N111" s="277" t="s">
        <v>43</v>
      </c>
      <c r="O111" s="85"/>
      <c r="P111" s="214">
        <f>O111*H111</f>
        <v>0</v>
      </c>
      <c r="Q111" s="214">
        <v>0.00012</v>
      </c>
      <c r="R111" s="214">
        <f>Q111*H111</f>
        <v>0.0088319999999999996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902</v>
      </c>
      <c r="AT111" s="216" t="s">
        <v>252</v>
      </c>
      <c r="AU111" s="216" t="s">
        <v>82</v>
      </c>
      <c r="AY111" s="18" t="s">
        <v>133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902</v>
      </c>
      <c r="BM111" s="216" t="s">
        <v>965</v>
      </c>
    </row>
    <row r="112" s="2" customFormat="1">
      <c r="A112" s="39"/>
      <c r="B112" s="40"/>
      <c r="C112" s="41"/>
      <c r="D112" s="220" t="s">
        <v>207</v>
      </c>
      <c r="E112" s="41"/>
      <c r="F112" s="256" t="s">
        <v>966</v>
      </c>
      <c r="G112" s="41"/>
      <c r="H112" s="41"/>
      <c r="I112" s="232"/>
      <c r="J112" s="41"/>
      <c r="K112" s="41"/>
      <c r="L112" s="45"/>
      <c r="M112" s="233"/>
      <c r="N112" s="234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207</v>
      </c>
      <c r="AU112" s="18" t="s">
        <v>82</v>
      </c>
    </row>
    <row r="113" s="13" customFormat="1">
      <c r="A113" s="13"/>
      <c r="B113" s="218"/>
      <c r="C113" s="219"/>
      <c r="D113" s="220" t="s">
        <v>141</v>
      </c>
      <c r="E113" s="221" t="s">
        <v>19</v>
      </c>
      <c r="F113" s="222" t="s">
        <v>967</v>
      </c>
      <c r="G113" s="219"/>
      <c r="H113" s="223">
        <v>73.599999999999994</v>
      </c>
      <c r="I113" s="224"/>
      <c r="J113" s="219"/>
      <c r="K113" s="219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141</v>
      </c>
      <c r="AU113" s="229" t="s">
        <v>82</v>
      </c>
      <c r="AV113" s="13" t="s">
        <v>82</v>
      </c>
      <c r="AW113" s="13" t="s">
        <v>33</v>
      </c>
      <c r="AX113" s="13" t="s">
        <v>80</v>
      </c>
      <c r="AY113" s="229" t="s">
        <v>133</v>
      </c>
    </row>
    <row r="114" s="2" customFormat="1" ht="37.8" customHeight="1">
      <c r="A114" s="39"/>
      <c r="B114" s="40"/>
      <c r="C114" s="205" t="s">
        <v>233</v>
      </c>
      <c r="D114" s="205" t="s">
        <v>135</v>
      </c>
      <c r="E114" s="206" t="s">
        <v>896</v>
      </c>
      <c r="F114" s="207" t="s">
        <v>897</v>
      </c>
      <c r="G114" s="208" t="s">
        <v>343</v>
      </c>
      <c r="H114" s="209">
        <v>120</v>
      </c>
      <c r="I114" s="210"/>
      <c r="J114" s="211">
        <f>ROUND(I114*H114,2)</f>
        <v>0</v>
      </c>
      <c r="K114" s="207" t="s">
        <v>146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561</v>
      </c>
      <c r="AT114" s="216" t="s">
        <v>135</v>
      </c>
      <c r="AU114" s="216" t="s">
        <v>82</v>
      </c>
      <c r="AY114" s="18" t="s">
        <v>133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561</v>
      </c>
      <c r="BM114" s="216" t="s">
        <v>968</v>
      </c>
    </row>
    <row r="115" s="2" customFormat="1">
      <c r="A115" s="39"/>
      <c r="B115" s="40"/>
      <c r="C115" s="41"/>
      <c r="D115" s="230" t="s">
        <v>148</v>
      </c>
      <c r="E115" s="41"/>
      <c r="F115" s="231" t="s">
        <v>899</v>
      </c>
      <c r="G115" s="41"/>
      <c r="H115" s="41"/>
      <c r="I115" s="232"/>
      <c r="J115" s="41"/>
      <c r="K115" s="41"/>
      <c r="L115" s="45"/>
      <c r="M115" s="233"/>
      <c r="N115" s="234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148</v>
      </c>
      <c r="AU115" s="18" t="s">
        <v>82</v>
      </c>
    </row>
    <row r="116" s="2" customFormat="1" ht="16.5" customHeight="1">
      <c r="A116" s="39"/>
      <c r="B116" s="40"/>
      <c r="C116" s="268" t="s">
        <v>239</v>
      </c>
      <c r="D116" s="268" t="s">
        <v>252</v>
      </c>
      <c r="E116" s="269" t="s">
        <v>969</v>
      </c>
      <c r="F116" s="270" t="s">
        <v>970</v>
      </c>
      <c r="G116" s="271" t="s">
        <v>343</v>
      </c>
      <c r="H116" s="272">
        <v>138</v>
      </c>
      <c r="I116" s="273"/>
      <c r="J116" s="274">
        <f>ROUND(I116*H116,2)</f>
        <v>0</v>
      </c>
      <c r="K116" s="270" t="s">
        <v>146</v>
      </c>
      <c r="L116" s="275"/>
      <c r="M116" s="276" t="s">
        <v>19</v>
      </c>
      <c r="N116" s="277" t="s">
        <v>43</v>
      </c>
      <c r="O116" s="85"/>
      <c r="P116" s="214">
        <f>O116*H116</f>
        <v>0</v>
      </c>
      <c r="Q116" s="214">
        <v>0.00034000000000000002</v>
      </c>
      <c r="R116" s="214">
        <f>Q116*H116</f>
        <v>0.046920000000000003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902</v>
      </c>
      <c r="AT116" s="216" t="s">
        <v>252</v>
      </c>
      <c r="AU116" s="216" t="s">
        <v>82</v>
      </c>
      <c r="AY116" s="18" t="s">
        <v>133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902</v>
      </c>
      <c r="BM116" s="216" t="s">
        <v>971</v>
      </c>
    </row>
    <row r="117" s="2" customFormat="1">
      <c r="A117" s="39"/>
      <c r="B117" s="40"/>
      <c r="C117" s="41"/>
      <c r="D117" s="220" t="s">
        <v>207</v>
      </c>
      <c r="E117" s="41"/>
      <c r="F117" s="256" t="s">
        <v>972</v>
      </c>
      <c r="G117" s="41"/>
      <c r="H117" s="41"/>
      <c r="I117" s="232"/>
      <c r="J117" s="41"/>
      <c r="K117" s="41"/>
      <c r="L117" s="45"/>
      <c r="M117" s="233"/>
      <c r="N117" s="234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207</v>
      </c>
      <c r="AU117" s="18" t="s">
        <v>82</v>
      </c>
    </row>
    <row r="118" s="13" customFormat="1">
      <c r="A118" s="13"/>
      <c r="B118" s="218"/>
      <c r="C118" s="219"/>
      <c r="D118" s="220" t="s">
        <v>141</v>
      </c>
      <c r="E118" s="221" t="s">
        <v>19</v>
      </c>
      <c r="F118" s="222" t="s">
        <v>973</v>
      </c>
      <c r="G118" s="219"/>
      <c r="H118" s="223">
        <v>138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9" t="s">
        <v>141</v>
      </c>
      <c r="AU118" s="229" t="s">
        <v>82</v>
      </c>
      <c r="AV118" s="13" t="s">
        <v>82</v>
      </c>
      <c r="AW118" s="13" t="s">
        <v>33</v>
      </c>
      <c r="AX118" s="13" t="s">
        <v>80</v>
      </c>
      <c r="AY118" s="229" t="s">
        <v>133</v>
      </c>
    </row>
    <row r="119" s="2" customFormat="1" ht="16.5" customHeight="1">
      <c r="A119" s="39"/>
      <c r="B119" s="40"/>
      <c r="C119" s="205" t="s">
        <v>246</v>
      </c>
      <c r="D119" s="205" t="s">
        <v>135</v>
      </c>
      <c r="E119" s="206" t="s">
        <v>906</v>
      </c>
      <c r="F119" s="207" t="s">
        <v>907</v>
      </c>
      <c r="G119" s="208" t="s">
        <v>908</v>
      </c>
      <c r="H119" s="209">
        <v>40</v>
      </c>
      <c r="I119" s="210"/>
      <c r="J119" s="211">
        <f>ROUND(I119*H119,2)</f>
        <v>0</v>
      </c>
      <c r="K119" s="207" t="s">
        <v>146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561</v>
      </c>
      <c r="AT119" s="216" t="s">
        <v>135</v>
      </c>
      <c r="AU119" s="216" t="s">
        <v>82</v>
      </c>
      <c r="AY119" s="18" t="s">
        <v>133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561</v>
      </c>
      <c r="BM119" s="216" t="s">
        <v>974</v>
      </c>
    </row>
    <row r="120" s="2" customFormat="1">
      <c r="A120" s="39"/>
      <c r="B120" s="40"/>
      <c r="C120" s="41"/>
      <c r="D120" s="230" t="s">
        <v>148</v>
      </c>
      <c r="E120" s="41"/>
      <c r="F120" s="231" t="s">
        <v>910</v>
      </c>
      <c r="G120" s="41"/>
      <c r="H120" s="41"/>
      <c r="I120" s="232"/>
      <c r="J120" s="41"/>
      <c r="K120" s="41"/>
      <c r="L120" s="45"/>
      <c r="M120" s="233"/>
      <c r="N120" s="23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148</v>
      </c>
      <c r="AU120" s="18" t="s">
        <v>82</v>
      </c>
    </row>
    <row r="121" s="13" customFormat="1">
      <c r="A121" s="13"/>
      <c r="B121" s="218"/>
      <c r="C121" s="219"/>
      <c r="D121" s="220" t="s">
        <v>141</v>
      </c>
      <c r="E121" s="221" t="s">
        <v>19</v>
      </c>
      <c r="F121" s="222" t="s">
        <v>431</v>
      </c>
      <c r="G121" s="219"/>
      <c r="H121" s="223">
        <v>40</v>
      </c>
      <c r="I121" s="224"/>
      <c r="J121" s="219"/>
      <c r="K121" s="219"/>
      <c r="L121" s="225"/>
      <c r="M121" s="226"/>
      <c r="N121" s="227"/>
      <c r="O121" s="227"/>
      <c r="P121" s="227"/>
      <c r="Q121" s="227"/>
      <c r="R121" s="227"/>
      <c r="S121" s="227"/>
      <c r="T121" s="228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9" t="s">
        <v>141</v>
      </c>
      <c r="AU121" s="229" t="s">
        <v>82</v>
      </c>
      <c r="AV121" s="13" t="s">
        <v>82</v>
      </c>
      <c r="AW121" s="13" t="s">
        <v>33</v>
      </c>
      <c r="AX121" s="13" t="s">
        <v>80</v>
      </c>
      <c r="AY121" s="229" t="s">
        <v>133</v>
      </c>
    </row>
    <row r="122" s="2" customFormat="1" ht="16.5" customHeight="1">
      <c r="A122" s="39"/>
      <c r="B122" s="40"/>
      <c r="C122" s="205" t="s">
        <v>251</v>
      </c>
      <c r="D122" s="205" t="s">
        <v>135</v>
      </c>
      <c r="E122" s="206" t="s">
        <v>975</v>
      </c>
      <c r="F122" s="207" t="s">
        <v>976</v>
      </c>
      <c r="G122" s="208" t="s">
        <v>373</v>
      </c>
      <c r="H122" s="209">
        <v>1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268</v>
      </c>
      <c r="AT122" s="216" t="s">
        <v>135</v>
      </c>
      <c r="AU122" s="216" t="s">
        <v>82</v>
      </c>
      <c r="AY122" s="18" t="s">
        <v>133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268</v>
      </c>
      <c r="BM122" s="216" t="s">
        <v>977</v>
      </c>
    </row>
    <row r="123" s="13" customFormat="1">
      <c r="A123" s="13"/>
      <c r="B123" s="218"/>
      <c r="C123" s="219"/>
      <c r="D123" s="220" t="s">
        <v>141</v>
      </c>
      <c r="E123" s="221" t="s">
        <v>19</v>
      </c>
      <c r="F123" s="222" t="s">
        <v>80</v>
      </c>
      <c r="G123" s="219"/>
      <c r="H123" s="223">
        <v>1</v>
      </c>
      <c r="I123" s="224"/>
      <c r="J123" s="219"/>
      <c r="K123" s="219"/>
      <c r="L123" s="225"/>
      <c r="M123" s="226"/>
      <c r="N123" s="227"/>
      <c r="O123" s="227"/>
      <c r="P123" s="227"/>
      <c r="Q123" s="227"/>
      <c r="R123" s="227"/>
      <c r="S123" s="227"/>
      <c r="T123" s="22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9" t="s">
        <v>141</v>
      </c>
      <c r="AU123" s="229" t="s">
        <v>82</v>
      </c>
      <c r="AV123" s="13" t="s">
        <v>82</v>
      </c>
      <c r="AW123" s="13" t="s">
        <v>33</v>
      </c>
      <c r="AX123" s="13" t="s">
        <v>80</v>
      </c>
      <c r="AY123" s="229" t="s">
        <v>133</v>
      </c>
    </row>
    <row r="124" s="2" customFormat="1" ht="16.5" customHeight="1">
      <c r="A124" s="39"/>
      <c r="B124" s="40"/>
      <c r="C124" s="205" t="s">
        <v>8</v>
      </c>
      <c r="D124" s="205" t="s">
        <v>135</v>
      </c>
      <c r="E124" s="206" t="s">
        <v>978</v>
      </c>
      <c r="F124" s="207" t="s">
        <v>979</v>
      </c>
      <c r="G124" s="208" t="s">
        <v>373</v>
      </c>
      <c r="H124" s="209">
        <v>8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268</v>
      </c>
      <c r="AT124" s="216" t="s">
        <v>135</v>
      </c>
      <c r="AU124" s="216" t="s">
        <v>82</v>
      </c>
      <c r="AY124" s="18" t="s">
        <v>133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268</v>
      </c>
      <c r="BM124" s="216" t="s">
        <v>980</v>
      </c>
    </row>
    <row r="125" s="13" customFormat="1">
      <c r="A125" s="13"/>
      <c r="B125" s="218"/>
      <c r="C125" s="219"/>
      <c r="D125" s="220" t="s">
        <v>141</v>
      </c>
      <c r="E125" s="221" t="s">
        <v>19</v>
      </c>
      <c r="F125" s="222" t="s">
        <v>880</v>
      </c>
      <c r="G125" s="219"/>
      <c r="H125" s="223">
        <v>8</v>
      </c>
      <c r="I125" s="224"/>
      <c r="J125" s="219"/>
      <c r="K125" s="219"/>
      <c r="L125" s="225"/>
      <c r="M125" s="226"/>
      <c r="N125" s="227"/>
      <c r="O125" s="227"/>
      <c r="P125" s="227"/>
      <c r="Q125" s="227"/>
      <c r="R125" s="227"/>
      <c r="S125" s="227"/>
      <c r="T125" s="22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9" t="s">
        <v>141</v>
      </c>
      <c r="AU125" s="229" t="s">
        <v>82</v>
      </c>
      <c r="AV125" s="13" t="s">
        <v>82</v>
      </c>
      <c r="AW125" s="13" t="s">
        <v>33</v>
      </c>
      <c r="AX125" s="13" t="s">
        <v>80</v>
      </c>
      <c r="AY125" s="229" t="s">
        <v>133</v>
      </c>
    </row>
    <row r="126" s="2" customFormat="1" ht="16.5" customHeight="1">
      <c r="A126" s="39"/>
      <c r="B126" s="40"/>
      <c r="C126" s="205" t="s">
        <v>268</v>
      </c>
      <c r="D126" s="205" t="s">
        <v>135</v>
      </c>
      <c r="E126" s="206" t="s">
        <v>981</v>
      </c>
      <c r="F126" s="207" t="s">
        <v>982</v>
      </c>
      <c r="G126" s="208" t="s">
        <v>373</v>
      </c>
      <c r="H126" s="209">
        <v>4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268</v>
      </c>
      <c r="AT126" s="216" t="s">
        <v>135</v>
      </c>
      <c r="AU126" s="216" t="s">
        <v>82</v>
      </c>
      <c r="AY126" s="18" t="s">
        <v>133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268</v>
      </c>
      <c r="BM126" s="216" t="s">
        <v>983</v>
      </c>
    </row>
    <row r="127" s="13" customFormat="1">
      <c r="A127" s="13"/>
      <c r="B127" s="218"/>
      <c r="C127" s="219"/>
      <c r="D127" s="220" t="s">
        <v>141</v>
      </c>
      <c r="E127" s="221" t="s">
        <v>19</v>
      </c>
      <c r="F127" s="222" t="s">
        <v>139</v>
      </c>
      <c r="G127" s="219"/>
      <c r="H127" s="223">
        <v>4</v>
      </c>
      <c r="I127" s="224"/>
      <c r="J127" s="219"/>
      <c r="K127" s="219"/>
      <c r="L127" s="225"/>
      <c r="M127" s="226"/>
      <c r="N127" s="227"/>
      <c r="O127" s="227"/>
      <c r="P127" s="227"/>
      <c r="Q127" s="227"/>
      <c r="R127" s="227"/>
      <c r="S127" s="227"/>
      <c r="T127" s="22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9" t="s">
        <v>141</v>
      </c>
      <c r="AU127" s="229" t="s">
        <v>82</v>
      </c>
      <c r="AV127" s="13" t="s">
        <v>82</v>
      </c>
      <c r="AW127" s="13" t="s">
        <v>33</v>
      </c>
      <c r="AX127" s="13" t="s">
        <v>80</v>
      </c>
      <c r="AY127" s="229" t="s">
        <v>133</v>
      </c>
    </row>
    <row r="128" s="12" customFormat="1" ht="25.92" customHeight="1">
      <c r="A128" s="12"/>
      <c r="B128" s="189"/>
      <c r="C128" s="190"/>
      <c r="D128" s="191" t="s">
        <v>71</v>
      </c>
      <c r="E128" s="192" t="s">
        <v>643</v>
      </c>
      <c r="F128" s="192" t="s">
        <v>644</v>
      </c>
      <c r="G128" s="190"/>
      <c r="H128" s="190"/>
      <c r="I128" s="193"/>
      <c r="J128" s="194">
        <f>BK128</f>
        <v>0</v>
      </c>
      <c r="K128" s="190"/>
      <c r="L128" s="195"/>
      <c r="M128" s="196"/>
      <c r="N128" s="197"/>
      <c r="O128" s="197"/>
      <c r="P128" s="198">
        <f>P129+P139</f>
        <v>0</v>
      </c>
      <c r="Q128" s="197"/>
      <c r="R128" s="198">
        <f>R129+R139</f>
        <v>0</v>
      </c>
      <c r="S128" s="197"/>
      <c r="T128" s="199">
        <f>T129+T139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180</v>
      </c>
      <c r="AT128" s="201" t="s">
        <v>71</v>
      </c>
      <c r="AU128" s="201" t="s">
        <v>72</v>
      </c>
      <c r="AY128" s="200" t="s">
        <v>133</v>
      </c>
      <c r="BK128" s="202">
        <f>BK129+BK139</f>
        <v>0</v>
      </c>
    </row>
    <row r="129" s="12" customFormat="1" ht="22.8" customHeight="1">
      <c r="A129" s="12"/>
      <c r="B129" s="189"/>
      <c r="C129" s="190"/>
      <c r="D129" s="191" t="s">
        <v>71</v>
      </c>
      <c r="E129" s="203" t="s">
        <v>645</v>
      </c>
      <c r="F129" s="203" t="s">
        <v>646</v>
      </c>
      <c r="G129" s="190"/>
      <c r="H129" s="190"/>
      <c r="I129" s="193"/>
      <c r="J129" s="204">
        <f>BK129</f>
        <v>0</v>
      </c>
      <c r="K129" s="190"/>
      <c r="L129" s="195"/>
      <c r="M129" s="196"/>
      <c r="N129" s="197"/>
      <c r="O129" s="197"/>
      <c r="P129" s="198">
        <f>SUM(P130:P138)</f>
        <v>0</v>
      </c>
      <c r="Q129" s="197"/>
      <c r="R129" s="198">
        <f>SUM(R130:R138)</f>
        <v>0</v>
      </c>
      <c r="S129" s="197"/>
      <c r="T129" s="199">
        <f>SUM(T130:T138)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0" t="s">
        <v>180</v>
      </c>
      <c r="AT129" s="201" t="s">
        <v>71</v>
      </c>
      <c r="AU129" s="201" t="s">
        <v>80</v>
      </c>
      <c r="AY129" s="200" t="s">
        <v>133</v>
      </c>
      <c r="BK129" s="202">
        <f>SUM(BK130:BK138)</f>
        <v>0</v>
      </c>
    </row>
    <row r="130" s="2" customFormat="1" ht="16.5" customHeight="1">
      <c r="A130" s="39"/>
      <c r="B130" s="40"/>
      <c r="C130" s="205" t="s">
        <v>274</v>
      </c>
      <c r="D130" s="205" t="s">
        <v>135</v>
      </c>
      <c r="E130" s="206" t="s">
        <v>984</v>
      </c>
      <c r="F130" s="207" t="s">
        <v>649</v>
      </c>
      <c r="G130" s="208" t="s">
        <v>417</v>
      </c>
      <c r="H130" s="209">
        <v>1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650</v>
      </c>
      <c r="AT130" s="216" t="s">
        <v>135</v>
      </c>
      <c r="AU130" s="216" t="s">
        <v>82</v>
      </c>
      <c r="AY130" s="18" t="s">
        <v>133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650</v>
      </c>
      <c r="BM130" s="216" t="s">
        <v>985</v>
      </c>
    </row>
    <row r="131" s="14" customFormat="1">
      <c r="A131" s="14"/>
      <c r="B131" s="235"/>
      <c r="C131" s="236"/>
      <c r="D131" s="220" t="s">
        <v>141</v>
      </c>
      <c r="E131" s="237" t="s">
        <v>19</v>
      </c>
      <c r="F131" s="238" t="s">
        <v>986</v>
      </c>
      <c r="G131" s="236"/>
      <c r="H131" s="237" t="s">
        <v>19</v>
      </c>
      <c r="I131" s="239"/>
      <c r="J131" s="236"/>
      <c r="K131" s="236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141</v>
      </c>
      <c r="AU131" s="244" t="s">
        <v>82</v>
      </c>
      <c r="AV131" s="14" t="s">
        <v>80</v>
      </c>
      <c r="AW131" s="14" t="s">
        <v>33</v>
      </c>
      <c r="AX131" s="14" t="s">
        <v>72</v>
      </c>
      <c r="AY131" s="244" t="s">
        <v>133</v>
      </c>
    </row>
    <row r="132" s="13" customFormat="1">
      <c r="A132" s="13"/>
      <c r="B132" s="218"/>
      <c r="C132" s="219"/>
      <c r="D132" s="220" t="s">
        <v>141</v>
      </c>
      <c r="E132" s="221" t="s">
        <v>19</v>
      </c>
      <c r="F132" s="222" t="s">
        <v>80</v>
      </c>
      <c r="G132" s="219"/>
      <c r="H132" s="223">
        <v>1</v>
      </c>
      <c r="I132" s="224"/>
      <c r="J132" s="219"/>
      <c r="K132" s="219"/>
      <c r="L132" s="225"/>
      <c r="M132" s="226"/>
      <c r="N132" s="227"/>
      <c r="O132" s="227"/>
      <c r="P132" s="227"/>
      <c r="Q132" s="227"/>
      <c r="R132" s="227"/>
      <c r="S132" s="227"/>
      <c r="T132" s="22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9" t="s">
        <v>141</v>
      </c>
      <c r="AU132" s="229" t="s">
        <v>82</v>
      </c>
      <c r="AV132" s="13" t="s">
        <v>82</v>
      </c>
      <c r="AW132" s="13" t="s">
        <v>33</v>
      </c>
      <c r="AX132" s="13" t="s">
        <v>80</v>
      </c>
      <c r="AY132" s="229" t="s">
        <v>133</v>
      </c>
    </row>
    <row r="133" s="2" customFormat="1" ht="16.5" customHeight="1">
      <c r="A133" s="39"/>
      <c r="B133" s="40"/>
      <c r="C133" s="205" t="s">
        <v>280</v>
      </c>
      <c r="D133" s="205" t="s">
        <v>135</v>
      </c>
      <c r="E133" s="206" t="s">
        <v>987</v>
      </c>
      <c r="F133" s="207" t="s">
        <v>655</v>
      </c>
      <c r="G133" s="208" t="s">
        <v>417</v>
      </c>
      <c r="H133" s="209">
        <v>1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650</v>
      </c>
      <c r="AT133" s="216" t="s">
        <v>135</v>
      </c>
      <c r="AU133" s="216" t="s">
        <v>82</v>
      </c>
      <c r="AY133" s="18" t="s">
        <v>133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650</v>
      </c>
      <c r="BM133" s="216" t="s">
        <v>988</v>
      </c>
    </row>
    <row r="134" s="14" customFormat="1">
      <c r="A134" s="14"/>
      <c r="B134" s="235"/>
      <c r="C134" s="236"/>
      <c r="D134" s="220" t="s">
        <v>141</v>
      </c>
      <c r="E134" s="237" t="s">
        <v>19</v>
      </c>
      <c r="F134" s="238" t="s">
        <v>989</v>
      </c>
      <c r="G134" s="236"/>
      <c r="H134" s="237" t="s">
        <v>19</v>
      </c>
      <c r="I134" s="239"/>
      <c r="J134" s="236"/>
      <c r="K134" s="236"/>
      <c r="L134" s="240"/>
      <c r="M134" s="241"/>
      <c r="N134" s="242"/>
      <c r="O134" s="242"/>
      <c r="P134" s="242"/>
      <c r="Q134" s="242"/>
      <c r="R134" s="242"/>
      <c r="S134" s="242"/>
      <c r="T134" s="24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4" t="s">
        <v>141</v>
      </c>
      <c r="AU134" s="244" t="s">
        <v>82</v>
      </c>
      <c r="AV134" s="14" t="s">
        <v>80</v>
      </c>
      <c r="AW134" s="14" t="s">
        <v>33</v>
      </c>
      <c r="AX134" s="14" t="s">
        <v>72</v>
      </c>
      <c r="AY134" s="244" t="s">
        <v>133</v>
      </c>
    </row>
    <row r="135" s="13" customFormat="1">
      <c r="A135" s="13"/>
      <c r="B135" s="218"/>
      <c r="C135" s="219"/>
      <c r="D135" s="220" t="s">
        <v>141</v>
      </c>
      <c r="E135" s="221" t="s">
        <v>19</v>
      </c>
      <c r="F135" s="222" t="s">
        <v>80</v>
      </c>
      <c r="G135" s="219"/>
      <c r="H135" s="223">
        <v>1</v>
      </c>
      <c r="I135" s="224"/>
      <c r="J135" s="219"/>
      <c r="K135" s="219"/>
      <c r="L135" s="225"/>
      <c r="M135" s="226"/>
      <c r="N135" s="227"/>
      <c r="O135" s="227"/>
      <c r="P135" s="227"/>
      <c r="Q135" s="227"/>
      <c r="R135" s="227"/>
      <c r="S135" s="227"/>
      <c r="T135" s="22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9" t="s">
        <v>141</v>
      </c>
      <c r="AU135" s="229" t="s">
        <v>82</v>
      </c>
      <c r="AV135" s="13" t="s">
        <v>82</v>
      </c>
      <c r="AW135" s="13" t="s">
        <v>33</v>
      </c>
      <c r="AX135" s="13" t="s">
        <v>80</v>
      </c>
      <c r="AY135" s="229" t="s">
        <v>133</v>
      </c>
    </row>
    <row r="136" s="2" customFormat="1" ht="16.5" customHeight="1">
      <c r="A136" s="39"/>
      <c r="B136" s="40"/>
      <c r="C136" s="205" t="s">
        <v>285</v>
      </c>
      <c r="D136" s="205" t="s">
        <v>135</v>
      </c>
      <c r="E136" s="206" t="s">
        <v>990</v>
      </c>
      <c r="F136" s="207" t="s">
        <v>836</v>
      </c>
      <c r="G136" s="208" t="s">
        <v>417</v>
      </c>
      <c r="H136" s="209">
        <v>1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650</v>
      </c>
      <c r="AT136" s="216" t="s">
        <v>135</v>
      </c>
      <c r="AU136" s="216" t="s">
        <v>82</v>
      </c>
      <c r="AY136" s="18" t="s">
        <v>133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650</v>
      </c>
      <c r="BM136" s="216" t="s">
        <v>991</v>
      </c>
    </row>
    <row r="137" s="14" customFormat="1">
      <c r="A137" s="14"/>
      <c r="B137" s="235"/>
      <c r="C137" s="236"/>
      <c r="D137" s="220" t="s">
        <v>141</v>
      </c>
      <c r="E137" s="237" t="s">
        <v>19</v>
      </c>
      <c r="F137" s="238" t="s">
        <v>940</v>
      </c>
      <c r="G137" s="236"/>
      <c r="H137" s="237" t="s">
        <v>19</v>
      </c>
      <c r="I137" s="239"/>
      <c r="J137" s="236"/>
      <c r="K137" s="236"/>
      <c r="L137" s="240"/>
      <c r="M137" s="241"/>
      <c r="N137" s="242"/>
      <c r="O137" s="242"/>
      <c r="P137" s="242"/>
      <c r="Q137" s="242"/>
      <c r="R137" s="242"/>
      <c r="S137" s="242"/>
      <c r="T137" s="243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4" t="s">
        <v>141</v>
      </c>
      <c r="AU137" s="244" t="s">
        <v>82</v>
      </c>
      <c r="AV137" s="14" t="s">
        <v>80</v>
      </c>
      <c r="AW137" s="14" t="s">
        <v>33</v>
      </c>
      <c r="AX137" s="14" t="s">
        <v>72</v>
      </c>
      <c r="AY137" s="244" t="s">
        <v>133</v>
      </c>
    </row>
    <row r="138" s="13" customFormat="1">
      <c r="A138" s="13"/>
      <c r="B138" s="218"/>
      <c r="C138" s="219"/>
      <c r="D138" s="220" t="s">
        <v>141</v>
      </c>
      <c r="E138" s="221" t="s">
        <v>19</v>
      </c>
      <c r="F138" s="222" t="s">
        <v>80</v>
      </c>
      <c r="G138" s="219"/>
      <c r="H138" s="223">
        <v>1</v>
      </c>
      <c r="I138" s="224"/>
      <c r="J138" s="219"/>
      <c r="K138" s="219"/>
      <c r="L138" s="225"/>
      <c r="M138" s="226"/>
      <c r="N138" s="227"/>
      <c r="O138" s="227"/>
      <c r="P138" s="227"/>
      <c r="Q138" s="227"/>
      <c r="R138" s="227"/>
      <c r="S138" s="227"/>
      <c r="T138" s="22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9" t="s">
        <v>141</v>
      </c>
      <c r="AU138" s="229" t="s">
        <v>82</v>
      </c>
      <c r="AV138" s="13" t="s">
        <v>82</v>
      </c>
      <c r="AW138" s="13" t="s">
        <v>33</v>
      </c>
      <c r="AX138" s="13" t="s">
        <v>80</v>
      </c>
      <c r="AY138" s="229" t="s">
        <v>133</v>
      </c>
    </row>
    <row r="139" s="12" customFormat="1" ht="22.8" customHeight="1">
      <c r="A139" s="12"/>
      <c r="B139" s="189"/>
      <c r="C139" s="190"/>
      <c r="D139" s="191" t="s">
        <v>71</v>
      </c>
      <c r="E139" s="203" t="s">
        <v>658</v>
      </c>
      <c r="F139" s="203" t="s">
        <v>659</v>
      </c>
      <c r="G139" s="190"/>
      <c r="H139" s="190"/>
      <c r="I139" s="193"/>
      <c r="J139" s="204">
        <f>BK139</f>
        <v>0</v>
      </c>
      <c r="K139" s="190"/>
      <c r="L139" s="195"/>
      <c r="M139" s="196"/>
      <c r="N139" s="197"/>
      <c r="O139" s="197"/>
      <c r="P139" s="198">
        <f>SUM(P140:P147)</f>
        <v>0</v>
      </c>
      <c r="Q139" s="197"/>
      <c r="R139" s="198">
        <f>SUM(R140:R147)</f>
        <v>0</v>
      </c>
      <c r="S139" s="197"/>
      <c r="T139" s="199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0" t="s">
        <v>180</v>
      </c>
      <c r="AT139" s="201" t="s">
        <v>71</v>
      </c>
      <c r="AU139" s="201" t="s">
        <v>80</v>
      </c>
      <c r="AY139" s="200" t="s">
        <v>133</v>
      </c>
      <c r="BK139" s="202">
        <f>SUM(BK140:BK147)</f>
        <v>0</v>
      </c>
    </row>
    <row r="140" s="2" customFormat="1" ht="16.5" customHeight="1">
      <c r="A140" s="39"/>
      <c r="B140" s="40"/>
      <c r="C140" s="205" t="s">
        <v>290</v>
      </c>
      <c r="D140" s="205" t="s">
        <v>135</v>
      </c>
      <c r="E140" s="206" t="s">
        <v>992</v>
      </c>
      <c r="F140" s="207" t="s">
        <v>942</v>
      </c>
      <c r="G140" s="208" t="s">
        <v>417</v>
      </c>
      <c r="H140" s="209">
        <v>1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650</v>
      </c>
      <c r="AT140" s="216" t="s">
        <v>135</v>
      </c>
      <c r="AU140" s="216" t="s">
        <v>82</v>
      </c>
      <c r="AY140" s="18" t="s">
        <v>133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650</v>
      </c>
      <c r="BM140" s="216" t="s">
        <v>993</v>
      </c>
    </row>
    <row r="141" s="14" customFormat="1">
      <c r="A141" s="14"/>
      <c r="B141" s="235"/>
      <c r="C141" s="236"/>
      <c r="D141" s="220" t="s">
        <v>141</v>
      </c>
      <c r="E141" s="237" t="s">
        <v>19</v>
      </c>
      <c r="F141" s="238" t="s">
        <v>944</v>
      </c>
      <c r="G141" s="236"/>
      <c r="H141" s="237" t="s">
        <v>19</v>
      </c>
      <c r="I141" s="239"/>
      <c r="J141" s="236"/>
      <c r="K141" s="236"/>
      <c r="L141" s="240"/>
      <c r="M141" s="241"/>
      <c r="N141" s="242"/>
      <c r="O141" s="242"/>
      <c r="P141" s="242"/>
      <c r="Q141" s="242"/>
      <c r="R141" s="242"/>
      <c r="S141" s="242"/>
      <c r="T141" s="243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4" t="s">
        <v>141</v>
      </c>
      <c r="AU141" s="244" t="s">
        <v>82</v>
      </c>
      <c r="AV141" s="14" t="s">
        <v>80</v>
      </c>
      <c r="AW141" s="14" t="s">
        <v>33</v>
      </c>
      <c r="AX141" s="14" t="s">
        <v>72</v>
      </c>
      <c r="AY141" s="244" t="s">
        <v>133</v>
      </c>
    </row>
    <row r="142" s="14" customFormat="1">
      <c r="A142" s="14"/>
      <c r="B142" s="235"/>
      <c r="C142" s="236"/>
      <c r="D142" s="220" t="s">
        <v>141</v>
      </c>
      <c r="E142" s="237" t="s">
        <v>19</v>
      </c>
      <c r="F142" s="238" t="s">
        <v>945</v>
      </c>
      <c r="G142" s="236"/>
      <c r="H142" s="237" t="s">
        <v>19</v>
      </c>
      <c r="I142" s="239"/>
      <c r="J142" s="236"/>
      <c r="K142" s="236"/>
      <c r="L142" s="240"/>
      <c r="M142" s="241"/>
      <c r="N142" s="242"/>
      <c r="O142" s="242"/>
      <c r="P142" s="242"/>
      <c r="Q142" s="242"/>
      <c r="R142" s="242"/>
      <c r="S142" s="242"/>
      <c r="T142" s="24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4" t="s">
        <v>141</v>
      </c>
      <c r="AU142" s="244" t="s">
        <v>82</v>
      </c>
      <c r="AV142" s="14" t="s">
        <v>80</v>
      </c>
      <c r="AW142" s="14" t="s">
        <v>33</v>
      </c>
      <c r="AX142" s="14" t="s">
        <v>72</v>
      </c>
      <c r="AY142" s="244" t="s">
        <v>133</v>
      </c>
    </row>
    <row r="143" s="14" customFormat="1">
      <c r="A143" s="14"/>
      <c r="B143" s="235"/>
      <c r="C143" s="236"/>
      <c r="D143" s="220" t="s">
        <v>141</v>
      </c>
      <c r="E143" s="237" t="s">
        <v>19</v>
      </c>
      <c r="F143" s="238" t="s">
        <v>946</v>
      </c>
      <c r="G143" s="236"/>
      <c r="H143" s="237" t="s">
        <v>19</v>
      </c>
      <c r="I143" s="239"/>
      <c r="J143" s="236"/>
      <c r="K143" s="236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141</v>
      </c>
      <c r="AU143" s="244" t="s">
        <v>82</v>
      </c>
      <c r="AV143" s="14" t="s">
        <v>80</v>
      </c>
      <c r="AW143" s="14" t="s">
        <v>33</v>
      </c>
      <c r="AX143" s="14" t="s">
        <v>72</v>
      </c>
      <c r="AY143" s="244" t="s">
        <v>133</v>
      </c>
    </row>
    <row r="144" s="13" customFormat="1">
      <c r="A144" s="13"/>
      <c r="B144" s="218"/>
      <c r="C144" s="219"/>
      <c r="D144" s="220" t="s">
        <v>141</v>
      </c>
      <c r="E144" s="221" t="s">
        <v>19</v>
      </c>
      <c r="F144" s="222" t="s">
        <v>80</v>
      </c>
      <c r="G144" s="219"/>
      <c r="H144" s="223">
        <v>1</v>
      </c>
      <c r="I144" s="224"/>
      <c r="J144" s="219"/>
      <c r="K144" s="219"/>
      <c r="L144" s="225"/>
      <c r="M144" s="226"/>
      <c r="N144" s="227"/>
      <c r="O144" s="227"/>
      <c r="P144" s="227"/>
      <c r="Q144" s="227"/>
      <c r="R144" s="227"/>
      <c r="S144" s="227"/>
      <c r="T144" s="22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9" t="s">
        <v>141</v>
      </c>
      <c r="AU144" s="229" t="s">
        <v>82</v>
      </c>
      <c r="AV144" s="13" t="s">
        <v>82</v>
      </c>
      <c r="AW144" s="13" t="s">
        <v>33</v>
      </c>
      <c r="AX144" s="13" t="s">
        <v>80</v>
      </c>
      <c r="AY144" s="229" t="s">
        <v>133</v>
      </c>
    </row>
    <row r="145" s="2" customFormat="1" ht="16.5" customHeight="1">
      <c r="A145" s="39"/>
      <c r="B145" s="40"/>
      <c r="C145" s="205" t="s">
        <v>7</v>
      </c>
      <c r="D145" s="205" t="s">
        <v>135</v>
      </c>
      <c r="E145" s="206" t="s">
        <v>994</v>
      </c>
      <c r="F145" s="207" t="s">
        <v>948</v>
      </c>
      <c r="G145" s="208" t="s">
        <v>417</v>
      </c>
      <c r="H145" s="209">
        <v>1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650</v>
      </c>
      <c r="AT145" s="216" t="s">
        <v>135</v>
      </c>
      <c r="AU145" s="216" t="s">
        <v>82</v>
      </c>
      <c r="AY145" s="18" t="s">
        <v>133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650</v>
      </c>
      <c r="BM145" s="216" t="s">
        <v>995</v>
      </c>
    </row>
    <row r="146" s="14" customFormat="1">
      <c r="A146" s="14"/>
      <c r="B146" s="235"/>
      <c r="C146" s="236"/>
      <c r="D146" s="220" t="s">
        <v>141</v>
      </c>
      <c r="E146" s="237" t="s">
        <v>19</v>
      </c>
      <c r="F146" s="238" t="s">
        <v>950</v>
      </c>
      <c r="G146" s="236"/>
      <c r="H146" s="237" t="s">
        <v>19</v>
      </c>
      <c r="I146" s="239"/>
      <c r="J146" s="236"/>
      <c r="K146" s="236"/>
      <c r="L146" s="240"/>
      <c r="M146" s="241"/>
      <c r="N146" s="242"/>
      <c r="O146" s="242"/>
      <c r="P146" s="242"/>
      <c r="Q146" s="242"/>
      <c r="R146" s="242"/>
      <c r="S146" s="242"/>
      <c r="T146" s="24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4" t="s">
        <v>141</v>
      </c>
      <c r="AU146" s="244" t="s">
        <v>82</v>
      </c>
      <c r="AV146" s="14" t="s">
        <v>80</v>
      </c>
      <c r="AW146" s="14" t="s">
        <v>33</v>
      </c>
      <c r="AX146" s="14" t="s">
        <v>72</v>
      </c>
      <c r="AY146" s="244" t="s">
        <v>133</v>
      </c>
    </row>
    <row r="147" s="13" customFormat="1">
      <c r="A147" s="13"/>
      <c r="B147" s="218"/>
      <c r="C147" s="219"/>
      <c r="D147" s="220" t="s">
        <v>141</v>
      </c>
      <c r="E147" s="221" t="s">
        <v>19</v>
      </c>
      <c r="F147" s="222" t="s">
        <v>80</v>
      </c>
      <c r="G147" s="219"/>
      <c r="H147" s="223">
        <v>1</v>
      </c>
      <c r="I147" s="224"/>
      <c r="J147" s="219"/>
      <c r="K147" s="219"/>
      <c r="L147" s="225"/>
      <c r="M147" s="283"/>
      <c r="N147" s="284"/>
      <c r="O147" s="284"/>
      <c r="P147" s="284"/>
      <c r="Q147" s="284"/>
      <c r="R147" s="284"/>
      <c r="S147" s="284"/>
      <c r="T147" s="28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29" t="s">
        <v>141</v>
      </c>
      <c r="AU147" s="229" t="s">
        <v>82</v>
      </c>
      <c r="AV147" s="13" t="s">
        <v>82</v>
      </c>
      <c r="AW147" s="13" t="s">
        <v>33</v>
      </c>
      <c r="AX147" s="13" t="s">
        <v>80</v>
      </c>
      <c r="AY147" s="229" t="s">
        <v>133</v>
      </c>
    </row>
    <row r="148" s="2" customFormat="1" ht="6.96" customHeight="1">
      <c r="A148" s="39"/>
      <c r="B148" s="60"/>
      <c r="C148" s="61"/>
      <c r="D148" s="61"/>
      <c r="E148" s="61"/>
      <c r="F148" s="61"/>
      <c r="G148" s="61"/>
      <c r="H148" s="61"/>
      <c r="I148" s="61"/>
      <c r="J148" s="61"/>
      <c r="K148" s="61"/>
      <c r="L148" s="45"/>
      <c r="M148" s="39"/>
      <c r="O148" s="39"/>
      <c r="P148" s="39"/>
      <c r="Q148" s="39"/>
      <c r="R148" s="39"/>
      <c r="S148" s="39"/>
      <c r="T148" s="39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</row>
  </sheetData>
  <sheetProtection sheet="1" autoFilter="0" formatColumns="0" formatRows="0" objects="1" scenarios="1" spinCount="100000" saltValue="Hk7T/U9Of7q2xt2cp6sKHOVx+bTOdkB/9gUQBmY2nn+npmNL18TBIsrYuocmspjPv3G68c66J8KCt640aLkE8A==" hashValue="zTJ9WwQ12HblAKj0Bx7zojRZVMckMFo6f2Q4FJ/TqxtpDYF2BtiL6oeGKV0buB7AiVOr77zvLTsyWsSs2BkTRg==" algorithmName="SHA-512" password="C74A"/>
  <autoFilter ref="C87:K14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3_02/899722111"/>
    <hyperlink ref="F98" r:id="rId2" display="https://podminky.urs.cz/item/CS_URS_2023_02/741110302"/>
    <hyperlink ref="F102" r:id="rId3" display="https://podminky.urs.cz/item/CS_URS_2023_02/741410071"/>
    <hyperlink ref="F106" r:id="rId4" display="https://podminky.urs.cz/item/CS_URS_2023_02/210203901"/>
    <hyperlink ref="F110" r:id="rId5" display="https://podminky.urs.cz/item/CS_URS_2023_02/210800411"/>
    <hyperlink ref="F115" r:id="rId6" display="https://podminky.urs.cz/item/CS_URS_2023_02/210800411"/>
    <hyperlink ref="F120" r:id="rId7" display="https://podminky.urs.cz/item/CS_URS_2023_02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Nová travnatá tréninková plocha fotbalistů, Bruntál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996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17. 8. 2023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ROUND((SUM(BE88:BE185)),  2)</f>
        <v>0</v>
      </c>
      <c r="G33" s="39"/>
      <c r="H33" s="39"/>
      <c r="I33" s="149">
        <v>0.20999999999999999</v>
      </c>
      <c r="J33" s="148">
        <f>ROUND(((SUM(BE88:BE185))*I33),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ROUND((SUM(BF88:BF185)),  2)</f>
        <v>0</v>
      </c>
      <c r="G34" s="39"/>
      <c r="H34" s="39"/>
      <c r="I34" s="149">
        <v>0.14999999999999999</v>
      </c>
      <c r="J34" s="148">
        <f>ROUND(((SUM(BF88:BF185))*I34),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ROUND((SUM(BG88:BG185)),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ROUND((SUM(BH88:BH185)),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ROUND((SUM(BI88:BI185)),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Nová travnatá tréninková plocha fotbalistů, Bruntál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IO 03 - Zdroj vody na parcele č. 3621/3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Sportovní areál Bruntál P.P.Č. 3621/3, 3621/76, 36</v>
      </c>
      <c r="G52" s="41"/>
      <c r="H52" s="41"/>
      <c r="I52" s="33" t="s">
        <v>23</v>
      </c>
      <c r="J52" s="73" t="str">
        <f>IF(J12="","",J12)</f>
        <v>17. 8. 2023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Bruntál</v>
      </c>
      <c r="G54" s="41"/>
      <c r="H54" s="41"/>
      <c r="I54" s="33" t="s">
        <v>31</v>
      </c>
      <c r="J54" s="37" t="str">
        <f>E21</f>
        <v>David Müller DiS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David Müller DiS.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105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106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109</v>
      </c>
      <c r="E62" s="175"/>
      <c r="F62" s="175"/>
      <c r="G62" s="175"/>
      <c r="H62" s="175"/>
      <c r="I62" s="175"/>
      <c r="J62" s="176">
        <f>J135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111</v>
      </c>
      <c r="E63" s="175"/>
      <c r="F63" s="175"/>
      <c r="G63" s="175"/>
      <c r="H63" s="175"/>
      <c r="I63" s="175"/>
      <c r="J63" s="176">
        <f>J147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114</v>
      </c>
      <c r="E64" s="175"/>
      <c r="F64" s="175"/>
      <c r="G64" s="175"/>
      <c r="H64" s="175"/>
      <c r="I64" s="175"/>
      <c r="J64" s="176">
        <f>J163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666</v>
      </c>
      <c r="E65" s="175"/>
      <c r="F65" s="175"/>
      <c r="G65" s="175"/>
      <c r="H65" s="175"/>
      <c r="I65" s="175"/>
      <c r="J65" s="176">
        <f>J168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6"/>
      <c r="C66" s="167"/>
      <c r="D66" s="168" t="s">
        <v>115</v>
      </c>
      <c r="E66" s="169"/>
      <c r="F66" s="169"/>
      <c r="G66" s="169"/>
      <c r="H66" s="169"/>
      <c r="I66" s="169"/>
      <c r="J66" s="170">
        <f>J176</f>
        <v>0</v>
      </c>
      <c r="K66" s="167"/>
      <c r="L66" s="17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2"/>
      <c r="C67" s="173"/>
      <c r="D67" s="174" t="s">
        <v>116</v>
      </c>
      <c r="E67" s="175"/>
      <c r="F67" s="175"/>
      <c r="G67" s="175"/>
      <c r="H67" s="175"/>
      <c r="I67" s="175"/>
      <c r="J67" s="176">
        <f>J177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117</v>
      </c>
      <c r="E68" s="175"/>
      <c r="F68" s="175"/>
      <c r="G68" s="175"/>
      <c r="H68" s="175"/>
      <c r="I68" s="175"/>
      <c r="J68" s="176">
        <f>J184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Nová travnatá tréninková plocha fotbalistů, Bruntál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99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IO 03 - Zdroj vody na parcele č. 3621/3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Sportovní areál Bruntál P.P.Č. 3621/3, 3621/76, 36</v>
      </c>
      <c r="G82" s="41"/>
      <c r="H82" s="41"/>
      <c r="I82" s="33" t="s">
        <v>23</v>
      </c>
      <c r="J82" s="73" t="str">
        <f>IF(J12="","",J12)</f>
        <v>17. 8. 2023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Bruntál</v>
      </c>
      <c r="G84" s="41"/>
      <c r="H84" s="41"/>
      <c r="I84" s="33" t="s">
        <v>31</v>
      </c>
      <c r="J84" s="37" t="str">
        <f>E21</f>
        <v>David Müller DiS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David Müller DiS.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119</v>
      </c>
      <c r="D87" s="181" t="s">
        <v>57</v>
      </c>
      <c r="E87" s="181" t="s">
        <v>53</v>
      </c>
      <c r="F87" s="181" t="s">
        <v>54</v>
      </c>
      <c r="G87" s="181" t="s">
        <v>120</v>
      </c>
      <c r="H87" s="181" t="s">
        <v>121</v>
      </c>
      <c r="I87" s="181" t="s">
        <v>122</v>
      </c>
      <c r="J87" s="181" t="s">
        <v>103</v>
      </c>
      <c r="K87" s="182" t="s">
        <v>123</v>
      </c>
      <c r="L87" s="183"/>
      <c r="M87" s="93" t="s">
        <v>19</v>
      </c>
      <c r="N87" s="94" t="s">
        <v>42</v>
      </c>
      <c r="O87" s="94" t="s">
        <v>124</v>
      </c>
      <c r="P87" s="94" t="s">
        <v>125</v>
      </c>
      <c r="Q87" s="94" t="s">
        <v>126</v>
      </c>
      <c r="R87" s="94" t="s">
        <v>127</v>
      </c>
      <c r="S87" s="94" t="s">
        <v>128</v>
      </c>
      <c r="T87" s="95" t="s">
        <v>129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130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P89+P176</f>
        <v>0</v>
      </c>
      <c r="Q88" s="97"/>
      <c r="R88" s="186">
        <f>R89+R176</f>
        <v>3.1285790499999999</v>
      </c>
      <c r="S88" s="97"/>
      <c r="T88" s="187">
        <f>T89+T176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104</v>
      </c>
      <c r="BK88" s="188">
        <f>BK89+BK176</f>
        <v>0</v>
      </c>
    </row>
    <row r="89" s="12" customFormat="1" ht="25.92" customHeight="1">
      <c r="A89" s="12"/>
      <c r="B89" s="189"/>
      <c r="C89" s="190"/>
      <c r="D89" s="191" t="s">
        <v>71</v>
      </c>
      <c r="E89" s="192" t="s">
        <v>131</v>
      </c>
      <c r="F89" s="192" t="s">
        <v>132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P90+P135+P147+P163+P168</f>
        <v>0</v>
      </c>
      <c r="Q89" s="197"/>
      <c r="R89" s="198">
        <f>R90+R135+R147+R163+R168</f>
        <v>3.1285790499999999</v>
      </c>
      <c r="S89" s="197"/>
      <c r="T89" s="199">
        <f>T90+T135+T147+T163+T168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80</v>
      </c>
      <c r="AT89" s="201" t="s">
        <v>71</v>
      </c>
      <c r="AU89" s="201" t="s">
        <v>72</v>
      </c>
      <c r="AY89" s="200" t="s">
        <v>133</v>
      </c>
      <c r="BK89" s="202">
        <f>BK90+BK135+BK147+BK163+BK168</f>
        <v>0</v>
      </c>
    </row>
    <row r="90" s="12" customFormat="1" ht="22.8" customHeight="1">
      <c r="A90" s="12"/>
      <c r="B90" s="189"/>
      <c r="C90" s="190"/>
      <c r="D90" s="191" t="s">
        <v>71</v>
      </c>
      <c r="E90" s="203" t="s">
        <v>80</v>
      </c>
      <c r="F90" s="203" t="s">
        <v>134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SUM(P91:P134)</f>
        <v>0</v>
      </c>
      <c r="Q90" s="197"/>
      <c r="R90" s="198">
        <f>SUM(R91:R134)</f>
        <v>0</v>
      </c>
      <c r="S90" s="197"/>
      <c r="T90" s="199">
        <f>SUM(T91:T134)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80</v>
      </c>
      <c r="AY90" s="200" t="s">
        <v>133</v>
      </c>
      <c r="BK90" s="202">
        <f>SUM(BK91:BK134)</f>
        <v>0</v>
      </c>
    </row>
    <row r="91" s="2" customFormat="1" ht="24.15" customHeight="1">
      <c r="A91" s="39"/>
      <c r="B91" s="40"/>
      <c r="C91" s="205" t="s">
        <v>80</v>
      </c>
      <c r="D91" s="205" t="s">
        <v>135</v>
      </c>
      <c r="E91" s="206" t="s">
        <v>997</v>
      </c>
      <c r="F91" s="207" t="s">
        <v>998</v>
      </c>
      <c r="G91" s="208" t="s">
        <v>145</v>
      </c>
      <c r="H91" s="209">
        <v>6.9089999999999998</v>
      </c>
      <c r="I91" s="210"/>
      <c r="J91" s="211">
        <f>ROUND(I91*H91,2)</f>
        <v>0</v>
      </c>
      <c r="K91" s="207" t="s">
        <v>146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139</v>
      </c>
      <c r="AT91" s="216" t="s">
        <v>135</v>
      </c>
      <c r="AU91" s="216" t="s">
        <v>82</v>
      </c>
      <c r="AY91" s="18" t="s">
        <v>133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139</v>
      </c>
      <c r="BM91" s="216" t="s">
        <v>999</v>
      </c>
    </row>
    <row r="92" s="2" customFormat="1">
      <c r="A92" s="39"/>
      <c r="B92" s="40"/>
      <c r="C92" s="41"/>
      <c r="D92" s="230" t="s">
        <v>148</v>
      </c>
      <c r="E92" s="41"/>
      <c r="F92" s="231" t="s">
        <v>1000</v>
      </c>
      <c r="G92" s="41"/>
      <c r="H92" s="41"/>
      <c r="I92" s="232"/>
      <c r="J92" s="41"/>
      <c r="K92" s="41"/>
      <c r="L92" s="45"/>
      <c r="M92" s="233"/>
      <c r="N92" s="23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148</v>
      </c>
      <c r="AU92" s="18" t="s">
        <v>82</v>
      </c>
    </row>
    <row r="93" s="13" customFormat="1">
      <c r="A93" s="13"/>
      <c r="B93" s="218"/>
      <c r="C93" s="219"/>
      <c r="D93" s="220" t="s">
        <v>141</v>
      </c>
      <c r="E93" s="221" t="s">
        <v>19</v>
      </c>
      <c r="F93" s="222" t="s">
        <v>1001</v>
      </c>
      <c r="G93" s="219"/>
      <c r="H93" s="223">
        <v>5.2279999999999998</v>
      </c>
      <c r="I93" s="224"/>
      <c r="J93" s="219"/>
      <c r="K93" s="219"/>
      <c r="L93" s="225"/>
      <c r="M93" s="226"/>
      <c r="N93" s="227"/>
      <c r="O93" s="227"/>
      <c r="P93" s="227"/>
      <c r="Q93" s="227"/>
      <c r="R93" s="227"/>
      <c r="S93" s="227"/>
      <c r="T93" s="22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9" t="s">
        <v>141</v>
      </c>
      <c r="AU93" s="229" t="s">
        <v>82</v>
      </c>
      <c r="AV93" s="13" t="s">
        <v>82</v>
      </c>
      <c r="AW93" s="13" t="s">
        <v>33</v>
      </c>
      <c r="AX93" s="13" t="s">
        <v>72</v>
      </c>
      <c r="AY93" s="229" t="s">
        <v>133</v>
      </c>
    </row>
    <row r="94" s="14" customFormat="1">
      <c r="A94" s="14"/>
      <c r="B94" s="235"/>
      <c r="C94" s="236"/>
      <c r="D94" s="220" t="s">
        <v>141</v>
      </c>
      <c r="E94" s="237" t="s">
        <v>19</v>
      </c>
      <c r="F94" s="238" t="s">
        <v>1002</v>
      </c>
      <c r="G94" s="236"/>
      <c r="H94" s="237" t="s">
        <v>19</v>
      </c>
      <c r="I94" s="239"/>
      <c r="J94" s="236"/>
      <c r="K94" s="236"/>
      <c r="L94" s="240"/>
      <c r="M94" s="241"/>
      <c r="N94" s="242"/>
      <c r="O94" s="242"/>
      <c r="P94" s="242"/>
      <c r="Q94" s="242"/>
      <c r="R94" s="242"/>
      <c r="S94" s="242"/>
      <c r="T94" s="24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4" t="s">
        <v>141</v>
      </c>
      <c r="AU94" s="244" t="s">
        <v>82</v>
      </c>
      <c r="AV94" s="14" t="s">
        <v>80</v>
      </c>
      <c r="AW94" s="14" t="s">
        <v>33</v>
      </c>
      <c r="AX94" s="14" t="s">
        <v>72</v>
      </c>
      <c r="AY94" s="244" t="s">
        <v>133</v>
      </c>
    </row>
    <row r="95" s="13" customFormat="1">
      <c r="A95" s="13"/>
      <c r="B95" s="218"/>
      <c r="C95" s="219"/>
      <c r="D95" s="220" t="s">
        <v>141</v>
      </c>
      <c r="E95" s="221" t="s">
        <v>19</v>
      </c>
      <c r="F95" s="222" t="s">
        <v>1003</v>
      </c>
      <c r="G95" s="219"/>
      <c r="H95" s="223">
        <v>0.78100000000000003</v>
      </c>
      <c r="I95" s="224"/>
      <c r="J95" s="219"/>
      <c r="K95" s="219"/>
      <c r="L95" s="225"/>
      <c r="M95" s="226"/>
      <c r="N95" s="227"/>
      <c r="O95" s="227"/>
      <c r="P95" s="227"/>
      <c r="Q95" s="227"/>
      <c r="R95" s="227"/>
      <c r="S95" s="227"/>
      <c r="T95" s="228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29" t="s">
        <v>141</v>
      </c>
      <c r="AU95" s="229" t="s">
        <v>82</v>
      </c>
      <c r="AV95" s="13" t="s">
        <v>82</v>
      </c>
      <c r="AW95" s="13" t="s">
        <v>33</v>
      </c>
      <c r="AX95" s="13" t="s">
        <v>72</v>
      </c>
      <c r="AY95" s="229" t="s">
        <v>133</v>
      </c>
    </row>
    <row r="96" s="14" customFormat="1">
      <c r="A96" s="14"/>
      <c r="B96" s="235"/>
      <c r="C96" s="236"/>
      <c r="D96" s="220" t="s">
        <v>141</v>
      </c>
      <c r="E96" s="237" t="s">
        <v>19</v>
      </c>
      <c r="F96" s="238" t="s">
        <v>1002</v>
      </c>
      <c r="G96" s="236"/>
      <c r="H96" s="237" t="s">
        <v>19</v>
      </c>
      <c r="I96" s="239"/>
      <c r="J96" s="236"/>
      <c r="K96" s="236"/>
      <c r="L96" s="240"/>
      <c r="M96" s="241"/>
      <c r="N96" s="242"/>
      <c r="O96" s="242"/>
      <c r="P96" s="242"/>
      <c r="Q96" s="242"/>
      <c r="R96" s="242"/>
      <c r="S96" s="242"/>
      <c r="T96" s="243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4" t="s">
        <v>141</v>
      </c>
      <c r="AU96" s="244" t="s">
        <v>82</v>
      </c>
      <c r="AV96" s="14" t="s">
        <v>80</v>
      </c>
      <c r="AW96" s="14" t="s">
        <v>33</v>
      </c>
      <c r="AX96" s="14" t="s">
        <v>72</v>
      </c>
      <c r="AY96" s="244" t="s">
        <v>133</v>
      </c>
    </row>
    <row r="97" s="13" customFormat="1">
      <c r="A97" s="13"/>
      <c r="B97" s="218"/>
      <c r="C97" s="219"/>
      <c r="D97" s="220" t="s">
        <v>141</v>
      </c>
      <c r="E97" s="221" t="s">
        <v>19</v>
      </c>
      <c r="F97" s="222" t="s">
        <v>1004</v>
      </c>
      <c r="G97" s="219"/>
      <c r="H97" s="223">
        <v>0.90000000000000002</v>
      </c>
      <c r="I97" s="224"/>
      <c r="J97" s="219"/>
      <c r="K97" s="219"/>
      <c r="L97" s="225"/>
      <c r="M97" s="226"/>
      <c r="N97" s="227"/>
      <c r="O97" s="227"/>
      <c r="P97" s="227"/>
      <c r="Q97" s="227"/>
      <c r="R97" s="227"/>
      <c r="S97" s="227"/>
      <c r="T97" s="228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9" t="s">
        <v>141</v>
      </c>
      <c r="AU97" s="229" t="s">
        <v>82</v>
      </c>
      <c r="AV97" s="13" t="s">
        <v>82</v>
      </c>
      <c r="AW97" s="13" t="s">
        <v>33</v>
      </c>
      <c r="AX97" s="13" t="s">
        <v>72</v>
      </c>
      <c r="AY97" s="229" t="s">
        <v>133</v>
      </c>
    </row>
    <row r="98" s="14" customFormat="1">
      <c r="A98" s="14"/>
      <c r="B98" s="235"/>
      <c r="C98" s="236"/>
      <c r="D98" s="220" t="s">
        <v>141</v>
      </c>
      <c r="E98" s="237" t="s">
        <v>19</v>
      </c>
      <c r="F98" s="238" t="s">
        <v>1005</v>
      </c>
      <c r="G98" s="236"/>
      <c r="H98" s="237" t="s">
        <v>19</v>
      </c>
      <c r="I98" s="239"/>
      <c r="J98" s="236"/>
      <c r="K98" s="236"/>
      <c r="L98" s="240"/>
      <c r="M98" s="241"/>
      <c r="N98" s="242"/>
      <c r="O98" s="242"/>
      <c r="P98" s="242"/>
      <c r="Q98" s="242"/>
      <c r="R98" s="242"/>
      <c r="S98" s="242"/>
      <c r="T98" s="24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4" t="s">
        <v>141</v>
      </c>
      <c r="AU98" s="244" t="s">
        <v>82</v>
      </c>
      <c r="AV98" s="14" t="s">
        <v>80</v>
      </c>
      <c r="AW98" s="14" t="s">
        <v>33</v>
      </c>
      <c r="AX98" s="14" t="s">
        <v>72</v>
      </c>
      <c r="AY98" s="244" t="s">
        <v>133</v>
      </c>
    </row>
    <row r="99" s="15" customFormat="1">
      <c r="A99" s="15"/>
      <c r="B99" s="245"/>
      <c r="C99" s="246"/>
      <c r="D99" s="220" t="s">
        <v>141</v>
      </c>
      <c r="E99" s="247" t="s">
        <v>19</v>
      </c>
      <c r="F99" s="248" t="s">
        <v>156</v>
      </c>
      <c r="G99" s="246"/>
      <c r="H99" s="249">
        <v>6.9089999999999998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5" t="s">
        <v>141</v>
      </c>
      <c r="AU99" s="255" t="s">
        <v>82</v>
      </c>
      <c r="AV99" s="15" t="s">
        <v>139</v>
      </c>
      <c r="AW99" s="15" t="s">
        <v>33</v>
      </c>
      <c r="AX99" s="15" t="s">
        <v>80</v>
      </c>
      <c r="AY99" s="255" t="s">
        <v>133</v>
      </c>
    </row>
    <row r="100" s="2" customFormat="1" ht="16.5" customHeight="1">
      <c r="A100" s="39"/>
      <c r="B100" s="40"/>
      <c r="C100" s="205" t="s">
        <v>82</v>
      </c>
      <c r="D100" s="205" t="s">
        <v>135</v>
      </c>
      <c r="E100" s="206" t="s">
        <v>1006</v>
      </c>
      <c r="F100" s="207" t="s">
        <v>1007</v>
      </c>
      <c r="G100" s="208" t="s">
        <v>242</v>
      </c>
      <c r="H100" s="209">
        <v>4.4409999999999998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139</v>
      </c>
      <c r="AT100" s="216" t="s">
        <v>135</v>
      </c>
      <c r="AU100" s="216" t="s">
        <v>82</v>
      </c>
      <c r="AY100" s="18" t="s">
        <v>133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139</v>
      </c>
      <c r="BM100" s="216" t="s">
        <v>1008</v>
      </c>
    </row>
    <row r="101" s="13" customFormat="1">
      <c r="A101" s="13"/>
      <c r="B101" s="218"/>
      <c r="C101" s="219"/>
      <c r="D101" s="220" t="s">
        <v>141</v>
      </c>
      <c r="E101" s="221" t="s">
        <v>19</v>
      </c>
      <c r="F101" s="222" t="s">
        <v>1001</v>
      </c>
      <c r="G101" s="219"/>
      <c r="H101" s="223">
        <v>5.2279999999999998</v>
      </c>
      <c r="I101" s="224"/>
      <c r="J101" s="219"/>
      <c r="K101" s="219"/>
      <c r="L101" s="225"/>
      <c r="M101" s="226"/>
      <c r="N101" s="227"/>
      <c r="O101" s="227"/>
      <c r="P101" s="227"/>
      <c r="Q101" s="227"/>
      <c r="R101" s="227"/>
      <c r="S101" s="227"/>
      <c r="T101" s="22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9" t="s">
        <v>141</v>
      </c>
      <c r="AU101" s="229" t="s">
        <v>82</v>
      </c>
      <c r="AV101" s="13" t="s">
        <v>82</v>
      </c>
      <c r="AW101" s="13" t="s">
        <v>33</v>
      </c>
      <c r="AX101" s="13" t="s">
        <v>72</v>
      </c>
      <c r="AY101" s="229" t="s">
        <v>133</v>
      </c>
    </row>
    <row r="102" s="14" customFormat="1">
      <c r="A102" s="14"/>
      <c r="B102" s="235"/>
      <c r="C102" s="236"/>
      <c r="D102" s="220" t="s">
        <v>141</v>
      </c>
      <c r="E102" s="237" t="s">
        <v>19</v>
      </c>
      <c r="F102" s="238" t="s">
        <v>1002</v>
      </c>
      <c r="G102" s="236"/>
      <c r="H102" s="237" t="s">
        <v>19</v>
      </c>
      <c r="I102" s="239"/>
      <c r="J102" s="236"/>
      <c r="K102" s="236"/>
      <c r="L102" s="240"/>
      <c r="M102" s="241"/>
      <c r="N102" s="242"/>
      <c r="O102" s="242"/>
      <c r="P102" s="242"/>
      <c r="Q102" s="242"/>
      <c r="R102" s="242"/>
      <c r="S102" s="242"/>
      <c r="T102" s="243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4" t="s">
        <v>141</v>
      </c>
      <c r="AU102" s="244" t="s">
        <v>82</v>
      </c>
      <c r="AV102" s="14" t="s">
        <v>80</v>
      </c>
      <c r="AW102" s="14" t="s">
        <v>33</v>
      </c>
      <c r="AX102" s="14" t="s">
        <v>72</v>
      </c>
      <c r="AY102" s="244" t="s">
        <v>133</v>
      </c>
    </row>
    <row r="103" s="13" customFormat="1">
      <c r="A103" s="13"/>
      <c r="B103" s="218"/>
      <c r="C103" s="219"/>
      <c r="D103" s="220" t="s">
        <v>141</v>
      </c>
      <c r="E103" s="221" t="s">
        <v>19</v>
      </c>
      <c r="F103" s="222" t="s">
        <v>1003</v>
      </c>
      <c r="G103" s="219"/>
      <c r="H103" s="223">
        <v>0.78100000000000003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9" t="s">
        <v>141</v>
      </c>
      <c r="AU103" s="229" t="s">
        <v>82</v>
      </c>
      <c r="AV103" s="13" t="s">
        <v>82</v>
      </c>
      <c r="AW103" s="13" t="s">
        <v>33</v>
      </c>
      <c r="AX103" s="13" t="s">
        <v>72</v>
      </c>
      <c r="AY103" s="229" t="s">
        <v>133</v>
      </c>
    </row>
    <row r="104" s="14" customFormat="1">
      <c r="A104" s="14"/>
      <c r="B104" s="235"/>
      <c r="C104" s="236"/>
      <c r="D104" s="220" t="s">
        <v>141</v>
      </c>
      <c r="E104" s="237" t="s">
        <v>19</v>
      </c>
      <c r="F104" s="238" t="s">
        <v>1002</v>
      </c>
      <c r="G104" s="236"/>
      <c r="H104" s="237" t="s">
        <v>19</v>
      </c>
      <c r="I104" s="239"/>
      <c r="J104" s="236"/>
      <c r="K104" s="236"/>
      <c r="L104" s="240"/>
      <c r="M104" s="241"/>
      <c r="N104" s="242"/>
      <c r="O104" s="242"/>
      <c r="P104" s="242"/>
      <c r="Q104" s="242"/>
      <c r="R104" s="242"/>
      <c r="S104" s="242"/>
      <c r="T104" s="243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4" t="s">
        <v>141</v>
      </c>
      <c r="AU104" s="244" t="s">
        <v>82</v>
      </c>
      <c r="AV104" s="14" t="s">
        <v>80</v>
      </c>
      <c r="AW104" s="14" t="s">
        <v>33</v>
      </c>
      <c r="AX104" s="14" t="s">
        <v>72</v>
      </c>
      <c r="AY104" s="244" t="s">
        <v>133</v>
      </c>
    </row>
    <row r="105" s="13" customFormat="1">
      <c r="A105" s="13"/>
      <c r="B105" s="218"/>
      <c r="C105" s="219"/>
      <c r="D105" s="220" t="s">
        <v>141</v>
      </c>
      <c r="E105" s="221" t="s">
        <v>19</v>
      </c>
      <c r="F105" s="222" t="s">
        <v>1009</v>
      </c>
      <c r="G105" s="219"/>
      <c r="H105" s="223">
        <v>-1.093</v>
      </c>
      <c r="I105" s="224"/>
      <c r="J105" s="219"/>
      <c r="K105" s="219"/>
      <c r="L105" s="225"/>
      <c r="M105" s="226"/>
      <c r="N105" s="227"/>
      <c r="O105" s="227"/>
      <c r="P105" s="227"/>
      <c r="Q105" s="227"/>
      <c r="R105" s="227"/>
      <c r="S105" s="227"/>
      <c r="T105" s="228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9" t="s">
        <v>141</v>
      </c>
      <c r="AU105" s="229" t="s">
        <v>82</v>
      </c>
      <c r="AV105" s="13" t="s">
        <v>82</v>
      </c>
      <c r="AW105" s="13" t="s">
        <v>33</v>
      </c>
      <c r="AX105" s="13" t="s">
        <v>72</v>
      </c>
      <c r="AY105" s="229" t="s">
        <v>133</v>
      </c>
    </row>
    <row r="106" s="14" customFormat="1">
      <c r="A106" s="14"/>
      <c r="B106" s="235"/>
      <c r="C106" s="236"/>
      <c r="D106" s="220" t="s">
        <v>141</v>
      </c>
      <c r="E106" s="237" t="s">
        <v>19</v>
      </c>
      <c r="F106" s="238" t="s">
        <v>1010</v>
      </c>
      <c r="G106" s="236"/>
      <c r="H106" s="237" t="s">
        <v>19</v>
      </c>
      <c r="I106" s="239"/>
      <c r="J106" s="236"/>
      <c r="K106" s="236"/>
      <c r="L106" s="240"/>
      <c r="M106" s="241"/>
      <c r="N106" s="242"/>
      <c r="O106" s="242"/>
      <c r="P106" s="242"/>
      <c r="Q106" s="242"/>
      <c r="R106" s="242"/>
      <c r="S106" s="242"/>
      <c r="T106" s="243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4" t="s">
        <v>141</v>
      </c>
      <c r="AU106" s="244" t="s">
        <v>82</v>
      </c>
      <c r="AV106" s="14" t="s">
        <v>80</v>
      </c>
      <c r="AW106" s="14" t="s">
        <v>33</v>
      </c>
      <c r="AX106" s="14" t="s">
        <v>72</v>
      </c>
      <c r="AY106" s="244" t="s">
        <v>133</v>
      </c>
    </row>
    <row r="107" s="13" customFormat="1">
      <c r="A107" s="13"/>
      <c r="B107" s="218"/>
      <c r="C107" s="219"/>
      <c r="D107" s="220" t="s">
        <v>141</v>
      </c>
      <c r="E107" s="221" t="s">
        <v>19</v>
      </c>
      <c r="F107" s="222" t="s">
        <v>1011</v>
      </c>
      <c r="G107" s="219"/>
      <c r="H107" s="223">
        <v>-0.47499999999999998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9" t="s">
        <v>141</v>
      </c>
      <c r="AU107" s="229" t="s">
        <v>82</v>
      </c>
      <c r="AV107" s="13" t="s">
        <v>82</v>
      </c>
      <c r="AW107" s="13" t="s">
        <v>33</v>
      </c>
      <c r="AX107" s="13" t="s">
        <v>72</v>
      </c>
      <c r="AY107" s="229" t="s">
        <v>133</v>
      </c>
    </row>
    <row r="108" s="14" customFormat="1">
      <c r="A108" s="14"/>
      <c r="B108" s="235"/>
      <c r="C108" s="236"/>
      <c r="D108" s="220" t="s">
        <v>141</v>
      </c>
      <c r="E108" s="237" t="s">
        <v>19</v>
      </c>
      <c r="F108" s="238" t="s">
        <v>1012</v>
      </c>
      <c r="G108" s="236"/>
      <c r="H108" s="237" t="s">
        <v>19</v>
      </c>
      <c r="I108" s="239"/>
      <c r="J108" s="236"/>
      <c r="K108" s="236"/>
      <c r="L108" s="240"/>
      <c r="M108" s="241"/>
      <c r="N108" s="242"/>
      <c r="O108" s="242"/>
      <c r="P108" s="242"/>
      <c r="Q108" s="242"/>
      <c r="R108" s="242"/>
      <c r="S108" s="242"/>
      <c r="T108" s="24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4" t="s">
        <v>141</v>
      </c>
      <c r="AU108" s="244" t="s">
        <v>82</v>
      </c>
      <c r="AV108" s="14" t="s">
        <v>80</v>
      </c>
      <c r="AW108" s="14" t="s">
        <v>33</v>
      </c>
      <c r="AX108" s="14" t="s">
        <v>72</v>
      </c>
      <c r="AY108" s="244" t="s">
        <v>133</v>
      </c>
    </row>
    <row r="109" s="15" customFormat="1">
      <c r="A109" s="15"/>
      <c r="B109" s="245"/>
      <c r="C109" s="246"/>
      <c r="D109" s="220" t="s">
        <v>141</v>
      </c>
      <c r="E109" s="247" t="s">
        <v>19</v>
      </c>
      <c r="F109" s="248" t="s">
        <v>156</v>
      </c>
      <c r="G109" s="246"/>
      <c r="H109" s="249">
        <v>4.4409999999999998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5" t="s">
        <v>141</v>
      </c>
      <c r="AU109" s="255" t="s">
        <v>82</v>
      </c>
      <c r="AV109" s="15" t="s">
        <v>139</v>
      </c>
      <c r="AW109" s="15" t="s">
        <v>33</v>
      </c>
      <c r="AX109" s="15" t="s">
        <v>80</v>
      </c>
      <c r="AY109" s="255" t="s">
        <v>133</v>
      </c>
    </row>
    <row r="110" s="2" customFormat="1" ht="16.5" customHeight="1">
      <c r="A110" s="39"/>
      <c r="B110" s="40"/>
      <c r="C110" s="205" t="s">
        <v>157</v>
      </c>
      <c r="D110" s="205" t="s">
        <v>135</v>
      </c>
      <c r="E110" s="206" t="s">
        <v>1013</v>
      </c>
      <c r="F110" s="207" t="s">
        <v>1014</v>
      </c>
      <c r="G110" s="208" t="s">
        <v>401</v>
      </c>
      <c r="H110" s="209">
        <v>2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139</v>
      </c>
      <c r="AT110" s="216" t="s">
        <v>135</v>
      </c>
      <c r="AU110" s="216" t="s">
        <v>82</v>
      </c>
      <c r="AY110" s="18" t="s">
        <v>133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139</v>
      </c>
      <c r="BM110" s="216" t="s">
        <v>1015</v>
      </c>
    </row>
    <row r="111" s="2" customFormat="1" ht="37.8" customHeight="1">
      <c r="A111" s="39"/>
      <c r="B111" s="40"/>
      <c r="C111" s="205" t="s">
        <v>139</v>
      </c>
      <c r="D111" s="205" t="s">
        <v>135</v>
      </c>
      <c r="E111" s="206" t="s">
        <v>211</v>
      </c>
      <c r="F111" s="207" t="s">
        <v>212</v>
      </c>
      <c r="G111" s="208" t="s">
        <v>145</v>
      </c>
      <c r="H111" s="209">
        <v>6.9089999999999998</v>
      </c>
      <c r="I111" s="210"/>
      <c r="J111" s="211">
        <f>ROUND(I111*H111,2)</f>
        <v>0</v>
      </c>
      <c r="K111" s="207" t="s">
        <v>146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139</v>
      </c>
      <c r="AT111" s="216" t="s">
        <v>135</v>
      </c>
      <c r="AU111" s="216" t="s">
        <v>82</v>
      </c>
      <c r="AY111" s="18" t="s">
        <v>133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139</v>
      </c>
      <c r="BM111" s="216" t="s">
        <v>1016</v>
      </c>
    </row>
    <row r="112" s="2" customFormat="1">
      <c r="A112" s="39"/>
      <c r="B112" s="40"/>
      <c r="C112" s="41"/>
      <c r="D112" s="230" t="s">
        <v>148</v>
      </c>
      <c r="E112" s="41"/>
      <c r="F112" s="231" t="s">
        <v>214</v>
      </c>
      <c r="G112" s="41"/>
      <c r="H112" s="41"/>
      <c r="I112" s="232"/>
      <c r="J112" s="41"/>
      <c r="K112" s="41"/>
      <c r="L112" s="45"/>
      <c r="M112" s="233"/>
      <c r="N112" s="234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148</v>
      </c>
      <c r="AU112" s="18" t="s">
        <v>82</v>
      </c>
    </row>
    <row r="113" s="13" customFormat="1">
      <c r="A113" s="13"/>
      <c r="B113" s="218"/>
      <c r="C113" s="219"/>
      <c r="D113" s="220" t="s">
        <v>141</v>
      </c>
      <c r="E113" s="221" t="s">
        <v>19</v>
      </c>
      <c r="F113" s="222" t="s">
        <v>1001</v>
      </c>
      <c r="G113" s="219"/>
      <c r="H113" s="223">
        <v>5.2279999999999998</v>
      </c>
      <c r="I113" s="224"/>
      <c r="J113" s="219"/>
      <c r="K113" s="219"/>
      <c r="L113" s="225"/>
      <c r="M113" s="226"/>
      <c r="N113" s="227"/>
      <c r="O113" s="227"/>
      <c r="P113" s="227"/>
      <c r="Q113" s="227"/>
      <c r="R113" s="227"/>
      <c r="S113" s="227"/>
      <c r="T113" s="22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9" t="s">
        <v>141</v>
      </c>
      <c r="AU113" s="229" t="s">
        <v>82</v>
      </c>
      <c r="AV113" s="13" t="s">
        <v>82</v>
      </c>
      <c r="AW113" s="13" t="s">
        <v>33</v>
      </c>
      <c r="AX113" s="13" t="s">
        <v>72</v>
      </c>
      <c r="AY113" s="229" t="s">
        <v>133</v>
      </c>
    </row>
    <row r="114" s="14" customFormat="1">
      <c r="A114" s="14"/>
      <c r="B114" s="235"/>
      <c r="C114" s="236"/>
      <c r="D114" s="220" t="s">
        <v>141</v>
      </c>
      <c r="E114" s="237" t="s">
        <v>19</v>
      </c>
      <c r="F114" s="238" t="s">
        <v>1002</v>
      </c>
      <c r="G114" s="236"/>
      <c r="H114" s="237" t="s">
        <v>19</v>
      </c>
      <c r="I114" s="239"/>
      <c r="J114" s="236"/>
      <c r="K114" s="236"/>
      <c r="L114" s="240"/>
      <c r="M114" s="241"/>
      <c r="N114" s="242"/>
      <c r="O114" s="242"/>
      <c r="P114" s="242"/>
      <c r="Q114" s="242"/>
      <c r="R114" s="242"/>
      <c r="S114" s="242"/>
      <c r="T114" s="243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4" t="s">
        <v>141</v>
      </c>
      <c r="AU114" s="244" t="s">
        <v>82</v>
      </c>
      <c r="AV114" s="14" t="s">
        <v>80</v>
      </c>
      <c r="AW114" s="14" t="s">
        <v>33</v>
      </c>
      <c r="AX114" s="14" t="s">
        <v>72</v>
      </c>
      <c r="AY114" s="244" t="s">
        <v>133</v>
      </c>
    </row>
    <row r="115" s="13" customFormat="1">
      <c r="A115" s="13"/>
      <c r="B115" s="218"/>
      <c r="C115" s="219"/>
      <c r="D115" s="220" t="s">
        <v>141</v>
      </c>
      <c r="E115" s="221" t="s">
        <v>19</v>
      </c>
      <c r="F115" s="222" t="s">
        <v>1003</v>
      </c>
      <c r="G115" s="219"/>
      <c r="H115" s="223">
        <v>0.78100000000000003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9" t="s">
        <v>141</v>
      </c>
      <c r="AU115" s="229" t="s">
        <v>82</v>
      </c>
      <c r="AV115" s="13" t="s">
        <v>82</v>
      </c>
      <c r="AW115" s="13" t="s">
        <v>33</v>
      </c>
      <c r="AX115" s="13" t="s">
        <v>72</v>
      </c>
      <c r="AY115" s="229" t="s">
        <v>133</v>
      </c>
    </row>
    <row r="116" s="14" customFormat="1">
      <c r="A116" s="14"/>
      <c r="B116" s="235"/>
      <c r="C116" s="236"/>
      <c r="D116" s="220" t="s">
        <v>141</v>
      </c>
      <c r="E116" s="237" t="s">
        <v>19</v>
      </c>
      <c r="F116" s="238" t="s">
        <v>1002</v>
      </c>
      <c r="G116" s="236"/>
      <c r="H116" s="237" t="s">
        <v>19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4" t="s">
        <v>141</v>
      </c>
      <c r="AU116" s="244" t="s">
        <v>82</v>
      </c>
      <c r="AV116" s="14" t="s">
        <v>80</v>
      </c>
      <c r="AW116" s="14" t="s">
        <v>33</v>
      </c>
      <c r="AX116" s="14" t="s">
        <v>72</v>
      </c>
      <c r="AY116" s="244" t="s">
        <v>133</v>
      </c>
    </row>
    <row r="117" s="13" customFormat="1">
      <c r="A117" s="13"/>
      <c r="B117" s="218"/>
      <c r="C117" s="219"/>
      <c r="D117" s="220" t="s">
        <v>141</v>
      </c>
      <c r="E117" s="221" t="s">
        <v>19</v>
      </c>
      <c r="F117" s="222" t="s">
        <v>1004</v>
      </c>
      <c r="G117" s="219"/>
      <c r="H117" s="223">
        <v>0.90000000000000002</v>
      </c>
      <c r="I117" s="224"/>
      <c r="J117" s="219"/>
      <c r="K117" s="219"/>
      <c r="L117" s="225"/>
      <c r="M117" s="226"/>
      <c r="N117" s="227"/>
      <c r="O117" s="227"/>
      <c r="P117" s="227"/>
      <c r="Q117" s="227"/>
      <c r="R117" s="227"/>
      <c r="S117" s="227"/>
      <c r="T117" s="228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9" t="s">
        <v>141</v>
      </c>
      <c r="AU117" s="229" t="s">
        <v>82</v>
      </c>
      <c r="AV117" s="13" t="s">
        <v>82</v>
      </c>
      <c r="AW117" s="13" t="s">
        <v>33</v>
      </c>
      <c r="AX117" s="13" t="s">
        <v>72</v>
      </c>
      <c r="AY117" s="229" t="s">
        <v>133</v>
      </c>
    </row>
    <row r="118" s="14" customFormat="1">
      <c r="A118" s="14"/>
      <c r="B118" s="235"/>
      <c r="C118" s="236"/>
      <c r="D118" s="220" t="s">
        <v>141</v>
      </c>
      <c r="E118" s="237" t="s">
        <v>19</v>
      </c>
      <c r="F118" s="238" t="s">
        <v>1005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4" t="s">
        <v>141</v>
      </c>
      <c r="AU118" s="244" t="s">
        <v>82</v>
      </c>
      <c r="AV118" s="14" t="s">
        <v>80</v>
      </c>
      <c r="AW118" s="14" t="s">
        <v>33</v>
      </c>
      <c r="AX118" s="14" t="s">
        <v>72</v>
      </c>
      <c r="AY118" s="244" t="s">
        <v>133</v>
      </c>
    </row>
    <row r="119" s="15" customFormat="1">
      <c r="A119" s="15"/>
      <c r="B119" s="245"/>
      <c r="C119" s="246"/>
      <c r="D119" s="220" t="s">
        <v>141</v>
      </c>
      <c r="E119" s="247" t="s">
        <v>19</v>
      </c>
      <c r="F119" s="248" t="s">
        <v>156</v>
      </c>
      <c r="G119" s="246"/>
      <c r="H119" s="249">
        <v>6.9089999999999998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5" t="s">
        <v>141</v>
      </c>
      <c r="AU119" s="255" t="s">
        <v>82</v>
      </c>
      <c r="AV119" s="15" t="s">
        <v>139</v>
      </c>
      <c r="AW119" s="15" t="s">
        <v>33</v>
      </c>
      <c r="AX119" s="15" t="s">
        <v>80</v>
      </c>
      <c r="AY119" s="255" t="s">
        <v>133</v>
      </c>
    </row>
    <row r="120" s="2" customFormat="1" ht="24.15" customHeight="1">
      <c r="A120" s="39"/>
      <c r="B120" s="40"/>
      <c r="C120" s="205" t="s">
        <v>180</v>
      </c>
      <c r="D120" s="205" t="s">
        <v>135</v>
      </c>
      <c r="E120" s="206" t="s">
        <v>713</v>
      </c>
      <c r="F120" s="207" t="s">
        <v>714</v>
      </c>
      <c r="G120" s="208" t="s">
        <v>145</v>
      </c>
      <c r="H120" s="209">
        <v>5.266</v>
      </c>
      <c r="I120" s="210"/>
      <c r="J120" s="211">
        <f>ROUND(I120*H120,2)</f>
        <v>0</v>
      </c>
      <c r="K120" s="207" t="s">
        <v>146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139</v>
      </c>
      <c r="AT120" s="216" t="s">
        <v>135</v>
      </c>
      <c r="AU120" s="216" t="s">
        <v>82</v>
      </c>
      <c r="AY120" s="18" t="s">
        <v>133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139</v>
      </c>
      <c r="BM120" s="216" t="s">
        <v>1017</v>
      </c>
    </row>
    <row r="121" s="2" customFormat="1">
      <c r="A121" s="39"/>
      <c r="B121" s="40"/>
      <c r="C121" s="41"/>
      <c r="D121" s="230" t="s">
        <v>148</v>
      </c>
      <c r="E121" s="41"/>
      <c r="F121" s="231" t="s">
        <v>716</v>
      </c>
      <c r="G121" s="41"/>
      <c r="H121" s="41"/>
      <c r="I121" s="232"/>
      <c r="J121" s="41"/>
      <c r="K121" s="41"/>
      <c r="L121" s="45"/>
      <c r="M121" s="233"/>
      <c r="N121" s="234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148</v>
      </c>
      <c r="AU121" s="18" t="s">
        <v>82</v>
      </c>
    </row>
    <row r="122" s="13" customFormat="1">
      <c r="A122" s="13"/>
      <c r="B122" s="218"/>
      <c r="C122" s="219"/>
      <c r="D122" s="220" t="s">
        <v>141</v>
      </c>
      <c r="E122" s="221" t="s">
        <v>19</v>
      </c>
      <c r="F122" s="222" t="s">
        <v>1001</v>
      </c>
      <c r="G122" s="219"/>
      <c r="H122" s="223">
        <v>5.2279999999999998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9" t="s">
        <v>141</v>
      </c>
      <c r="AU122" s="229" t="s">
        <v>82</v>
      </c>
      <c r="AV122" s="13" t="s">
        <v>82</v>
      </c>
      <c r="AW122" s="13" t="s">
        <v>33</v>
      </c>
      <c r="AX122" s="13" t="s">
        <v>72</v>
      </c>
      <c r="AY122" s="229" t="s">
        <v>133</v>
      </c>
    </row>
    <row r="123" s="14" customFormat="1">
      <c r="A123" s="14"/>
      <c r="B123" s="235"/>
      <c r="C123" s="236"/>
      <c r="D123" s="220" t="s">
        <v>141</v>
      </c>
      <c r="E123" s="237" t="s">
        <v>19</v>
      </c>
      <c r="F123" s="238" t="s">
        <v>1002</v>
      </c>
      <c r="G123" s="236"/>
      <c r="H123" s="237" t="s">
        <v>19</v>
      </c>
      <c r="I123" s="239"/>
      <c r="J123" s="236"/>
      <c r="K123" s="236"/>
      <c r="L123" s="240"/>
      <c r="M123" s="241"/>
      <c r="N123" s="242"/>
      <c r="O123" s="242"/>
      <c r="P123" s="242"/>
      <c r="Q123" s="242"/>
      <c r="R123" s="242"/>
      <c r="S123" s="242"/>
      <c r="T123" s="24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4" t="s">
        <v>141</v>
      </c>
      <c r="AU123" s="244" t="s">
        <v>82</v>
      </c>
      <c r="AV123" s="14" t="s">
        <v>80</v>
      </c>
      <c r="AW123" s="14" t="s">
        <v>33</v>
      </c>
      <c r="AX123" s="14" t="s">
        <v>72</v>
      </c>
      <c r="AY123" s="244" t="s">
        <v>133</v>
      </c>
    </row>
    <row r="124" s="13" customFormat="1">
      <c r="A124" s="13"/>
      <c r="B124" s="218"/>
      <c r="C124" s="219"/>
      <c r="D124" s="220" t="s">
        <v>141</v>
      </c>
      <c r="E124" s="221" t="s">
        <v>19</v>
      </c>
      <c r="F124" s="222" t="s">
        <v>1003</v>
      </c>
      <c r="G124" s="219"/>
      <c r="H124" s="223">
        <v>0.78100000000000003</v>
      </c>
      <c r="I124" s="224"/>
      <c r="J124" s="219"/>
      <c r="K124" s="219"/>
      <c r="L124" s="225"/>
      <c r="M124" s="226"/>
      <c r="N124" s="227"/>
      <c r="O124" s="227"/>
      <c r="P124" s="227"/>
      <c r="Q124" s="227"/>
      <c r="R124" s="227"/>
      <c r="S124" s="227"/>
      <c r="T124" s="22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29" t="s">
        <v>141</v>
      </c>
      <c r="AU124" s="229" t="s">
        <v>82</v>
      </c>
      <c r="AV124" s="13" t="s">
        <v>82</v>
      </c>
      <c r="AW124" s="13" t="s">
        <v>33</v>
      </c>
      <c r="AX124" s="13" t="s">
        <v>72</v>
      </c>
      <c r="AY124" s="229" t="s">
        <v>133</v>
      </c>
    </row>
    <row r="125" s="14" customFormat="1">
      <c r="A125" s="14"/>
      <c r="B125" s="235"/>
      <c r="C125" s="236"/>
      <c r="D125" s="220" t="s">
        <v>141</v>
      </c>
      <c r="E125" s="237" t="s">
        <v>19</v>
      </c>
      <c r="F125" s="238" t="s">
        <v>1002</v>
      </c>
      <c r="G125" s="236"/>
      <c r="H125" s="237" t="s">
        <v>19</v>
      </c>
      <c r="I125" s="239"/>
      <c r="J125" s="236"/>
      <c r="K125" s="236"/>
      <c r="L125" s="240"/>
      <c r="M125" s="241"/>
      <c r="N125" s="242"/>
      <c r="O125" s="242"/>
      <c r="P125" s="242"/>
      <c r="Q125" s="242"/>
      <c r="R125" s="242"/>
      <c r="S125" s="242"/>
      <c r="T125" s="243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4" t="s">
        <v>141</v>
      </c>
      <c r="AU125" s="244" t="s">
        <v>82</v>
      </c>
      <c r="AV125" s="14" t="s">
        <v>80</v>
      </c>
      <c r="AW125" s="14" t="s">
        <v>33</v>
      </c>
      <c r="AX125" s="14" t="s">
        <v>72</v>
      </c>
      <c r="AY125" s="244" t="s">
        <v>133</v>
      </c>
    </row>
    <row r="126" s="13" customFormat="1">
      <c r="A126" s="13"/>
      <c r="B126" s="218"/>
      <c r="C126" s="219"/>
      <c r="D126" s="220" t="s">
        <v>141</v>
      </c>
      <c r="E126" s="221" t="s">
        <v>19</v>
      </c>
      <c r="F126" s="222" t="s">
        <v>1009</v>
      </c>
      <c r="G126" s="219"/>
      <c r="H126" s="223">
        <v>-1.093</v>
      </c>
      <c r="I126" s="224"/>
      <c r="J126" s="219"/>
      <c r="K126" s="219"/>
      <c r="L126" s="225"/>
      <c r="M126" s="226"/>
      <c r="N126" s="227"/>
      <c r="O126" s="227"/>
      <c r="P126" s="227"/>
      <c r="Q126" s="227"/>
      <c r="R126" s="227"/>
      <c r="S126" s="227"/>
      <c r="T126" s="22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29" t="s">
        <v>141</v>
      </c>
      <c r="AU126" s="229" t="s">
        <v>82</v>
      </c>
      <c r="AV126" s="13" t="s">
        <v>82</v>
      </c>
      <c r="AW126" s="13" t="s">
        <v>33</v>
      </c>
      <c r="AX126" s="13" t="s">
        <v>72</v>
      </c>
      <c r="AY126" s="229" t="s">
        <v>133</v>
      </c>
    </row>
    <row r="127" s="14" customFormat="1">
      <c r="A127" s="14"/>
      <c r="B127" s="235"/>
      <c r="C127" s="236"/>
      <c r="D127" s="220" t="s">
        <v>141</v>
      </c>
      <c r="E127" s="237" t="s">
        <v>19</v>
      </c>
      <c r="F127" s="238" t="s">
        <v>1010</v>
      </c>
      <c r="G127" s="236"/>
      <c r="H127" s="237" t="s">
        <v>19</v>
      </c>
      <c r="I127" s="239"/>
      <c r="J127" s="236"/>
      <c r="K127" s="236"/>
      <c r="L127" s="240"/>
      <c r="M127" s="241"/>
      <c r="N127" s="242"/>
      <c r="O127" s="242"/>
      <c r="P127" s="242"/>
      <c r="Q127" s="242"/>
      <c r="R127" s="242"/>
      <c r="S127" s="242"/>
      <c r="T127" s="24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4" t="s">
        <v>141</v>
      </c>
      <c r="AU127" s="244" t="s">
        <v>82</v>
      </c>
      <c r="AV127" s="14" t="s">
        <v>80</v>
      </c>
      <c r="AW127" s="14" t="s">
        <v>33</v>
      </c>
      <c r="AX127" s="14" t="s">
        <v>72</v>
      </c>
      <c r="AY127" s="244" t="s">
        <v>133</v>
      </c>
    </row>
    <row r="128" s="13" customFormat="1">
      <c r="A128" s="13"/>
      <c r="B128" s="218"/>
      <c r="C128" s="219"/>
      <c r="D128" s="220" t="s">
        <v>141</v>
      </c>
      <c r="E128" s="221" t="s">
        <v>19</v>
      </c>
      <c r="F128" s="222" t="s">
        <v>1011</v>
      </c>
      <c r="G128" s="219"/>
      <c r="H128" s="223">
        <v>-0.47499999999999998</v>
      </c>
      <c r="I128" s="224"/>
      <c r="J128" s="219"/>
      <c r="K128" s="219"/>
      <c r="L128" s="225"/>
      <c r="M128" s="226"/>
      <c r="N128" s="227"/>
      <c r="O128" s="227"/>
      <c r="P128" s="227"/>
      <c r="Q128" s="227"/>
      <c r="R128" s="227"/>
      <c r="S128" s="227"/>
      <c r="T128" s="22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9" t="s">
        <v>141</v>
      </c>
      <c r="AU128" s="229" t="s">
        <v>82</v>
      </c>
      <c r="AV128" s="13" t="s">
        <v>82</v>
      </c>
      <c r="AW128" s="13" t="s">
        <v>33</v>
      </c>
      <c r="AX128" s="13" t="s">
        <v>72</v>
      </c>
      <c r="AY128" s="229" t="s">
        <v>133</v>
      </c>
    </row>
    <row r="129" s="14" customFormat="1">
      <c r="A129" s="14"/>
      <c r="B129" s="235"/>
      <c r="C129" s="236"/>
      <c r="D129" s="220" t="s">
        <v>141</v>
      </c>
      <c r="E129" s="237" t="s">
        <v>19</v>
      </c>
      <c r="F129" s="238" t="s">
        <v>1012</v>
      </c>
      <c r="G129" s="236"/>
      <c r="H129" s="237" t="s">
        <v>19</v>
      </c>
      <c r="I129" s="239"/>
      <c r="J129" s="236"/>
      <c r="K129" s="236"/>
      <c r="L129" s="240"/>
      <c r="M129" s="241"/>
      <c r="N129" s="242"/>
      <c r="O129" s="242"/>
      <c r="P129" s="242"/>
      <c r="Q129" s="242"/>
      <c r="R129" s="242"/>
      <c r="S129" s="242"/>
      <c r="T129" s="24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4" t="s">
        <v>141</v>
      </c>
      <c r="AU129" s="244" t="s">
        <v>82</v>
      </c>
      <c r="AV129" s="14" t="s">
        <v>80</v>
      </c>
      <c r="AW129" s="14" t="s">
        <v>33</v>
      </c>
      <c r="AX129" s="14" t="s">
        <v>72</v>
      </c>
      <c r="AY129" s="244" t="s">
        <v>133</v>
      </c>
    </row>
    <row r="130" s="13" customFormat="1">
      <c r="A130" s="13"/>
      <c r="B130" s="218"/>
      <c r="C130" s="219"/>
      <c r="D130" s="220" t="s">
        <v>141</v>
      </c>
      <c r="E130" s="221" t="s">
        <v>19</v>
      </c>
      <c r="F130" s="222" t="s">
        <v>1018</v>
      </c>
      <c r="G130" s="219"/>
      <c r="H130" s="223">
        <v>0.82499999999999996</v>
      </c>
      <c r="I130" s="224"/>
      <c r="J130" s="219"/>
      <c r="K130" s="219"/>
      <c r="L130" s="225"/>
      <c r="M130" s="226"/>
      <c r="N130" s="227"/>
      <c r="O130" s="227"/>
      <c r="P130" s="227"/>
      <c r="Q130" s="227"/>
      <c r="R130" s="227"/>
      <c r="S130" s="227"/>
      <c r="T130" s="22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9" t="s">
        <v>141</v>
      </c>
      <c r="AU130" s="229" t="s">
        <v>82</v>
      </c>
      <c r="AV130" s="13" t="s">
        <v>82</v>
      </c>
      <c r="AW130" s="13" t="s">
        <v>33</v>
      </c>
      <c r="AX130" s="13" t="s">
        <v>72</v>
      </c>
      <c r="AY130" s="229" t="s">
        <v>133</v>
      </c>
    </row>
    <row r="131" s="14" customFormat="1">
      <c r="A131" s="14"/>
      <c r="B131" s="235"/>
      <c r="C131" s="236"/>
      <c r="D131" s="220" t="s">
        <v>141</v>
      </c>
      <c r="E131" s="237" t="s">
        <v>19</v>
      </c>
      <c r="F131" s="238" t="s">
        <v>1019</v>
      </c>
      <c r="G131" s="236"/>
      <c r="H131" s="237" t="s">
        <v>19</v>
      </c>
      <c r="I131" s="239"/>
      <c r="J131" s="236"/>
      <c r="K131" s="236"/>
      <c r="L131" s="240"/>
      <c r="M131" s="241"/>
      <c r="N131" s="242"/>
      <c r="O131" s="242"/>
      <c r="P131" s="242"/>
      <c r="Q131" s="242"/>
      <c r="R131" s="242"/>
      <c r="S131" s="242"/>
      <c r="T131" s="243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4" t="s">
        <v>141</v>
      </c>
      <c r="AU131" s="244" t="s">
        <v>82</v>
      </c>
      <c r="AV131" s="14" t="s">
        <v>80</v>
      </c>
      <c r="AW131" s="14" t="s">
        <v>33</v>
      </c>
      <c r="AX131" s="14" t="s">
        <v>72</v>
      </c>
      <c r="AY131" s="244" t="s">
        <v>133</v>
      </c>
    </row>
    <row r="132" s="15" customFormat="1">
      <c r="A132" s="15"/>
      <c r="B132" s="245"/>
      <c r="C132" s="246"/>
      <c r="D132" s="220" t="s">
        <v>141</v>
      </c>
      <c r="E132" s="247" t="s">
        <v>19</v>
      </c>
      <c r="F132" s="248" t="s">
        <v>156</v>
      </c>
      <c r="G132" s="246"/>
      <c r="H132" s="249">
        <v>5.266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5" t="s">
        <v>141</v>
      </c>
      <c r="AU132" s="255" t="s">
        <v>82</v>
      </c>
      <c r="AV132" s="15" t="s">
        <v>139</v>
      </c>
      <c r="AW132" s="15" t="s">
        <v>33</v>
      </c>
      <c r="AX132" s="15" t="s">
        <v>80</v>
      </c>
      <c r="AY132" s="255" t="s">
        <v>133</v>
      </c>
    </row>
    <row r="133" s="2" customFormat="1" ht="24.15" customHeight="1">
      <c r="A133" s="39"/>
      <c r="B133" s="40"/>
      <c r="C133" s="205" t="s">
        <v>191</v>
      </c>
      <c r="D133" s="205" t="s">
        <v>135</v>
      </c>
      <c r="E133" s="206" t="s">
        <v>240</v>
      </c>
      <c r="F133" s="207" t="s">
        <v>241</v>
      </c>
      <c r="G133" s="208" t="s">
        <v>242</v>
      </c>
      <c r="H133" s="209">
        <v>12.436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139</v>
      </c>
      <c r="AT133" s="216" t="s">
        <v>135</v>
      </c>
      <c r="AU133" s="216" t="s">
        <v>82</v>
      </c>
      <c r="AY133" s="18" t="s">
        <v>133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139</v>
      </c>
      <c r="BM133" s="216" t="s">
        <v>1020</v>
      </c>
    </row>
    <row r="134" s="13" customFormat="1">
      <c r="A134" s="13"/>
      <c r="B134" s="218"/>
      <c r="C134" s="219"/>
      <c r="D134" s="220" t="s">
        <v>141</v>
      </c>
      <c r="E134" s="221" t="s">
        <v>19</v>
      </c>
      <c r="F134" s="222" t="s">
        <v>1021</v>
      </c>
      <c r="G134" s="219"/>
      <c r="H134" s="223">
        <v>12.436</v>
      </c>
      <c r="I134" s="224"/>
      <c r="J134" s="219"/>
      <c r="K134" s="219"/>
      <c r="L134" s="225"/>
      <c r="M134" s="226"/>
      <c r="N134" s="227"/>
      <c r="O134" s="227"/>
      <c r="P134" s="227"/>
      <c r="Q134" s="227"/>
      <c r="R134" s="227"/>
      <c r="S134" s="227"/>
      <c r="T134" s="22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9" t="s">
        <v>141</v>
      </c>
      <c r="AU134" s="229" t="s">
        <v>82</v>
      </c>
      <c r="AV134" s="13" t="s">
        <v>82</v>
      </c>
      <c r="AW134" s="13" t="s">
        <v>33</v>
      </c>
      <c r="AX134" s="13" t="s">
        <v>80</v>
      </c>
      <c r="AY134" s="229" t="s">
        <v>133</v>
      </c>
    </row>
    <row r="135" s="12" customFormat="1" ht="22.8" customHeight="1">
      <c r="A135" s="12"/>
      <c r="B135" s="189"/>
      <c r="C135" s="190"/>
      <c r="D135" s="191" t="s">
        <v>71</v>
      </c>
      <c r="E135" s="203" t="s">
        <v>139</v>
      </c>
      <c r="F135" s="203" t="s">
        <v>442</v>
      </c>
      <c r="G135" s="190"/>
      <c r="H135" s="190"/>
      <c r="I135" s="193"/>
      <c r="J135" s="204">
        <f>BK135</f>
        <v>0</v>
      </c>
      <c r="K135" s="190"/>
      <c r="L135" s="195"/>
      <c r="M135" s="196"/>
      <c r="N135" s="197"/>
      <c r="O135" s="197"/>
      <c r="P135" s="198">
        <f>SUM(P136:P146)</f>
        <v>0</v>
      </c>
      <c r="Q135" s="197"/>
      <c r="R135" s="198">
        <f>SUM(R136:R146)</f>
        <v>1.4073687499999998</v>
      </c>
      <c r="S135" s="197"/>
      <c r="T135" s="199">
        <f>SUM(T136:T146)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0" t="s">
        <v>80</v>
      </c>
      <c r="AT135" s="201" t="s">
        <v>71</v>
      </c>
      <c r="AU135" s="201" t="s">
        <v>80</v>
      </c>
      <c r="AY135" s="200" t="s">
        <v>133</v>
      </c>
      <c r="BK135" s="202">
        <f>SUM(BK136:BK146)</f>
        <v>0</v>
      </c>
    </row>
    <row r="136" s="2" customFormat="1" ht="21.75" customHeight="1">
      <c r="A136" s="39"/>
      <c r="B136" s="40"/>
      <c r="C136" s="205" t="s">
        <v>195</v>
      </c>
      <c r="D136" s="205" t="s">
        <v>135</v>
      </c>
      <c r="E136" s="206" t="s">
        <v>724</v>
      </c>
      <c r="F136" s="207" t="s">
        <v>725</v>
      </c>
      <c r="G136" s="208" t="s">
        <v>145</v>
      </c>
      <c r="H136" s="209">
        <v>0.074999999999999997</v>
      </c>
      <c r="I136" s="210"/>
      <c r="J136" s="211">
        <f>ROUND(I136*H136,2)</f>
        <v>0</v>
      </c>
      <c r="K136" s="207" t="s">
        <v>146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1.8907700000000001</v>
      </c>
      <c r="R136" s="214">
        <f>Q136*H136</f>
        <v>0.14180775000000001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139</v>
      </c>
      <c r="AT136" s="216" t="s">
        <v>135</v>
      </c>
      <c r="AU136" s="216" t="s">
        <v>82</v>
      </c>
      <c r="AY136" s="18" t="s">
        <v>133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139</v>
      </c>
      <c r="BM136" s="216" t="s">
        <v>1022</v>
      </c>
    </row>
    <row r="137" s="2" customFormat="1">
      <c r="A137" s="39"/>
      <c r="B137" s="40"/>
      <c r="C137" s="41"/>
      <c r="D137" s="230" t="s">
        <v>148</v>
      </c>
      <c r="E137" s="41"/>
      <c r="F137" s="231" t="s">
        <v>727</v>
      </c>
      <c r="G137" s="41"/>
      <c r="H137" s="41"/>
      <c r="I137" s="232"/>
      <c r="J137" s="41"/>
      <c r="K137" s="41"/>
      <c r="L137" s="45"/>
      <c r="M137" s="233"/>
      <c r="N137" s="234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148</v>
      </c>
      <c r="AU137" s="18" t="s">
        <v>82</v>
      </c>
    </row>
    <row r="138" s="13" customFormat="1">
      <c r="A138" s="13"/>
      <c r="B138" s="218"/>
      <c r="C138" s="219"/>
      <c r="D138" s="220" t="s">
        <v>141</v>
      </c>
      <c r="E138" s="221" t="s">
        <v>19</v>
      </c>
      <c r="F138" s="222" t="s">
        <v>1023</v>
      </c>
      <c r="G138" s="219"/>
      <c r="H138" s="223">
        <v>0.074999999999999997</v>
      </c>
      <c r="I138" s="224"/>
      <c r="J138" s="219"/>
      <c r="K138" s="219"/>
      <c r="L138" s="225"/>
      <c r="M138" s="226"/>
      <c r="N138" s="227"/>
      <c r="O138" s="227"/>
      <c r="P138" s="227"/>
      <c r="Q138" s="227"/>
      <c r="R138" s="227"/>
      <c r="S138" s="227"/>
      <c r="T138" s="22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9" t="s">
        <v>141</v>
      </c>
      <c r="AU138" s="229" t="s">
        <v>82</v>
      </c>
      <c r="AV138" s="13" t="s">
        <v>82</v>
      </c>
      <c r="AW138" s="13" t="s">
        <v>33</v>
      </c>
      <c r="AX138" s="13" t="s">
        <v>80</v>
      </c>
      <c r="AY138" s="229" t="s">
        <v>133</v>
      </c>
    </row>
    <row r="139" s="14" customFormat="1">
      <c r="A139" s="14"/>
      <c r="B139" s="235"/>
      <c r="C139" s="236"/>
      <c r="D139" s="220" t="s">
        <v>141</v>
      </c>
      <c r="E139" s="237" t="s">
        <v>19</v>
      </c>
      <c r="F139" s="238" t="s">
        <v>1024</v>
      </c>
      <c r="G139" s="236"/>
      <c r="H139" s="237" t="s">
        <v>19</v>
      </c>
      <c r="I139" s="239"/>
      <c r="J139" s="236"/>
      <c r="K139" s="236"/>
      <c r="L139" s="240"/>
      <c r="M139" s="241"/>
      <c r="N139" s="242"/>
      <c r="O139" s="242"/>
      <c r="P139" s="242"/>
      <c r="Q139" s="242"/>
      <c r="R139" s="242"/>
      <c r="S139" s="242"/>
      <c r="T139" s="24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4" t="s">
        <v>141</v>
      </c>
      <c r="AU139" s="244" t="s">
        <v>82</v>
      </c>
      <c r="AV139" s="14" t="s">
        <v>80</v>
      </c>
      <c r="AW139" s="14" t="s">
        <v>33</v>
      </c>
      <c r="AX139" s="14" t="s">
        <v>72</v>
      </c>
      <c r="AY139" s="244" t="s">
        <v>133</v>
      </c>
    </row>
    <row r="140" s="2" customFormat="1" ht="24.15" customHeight="1">
      <c r="A140" s="39"/>
      <c r="B140" s="40"/>
      <c r="C140" s="205" t="s">
        <v>202</v>
      </c>
      <c r="D140" s="205" t="s">
        <v>135</v>
      </c>
      <c r="E140" s="206" t="s">
        <v>1025</v>
      </c>
      <c r="F140" s="207" t="s">
        <v>1026</v>
      </c>
      <c r="G140" s="208" t="s">
        <v>145</v>
      </c>
      <c r="H140" s="209">
        <v>0.55000000000000004</v>
      </c>
      <c r="I140" s="210"/>
      <c r="J140" s="211">
        <f>ROUND(I140*H140,2)</f>
        <v>0</v>
      </c>
      <c r="K140" s="207" t="s">
        <v>146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2.3010199999999998</v>
      </c>
      <c r="R140" s="214">
        <f>Q140*H140</f>
        <v>1.2655609999999999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139</v>
      </c>
      <c r="AT140" s="216" t="s">
        <v>135</v>
      </c>
      <c r="AU140" s="216" t="s">
        <v>82</v>
      </c>
      <c r="AY140" s="18" t="s">
        <v>133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139</v>
      </c>
      <c r="BM140" s="216" t="s">
        <v>1027</v>
      </c>
    </row>
    <row r="141" s="2" customFormat="1">
      <c r="A141" s="39"/>
      <c r="B141" s="40"/>
      <c r="C141" s="41"/>
      <c r="D141" s="230" t="s">
        <v>148</v>
      </c>
      <c r="E141" s="41"/>
      <c r="F141" s="231" t="s">
        <v>1028</v>
      </c>
      <c r="G141" s="41"/>
      <c r="H141" s="41"/>
      <c r="I141" s="232"/>
      <c r="J141" s="41"/>
      <c r="K141" s="41"/>
      <c r="L141" s="45"/>
      <c r="M141" s="233"/>
      <c r="N141" s="234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148</v>
      </c>
      <c r="AU141" s="18" t="s">
        <v>82</v>
      </c>
    </row>
    <row r="142" s="13" customFormat="1">
      <c r="A142" s="13"/>
      <c r="B142" s="218"/>
      <c r="C142" s="219"/>
      <c r="D142" s="220" t="s">
        <v>141</v>
      </c>
      <c r="E142" s="221" t="s">
        <v>19</v>
      </c>
      <c r="F142" s="222" t="s">
        <v>1029</v>
      </c>
      <c r="G142" s="219"/>
      <c r="H142" s="223">
        <v>0.47499999999999998</v>
      </c>
      <c r="I142" s="224"/>
      <c r="J142" s="219"/>
      <c r="K142" s="219"/>
      <c r="L142" s="225"/>
      <c r="M142" s="226"/>
      <c r="N142" s="227"/>
      <c r="O142" s="227"/>
      <c r="P142" s="227"/>
      <c r="Q142" s="227"/>
      <c r="R142" s="227"/>
      <c r="S142" s="227"/>
      <c r="T142" s="228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29" t="s">
        <v>141</v>
      </c>
      <c r="AU142" s="229" t="s">
        <v>82</v>
      </c>
      <c r="AV142" s="13" t="s">
        <v>82</v>
      </c>
      <c r="AW142" s="13" t="s">
        <v>33</v>
      </c>
      <c r="AX142" s="13" t="s">
        <v>72</v>
      </c>
      <c r="AY142" s="229" t="s">
        <v>133</v>
      </c>
    </row>
    <row r="143" s="14" customFormat="1">
      <c r="A143" s="14"/>
      <c r="B143" s="235"/>
      <c r="C143" s="236"/>
      <c r="D143" s="220" t="s">
        <v>141</v>
      </c>
      <c r="E143" s="237" t="s">
        <v>19</v>
      </c>
      <c r="F143" s="238" t="s">
        <v>1030</v>
      </c>
      <c r="G143" s="236"/>
      <c r="H143" s="237" t="s">
        <v>19</v>
      </c>
      <c r="I143" s="239"/>
      <c r="J143" s="236"/>
      <c r="K143" s="236"/>
      <c r="L143" s="240"/>
      <c r="M143" s="241"/>
      <c r="N143" s="242"/>
      <c r="O143" s="242"/>
      <c r="P143" s="242"/>
      <c r="Q143" s="242"/>
      <c r="R143" s="242"/>
      <c r="S143" s="242"/>
      <c r="T143" s="24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4" t="s">
        <v>141</v>
      </c>
      <c r="AU143" s="244" t="s">
        <v>82</v>
      </c>
      <c r="AV143" s="14" t="s">
        <v>80</v>
      </c>
      <c r="AW143" s="14" t="s">
        <v>33</v>
      </c>
      <c r="AX143" s="14" t="s">
        <v>72</v>
      </c>
      <c r="AY143" s="244" t="s">
        <v>133</v>
      </c>
    </row>
    <row r="144" s="13" customFormat="1">
      <c r="A144" s="13"/>
      <c r="B144" s="218"/>
      <c r="C144" s="219"/>
      <c r="D144" s="220" t="s">
        <v>141</v>
      </c>
      <c r="E144" s="221" t="s">
        <v>19</v>
      </c>
      <c r="F144" s="222" t="s">
        <v>1031</v>
      </c>
      <c r="G144" s="219"/>
      <c r="H144" s="223">
        <v>0.074999999999999997</v>
      </c>
      <c r="I144" s="224"/>
      <c r="J144" s="219"/>
      <c r="K144" s="219"/>
      <c r="L144" s="225"/>
      <c r="M144" s="226"/>
      <c r="N144" s="227"/>
      <c r="O144" s="227"/>
      <c r="P144" s="227"/>
      <c r="Q144" s="227"/>
      <c r="R144" s="227"/>
      <c r="S144" s="227"/>
      <c r="T144" s="22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9" t="s">
        <v>141</v>
      </c>
      <c r="AU144" s="229" t="s">
        <v>82</v>
      </c>
      <c r="AV144" s="13" t="s">
        <v>82</v>
      </c>
      <c r="AW144" s="13" t="s">
        <v>33</v>
      </c>
      <c r="AX144" s="13" t="s">
        <v>72</v>
      </c>
      <c r="AY144" s="229" t="s">
        <v>133</v>
      </c>
    </row>
    <row r="145" s="14" customFormat="1">
      <c r="A145" s="14"/>
      <c r="B145" s="235"/>
      <c r="C145" s="236"/>
      <c r="D145" s="220" t="s">
        <v>141</v>
      </c>
      <c r="E145" s="237" t="s">
        <v>19</v>
      </c>
      <c r="F145" s="238" t="s">
        <v>1032</v>
      </c>
      <c r="G145" s="236"/>
      <c r="H145" s="237" t="s">
        <v>19</v>
      </c>
      <c r="I145" s="239"/>
      <c r="J145" s="236"/>
      <c r="K145" s="236"/>
      <c r="L145" s="240"/>
      <c r="M145" s="241"/>
      <c r="N145" s="242"/>
      <c r="O145" s="242"/>
      <c r="P145" s="242"/>
      <c r="Q145" s="242"/>
      <c r="R145" s="242"/>
      <c r="S145" s="242"/>
      <c r="T145" s="243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4" t="s">
        <v>141</v>
      </c>
      <c r="AU145" s="244" t="s">
        <v>82</v>
      </c>
      <c r="AV145" s="14" t="s">
        <v>80</v>
      </c>
      <c r="AW145" s="14" t="s">
        <v>33</v>
      </c>
      <c r="AX145" s="14" t="s">
        <v>72</v>
      </c>
      <c r="AY145" s="244" t="s">
        <v>133</v>
      </c>
    </row>
    <row r="146" s="15" customFormat="1">
      <c r="A146" s="15"/>
      <c r="B146" s="245"/>
      <c r="C146" s="246"/>
      <c r="D146" s="220" t="s">
        <v>141</v>
      </c>
      <c r="E146" s="247" t="s">
        <v>19</v>
      </c>
      <c r="F146" s="248" t="s">
        <v>156</v>
      </c>
      <c r="G146" s="246"/>
      <c r="H146" s="249">
        <v>0.55000000000000004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5" t="s">
        <v>141</v>
      </c>
      <c r="AU146" s="255" t="s">
        <v>82</v>
      </c>
      <c r="AV146" s="15" t="s">
        <v>139</v>
      </c>
      <c r="AW146" s="15" t="s">
        <v>33</v>
      </c>
      <c r="AX146" s="15" t="s">
        <v>80</v>
      </c>
      <c r="AY146" s="255" t="s">
        <v>133</v>
      </c>
    </row>
    <row r="147" s="12" customFormat="1" ht="22.8" customHeight="1">
      <c r="A147" s="12"/>
      <c r="B147" s="189"/>
      <c r="C147" s="190"/>
      <c r="D147" s="191" t="s">
        <v>71</v>
      </c>
      <c r="E147" s="203" t="s">
        <v>202</v>
      </c>
      <c r="F147" s="203" t="s">
        <v>515</v>
      </c>
      <c r="G147" s="190"/>
      <c r="H147" s="190"/>
      <c r="I147" s="193"/>
      <c r="J147" s="204">
        <f>BK147</f>
        <v>0</v>
      </c>
      <c r="K147" s="190"/>
      <c r="L147" s="195"/>
      <c r="M147" s="196"/>
      <c r="N147" s="197"/>
      <c r="O147" s="197"/>
      <c r="P147" s="198">
        <f>SUM(P148:P162)</f>
        <v>0</v>
      </c>
      <c r="Q147" s="197"/>
      <c r="R147" s="198">
        <f>SUM(R148:R162)</f>
        <v>1.7212103000000001</v>
      </c>
      <c r="S147" s="197"/>
      <c r="T147" s="199">
        <f>SUM(T148:T162)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0" t="s">
        <v>80</v>
      </c>
      <c r="AT147" s="201" t="s">
        <v>71</v>
      </c>
      <c r="AU147" s="201" t="s">
        <v>80</v>
      </c>
      <c r="AY147" s="200" t="s">
        <v>133</v>
      </c>
      <c r="BK147" s="202">
        <f>SUM(BK148:BK162)</f>
        <v>0</v>
      </c>
    </row>
    <row r="148" s="2" customFormat="1" ht="16.5" customHeight="1">
      <c r="A148" s="39"/>
      <c r="B148" s="40"/>
      <c r="C148" s="205" t="s">
        <v>210</v>
      </c>
      <c r="D148" s="205" t="s">
        <v>135</v>
      </c>
      <c r="E148" s="206" t="s">
        <v>1033</v>
      </c>
      <c r="F148" s="207" t="s">
        <v>1034</v>
      </c>
      <c r="G148" s="208" t="s">
        <v>343</v>
      </c>
      <c r="H148" s="209">
        <v>39.200000000000003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139</v>
      </c>
      <c r="AT148" s="216" t="s">
        <v>135</v>
      </c>
      <c r="AU148" s="216" t="s">
        <v>82</v>
      </c>
      <c r="AY148" s="18" t="s">
        <v>133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139</v>
      </c>
      <c r="BM148" s="216" t="s">
        <v>1035</v>
      </c>
    </row>
    <row r="149" s="13" customFormat="1">
      <c r="A149" s="13"/>
      <c r="B149" s="218"/>
      <c r="C149" s="219"/>
      <c r="D149" s="220" t="s">
        <v>141</v>
      </c>
      <c r="E149" s="221" t="s">
        <v>19</v>
      </c>
      <c r="F149" s="222" t="s">
        <v>1036</v>
      </c>
      <c r="G149" s="219"/>
      <c r="H149" s="223">
        <v>39.200000000000003</v>
      </c>
      <c r="I149" s="224"/>
      <c r="J149" s="219"/>
      <c r="K149" s="219"/>
      <c r="L149" s="225"/>
      <c r="M149" s="226"/>
      <c r="N149" s="227"/>
      <c r="O149" s="227"/>
      <c r="P149" s="227"/>
      <c r="Q149" s="227"/>
      <c r="R149" s="227"/>
      <c r="S149" s="227"/>
      <c r="T149" s="22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9" t="s">
        <v>141</v>
      </c>
      <c r="AU149" s="229" t="s">
        <v>82</v>
      </c>
      <c r="AV149" s="13" t="s">
        <v>82</v>
      </c>
      <c r="AW149" s="13" t="s">
        <v>33</v>
      </c>
      <c r="AX149" s="13" t="s">
        <v>80</v>
      </c>
      <c r="AY149" s="229" t="s">
        <v>133</v>
      </c>
    </row>
    <row r="150" s="14" customFormat="1">
      <c r="A150" s="14"/>
      <c r="B150" s="235"/>
      <c r="C150" s="236"/>
      <c r="D150" s="220" t="s">
        <v>141</v>
      </c>
      <c r="E150" s="237" t="s">
        <v>19</v>
      </c>
      <c r="F150" s="238" t="s">
        <v>1037</v>
      </c>
      <c r="G150" s="236"/>
      <c r="H150" s="237" t="s">
        <v>19</v>
      </c>
      <c r="I150" s="239"/>
      <c r="J150" s="236"/>
      <c r="K150" s="236"/>
      <c r="L150" s="240"/>
      <c r="M150" s="241"/>
      <c r="N150" s="242"/>
      <c r="O150" s="242"/>
      <c r="P150" s="242"/>
      <c r="Q150" s="242"/>
      <c r="R150" s="242"/>
      <c r="S150" s="242"/>
      <c r="T150" s="24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4" t="s">
        <v>141</v>
      </c>
      <c r="AU150" s="244" t="s">
        <v>82</v>
      </c>
      <c r="AV150" s="14" t="s">
        <v>80</v>
      </c>
      <c r="AW150" s="14" t="s">
        <v>33</v>
      </c>
      <c r="AX150" s="14" t="s">
        <v>72</v>
      </c>
      <c r="AY150" s="244" t="s">
        <v>133</v>
      </c>
    </row>
    <row r="151" s="2" customFormat="1" ht="24.15" customHeight="1">
      <c r="A151" s="39"/>
      <c r="B151" s="40"/>
      <c r="C151" s="268" t="s">
        <v>227</v>
      </c>
      <c r="D151" s="268" t="s">
        <v>252</v>
      </c>
      <c r="E151" s="269" t="s">
        <v>1038</v>
      </c>
      <c r="F151" s="270" t="s">
        <v>1039</v>
      </c>
      <c r="G151" s="271" t="s">
        <v>343</v>
      </c>
      <c r="H151" s="272">
        <v>39.200000000000003</v>
      </c>
      <c r="I151" s="273"/>
      <c r="J151" s="274">
        <f>ROUND(I151*H151,2)</f>
        <v>0</v>
      </c>
      <c r="K151" s="270" t="s">
        <v>19</v>
      </c>
      <c r="L151" s="275"/>
      <c r="M151" s="276" t="s">
        <v>19</v>
      </c>
      <c r="N151" s="277" t="s">
        <v>43</v>
      </c>
      <c r="O151" s="85"/>
      <c r="P151" s="214">
        <f>O151*H151</f>
        <v>0</v>
      </c>
      <c r="Q151" s="214">
        <v>0.0083000000000000001</v>
      </c>
      <c r="R151" s="214">
        <f>Q151*H151</f>
        <v>0.32536000000000004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202</v>
      </c>
      <c r="AT151" s="216" t="s">
        <v>252</v>
      </c>
      <c r="AU151" s="216" t="s">
        <v>82</v>
      </c>
      <c r="AY151" s="18" t="s">
        <v>133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139</v>
      </c>
      <c r="BM151" s="216" t="s">
        <v>1040</v>
      </c>
    </row>
    <row r="152" s="2" customFormat="1" ht="24.15" customHeight="1">
      <c r="A152" s="39"/>
      <c r="B152" s="40"/>
      <c r="C152" s="268" t="s">
        <v>233</v>
      </c>
      <c r="D152" s="268" t="s">
        <v>252</v>
      </c>
      <c r="E152" s="269" t="s">
        <v>1041</v>
      </c>
      <c r="F152" s="270" t="s">
        <v>1042</v>
      </c>
      <c r="G152" s="271" t="s">
        <v>401</v>
      </c>
      <c r="H152" s="272">
        <v>2</v>
      </c>
      <c r="I152" s="273"/>
      <c r="J152" s="274">
        <f>ROUND(I152*H152,2)</f>
        <v>0</v>
      </c>
      <c r="K152" s="270" t="s">
        <v>19</v>
      </c>
      <c r="L152" s="275"/>
      <c r="M152" s="276" t="s">
        <v>19</v>
      </c>
      <c r="N152" s="277" t="s">
        <v>43</v>
      </c>
      <c r="O152" s="85"/>
      <c r="P152" s="214">
        <f>O152*H152</f>
        <v>0</v>
      </c>
      <c r="Q152" s="214">
        <v>0.0083000000000000001</v>
      </c>
      <c r="R152" s="214">
        <f>Q152*H152</f>
        <v>0.0166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202</v>
      </c>
      <c r="AT152" s="216" t="s">
        <v>252</v>
      </c>
      <c r="AU152" s="216" t="s">
        <v>82</v>
      </c>
      <c r="AY152" s="18" t="s">
        <v>133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139</v>
      </c>
      <c r="BM152" s="216" t="s">
        <v>1043</v>
      </c>
    </row>
    <row r="153" s="2" customFormat="1" ht="24.15" customHeight="1">
      <c r="A153" s="39"/>
      <c r="B153" s="40"/>
      <c r="C153" s="205" t="s">
        <v>239</v>
      </c>
      <c r="D153" s="205" t="s">
        <v>135</v>
      </c>
      <c r="E153" s="206" t="s">
        <v>733</v>
      </c>
      <c r="F153" s="207" t="s">
        <v>734</v>
      </c>
      <c r="G153" s="208" t="s">
        <v>343</v>
      </c>
      <c r="H153" s="209">
        <v>6</v>
      </c>
      <c r="I153" s="210"/>
      <c r="J153" s="211">
        <f>ROUND(I153*H153,2)</f>
        <v>0</v>
      </c>
      <c r="K153" s="207" t="s">
        <v>146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139</v>
      </c>
      <c r="AT153" s="216" t="s">
        <v>135</v>
      </c>
      <c r="AU153" s="216" t="s">
        <v>82</v>
      </c>
      <c r="AY153" s="18" t="s">
        <v>133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139</v>
      </c>
      <c r="BM153" s="216" t="s">
        <v>1044</v>
      </c>
    </row>
    <row r="154" s="2" customFormat="1">
      <c r="A154" s="39"/>
      <c r="B154" s="40"/>
      <c r="C154" s="41"/>
      <c r="D154" s="230" t="s">
        <v>148</v>
      </c>
      <c r="E154" s="41"/>
      <c r="F154" s="231" t="s">
        <v>736</v>
      </c>
      <c r="G154" s="41"/>
      <c r="H154" s="41"/>
      <c r="I154" s="232"/>
      <c r="J154" s="41"/>
      <c r="K154" s="41"/>
      <c r="L154" s="45"/>
      <c r="M154" s="233"/>
      <c r="N154" s="234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148</v>
      </c>
      <c r="AU154" s="18" t="s">
        <v>82</v>
      </c>
    </row>
    <row r="155" s="13" customFormat="1">
      <c r="A155" s="13"/>
      <c r="B155" s="218"/>
      <c r="C155" s="219"/>
      <c r="D155" s="220" t="s">
        <v>141</v>
      </c>
      <c r="E155" s="221" t="s">
        <v>19</v>
      </c>
      <c r="F155" s="222" t="s">
        <v>191</v>
      </c>
      <c r="G155" s="219"/>
      <c r="H155" s="223">
        <v>6</v>
      </c>
      <c r="I155" s="224"/>
      <c r="J155" s="219"/>
      <c r="K155" s="219"/>
      <c r="L155" s="225"/>
      <c r="M155" s="226"/>
      <c r="N155" s="227"/>
      <c r="O155" s="227"/>
      <c r="P155" s="227"/>
      <c r="Q155" s="227"/>
      <c r="R155" s="227"/>
      <c r="S155" s="227"/>
      <c r="T155" s="22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9" t="s">
        <v>141</v>
      </c>
      <c r="AU155" s="229" t="s">
        <v>82</v>
      </c>
      <c r="AV155" s="13" t="s">
        <v>82</v>
      </c>
      <c r="AW155" s="13" t="s">
        <v>33</v>
      </c>
      <c r="AX155" s="13" t="s">
        <v>80</v>
      </c>
      <c r="AY155" s="229" t="s">
        <v>133</v>
      </c>
    </row>
    <row r="156" s="2" customFormat="1" ht="24.15" customHeight="1">
      <c r="A156" s="39"/>
      <c r="B156" s="40"/>
      <c r="C156" s="268" t="s">
        <v>246</v>
      </c>
      <c r="D156" s="268" t="s">
        <v>252</v>
      </c>
      <c r="E156" s="269" t="s">
        <v>743</v>
      </c>
      <c r="F156" s="270" t="s">
        <v>744</v>
      </c>
      <c r="G156" s="271" t="s">
        <v>401</v>
      </c>
      <c r="H156" s="272">
        <v>2</v>
      </c>
      <c r="I156" s="273"/>
      <c r="J156" s="274">
        <f>ROUND(I156*H156,2)</f>
        <v>0</v>
      </c>
      <c r="K156" s="270" t="s">
        <v>19</v>
      </c>
      <c r="L156" s="275"/>
      <c r="M156" s="276" t="s">
        <v>19</v>
      </c>
      <c r="N156" s="277" t="s">
        <v>43</v>
      </c>
      <c r="O156" s="85"/>
      <c r="P156" s="214">
        <f>O156*H156</f>
        <v>0</v>
      </c>
      <c r="Q156" s="214">
        <v>0.0083000000000000001</v>
      </c>
      <c r="R156" s="214">
        <f>Q156*H156</f>
        <v>0.0166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202</v>
      </c>
      <c r="AT156" s="216" t="s">
        <v>252</v>
      </c>
      <c r="AU156" s="216" t="s">
        <v>82</v>
      </c>
      <c r="AY156" s="18" t="s">
        <v>133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139</v>
      </c>
      <c r="BM156" s="216" t="s">
        <v>1045</v>
      </c>
    </row>
    <row r="157" s="2" customFormat="1" ht="16.5" customHeight="1">
      <c r="A157" s="39"/>
      <c r="B157" s="40"/>
      <c r="C157" s="268" t="s">
        <v>251</v>
      </c>
      <c r="D157" s="268" t="s">
        <v>252</v>
      </c>
      <c r="E157" s="269" t="s">
        <v>746</v>
      </c>
      <c r="F157" s="270" t="s">
        <v>747</v>
      </c>
      <c r="G157" s="271" t="s">
        <v>343</v>
      </c>
      <c r="H157" s="272">
        <v>6.0899999999999999</v>
      </c>
      <c r="I157" s="273"/>
      <c r="J157" s="274">
        <f>ROUND(I157*H157,2)</f>
        <v>0</v>
      </c>
      <c r="K157" s="270" t="s">
        <v>19</v>
      </c>
      <c r="L157" s="275"/>
      <c r="M157" s="276" t="s">
        <v>19</v>
      </c>
      <c r="N157" s="277" t="s">
        <v>43</v>
      </c>
      <c r="O157" s="85"/>
      <c r="P157" s="214">
        <f>O157*H157</f>
        <v>0</v>
      </c>
      <c r="Q157" s="214">
        <v>0.00067000000000000002</v>
      </c>
      <c r="R157" s="214">
        <f>Q157*H157</f>
        <v>0.0040803000000000002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202</v>
      </c>
      <c r="AT157" s="216" t="s">
        <v>252</v>
      </c>
      <c r="AU157" s="216" t="s">
        <v>82</v>
      </c>
      <c r="AY157" s="18" t="s">
        <v>133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139</v>
      </c>
      <c r="BM157" s="216" t="s">
        <v>1046</v>
      </c>
    </row>
    <row r="158" s="13" customFormat="1">
      <c r="A158" s="13"/>
      <c r="B158" s="218"/>
      <c r="C158" s="219"/>
      <c r="D158" s="220" t="s">
        <v>141</v>
      </c>
      <c r="E158" s="221" t="s">
        <v>19</v>
      </c>
      <c r="F158" s="222" t="s">
        <v>1047</v>
      </c>
      <c r="G158" s="219"/>
      <c r="H158" s="223">
        <v>6.0899999999999999</v>
      </c>
      <c r="I158" s="224"/>
      <c r="J158" s="219"/>
      <c r="K158" s="219"/>
      <c r="L158" s="225"/>
      <c r="M158" s="226"/>
      <c r="N158" s="227"/>
      <c r="O158" s="227"/>
      <c r="P158" s="227"/>
      <c r="Q158" s="227"/>
      <c r="R158" s="227"/>
      <c r="S158" s="227"/>
      <c r="T158" s="22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29" t="s">
        <v>141</v>
      </c>
      <c r="AU158" s="229" t="s">
        <v>82</v>
      </c>
      <c r="AV158" s="13" t="s">
        <v>82</v>
      </c>
      <c r="AW158" s="13" t="s">
        <v>33</v>
      </c>
      <c r="AX158" s="13" t="s">
        <v>80</v>
      </c>
      <c r="AY158" s="229" t="s">
        <v>133</v>
      </c>
    </row>
    <row r="159" s="2" customFormat="1" ht="16.5" customHeight="1">
      <c r="A159" s="39"/>
      <c r="B159" s="40"/>
      <c r="C159" s="205" t="s">
        <v>8</v>
      </c>
      <c r="D159" s="205" t="s">
        <v>135</v>
      </c>
      <c r="E159" s="206" t="s">
        <v>1048</v>
      </c>
      <c r="F159" s="207" t="s">
        <v>1049</v>
      </c>
      <c r="G159" s="208" t="s">
        <v>373</v>
      </c>
      <c r="H159" s="209">
        <v>3</v>
      </c>
      <c r="I159" s="210"/>
      <c r="J159" s="211">
        <f>ROUND(I159*H159,2)</f>
        <v>0</v>
      </c>
      <c r="K159" s="207" t="s">
        <v>146</v>
      </c>
      <c r="L159" s="45"/>
      <c r="M159" s="212" t="s">
        <v>19</v>
      </c>
      <c r="N159" s="213" t="s">
        <v>43</v>
      </c>
      <c r="O159" s="85"/>
      <c r="P159" s="214">
        <f>O159*H159</f>
        <v>0</v>
      </c>
      <c r="Q159" s="214">
        <v>0.010189999999999999</v>
      </c>
      <c r="R159" s="214">
        <f>Q159*H159</f>
        <v>0.03057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139</v>
      </c>
      <c r="AT159" s="216" t="s">
        <v>135</v>
      </c>
      <c r="AU159" s="216" t="s">
        <v>82</v>
      </c>
      <c r="AY159" s="18" t="s">
        <v>133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80</v>
      </c>
      <c r="BK159" s="217">
        <f>ROUND(I159*H159,2)</f>
        <v>0</v>
      </c>
      <c r="BL159" s="18" t="s">
        <v>139</v>
      </c>
      <c r="BM159" s="216" t="s">
        <v>1050</v>
      </c>
    </row>
    <row r="160" s="2" customFormat="1">
      <c r="A160" s="39"/>
      <c r="B160" s="40"/>
      <c r="C160" s="41"/>
      <c r="D160" s="230" t="s">
        <v>148</v>
      </c>
      <c r="E160" s="41"/>
      <c r="F160" s="231" t="s">
        <v>1051</v>
      </c>
      <c r="G160" s="41"/>
      <c r="H160" s="41"/>
      <c r="I160" s="232"/>
      <c r="J160" s="41"/>
      <c r="K160" s="41"/>
      <c r="L160" s="45"/>
      <c r="M160" s="233"/>
      <c r="N160" s="234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148</v>
      </c>
      <c r="AU160" s="18" t="s">
        <v>82</v>
      </c>
    </row>
    <row r="161" s="2" customFormat="1" ht="16.5" customHeight="1">
      <c r="A161" s="39"/>
      <c r="B161" s="40"/>
      <c r="C161" s="268" t="s">
        <v>268</v>
      </c>
      <c r="D161" s="268" t="s">
        <v>252</v>
      </c>
      <c r="E161" s="269" t="s">
        <v>1052</v>
      </c>
      <c r="F161" s="270" t="s">
        <v>1053</v>
      </c>
      <c r="G161" s="271" t="s">
        <v>373</v>
      </c>
      <c r="H161" s="272">
        <v>1</v>
      </c>
      <c r="I161" s="273"/>
      <c r="J161" s="274">
        <f>ROUND(I161*H161,2)</f>
        <v>0</v>
      </c>
      <c r="K161" s="270" t="s">
        <v>146</v>
      </c>
      <c r="L161" s="275"/>
      <c r="M161" s="276" t="s">
        <v>19</v>
      </c>
      <c r="N161" s="277" t="s">
        <v>43</v>
      </c>
      <c r="O161" s="85"/>
      <c r="P161" s="214">
        <f>O161*H161</f>
        <v>0</v>
      </c>
      <c r="Q161" s="214">
        <v>0.218</v>
      </c>
      <c r="R161" s="214">
        <f>Q161*H161</f>
        <v>0.218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202</v>
      </c>
      <c r="AT161" s="216" t="s">
        <v>252</v>
      </c>
      <c r="AU161" s="216" t="s">
        <v>82</v>
      </c>
      <c r="AY161" s="18" t="s">
        <v>133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139</v>
      </c>
      <c r="BM161" s="216" t="s">
        <v>1054</v>
      </c>
    </row>
    <row r="162" s="2" customFormat="1" ht="24.15" customHeight="1">
      <c r="A162" s="39"/>
      <c r="B162" s="40"/>
      <c r="C162" s="268" t="s">
        <v>274</v>
      </c>
      <c r="D162" s="268" t="s">
        <v>252</v>
      </c>
      <c r="E162" s="269" t="s">
        <v>1055</v>
      </c>
      <c r="F162" s="270" t="s">
        <v>1056</v>
      </c>
      <c r="G162" s="271" t="s">
        <v>373</v>
      </c>
      <c r="H162" s="272">
        <v>3</v>
      </c>
      <c r="I162" s="273"/>
      <c r="J162" s="274">
        <f>ROUND(I162*H162,2)</f>
        <v>0</v>
      </c>
      <c r="K162" s="270" t="s">
        <v>19</v>
      </c>
      <c r="L162" s="275"/>
      <c r="M162" s="276" t="s">
        <v>19</v>
      </c>
      <c r="N162" s="277" t="s">
        <v>43</v>
      </c>
      <c r="O162" s="85"/>
      <c r="P162" s="214">
        <f>O162*H162</f>
        <v>0</v>
      </c>
      <c r="Q162" s="214">
        <v>0.37</v>
      </c>
      <c r="R162" s="214">
        <f>Q162*H162</f>
        <v>1.1099999999999999</v>
      </c>
      <c r="S162" s="214">
        <v>0</v>
      </c>
      <c r="T162" s="215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202</v>
      </c>
      <c r="AT162" s="216" t="s">
        <v>252</v>
      </c>
      <c r="AU162" s="216" t="s">
        <v>82</v>
      </c>
      <c r="AY162" s="18" t="s">
        <v>133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80</v>
      </c>
      <c r="BK162" s="217">
        <f>ROUND(I162*H162,2)</f>
        <v>0</v>
      </c>
      <c r="BL162" s="18" t="s">
        <v>139</v>
      </c>
      <c r="BM162" s="216" t="s">
        <v>1057</v>
      </c>
    </row>
    <row r="163" s="12" customFormat="1" ht="22.8" customHeight="1">
      <c r="A163" s="12"/>
      <c r="B163" s="189"/>
      <c r="C163" s="190"/>
      <c r="D163" s="191" t="s">
        <v>71</v>
      </c>
      <c r="E163" s="203" t="s">
        <v>636</v>
      </c>
      <c r="F163" s="203" t="s">
        <v>637</v>
      </c>
      <c r="G163" s="190"/>
      <c r="H163" s="190"/>
      <c r="I163" s="193"/>
      <c r="J163" s="204">
        <f>BK163</f>
        <v>0</v>
      </c>
      <c r="K163" s="190"/>
      <c r="L163" s="195"/>
      <c r="M163" s="196"/>
      <c r="N163" s="197"/>
      <c r="O163" s="197"/>
      <c r="P163" s="198">
        <f>SUM(P164:P167)</f>
        <v>0</v>
      </c>
      <c r="Q163" s="197"/>
      <c r="R163" s="198">
        <f>SUM(R164:R167)</f>
        <v>0</v>
      </c>
      <c r="S163" s="197"/>
      <c r="T163" s="199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0" t="s">
        <v>80</v>
      </c>
      <c r="AT163" s="201" t="s">
        <v>71</v>
      </c>
      <c r="AU163" s="201" t="s">
        <v>80</v>
      </c>
      <c r="AY163" s="200" t="s">
        <v>133</v>
      </c>
      <c r="BK163" s="202">
        <f>SUM(BK164:BK167)</f>
        <v>0</v>
      </c>
    </row>
    <row r="164" s="2" customFormat="1" ht="24.15" customHeight="1">
      <c r="A164" s="39"/>
      <c r="B164" s="40"/>
      <c r="C164" s="205" t="s">
        <v>280</v>
      </c>
      <c r="D164" s="205" t="s">
        <v>135</v>
      </c>
      <c r="E164" s="206" t="s">
        <v>750</v>
      </c>
      <c r="F164" s="207" t="s">
        <v>751</v>
      </c>
      <c r="G164" s="208" t="s">
        <v>242</v>
      </c>
      <c r="H164" s="209">
        <v>3.129</v>
      </c>
      <c r="I164" s="210"/>
      <c r="J164" s="211">
        <f>ROUND(I164*H164,2)</f>
        <v>0</v>
      </c>
      <c r="K164" s="207" t="s">
        <v>752</v>
      </c>
      <c r="L164" s="45"/>
      <c r="M164" s="212" t="s">
        <v>19</v>
      </c>
      <c r="N164" s="213" t="s">
        <v>43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139</v>
      </c>
      <c r="AT164" s="216" t="s">
        <v>135</v>
      </c>
      <c r="AU164" s="216" t="s">
        <v>82</v>
      </c>
      <c r="AY164" s="18" t="s">
        <v>133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80</v>
      </c>
      <c r="BK164" s="217">
        <f>ROUND(I164*H164,2)</f>
        <v>0</v>
      </c>
      <c r="BL164" s="18" t="s">
        <v>139</v>
      </c>
      <c r="BM164" s="216" t="s">
        <v>1058</v>
      </c>
    </row>
    <row r="165" s="2" customFormat="1">
      <c r="A165" s="39"/>
      <c r="B165" s="40"/>
      <c r="C165" s="41"/>
      <c r="D165" s="230" t="s">
        <v>148</v>
      </c>
      <c r="E165" s="41"/>
      <c r="F165" s="231" t="s">
        <v>754</v>
      </c>
      <c r="G165" s="41"/>
      <c r="H165" s="41"/>
      <c r="I165" s="232"/>
      <c r="J165" s="41"/>
      <c r="K165" s="41"/>
      <c r="L165" s="45"/>
      <c r="M165" s="233"/>
      <c r="N165" s="234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148</v>
      </c>
      <c r="AU165" s="18" t="s">
        <v>82</v>
      </c>
    </row>
    <row r="166" s="2" customFormat="1" ht="24.15" customHeight="1">
      <c r="A166" s="39"/>
      <c r="B166" s="40"/>
      <c r="C166" s="205" t="s">
        <v>285</v>
      </c>
      <c r="D166" s="205" t="s">
        <v>135</v>
      </c>
      <c r="E166" s="206" t="s">
        <v>755</v>
      </c>
      <c r="F166" s="207" t="s">
        <v>756</v>
      </c>
      <c r="G166" s="208" t="s">
        <v>242</v>
      </c>
      <c r="H166" s="209">
        <v>3.129</v>
      </c>
      <c r="I166" s="210"/>
      <c r="J166" s="211">
        <f>ROUND(I166*H166,2)</f>
        <v>0</v>
      </c>
      <c r="K166" s="207" t="s">
        <v>752</v>
      </c>
      <c r="L166" s="45"/>
      <c r="M166" s="212" t="s">
        <v>19</v>
      </c>
      <c r="N166" s="213" t="s">
        <v>43</v>
      </c>
      <c r="O166" s="85"/>
      <c r="P166" s="214">
        <f>O166*H166</f>
        <v>0</v>
      </c>
      <c r="Q166" s="214">
        <v>0</v>
      </c>
      <c r="R166" s="214">
        <f>Q166*H166</f>
        <v>0</v>
      </c>
      <c r="S166" s="214">
        <v>0</v>
      </c>
      <c r="T166" s="215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6" t="s">
        <v>139</v>
      </c>
      <c r="AT166" s="216" t="s">
        <v>135</v>
      </c>
      <c r="AU166" s="216" t="s">
        <v>82</v>
      </c>
      <c r="AY166" s="18" t="s">
        <v>133</v>
      </c>
      <c r="BE166" s="217">
        <f>IF(N166="základní",J166,0)</f>
        <v>0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80</v>
      </c>
      <c r="BK166" s="217">
        <f>ROUND(I166*H166,2)</f>
        <v>0</v>
      </c>
      <c r="BL166" s="18" t="s">
        <v>139</v>
      </c>
      <c r="BM166" s="216" t="s">
        <v>1059</v>
      </c>
    </row>
    <row r="167" s="2" customFormat="1">
      <c r="A167" s="39"/>
      <c r="B167" s="40"/>
      <c r="C167" s="41"/>
      <c r="D167" s="230" t="s">
        <v>148</v>
      </c>
      <c r="E167" s="41"/>
      <c r="F167" s="231" t="s">
        <v>758</v>
      </c>
      <c r="G167" s="41"/>
      <c r="H167" s="41"/>
      <c r="I167" s="232"/>
      <c r="J167" s="41"/>
      <c r="K167" s="41"/>
      <c r="L167" s="45"/>
      <c r="M167" s="233"/>
      <c r="N167" s="234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148</v>
      </c>
      <c r="AU167" s="18" t="s">
        <v>82</v>
      </c>
    </row>
    <row r="168" s="12" customFormat="1" ht="22.8" customHeight="1">
      <c r="A168" s="12"/>
      <c r="B168" s="189"/>
      <c r="C168" s="190"/>
      <c r="D168" s="191" t="s">
        <v>71</v>
      </c>
      <c r="E168" s="203" t="s">
        <v>776</v>
      </c>
      <c r="F168" s="203" t="s">
        <v>777</v>
      </c>
      <c r="G168" s="190"/>
      <c r="H168" s="190"/>
      <c r="I168" s="193"/>
      <c r="J168" s="204">
        <f>BK168</f>
        <v>0</v>
      </c>
      <c r="K168" s="190"/>
      <c r="L168" s="195"/>
      <c r="M168" s="196"/>
      <c r="N168" s="197"/>
      <c r="O168" s="197"/>
      <c r="P168" s="198">
        <f>SUM(P169:P175)</f>
        <v>0</v>
      </c>
      <c r="Q168" s="197"/>
      <c r="R168" s="198">
        <f>SUM(R169:R175)</f>
        <v>0</v>
      </c>
      <c r="S168" s="197"/>
      <c r="T168" s="199">
        <f>SUM(T169:T175)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0" t="s">
        <v>80</v>
      </c>
      <c r="AT168" s="201" t="s">
        <v>71</v>
      </c>
      <c r="AU168" s="201" t="s">
        <v>80</v>
      </c>
      <c r="AY168" s="200" t="s">
        <v>133</v>
      </c>
      <c r="BK168" s="202">
        <f>SUM(BK169:BK175)</f>
        <v>0</v>
      </c>
    </row>
    <row r="169" s="2" customFormat="1" ht="24.15" customHeight="1">
      <c r="A169" s="39"/>
      <c r="B169" s="40"/>
      <c r="C169" s="205" t="s">
        <v>290</v>
      </c>
      <c r="D169" s="205" t="s">
        <v>135</v>
      </c>
      <c r="E169" s="206" t="s">
        <v>1060</v>
      </c>
      <c r="F169" s="207" t="s">
        <v>1061</v>
      </c>
      <c r="G169" s="208" t="s">
        <v>401</v>
      </c>
      <c r="H169" s="209">
        <v>1</v>
      </c>
      <c r="I169" s="210"/>
      <c r="J169" s="211">
        <f>ROUND(I169*H169,2)</f>
        <v>0</v>
      </c>
      <c r="K169" s="207" t="s">
        <v>19</v>
      </c>
      <c r="L169" s="45"/>
      <c r="M169" s="212" t="s">
        <v>19</v>
      </c>
      <c r="N169" s="213" t="s">
        <v>43</v>
      </c>
      <c r="O169" s="85"/>
      <c r="P169" s="214">
        <f>O169*H169</f>
        <v>0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6" t="s">
        <v>139</v>
      </c>
      <c r="AT169" s="216" t="s">
        <v>135</v>
      </c>
      <c r="AU169" s="216" t="s">
        <v>82</v>
      </c>
      <c r="AY169" s="18" t="s">
        <v>133</v>
      </c>
      <c r="BE169" s="217">
        <f>IF(N169="základní",J169,0)</f>
        <v>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80</v>
      </c>
      <c r="BK169" s="217">
        <f>ROUND(I169*H169,2)</f>
        <v>0</v>
      </c>
      <c r="BL169" s="18" t="s">
        <v>139</v>
      </c>
      <c r="BM169" s="216" t="s">
        <v>1062</v>
      </c>
    </row>
    <row r="170" s="2" customFormat="1" ht="16.5" customHeight="1">
      <c r="A170" s="39"/>
      <c r="B170" s="40"/>
      <c r="C170" s="205" t="s">
        <v>7</v>
      </c>
      <c r="D170" s="205" t="s">
        <v>135</v>
      </c>
      <c r="E170" s="206" t="s">
        <v>1063</v>
      </c>
      <c r="F170" s="207" t="s">
        <v>1064</v>
      </c>
      <c r="G170" s="208" t="s">
        <v>401</v>
      </c>
      <c r="H170" s="209">
        <v>2</v>
      </c>
      <c r="I170" s="210"/>
      <c r="J170" s="211">
        <f>ROUND(I170*H170,2)</f>
        <v>0</v>
      </c>
      <c r="K170" s="207" t="s">
        <v>19</v>
      </c>
      <c r="L170" s="45"/>
      <c r="M170" s="212" t="s">
        <v>19</v>
      </c>
      <c r="N170" s="213" t="s">
        <v>43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139</v>
      </c>
      <c r="AT170" s="216" t="s">
        <v>135</v>
      </c>
      <c r="AU170" s="216" t="s">
        <v>82</v>
      </c>
      <c r="AY170" s="18" t="s">
        <v>133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80</v>
      </c>
      <c r="BK170" s="217">
        <f>ROUND(I170*H170,2)</f>
        <v>0</v>
      </c>
      <c r="BL170" s="18" t="s">
        <v>139</v>
      </c>
      <c r="BM170" s="216" t="s">
        <v>1065</v>
      </c>
    </row>
    <row r="171" s="13" customFormat="1">
      <c r="A171" s="13"/>
      <c r="B171" s="218"/>
      <c r="C171" s="219"/>
      <c r="D171" s="220" t="s">
        <v>141</v>
      </c>
      <c r="E171" s="221" t="s">
        <v>19</v>
      </c>
      <c r="F171" s="222" t="s">
        <v>82</v>
      </c>
      <c r="G171" s="219"/>
      <c r="H171" s="223">
        <v>2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9" t="s">
        <v>141</v>
      </c>
      <c r="AU171" s="229" t="s">
        <v>82</v>
      </c>
      <c r="AV171" s="13" t="s">
        <v>82</v>
      </c>
      <c r="AW171" s="13" t="s">
        <v>33</v>
      </c>
      <c r="AX171" s="13" t="s">
        <v>80</v>
      </c>
      <c r="AY171" s="229" t="s">
        <v>133</v>
      </c>
    </row>
    <row r="172" s="2" customFormat="1" ht="16.5" customHeight="1">
      <c r="A172" s="39"/>
      <c r="B172" s="40"/>
      <c r="C172" s="205" t="s">
        <v>301</v>
      </c>
      <c r="D172" s="205" t="s">
        <v>135</v>
      </c>
      <c r="E172" s="206" t="s">
        <v>1066</v>
      </c>
      <c r="F172" s="207" t="s">
        <v>1067</v>
      </c>
      <c r="G172" s="208" t="s">
        <v>401</v>
      </c>
      <c r="H172" s="209">
        <v>1</v>
      </c>
      <c r="I172" s="210"/>
      <c r="J172" s="211">
        <f>ROUND(I172*H172,2)</f>
        <v>0</v>
      </c>
      <c r="K172" s="207" t="s">
        <v>19</v>
      </c>
      <c r="L172" s="45"/>
      <c r="M172" s="212" t="s">
        <v>19</v>
      </c>
      <c r="N172" s="213" t="s">
        <v>43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0</v>
      </c>
      <c r="T172" s="215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139</v>
      </c>
      <c r="AT172" s="216" t="s">
        <v>135</v>
      </c>
      <c r="AU172" s="216" t="s">
        <v>82</v>
      </c>
      <c r="AY172" s="18" t="s">
        <v>133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80</v>
      </c>
      <c r="BK172" s="217">
        <f>ROUND(I172*H172,2)</f>
        <v>0</v>
      </c>
      <c r="BL172" s="18" t="s">
        <v>139</v>
      </c>
      <c r="BM172" s="216" t="s">
        <v>1068</v>
      </c>
    </row>
    <row r="173" s="2" customFormat="1" ht="16.5" customHeight="1">
      <c r="A173" s="39"/>
      <c r="B173" s="40"/>
      <c r="C173" s="205" t="s">
        <v>308</v>
      </c>
      <c r="D173" s="205" t="s">
        <v>135</v>
      </c>
      <c r="E173" s="206" t="s">
        <v>1069</v>
      </c>
      <c r="F173" s="207" t="s">
        <v>1070</v>
      </c>
      <c r="G173" s="208" t="s">
        <v>417</v>
      </c>
      <c r="H173" s="209">
        <v>1</v>
      </c>
      <c r="I173" s="210"/>
      <c r="J173" s="211">
        <f>ROUND(I173*H173,2)</f>
        <v>0</v>
      </c>
      <c r="K173" s="207" t="s">
        <v>19</v>
      </c>
      <c r="L173" s="45"/>
      <c r="M173" s="212" t="s">
        <v>19</v>
      </c>
      <c r="N173" s="213" t="s">
        <v>43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139</v>
      </c>
      <c r="AT173" s="216" t="s">
        <v>135</v>
      </c>
      <c r="AU173" s="216" t="s">
        <v>82</v>
      </c>
      <c r="AY173" s="18" t="s">
        <v>133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80</v>
      </c>
      <c r="BK173" s="217">
        <f>ROUND(I173*H173,2)</f>
        <v>0</v>
      </c>
      <c r="BL173" s="18" t="s">
        <v>139</v>
      </c>
      <c r="BM173" s="216" t="s">
        <v>1071</v>
      </c>
    </row>
    <row r="174" s="2" customFormat="1" ht="16.5" customHeight="1">
      <c r="A174" s="39"/>
      <c r="B174" s="40"/>
      <c r="C174" s="205" t="s">
        <v>317</v>
      </c>
      <c r="D174" s="205" t="s">
        <v>135</v>
      </c>
      <c r="E174" s="206" t="s">
        <v>793</v>
      </c>
      <c r="F174" s="207" t="s">
        <v>1072</v>
      </c>
      <c r="G174" s="208" t="s">
        <v>401</v>
      </c>
      <c r="H174" s="209">
        <v>7</v>
      </c>
      <c r="I174" s="210"/>
      <c r="J174" s="211">
        <f>ROUND(I174*H174,2)</f>
        <v>0</v>
      </c>
      <c r="K174" s="207" t="s">
        <v>19</v>
      </c>
      <c r="L174" s="45"/>
      <c r="M174" s="212" t="s">
        <v>19</v>
      </c>
      <c r="N174" s="213" t="s">
        <v>43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139</v>
      </c>
      <c r="AT174" s="216" t="s">
        <v>135</v>
      </c>
      <c r="AU174" s="216" t="s">
        <v>82</v>
      </c>
      <c r="AY174" s="18" t="s">
        <v>133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80</v>
      </c>
      <c r="BK174" s="217">
        <f>ROUND(I174*H174,2)</f>
        <v>0</v>
      </c>
      <c r="BL174" s="18" t="s">
        <v>139</v>
      </c>
      <c r="BM174" s="216" t="s">
        <v>1073</v>
      </c>
    </row>
    <row r="175" s="13" customFormat="1">
      <c r="A175" s="13"/>
      <c r="B175" s="218"/>
      <c r="C175" s="219"/>
      <c r="D175" s="220" t="s">
        <v>141</v>
      </c>
      <c r="E175" s="221" t="s">
        <v>19</v>
      </c>
      <c r="F175" s="222" t="s">
        <v>195</v>
      </c>
      <c r="G175" s="219"/>
      <c r="H175" s="223">
        <v>7</v>
      </c>
      <c r="I175" s="224"/>
      <c r="J175" s="219"/>
      <c r="K175" s="219"/>
      <c r="L175" s="225"/>
      <c r="M175" s="226"/>
      <c r="N175" s="227"/>
      <c r="O175" s="227"/>
      <c r="P175" s="227"/>
      <c r="Q175" s="227"/>
      <c r="R175" s="227"/>
      <c r="S175" s="227"/>
      <c r="T175" s="22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29" t="s">
        <v>141</v>
      </c>
      <c r="AU175" s="229" t="s">
        <v>82</v>
      </c>
      <c r="AV175" s="13" t="s">
        <v>82</v>
      </c>
      <c r="AW175" s="13" t="s">
        <v>33</v>
      </c>
      <c r="AX175" s="13" t="s">
        <v>80</v>
      </c>
      <c r="AY175" s="229" t="s">
        <v>133</v>
      </c>
    </row>
    <row r="176" s="12" customFormat="1" ht="25.92" customHeight="1">
      <c r="A176" s="12"/>
      <c r="B176" s="189"/>
      <c r="C176" s="190"/>
      <c r="D176" s="191" t="s">
        <v>71</v>
      </c>
      <c r="E176" s="192" t="s">
        <v>643</v>
      </c>
      <c r="F176" s="192" t="s">
        <v>644</v>
      </c>
      <c r="G176" s="190"/>
      <c r="H176" s="190"/>
      <c r="I176" s="193"/>
      <c r="J176" s="194">
        <f>BK176</f>
        <v>0</v>
      </c>
      <c r="K176" s="190"/>
      <c r="L176" s="195"/>
      <c r="M176" s="196"/>
      <c r="N176" s="197"/>
      <c r="O176" s="197"/>
      <c r="P176" s="198">
        <f>P177+P184</f>
        <v>0</v>
      </c>
      <c r="Q176" s="197"/>
      <c r="R176" s="198">
        <f>R177+R184</f>
        <v>0</v>
      </c>
      <c r="S176" s="197"/>
      <c r="T176" s="199">
        <f>T177+T184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00" t="s">
        <v>180</v>
      </c>
      <c r="AT176" s="201" t="s">
        <v>71</v>
      </c>
      <c r="AU176" s="201" t="s">
        <v>72</v>
      </c>
      <c r="AY176" s="200" t="s">
        <v>133</v>
      </c>
      <c r="BK176" s="202">
        <f>BK177+BK184</f>
        <v>0</v>
      </c>
    </row>
    <row r="177" s="12" customFormat="1" ht="22.8" customHeight="1">
      <c r="A177" s="12"/>
      <c r="B177" s="189"/>
      <c r="C177" s="190"/>
      <c r="D177" s="191" t="s">
        <v>71</v>
      </c>
      <c r="E177" s="203" t="s">
        <v>645</v>
      </c>
      <c r="F177" s="203" t="s">
        <v>646</v>
      </c>
      <c r="G177" s="190"/>
      <c r="H177" s="190"/>
      <c r="I177" s="193"/>
      <c r="J177" s="204">
        <f>BK177</f>
        <v>0</v>
      </c>
      <c r="K177" s="190"/>
      <c r="L177" s="195"/>
      <c r="M177" s="196"/>
      <c r="N177" s="197"/>
      <c r="O177" s="197"/>
      <c r="P177" s="198">
        <f>SUM(P178:P183)</f>
        <v>0</v>
      </c>
      <c r="Q177" s="197"/>
      <c r="R177" s="198">
        <f>SUM(R178:R183)</f>
        <v>0</v>
      </c>
      <c r="S177" s="197"/>
      <c r="T177" s="199">
        <f>SUM(T178:T183)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0" t="s">
        <v>180</v>
      </c>
      <c r="AT177" s="201" t="s">
        <v>71</v>
      </c>
      <c r="AU177" s="201" t="s">
        <v>80</v>
      </c>
      <c r="AY177" s="200" t="s">
        <v>133</v>
      </c>
      <c r="BK177" s="202">
        <f>SUM(BK178:BK183)</f>
        <v>0</v>
      </c>
    </row>
    <row r="178" s="2" customFormat="1" ht="16.5" customHeight="1">
      <c r="A178" s="39"/>
      <c r="B178" s="40"/>
      <c r="C178" s="205" t="s">
        <v>324</v>
      </c>
      <c r="D178" s="205" t="s">
        <v>135</v>
      </c>
      <c r="E178" s="206" t="s">
        <v>1074</v>
      </c>
      <c r="F178" s="207" t="s">
        <v>649</v>
      </c>
      <c r="G178" s="208" t="s">
        <v>417</v>
      </c>
      <c r="H178" s="209">
        <v>1</v>
      </c>
      <c r="I178" s="210"/>
      <c r="J178" s="211">
        <f>ROUND(I178*H178,2)</f>
        <v>0</v>
      </c>
      <c r="K178" s="207" t="s">
        <v>19</v>
      </c>
      <c r="L178" s="45"/>
      <c r="M178" s="212" t="s">
        <v>19</v>
      </c>
      <c r="N178" s="213" t="s">
        <v>43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650</v>
      </c>
      <c r="AT178" s="216" t="s">
        <v>135</v>
      </c>
      <c r="AU178" s="216" t="s">
        <v>82</v>
      </c>
      <c r="AY178" s="18" t="s">
        <v>133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80</v>
      </c>
      <c r="BK178" s="217">
        <f>ROUND(I178*H178,2)</f>
        <v>0</v>
      </c>
      <c r="BL178" s="18" t="s">
        <v>650</v>
      </c>
      <c r="BM178" s="216" t="s">
        <v>1075</v>
      </c>
    </row>
    <row r="179" s="14" customFormat="1">
      <c r="A179" s="14"/>
      <c r="B179" s="235"/>
      <c r="C179" s="236"/>
      <c r="D179" s="220" t="s">
        <v>141</v>
      </c>
      <c r="E179" s="237" t="s">
        <v>19</v>
      </c>
      <c r="F179" s="238" t="s">
        <v>1076</v>
      </c>
      <c r="G179" s="236"/>
      <c r="H179" s="237" t="s">
        <v>19</v>
      </c>
      <c r="I179" s="239"/>
      <c r="J179" s="236"/>
      <c r="K179" s="236"/>
      <c r="L179" s="240"/>
      <c r="M179" s="241"/>
      <c r="N179" s="242"/>
      <c r="O179" s="242"/>
      <c r="P179" s="242"/>
      <c r="Q179" s="242"/>
      <c r="R179" s="242"/>
      <c r="S179" s="242"/>
      <c r="T179" s="24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4" t="s">
        <v>141</v>
      </c>
      <c r="AU179" s="244" t="s">
        <v>82</v>
      </c>
      <c r="AV179" s="14" t="s">
        <v>80</v>
      </c>
      <c r="AW179" s="14" t="s">
        <v>33</v>
      </c>
      <c r="AX179" s="14" t="s">
        <v>72</v>
      </c>
      <c r="AY179" s="244" t="s">
        <v>133</v>
      </c>
    </row>
    <row r="180" s="13" customFormat="1">
      <c r="A180" s="13"/>
      <c r="B180" s="218"/>
      <c r="C180" s="219"/>
      <c r="D180" s="220" t="s">
        <v>141</v>
      </c>
      <c r="E180" s="221" t="s">
        <v>19</v>
      </c>
      <c r="F180" s="222" t="s">
        <v>80</v>
      </c>
      <c r="G180" s="219"/>
      <c r="H180" s="223">
        <v>1</v>
      </c>
      <c r="I180" s="224"/>
      <c r="J180" s="219"/>
      <c r="K180" s="219"/>
      <c r="L180" s="225"/>
      <c r="M180" s="226"/>
      <c r="N180" s="227"/>
      <c r="O180" s="227"/>
      <c r="P180" s="227"/>
      <c r="Q180" s="227"/>
      <c r="R180" s="227"/>
      <c r="S180" s="227"/>
      <c r="T180" s="22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9" t="s">
        <v>141</v>
      </c>
      <c r="AU180" s="229" t="s">
        <v>82</v>
      </c>
      <c r="AV180" s="13" t="s">
        <v>82</v>
      </c>
      <c r="AW180" s="13" t="s">
        <v>33</v>
      </c>
      <c r="AX180" s="13" t="s">
        <v>80</v>
      </c>
      <c r="AY180" s="229" t="s">
        <v>133</v>
      </c>
    </row>
    <row r="181" s="2" customFormat="1" ht="16.5" customHeight="1">
      <c r="A181" s="39"/>
      <c r="B181" s="40"/>
      <c r="C181" s="205" t="s">
        <v>333</v>
      </c>
      <c r="D181" s="205" t="s">
        <v>135</v>
      </c>
      <c r="E181" s="206" t="s">
        <v>1077</v>
      </c>
      <c r="F181" s="207" t="s">
        <v>655</v>
      </c>
      <c r="G181" s="208" t="s">
        <v>417</v>
      </c>
      <c r="H181" s="209">
        <v>1</v>
      </c>
      <c r="I181" s="210"/>
      <c r="J181" s="211">
        <f>ROUND(I181*H181,2)</f>
        <v>0</v>
      </c>
      <c r="K181" s="207" t="s">
        <v>19</v>
      </c>
      <c r="L181" s="45"/>
      <c r="M181" s="212" t="s">
        <v>19</v>
      </c>
      <c r="N181" s="213" t="s">
        <v>43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650</v>
      </c>
      <c r="AT181" s="216" t="s">
        <v>135</v>
      </c>
      <c r="AU181" s="216" t="s">
        <v>82</v>
      </c>
      <c r="AY181" s="18" t="s">
        <v>133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80</v>
      </c>
      <c r="BK181" s="217">
        <f>ROUND(I181*H181,2)</f>
        <v>0</v>
      </c>
      <c r="BL181" s="18" t="s">
        <v>650</v>
      </c>
      <c r="BM181" s="216" t="s">
        <v>1078</v>
      </c>
    </row>
    <row r="182" s="14" customFormat="1">
      <c r="A182" s="14"/>
      <c r="B182" s="235"/>
      <c r="C182" s="236"/>
      <c r="D182" s="220" t="s">
        <v>141</v>
      </c>
      <c r="E182" s="237" t="s">
        <v>19</v>
      </c>
      <c r="F182" s="238" t="s">
        <v>1079</v>
      </c>
      <c r="G182" s="236"/>
      <c r="H182" s="237" t="s">
        <v>19</v>
      </c>
      <c r="I182" s="239"/>
      <c r="J182" s="236"/>
      <c r="K182" s="236"/>
      <c r="L182" s="240"/>
      <c r="M182" s="241"/>
      <c r="N182" s="242"/>
      <c r="O182" s="242"/>
      <c r="P182" s="242"/>
      <c r="Q182" s="242"/>
      <c r="R182" s="242"/>
      <c r="S182" s="242"/>
      <c r="T182" s="243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4" t="s">
        <v>141</v>
      </c>
      <c r="AU182" s="244" t="s">
        <v>82</v>
      </c>
      <c r="AV182" s="14" t="s">
        <v>80</v>
      </c>
      <c r="AW182" s="14" t="s">
        <v>33</v>
      </c>
      <c r="AX182" s="14" t="s">
        <v>72</v>
      </c>
      <c r="AY182" s="244" t="s">
        <v>133</v>
      </c>
    </row>
    <row r="183" s="13" customFormat="1">
      <c r="A183" s="13"/>
      <c r="B183" s="218"/>
      <c r="C183" s="219"/>
      <c r="D183" s="220" t="s">
        <v>141</v>
      </c>
      <c r="E183" s="221" t="s">
        <v>19</v>
      </c>
      <c r="F183" s="222" t="s">
        <v>80</v>
      </c>
      <c r="G183" s="219"/>
      <c r="H183" s="223">
        <v>1</v>
      </c>
      <c r="I183" s="224"/>
      <c r="J183" s="219"/>
      <c r="K183" s="219"/>
      <c r="L183" s="225"/>
      <c r="M183" s="226"/>
      <c r="N183" s="227"/>
      <c r="O183" s="227"/>
      <c r="P183" s="227"/>
      <c r="Q183" s="227"/>
      <c r="R183" s="227"/>
      <c r="S183" s="227"/>
      <c r="T183" s="22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9" t="s">
        <v>141</v>
      </c>
      <c r="AU183" s="229" t="s">
        <v>82</v>
      </c>
      <c r="AV183" s="13" t="s">
        <v>82</v>
      </c>
      <c r="AW183" s="13" t="s">
        <v>33</v>
      </c>
      <c r="AX183" s="13" t="s">
        <v>80</v>
      </c>
      <c r="AY183" s="229" t="s">
        <v>133</v>
      </c>
    </row>
    <row r="184" s="12" customFormat="1" ht="22.8" customHeight="1">
      <c r="A184" s="12"/>
      <c r="B184" s="189"/>
      <c r="C184" s="190"/>
      <c r="D184" s="191" t="s">
        <v>71</v>
      </c>
      <c r="E184" s="203" t="s">
        <v>658</v>
      </c>
      <c r="F184" s="203" t="s">
        <v>659</v>
      </c>
      <c r="G184" s="190"/>
      <c r="H184" s="190"/>
      <c r="I184" s="193"/>
      <c r="J184" s="204">
        <f>BK184</f>
        <v>0</v>
      </c>
      <c r="K184" s="190"/>
      <c r="L184" s="195"/>
      <c r="M184" s="196"/>
      <c r="N184" s="197"/>
      <c r="O184" s="197"/>
      <c r="P184" s="198">
        <f>P185</f>
        <v>0</v>
      </c>
      <c r="Q184" s="197"/>
      <c r="R184" s="198">
        <f>R185</f>
        <v>0</v>
      </c>
      <c r="S184" s="197"/>
      <c r="T184" s="199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0" t="s">
        <v>180</v>
      </c>
      <c r="AT184" s="201" t="s">
        <v>71</v>
      </c>
      <c r="AU184" s="201" t="s">
        <v>80</v>
      </c>
      <c r="AY184" s="200" t="s">
        <v>133</v>
      </c>
      <c r="BK184" s="202">
        <f>BK185</f>
        <v>0</v>
      </c>
    </row>
    <row r="185" s="2" customFormat="1" ht="21.75" customHeight="1">
      <c r="A185" s="39"/>
      <c r="B185" s="40"/>
      <c r="C185" s="205" t="s">
        <v>340</v>
      </c>
      <c r="D185" s="205" t="s">
        <v>135</v>
      </c>
      <c r="E185" s="206" t="s">
        <v>1080</v>
      </c>
      <c r="F185" s="207" t="s">
        <v>1081</v>
      </c>
      <c r="G185" s="208" t="s">
        <v>417</v>
      </c>
      <c r="H185" s="209">
        <v>1</v>
      </c>
      <c r="I185" s="210"/>
      <c r="J185" s="211">
        <f>ROUND(I185*H185,2)</f>
        <v>0</v>
      </c>
      <c r="K185" s="207" t="s">
        <v>19</v>
      </c>
      <c r="L185" s="45"/>
      <c r="M185" s="278" t="s">
        <v>19</v>
      </c>
      <c r="N185" s="279" t="s">
        <v>43</v>
      </c>
      <c r="O185" s="280"/>
      <c r="P185" s="281">
        <f>O185*H185</f>
        <v>0</v>
      </c>
      <c r="Q185" s="281">
        <v>0</v>
      </c>
      <c r="R185" s="281">
        <f>Q185*H185</f>
        <v>0</v>
      </c>
      <c r="S185" s="281">
        <v>0</v>
      </c>
      <c r="T185" s="28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650</v>
      </c>
      <c r="AT185" s="216" t="s">
        <v>135</v>
      </c>
      <c r="AU185" s="216" t="s">
        <v>82</v>
      </c>
      <c r="AY185" s="18" t="s">
        <v>133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80</v>
      </c>
      <c r="BK185" s="217">
        <f>ROUND(I185*H185,2)</f>
        <v>0</v>
      </c>
      <c r="BL185" s="18" t="s">
        <v>650</v>
      </c>
      <c r="BM185" s="216" t="s">
        <v>1082</v>
      </c>
    </row>
    <row r="186" s="2" customFormat="1" ht="6.96" customHeight="1">
      <c r="A186" s="39"/>
      <c r="B186" s="60"/>
      <c r="C186" s="61"/>
      <c r="D186" s="61"/>
      <c r="E186" s="61"/>
      <c r="F186" s="61"/>
      <c r="G186" s="61"/>
      <c r="H186" s="61"/>
      <c r="I186" s="61"/>
      <c r="J186" s="61"/>
      <c r="K186" s="61"/>
      <c r="L186" s="45"/>
      <c r="M186" s="39"/>
      <c r="O186" s="39"/>
      <c r="P186" s="39"/>
      <c r="Q186" s="39"/>
      <c r="R186" s="39"/>
      <c r="S186" s="39"/>
      <c r="T186" s="39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</row>
  </sheetData>
  <sheetProtection sheet="1" autoFilter="0" formatColumns="0" formatRows="0" objects="1" scenarios="1" spinCount="100000" saltValue="N++YjbvZOpDf1I+PH7Y1L1Mllz0GR7FgUwt3/z2Z6DveLDYcTSWb72LYeJMm5jUmYr50qiVu0dhXITMdCE9naA==" hashValue="ZAmY7hmBZWaDcLvMp7L7U4EHyy5dn4TCNQwGLDhku5RCPv7Jb+1JY+amt21ANCee7U9MqbzZLd5Rj3U6ZcuSlA==" algorithmName="SHA-512" password="C74A"/>
  <autoFilter ref="C87:K185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3_02/131251100"/>
    <hyperlink ref="F112" r:id="rId2" display="https://podminky.urs.cz/item/CS_URS_2023_02/162751113"/>
    <hyperlink ref="F121" r:id="rId3" display="https://podminky.urs.cz/item/CS_URS_2023_02/174151101"/>
    <hyperlink ref="F137" r:id="rId4" display="https://podminky.urs.cz/item/CS_URS_2023_02/451572111"/>
    <hyperlink ref="F141" r:id="rId5" display="https://podminky.urs.cz/item/CS_URS_2023_02/452312141"/>
    <hyperlink ref="F154" r:id="rId6" display="https://podminky.urs.cz/item/CS_URS_2023_02/871181211"/>
    <hyperlink ref="F160" r:id="rId7" display="https://podminky.urs.cz/item/CS_URS_2023_02/894411311"/>
    <hyperlink ref="F165" r:id="rId8" display="https://podminky.urs.cz/item/CS_URS_2023_01/998254011"/>
    <hyperlink ref="F167" r:id="rId9" display="https://podminky.urs.cz/item/CS_URS_2023_01/99825409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hidden="1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hidden="1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hidden="1" s="1" customFormat="1" ht="6.96" customHeight="1">
      <c r="B5" s="21"/>
      <c r="L5" s="21"/>
    </row>
    <row r="6" hidden="1" s="1" customFormat="1" ht="12" customHeight="1">
      <c r="B6" s="21"/>
      <c r="D6" s="133" t="s">
        <v>16</v>
      </c>
      <c r="L6" s="21"/>
    </row>
    <row r="7" hidden="1" s="1" customFormat="1" ht="16.5" customHeight="1">
      <c r="B7" s="21"/>
      <c r="E7" s="134" t="str">
        <f>'Rekapitulace stavby'!K6</f>
        <v>Nová travnatá tréninková plocha fotbalistů, Bruntál</v>
      </c>
      <c r="F7" s="133"/>
      <c r="G7" s="133"/>
      <c r="H7" s="133"/>
      <c r="L7" s="21"/>
    </row>
    <row r="8" hidden="1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hidden="1" s="2" customFormat="1" ht="16.5" customHeight="1">
      <c r="A9" s="39"/>
      <c r="B9" s="45"/>
      <c r="C9" s="39"/>
      <c r="D9" s="39"/>
      <c r="E9" s="136" t="s">
        <v>1083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hidden="1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hidden="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hidden="1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17. 8. 2023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hidden="1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hidden="1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hidden="1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hidden="1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hidden="1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hidden="1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hidden="1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hidden="1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hidden="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hidden="1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hidden="1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hidden="1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hidden="1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hidden="1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hidden="1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hidden="1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hidden="1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hidden="1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hidden="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hidden="1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ROUND((SUM(BE83:BE98)),  2)</f>
        <v>0</v>
      </c>
      <c r="G33" s="39"/>
      <c r="H33" s="39"/>
      <c r="I33" s="149">
        <v>0.20999999999999999</v>
      </c>
      <c r="J33" s="148">
        <f>ROUND(((SUM(BE83:BE98))*I33),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3" t="s">
        <v>44</v>
      </c>
      <c r="F34" s="148">
        <f>ROUND((SUM(BF83:BF98)),  2)</f>
        <v>0</v>
      </c>
      <c r="G34" s="39"/>
      <c r="H34" s="39"/>
      <c r="I34" s="149">
        <v>0.14999999999999999</v>
      </c>
      <c r="J34" s="148">
        <f>ROUND(((SUM(BF83:BF98))*I34),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ROUND((SUM(BG83:BG98)),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ROUND((SUM(BH83:BH98)),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ROUND((SUM(BI83:BI98)),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/>
    <row r="42" hidden="1"/>
    <row r="43" hidden="1"/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Nová travnatá tréninková plocha fotbalistů, Bruntál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OST - Soupis ostatních vedlejších rozpočtových nákladů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Sportovní areál Bruntál P.P.Č. 3621/3, 3621/76, 36</v>
      </c>
      <c r="G52" s="41"/>
      <c r="H52" s="41"/>
      <c r="I52" s="33" t="s">
        <v>23</v>
      </c>
      <c r="J52" s="73" t="str">
        <f>IF(J12="","",J12)</f>
        <v>17. 8. 2023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Bruntál</v>
      </c>
      <c r="G54" s="41"/>
      <c r="H54" s="41"/>
      <c r="I54" s="33" t="s">
        <v>31</v>
      </c>
      <c r="J54" s="37" t="str">
        <f>E21</f>
        <v>David Müller DiS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David Müller DiS.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115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1084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117</v>
      </c>
      <c r="E62" s="175"/>
      <c r="F62" s="175"/>
      <c r="G62" s="175"/>
      <c r="H62" s="175"/>
      <c r="I62" s="175"/>
      <c r="J62" s="176">
        <f>J88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1085</v>
      </c>
      <c r="E63" s="175"/>
      <c r="F63" s="175"/>
      <c r="G63" s="175"/>
      <c r="H63" s="175"/>
      <c r="I63" s="175"/>
      <c r="J63" s="176">
        <f>J91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118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Nová travnatá tréninková plocha fotbalistů, Bruntál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99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OST - Soupis ostatních vedlejších rozpočtových nákladů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Sportovní areál Bruntál P.P.Č. 3621/3, 3621/76, 36</v>
      </c>
      <c r="G77" s="41"/>
      <c r="H77" s="41"/>
      <c r="I77" s="33" t="s">
        <v>23</v>
      </c>
      <c r="J77" s="73" t="str">
        <f>IF(J12="","",J12)</f>
        <v>17. 8. 2023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Město Bruntál</v>
      </c>
      <c r="G79" s="41"/>
      <c r="H79" s="41"/>
      <c r="I79" s="33" t="s">
        <v>31</v>
      </c>
      <c r="J79" s="37" t="str">
        <f>E21</f>
        <v>David Müller DiS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David Müller DiS.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119</v>
      </c>
      <c r="D82" s="181" t="s">
        <v>57</v>
      </c>
      <c r="E82" s="181" t="s">
        <v>53</v>
      </c>
      <c r="F82" s="181" t="s">
        <v>54</v>
      </c>
      <c r="G82" s="181" t="s">
        <v>120</v>
      </c>
      <c r="H82" s="181" t="s">
        <v>121</v>
      </c>
      <c r="I82" s="181" t="s">
        <v>122</v>
      </c>
      <c r="J82" s="181" t="s">
        <v>103</v>
      </c>
      <c r="K82" s="182" t="s">
        <v>123</v>
      </c>
      <c r="L82" s="183"/>
      <c r="M82" s="93" t="s">
        <v>19</v>
      </c>
      <c r="N82" s="94" t="s">
        <v>42</v>
      </c>
      <c r="O82" s="94" t="s">
        <v>124</v>
      </c>
      <c r="P82" s="94" t="s">
        <v>125</v>
      </c>
      <c r="Q82" s="94" t="s">
        <v>126</v>
      </c>
      <c r="R82" s="94" t="s">
        <v>127</v>
      </c>
      <c r="S82" s="94" t="s">
        <v>128</v>
      </c>
      <c r="T82" s="95" t="s">
        <v>129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130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104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71</v>
      </c>
      <c r="E84" s="192" t="s">
        <v>643</v>
      </c>
      <c r="F84" s="192" t="s">
        <v>644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P85+P88+P91</f>
        <v>0</v>
      </c>
      <c r="Q84" s="197"/>
      <c r="R84" s="198">
        <f>R85+R88+R91</f>
        <v>0</v>
      </c>
      <c r="S84" s="197"/>
      <c r="T84" s="199">
        <f>T85+T88+T91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180</v>
      </c>
      <c r="AT84" s="201" t="s">
        <v>71</v>
      </c>
      <c r="AU84" s="201" t="s">
        <v>72</v>
      </c>
      <c r="AY84" s="200" t="s">
        <v>133</v>
      </c>
      <c r="BK84" s="202">
        <f>BK85+BK88+BK91</f>
        <v>0</v>
      </c>
    </row>
    <row r="85" s="12" customFormat="1" ht="22.8" customHeight="1">
      <c r="A85" s="12"/>
      <c r="B85" s="189"/>
      <c r="C85" s="190"/>
      <c r="D85" s="191" t="s">
        <v>71</v>
      </c>
      <c r="E85" s="203" t="s">
        <v>1086</v>
      </c>
      <c r="F85" s="203" t="s">
        <v>1087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SUM(P86:P87)</f>
        <v>0</v>
      </c>
      <c r="Q85" s="197"/>
      <c r="R85" s="198">
        <f>SUM(R86:R87)</f>
        <v>0</v>
      </c>
      <c r="S85" s="197"/>
      <c r="T85" s="199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180</v>
      </c>
      <c r="AT85" s="201" t="s">
        <v>71</v>
      </c>
      <c r="AU85" s="201" t="s">
        <v>80</v>
      </c>
      <c r="AY85" s="200" t="s">
        <v>133</v>
      </c>
      <c r="BK85" s="202">
        <f>SUM(BK86:BK87)</f>
        <v>0</v>
      </c>
    </row>
    <row r="86" s="2" customFormat="1" ht="16.5" customHeight="1">
      <c r="A86" s="39"/>
      <c r="B86" s="40"/>
      <c r="C86" s="205" t="s">
        <v>80</v>
      </c>
      <c r="D86" s="205" t="s">
        <v>135</v>
      </c>
      <c r="E86" s="206" t="s">
        <v>1088</v>
      </c>
      <c r="F86" s="207" t="s">
        <v>1087</v>
      </c>
      <c r="G86" s="208" t="s">
        <v>417</v>
      </c>
      <c r="H86" s="209">
        <v>1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139</v>
      </c>
      <c r="AT86" s="216" t="s">
        <v>135</v>
      </c>
      <c r="AU86" s="216" t="s">
        <v>82</v>
      </c>
      <c r="AY86" s="18" t="s">
        <v>133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139</v>
      </c>
      <c r="BM86" s="216" t="s">
        <v>1089</v>
      </c>
    </row>
    <row r="87" s="13" customFormat="1">
      <c r="A87" s="13"/>
      <c r="B87" s="218"/>
      <c r="C87" s="219"/>
      <c r="D87" s="220" t="s">
        <v>141</v>
      </c>
      <c r="E87" s="221" t="s">
        <v>19</v>
      </c>
      <c r="F87" s="222" t="s">
        <v>1090</v>
      </c>
      <c r="G87" s="219"/>
      <c r="H87" s="223">
        <v>1</v>
      </c>
      <c r="I87" s="224"/>
      <c r="J87" s="219"/>
      <c r="K87" s="219"/>
      <c r="L87" s="225"/>
      <c r="M87" s="226"/>
      <c r="N87" s="227"/>
      <c r="O87" s="227"/>
      <c r="P87" s="227"/>
      <c r="Q87" s="227"/>
      <c r="R87" s="227"/>
      <c r="S87" s="227"/>
      <c r="T87" s="228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9" t="s">
        <v>141</v>
      </c>
      <c r="AU87" s="229" t="s">
        <v>82</v>
      </c>
      <c r="AV87" s="13" t="s">
        <v>82</v>
      </c>
      <c r="AW87" s="13" t="s">
        <v>33</v>
      </c>
      <c r="AX87" s="13" t="s">
        <v>80</v>
      </c>
      <c r="AY87" s="229" t="s">
        <v>133</v>
      </c>
    </row>
    <row r="88" s="12" customFormat="1" ht="22.8" customHeight="1">
      <c r="A88" s="12"/>
      <c r="B88" s="189"/>
      <c r="C88" s="190"/>
      <c r="D88" s="191" t="s">
        <v>71</v>
      </c>
      <c r="E88" s="203" t="s">
        <v>658</v>
      </c>
      <c r="F88" s="203" t="s">
        <v>659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SUM(P89:P90)</f>
        <v>0</v>
      </c>
      <c r="Q88" s="197"/>
      <c r="R88" s="198">
        <f>SUM(R89:R90)</f>
        <v>0</v>
      </c>
      <c r="S88" s="197"/>
      <c r="T88" s="199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180</v>
      </c>
      <c r="AT88" s="201" t="s">
        <v>71</v>
      </c>
      <c r="AU88" s="201" t="s">
        <v>80</v>
      </c>
      <c r="AY88" s="200" t="s">
        <v>133</v>
      </c>
      <c r="BK88" s="202">
        <f>SUM(BK89:BK90)</f>
        <v>0</v>
      </c>
    </row>
    <row r="89" s="2" customFormat="1" ht="16.5" customHeight="1">
      <c r="A89" s="39"/>
      <c r="B89" s="40"/>
      <c r="C89" s="205" t="s">
        <v>82</v>
      </c>
      <c r="D89" s="205" t="s">
        <v>135</v>
      </c>
      <c r="E89" s="206" t="s">
        <v>1091</v>
      </c>
      <c r="F89" s="207" t="s">
        <v>1092</v>
      </c>
      <c r="G89" s="208" t="s">
        <v>417</v>
      </c>
      <c r="H89" s="209">
        <v>1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139</v>
      </c>
      <c r="AT89" s="216" t="s">
        <v>135</v>
      </c>
      <c r="AU89" s="216" t="s">
        <v>82</v>
      </c>
      <c r="AY89" s="18" t="s">
        <v>133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139</v>
      </c>
      <c r="BM89" s="216" t="s">
        <v>1093</v>
      </c>
    </row>
    <row r="90" s="13" customFormat="1">
      <c r="A90" s="13"/>
      <c r="B90" s="218"/>
      <c r="C90" s="219"/>
      <c r="D90" s="220" t="s">
        <v>141</v>
      </c>
      <c r="E90" s="221" t="s">
        <v>19</v>
      </c>
      <c r="F90" s="222" t="s">
        <v>80</v>
      </c>
      <c r="G90" s="219"/>
      <c r="H90" s="223">
        <v>1</v>
      </c>
      <c r="I90" s="224"/>
      <c r="J90" s="219"/>
      <c r="K90" s="219"/>
      <c r="L90" s="225"/>
      <c r="M90" s="226"/>
      <c r="N90" s="227"/>
      <c r="O90" s="227"/>
      <c r="P90" s="227"/>
      <c r="Q90" s="227"/>
      <c r="R90" s="227"/>
      <c r="S90" s="227"/>
      <c r="T90" s="22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9" t="s">
        <v>141</v>
      </c>
      <c r="AU90" s="229" t="s">
        <v>82</v>
      </c>
      <c r="AV90" s="13" t="s">
        <v>82</v>
      </c>
      <c r="AW90" s="13" t="s">
        <v>33</v>
      </c>
      <c r="AX90" s="13" t="s">
        <v>80</v>
      </c>
      <c r="AY90" s="229" t="s">
        <v>133</v>
      </c>
    </row>
    <row r="91" s="12" customFormat="1" ht="22.8" customHeight="1">
      <c r="A91" s="12"/>
      <c r="B91" s="189"/>
      <c r="C91" s="190"/>
      <c r="D91" s="191" t="s">
        <v>71</v>
      </c>
      <c r="E91" s="203" t="s">
        <v>1094</v>
      </c>
      <c r="F91" s="203" t="s">
        <v>1095</v>
      </c>
      <c r="G91" s="190"/>
      <c r="H91" s="190"/>
      <c r="I91" s="193"/>
      <c r="J91" s="204">
        <f>BK91</f>
        <v>0</v>
      </c>
      <c r="K91" s="190"/>
      <c r="L91" s="195"/>
      <c r="M91" s="196"/>
      <c r="N91" s="197"/>
      <c r="O91" s="197"/>
      <c r="P91" s="198">
        <f>SUM(P92:P98)</f>
        <v>0</v>
      </c>
      <c r="Q91" s="197"/>
      <c r="R91" s="198">
        <f>SUM(R92:R98)</f>
        <v>0</v>
      </c>
      <c r="S91" s="197"/>
      <c r="T91" s="199">
        <f>SUM(T92:T98)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180</v>
      </c>
      <c r="AT91" s="201" t="s">
        <v>71</v>
      </c>
      <c r="AU91" s="201" t="s">
        <v>80</v>
      </c>
      <c r="AY91" s="200" t="s">
        <v>133</v>
      </c>
      <c r="BK91" s="202">
        <f>SUM(BK92:BK98)</f>
        <v>0</v>
      </c>
    </row>
    <row r="92" s="2" customFormat="1" ht="16.5" customHeight="1">
      <c r="A92" s="39"/>
      <c r="B92" s="40"/>
      <c r="C92" s="205" t="s">
        <v>157</v>
      </c>
      <c r="D92" s="205" t="s">
        <v>135</v>
      </c>
      <c r="E92" s="206" t="s">
        <v>1096</v>
      </c>
      <c r="F92" s="207" t="s">
        <v>1097</v>
      </c>
      <c r="G92" s="208" t="s">
        <v>417</v>
      </c>
      <c r="H92" s="209">
        <v>1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650</v>
      </c>
      <c r="AT92" s="216" t="s">
        <v>135</v>
      </c>
      <c r="AU92" s="216" t="s">
        <v>82</v>
      </c>
      <c r="AY92" s="18" t="s">
        <v>133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650</v>
      </c>
      <c r="BM92" s="216" t="s">
        <v>1098</v>
      </c>
    </row>
    <row r="93" s="14" customFormat="1">
      <c r="A93" s="14"/>
      <c r="B93" s="235"/>
      <c r="C93" s="236"/>
      <c r="D93" s="220" t="s">
        <v>141</v>
      </c>
      <c r="E93" s="237" t="s">
        <v>19</v>
      </c>
      <c r="F93" s="238" t="s">
        <v>1099</v>
      </c>
      <c r="G93" s="236"/>
      <c r="H93" s="237" t="s">
        <v>19</v>
      </c>
      <c r="I93" s="239"/>
      <c r="J93" s="236"/>
      <c r="K93" s="236"/>
      <c r="L93" s="240"/>
      <c r="M93" s="241"/>
      <c r="N93" s="242"/>
      <c r="O93" s="242"/>
      <c r="P93" s="242"/>
      <c r="Q93" s="242"/>
      <c r="R93" s="242"/>
      <c r="S93" s="242"/>
      <c r="T93" s="243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4" t="s">
        <v>141</v>
      </c>
      <c r="AU93" s="244" t="s">
        <v>82</v>
      </c>
      <c r="AV93" s="14" t="s">
        <v>80</v>
      </c>
      <c r="AW93" s="14" t="s">
        <v>33</v>
      </c>
      <c r="AX93" s="14" t="s">
        <v>72</v>
      </c>
      <c r="AY93" s="244" t="s">
        <v>133</v>
      </c>
    </row>
    <row r="94" s="13" customFormat="1">
      <c r="A94" s="13"/>
      <c r="B94" s="218"/>
      <c r="C94" s="219"/>
      <c r="D94" s="220" t="s">
        <v>141</v>
      </c>
      <c r="E94" s="221" t="s">
        <v>19</v>
      </c>
      <c r="F94" s="222" t="s">
        <v>80</v>
      </c>
      <c r="G94" s="219"/>
      <c r="H94" s="223">
        <v>1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29" t="s">
        <v>141</v>
      </c>
      <c r="AU94" s="229" t="s">
        <v>82</v>
      </c>
      <c r="AV94" s="13" t="s">
        <v>82</v>
      </c>
      <c r="AW94" s="13" t="s">
        <v>33</v>
      </c>
      <c r="AX94" s="13" t="s">
        <v>80</v>
      </c>
      <c r="AY94" s="229" t="s">
        <v>133</v>
      </c>
    </row>
    <row r="95" s="2" customFormat="1" ht="16.5" customHeight="1">
      <c r="A95" s="39"/>
      <c r="B95" s="40"/>
      <c r="C95" s="205" t="s">
        <v>139</v>
      </c>
      <c r="D95" s="205" t="s">
        <v>135</v>
      </c>
      <c r="E95" s="206" t="s">
        <v>1100</v>
      </c>
      <c r="F95" s="207" t="s">
        <v>1101</v>
      </c>
      <c r="G95" s="208" t="s">
        <v>417</v>
      </c>
      <c r="H95" s="209">
        <v>1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650</v>
      </c>
      <c r="AT95" s="216" t="s">
        <v>135</v>
      </c>
      <c r="AU95" s="216" t="s">
        <v>82</v>
      </c>
      <c r="AY95" s="18" t="s">
        <v>133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650</v>
      </c>
      <c r="BM95" s="216" t="s">
        <v>1102</v>
      </c>
    </row>
    <row r="96" s="13" customFormat="1">
      <c r="A96" s="13"/>
      <c r="B96" s="218"/>
      <c r="C96" s="219"/>
      <c r="D96" s="220" t="s">
        <v>141</v>
      </c>
      <c r="E96" s="221" t="s">
        <v>19</v>
      </c>
      <c r="F96" s="222" t="s">
        <v>1103</v>
      </c>
      <c r="G96" s="219"/>
      <c r="H96" s="223">
        <v>1</v>
      </c>
      <c r="I96" s="224"/>
      <c r="J96" s="219"/>
      <c r="K96" s="219"/>
      <c r="L96" s="225"/>
      <c r="M96" s="226"/>
      <c r="N96" s="227"/>
      <c r="O96" s="227"/>
      <c r="P96" s="227"/>
      <c r="Q96" s="227"/>
      <c r="R96" s="227"/>
      <c r="S96" s="227"/>
      <c r="T96" s="22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9" t="s">
        <v>141</v>
      </c>
      <c r="AU96" s="229" t="s">
        <v>82</v>
      </c>
      <c r="AV96" s="13" t="s">
        <v>82</v>
      </c>
      <c r="AW96" s="13" t="s">
        <v>33</v>
      </c>
      <c r="AX96" s="13" t="s">
        <v>80</v>
      </c>
      <c r="AY96" s="229" t="s">
        <v>133</v>
      </c>
    </row>
    <row r="97" s="2" customFormat="1" ht="16.5" customHeight="1">
      <c r="A97" s="39"/>
      <c r="B97" s="40"/>
      <c r="C97" s="205" t="s">
        <v>180</v>
      </c>
      <c r="D97" s="205" t="s">
        <v>135</v>
      </c>
      <c r="E97" s="206" t="s">
        <v>1104</v>
      </c>
      <c r="F97" s="207" t="s">
        <v>1105</v>
      </c>
      <c r="G97" s="208" t="s">
        <v>417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650</v>
      </c>
      <c r="AT97" s="216" t="s">
        <v>135</v>
      </c>
      <c r="AU97" s="216" t="s">
        <v>82</v>
      </c>
      <c r="AY97" s="18" t="s">
        <v>133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650</v>
      </c>
      <c r="BM97" s="216" t="s">
        <v>1106</v>
      </c>
    </row>
    <row r="98" s="13" customFormat="1">
      <c r="A98" s="13"/>
      <c r="B98" s="218"/>
      <c r="C98" s="219"/>
      <c r="D98" s="220" t="s">
        <v>141</v>
      </c>
      <c r="E98" s="221" t="s">
        <v>19</v>
      </c>
      <c r="F98" s="222" t="s">
        <v>1103</v>
      </c>
      <c r="G98" s="219"/>
      <c r="H98" s="223">
        <v>1</v>
      </c>
      <c r="I98" s="224"/>
      <c r="J98" s="219"/>
      <c r="K98" s="219"/>
      <c r="L98" s="225"/>
      <c r="M98" s="283"/>
      <c r="N98" s="284"/>
      <c r="O98" s="284"/>
      <c r="P98" s="284"/>
      <c r="Q98" s="284"/>
      <c r="R98" s="284"/>
      <c r="S98" s="284"/>
      <c r="T98" s="28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29" t="s">
        <v>141</v>
      </c>
      <c r="AU98" s="229" t="s">
        <v>82</v>
      </c>
      <c r="AV98" s="13" t="s">
        <v>82</v>
      </c>
      <c r="AW98" s="13" t="s">
        <v>33</v>
      </c>
      <c r="AX98" s="13" t="s">
        <v>80</v>
      </c>
      <c r="AY98" s="229" t="s">
        <v>133</v>
      </c>
    </row>
    <row r="99" s="2" customFormat="1" ht="6.96" customHeight="1">
      <c r="A99" s="39"/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45"/>
      <c r="M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</sheetData>
  <sheetProtection sheet="1" autoFilter="0" formatColumns="0" formatRows="0" objects="1" scenarios="1" spinCount="100000" saltValue="fu9wnDM3UYxsHLLpLQsc+mhdIz5OX/E/nvKZKYEbXCifkz/s5XmucWuVxScRO0AuP8wGSf6N/7qf5tu/uO93eA==" hashValue="/UKjbZXd1k/ryuU5HpChL4F/NJoN3KZ7dyKdepMTI16raeZOzq1WAL1Avld9Yed4yR5CaiVuXGlZZQEkLUIQFA==" algorithmName="SHA-512" password="C74A"/>
  <autoFilter ref="C82:K98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Juříček Pavel</dc:creator>
  <cp:lastModifiedBy>Juříček Pavel</cp:lastModifiedBy>
  <dcterms:created xsi:type="dcterms:W3CDTF">2023-09-21T04:53:15Z</dcterms:created>
  <dcterms:modified xsi:type="dcterms:W3CDTF">2023-09-21T04:53:24Z</dcterms:modified>
</cp:coreProperties>
</file>