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vlína Vilímková\Desktop\00_VZD_01_Bruntal_TPF_aktualizace_ZD\"/>
    </mc:Choice>
  </mc:AlternateContent>
  <bookViews>
    <workbookView xWindow="0" yWindow="0" windowWidth="23040" windowHeight="9192" firstSheet="1" activeTab="1"/>
  </bookViews>
  <sheets>
    <sheet name="Rekapitulace stavby" sheetId="1" r:id="rId1"/>
    <sheet name="SO 01 - Nová travnatá tré..." sheetId="2" r:id="rId2"/>
    <sheet name="IO 01 - Vodní hospodářstv..." sheetId="3" r:id="rId3"/>
    <sheet name="IO 02a - Osvětlení trénin..." sheetId="4" r:id="rId4"/>
    <sheet name="IO 02b - Osvětlení manipu..." sheetId="5" r:id="rId5"/>
    <sheet name="IO 03 - Zdroj vody na par..." sheetId="6" r:id="rId6"/>
    <sheet name="OST - Soupis ostatních ve..." sheetId="7" r:id="rId7"/>
  </sheets>
  <definedNames>
    <definedName name="_xlnm._FilterDatabase" localSheetId="2" hidden="1">'IO 01 - Vodní hospodářstv...'!$C$91:$K$228</definedName>
    <definedName name="_xlnm._FilterDatabase" localSheetId="3" hidden="1">'IO 02a - Osvětlení trénin...'!$C$87:$K$157</definedName>
    <definedName name="_xlnm._FilterDatabase" localSheetId="4" hidden="1">'IO 02b - Osvětlení manipu...'!$C$87:$K$147</definedName>
    <definedName name="_xlnm._FilterDatabase" localSheetId="5" hidden="1">'IO 03 - Zdroj vody na par...'!$C$87:$K$185</definedName>
    <definedName name="_xlnm._FilterDatabase" localSheetId="6" hidden="1">'OST - Soupis ostatních ve...'!$C$82:$K$98</definedName>
    <definedName name="_xlnm._FilterDatabase" localSheetId="1" hidden="1">'SO 01 - Nová travnatá tré...'!$C$91:$K$471</definedName>
    <definedName name="_xlnm.Print_Titles" localSheetId="2">'IO 01 - Vodní hospodářstv...'!$91:$91</definedName>
    <definedName name="_xlnm.Print_Titles" localSheetId="3">'IO 02a - Osvětlení trénin...'!$87:$87</definedName>
    <definedName name="_xlnm.Print_Titles" localSheetId="4">'IO 02b - Osvětlení manipu...'!$87:$87</definedName>
    <definedName name="_xlnm.Print_Titles" localSheetId="5">'IO 03 - Zdroj vody na par...'!$87:$87</definedName>
    <definedName name="_xlnm.Print_Titles" localSheetId="6">'OST - Soupis ostatních ve...'!$82:$82</definedName>
    <definedName name="_xlnm.Print_Titles" localSheetId="0">'Rekapitulace stavby'!$52:$52</definedName>
    <definedName name="_xlnm.Print_Titles" localSheetId="1">'SO 01 - Nová travnatá tré...'!$91:$91</definedName>
    <definedName name="_xlnm.Print_Area" localSheetId="2">'IO 01 - Vodní hospodářstv...'!$C$45:$J$73,'IO 01 - Vodní hospodářstv...'!$C$79:$K$228</definedName>
    <definedName name="_xlnm.Print_Area" localSheetId="3">'IO 02a - Osvětlení trénin...'!$C$45:$J$69,'IO 02a - Osvětlení trénin...'!$C$75:$K$157</definedName>
    <definedName name="_xlnm.Print_Area" localSheetId="4">'IO 02b - Osvětlení manipu...'!$C$45:$J$69,'IO 02b - Osvětlení manipu...'!$C$75:$K$147</definedName>
    <definedName name="_xlnm.Print_Area" localSheetId="5">'IO 03 - Zdroj vody na par...'!$C$45:$J$69,'IO 03 - Zdroj vody na par...'!$C$75:$K$185</definedName>
    <definedName name="_xlnm.Print_Area" localSheetId="6">'OST - Soupis ostatních ve...'!$C$45:$J$64,'OST - Soupis ostatních ve...'!$C$70:$K$98</definedName>
    <definedName name="_xlnm.Print_Area" localSheetId="0">'Rekapitulace stavby'!$D$4:$AO$36,'Rekapitulace stavby'!$C$42:$AQ$61</definedName>
    <definedName name="_xlnm.Print_Area" localSheetId="1">'SO 01 - Nová travnatá tré...'!$C$45:$J$73,'SO 01 - Nová travnatá tré...'!$C$79:$K$471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60" i="1" s="1"/>
  <c r="J35" i="7"/>
  <c r="AX60" i="1"/>
  <c r="BI97" i="7"/>
  <c r="BH97" i="7"/>
  <c r="BG97" i="7"/>
  <c r="BF97" i="7"/>
  <c r="T97" i="7"/>
  <c r="R97" i="7"/>
  <c r="P97" i="7"/>
  <c r="BI95" i="7"/>
  <c r="BH95" i="7"/>
  <c r="BG95" i="7"/>
  <c r="BF95" i="7"/>
  <c r="T95" i="7"/>
  <c r="R95" i="7"/>
  <c r="P95" i="7"/>
  <c r="BI92" i="7"/>
  <c r="BH92" i="7"/>
  <c r="BG92" i="7"/>
  <c r="BF92" i="7"/>
  <c r="T92" i="7"/>
  <c r="R92" i="7"/>
  <c r="P92" i="7"/>
  <c r="BI89" i="7"/>
  <c r="BH89" i="7"/>
  <c r="BG89" i="7"/>
  <c r="BF89" i="7"/>
  <c r="T89" i="7"/>
  <c r="T88" i="7" s="1"/>
  <c r="R89" i="7"/>
  <c r="R88" i="7" s="1"/>
  <c r="P89" i="7"/>
  <c r="P88" i="7" s="1"/>
  <c r="BI86" i="7"/>
  <c r="BH86" i="7"/>
  <c r="BG86" i="7"/>
  <c r="BF86" i="7"/>
  <c r="T86" i="7"/>
  <c r="T85" i="7" s="1"/>
  <c r="R86" i="7"/>
  <c r="R85" i="7" s="1"/>
  <c r="P86" i="7"/>
  <c r="P85" i="7" s="1"/>
  <c r="J80" i="7"/>
  <c r="J79" i="7"/>
  <c r="F79" i="7"/>
  <c r="F77" i="7"/>
  <c r="E75" i="7"/>
  <c r="J55" i="7"/>
  <c r="J54" i="7"/>
  <c r="F54" i="7"/>
  <c r="F52" i="7"/>
  <c r="E50" i="7"/>
  <c r="J18" i="7"/>
  <c r="E18" i="7"/>
  <c r="F80" i="7" s="1"/>
  <c r="J17" i="7"/>
  <c r="J12" i="7"/>
  <c r="J77" i="7" s="1"/>
  <c r="E7" i="7"/>
  <c r="E48" i="7" s="1"/>
  <c r="J37" i="6"/>
  <c r="J36" i="6"/>
  <c r="AY59" i="1" s="1"/>
  <c r="J35" i="6"/>
  <c r="AX59" i="1"/>
  <c r="BI185" i="6"/>
  <c r="BH185" i="6"/>
  <c r="BG185" i="6"/>
  <c r="BF185" i="6"/>
  <c r="T185" i="6"/>
  <c r="T184" i="6" s="1"/>
  <c r="R185" i="6"/>
  <c r="R184" i="6"/>
  <c r="P185" i="6"/>
  <c r="P184" i="6" s="1"/>
  <c r="BI181" i="6"/>
  <c r="BH181" i="6"/>
  <c r="BG181" i="6"/>
  <c r="BF181" i="6"/>
  <c r="T181" i="6"/>
  <c r="R181" i="6"/>
  <c r="P181" i="6"/>
  <c r="BI178" i="6"/>
  <c r="BH178" i="6"/>
  <c r="BG178" i="6"/>
  <c r="BF178" i="6"/>
  <c r="T178" i="6"/>
  <c r="R178" i="6"/>
  <c r="P178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48" i="6"/>
  <c r="BH148" i="6"/>
  <c r="BG148" i="6"/>
  <c r="BF148" i="6"/>
  <c r="T148" i="6"/>
  <c r="R148" i="6"/>
  <c r="P148" i="6"/>
  <c r="BI140" i="6"/>
  <c r="BH140" i="6"/>
  <c r="BG140" i="6"/>
  <c r="BF140" i="6"/>
  <c r="T140" i="6"/>
  <c r="T135" i="6" s="1"/>
  <c r="R140" i="6"/>
  <c r="P140" i="6"/>
  <c r="BI136" i="6"/>
  <c r="BH136" i="6"/>
  <c r="BG136" i="6"/>
  <c r="BF136" i="6"/>
  <c r="T136" i="6"/>
  <c r="R136" i="6"/>
  <c r="R135" i="6" s="1"/>
  <c r="P136" i="6"/>
  <c r="P135" i="6" s="1"/>
  <c r="BI133" i="6"/>
  <c r="BH133" i="6"/>
  <c r="BG133" i="6"/>
  <c r="BF133" i="6"/>
  <c r="T133" i="6"/>
  <c r="R133" i="6"/>
  <c r="P133" i="6"/>
  <c r="BI120" i="6"/>
  <c r="BH120" i="6"/>
  <c r="BG120" i="6"/>
  <c r="BF120" i="6"/>
  <c r="T120" i="6"/>
  <c r="R120" i="6"/>
  <c r="P120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0" i="6"/>
  <c r="BH100" i="6"/>
  <c r="BG100" i="6"/>
  <c r="BF100" i="6"/>
  <c r="T100" i="6"/>
  <c r="R100" i="6"/>
  <c r="P100" i="6"/>
  <c r="BI91" i="6"/>
  <c r="BH91" i="6"/>
  <c r="BG91" i="6"/>
  <c r="BF91" i="6"/>
  <c r="T91" i="6"/>
  <c r="R91" i="6"/>
  <c r="P91" i="6"/>
  <c r="J85" i="6"/>
  <c r="J84" i="6"/>
  <c r="F84" i="6"/>
  <c r="F82" i="6"/>
  <c r="E80" i="6"/>
  <c r="J55" i="6"/>
  <c r="J54" i="6"/>
  <c r="F54" i="6"/>
  <c r="F52" i="6"/>
  <c r="E50" i="6"/>
  <c r="J18" i="6"/>
  <c r="E18" i="6"/>
  <c r="F85" i="6"/>
  <c r="J17" i="6"/>
  <c r="J12" i="6"/>
  <c r="J82" i="6" s="1"/>
  <c r="E7" i="6"/>
  <c r="E48" i="6" s="1"/>
  <c r="J37" i="5"/>
  <c r="J36" i="5"/>
  <c r="AY58" i="1"/>
  <c r="J35" i="5"/>
  <c r="AX58" i="1" s="1"/>
  <c r="BI145" i="5"/>
  <c r="BH145" i="5"/>
  <c r="BG145" i="5"/>
  <c r="BF145" i="5"/>
  <c r="T145" i="5"/>
  <c r="R145" i="5"/>
  <c r="P145" i="5"/>
  <c r="BI140" i="5"/>
  <c r="BH140" i="5"/>
  <c r="BG140" i="5"/>
  <c r="BF140" i="5"/>
  <c r="T140" i="5"/>
  <c r="R140" i="5"/>
  <c r="P140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BI116" i="5"/>
  <c r="BH116" i="5"/>
  <c r="BG116" i="5"/>
  <c r="BF116" i="5"/>
  <c r="T116" i="5"/>
  <c r="R116" i="5"/>
  <c r="P116" i="5"/>
  <c r="BI114" i="5"/>
  <c r="BH114" i="5"/>
  <c r="BG114" i="5"/>
  <c r="BF114" i="5"/>
  <c r="T114" i="5"/>
  <c r="R114" i="5"/>
  <c r="P114" i="5"/>
  <c r="BI111" i="5"/>
  <c r="BH111" i="5"/>
  <c r="BG111" i="5"/>
  <c r="BF111" i="5"/>
  <c r="T111" i="5"/>
  <c r="R111" i="5"/>
  <c r="P111" i="5"/>
  <c r="BI109" i="5"/>
  <c r="BH109" i="5"/>
  <c r="BG109" i="5"/>
  <c r="BF109" i="5"/>
  <c r="T109" i="5"/>
  <c r="R109" i="5"/>
  <c r="P109" i="5"/>
  <c r="BI107" i="5"/>
  <c r="BH107" i="5"/>
  <c r="BG107" i="5"/>
  <c r="BF107" i="5"/>
  <c r="T107" i="5"/>
  <c r="R107" i="5"/>
  <c r="P107" i="5"/>
  <c r="BI105" i="5"/>
  <c r="BH105" i="5"/>
  <c r="BG105" i="5"/>
  <c r="BF105" i="5"/>
  <c r="T105" i="5"/>
  <c r="R105" i="5"/>
  <c r="P105" i="5"/>
  <c r="BI101" i="5"/>
  <c r="BH101" i="5"/>
  <c r="BG101" i="5"/>
  <c r="BF101" i="5"/>
  <c r="T101" i="5"/>
  <c r="R101" i="5"/>
  <c r="P101" i="5"/>
  <c r="BI99" i="5"/>
  <c r="BH99" i="5"/>
  <c r="BG99" i="5"/>
  <c r="BF99" i="5"/>
  <c r="T99" i="5"/>
  <c r="R99" i="5"/>
  <c r="P99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1" i="5"/>
  <c r="BH91" i="5"/>
  <c r="BG91" i="5"/>
  <c r="BF91" i="5"/>
  <c r="T91" i="5"/>
  <c r="T90" i="5"/>
  <c r="T89" i="5" s="1"/>
  <c r="R91" i="5"/>
  <c r="R90" i="5" s="1"/>
  <c r="R89" i="5" s="1"/>
  <c r="P91" i="5"/>
  <c r="P90" i="5" s="1"/>
  <c r="P89" i="5" s="1"/>
  <c r="J85" i="5"/>
  <c r="J84" i="5"/>
  <c r="F84" i="5"/>
  <c r="F82" i="5"/>
  <c r="E80" i="5"/>
  <c r="J55" i="5"/>
  <c r="J54" i="5"/>
  <c r="F54" i="5"/>
  <c r="F52" i="5"/>
  <c r="E50" i="5"/>
  <c r="J18" i="5"/>
  <c r="E18" i="5"/>
  <c r="F85" i="5"/>
  <c r="J17" i="5"/>
  <c r="J12" i="5"/>
  <c r="J52" i="5" s="1"/>
  <c r="E7" i="5"/>
  <c r="E78" i="5" s="1"/>
  <c r="J37" i="4"/>
  <c r="J36" i="4"/>
  <c r="AY57" i="1"/>
  <c r="J35" i="4"/>
  <c r="AX57" i="1" s="1"/>
  <c r="BI155" i="4"/>
  <c r="BH155" i="4"/>
  <c r="BG155" i="4"/>
  <c r="BF155" i="4"/>
  <c r="T155" i="4"/>
  <c r="R155" i="4"/>
  <c r="P155" i="4"/>
  <c r="BI150" i="4"/>
  <c r="BH150" i="4"/>
  <c r="BG150" i="4"/>
  <c r="BF150" i="4"/>
  <c r="T150" i="4"/>
  <c r="R150" i="4"/>
  <c r="P150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5" i="4"/>
  <c r="BH135" i="4"/>
  <c r="BG135" i="4"/>
  <c r="BF135" i="4"/>
  <c r="T135" i="4"/>
  <c r="R135" i="4"/>
  <c r="P135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1" i="4"/>
  <c r="BH91" i="4"/>
  <c r="BG91" i="4"/>
  <c r="BF91" i="4"/>
  <c r="T91" i="4"/>
  <c r="T90" i="4" s="1"/>
  <c r="T89" i="4" s="1"/>
  <c r="R91" i="4"/>
  <c r="R90" i="4"/>
  <c r="R89" i="4" s="1"/>
  <c r="P91" i="4"/>
  <c r="P90" i="4" s="1"/>
  <c r="P89" i="4" s="1"/>
  <c r="J85" i="4"/>
  <c r="J84" i="4"/>
  <c r="F84" i="4"/>
  <c r="F82" i="4"/>
  <c r="E80" i="4"/>
  <c r="J55" i="4"/>
  <c r="J54" i="4"/>
  <c r="F54" i="4"/>
  <c r="F52" i="4"/>
  <c r="E50" i="4"/>
  <c r="J18" i="4"/>
  <c r="E18" i="4"/>
  <c r="F85" i="4" s="1"/>
  <c r="J17" i="4"/>
  <c r="J12" i="4"/>
  <c r="J82" i="4"/>
  <c r="E7" i="4"/>
  <c r="E48" i="4" s="1"/>
  <c r="J37" i="3"/>
  <c r="J36" i="3"/>
  <c r="AY56" i="1" s="1"/>
  <c r="J35" i="3"/>
  <c r="AX56" i="1"/>
  <c r="BI228" i="3"/>
  <c r="BH228" i="3"/>
  <c r="BG228" i="3"/>
  <c r="BF228" i="3"/>
  <c r="T228" i="3"/>
  <c r="T227" i="3" s="1"/>
  <c r="R228" i="3"/>
  <c r="R227" i="3" s="1"/>
  <c r="P228" i="3"/>
  <c r="P227" i="3" s="1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08" i="3"/>
  <c r="BH208" i="3"/>
  <c r="BG208" i="3"/>
  <c r="BF208" i="3"/>
  <c r="T208" i="3"/>
  <c r="R208" i="3"/>
  <c r="P208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66" i="3"/>
  <c r="BH166" i="3"/>
  <c r="BG166" i="3"/>
  <c r="BF166" i="3"/>
  <c r="T166" i="3"/>
  <c r="R166" i="3"/>
  <c r="P166" i="3"/>
  <c r="BI161" i="3"/>
  <c r="BH161" i="3"/>
  <c r="BG161" i="3"/>
  <c r="BF161" i="3"/>
  <c r="T161" i="3"/>
  <c r="T160" i="3"/>
  <c r="R161" i="3"/>
  <c r="R160" i="3" s="1"/>
  <c r="P161" i="3"/>
  <c r="P160" i="3"/>
  <c r="BI156" i="3"/>
  <c r="BH156" i="3"/>
  <c r="BG156" i="3"/>
  <c r="BF156" i="3"/>
  <c r="T156" i="3"/>
  <c r="T155" i="3" s="1"/>
  <c r="R156" i="3"/>
  <c r="R155" i="3"/>
  <c r="P156" i="3"/>
  <c r="P155" i="3" s="1"/>
  <c r="BI151" i="3"/>
  <c r="BH151" i="3"/>
  <c r="BG151" i="3"/>
  <c r="BF151" i="3"/>
  <c r="T151" i="3"/>
  <c r="T150" i="3"/>
  <c r="R151" i="3"/>
  <c r="R150" i="3" s="1"/>
  <c r="P151" i="3"/>
  <c r="P150" i="3"/>
  <c r="BI137" i="3"/>
  <c r="BH137" i="3"/>
  <c r="BG137" i="3"/>
  <c r="BF137" i="3"/>
  <c r="T137" i="3"/>
  <c r="R137" i="3"/>
  <c r="P137" i="3"/>
  <c r="BI122" i="3"/>
  <c r="BH122" i="3"/>
  <c r="BG122" i="3"/>
  <c r="BF122" i="3"/>
  <c r="T122" i="3"/>
  <c r="R122" i="3"/>
  <c r="P122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5" i="3"/>
  <c r="BH95" i="3"/>
  <c r="BG95" i="3"/>
  <c r="BF95" i="3"/>
  <c r="T95" i="3"/>
  <c r="R95" i="3"/>
  <c r="P95" i="3"/>
  <c r="J89" i="3"/>
  <c r="J88" i="3"/>
  <c r="F88" i="3"/>
  <c r="F86" i="3"/>
  <c r="E84" i="3"/>
  <c r="J55" i="3"/>
  <c r="J54" i="3"/>
  <c r="F54" i="3"/>
  <c r="F52" i="3"/>
  <c r="E50" i="3"/>
  <c r="J18" i="3"/>
  <c r="E18" i="3"/>
  <c r="F89" i="3"/>
  <c r="J17" i="3"/>
  <c r="J12" i="3"/>
  <c r="J86" i="3"/>
  <c r="E7" i="3"/>
  <c r="E48" i="3"/>
  <c r="J37" i="2"/>
  <c r="J36" i="2"/>
  <c r="AY55" i="1"/>
  <c r="J35" i="2"/>
  <c r="AX55" i="1" s="1"/>
  <c r="BI471" i="2"/>
  <c r="BH471" i="2"/>
  <c r="BG471" i="2"/>
  <c r="BF471" i="2"/>
  <c r="T471" i="2"/>
  <c r="T470" i="2"/>
  <c r="R471" i="2"/>
  <c r="R470" i="2" s="1"/>
  <c r="P471" i="2"/>
  <c r="P470" i="2"/>
  <c r="BI467" i="2"/>
  <c r="BH467" i="2"/>
  <c r="BG467" i="2"/>
  <c r="BF467" i="2"/>
  <c r="T467" i="2"/>
  <c r="R467" i="2"/>
  <c r="P467" i="2"/>
  <c r="BI464" i="2"/>
  <c r="BH464" i="2"/>
  <c r="BG464" i="2"/>
  <c r="BF464" i="2"/>
  <c r="T464" i="2"/>
  <c r="R464" i="2"/>
  <c r="P464" i="2"/>
  <c r="BI460" i="2"/>
  <c r="BH460" i="2"/>
  <c r="BG460" i="2"/>
  <c r="BF460" i="2"/>
  <c r="T460" i="2"/>
  <c r="T459" i="2"/>
  <c r="R460" i="2"/>
  <c r="R459" i="2" s="1"/>
  <c r="P460" i="2"/>
  <c r="P459" i="2"/>
  <c r="BI457" i="2"/>
  <c r="BH457" i="2"/>
  <c r="BG457" i="2"/>
  <c r="BF457" i="2"/>
  <c r="T457" i="2"/>
  <c r="R457" i="2"/>
  <c r="P457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6" i="2"/>
  <c r="BH446" i="2"/>
  <c r="BG446" i="2"/>
  <c r="BF446" i="2"/>
  <c r="T446" i="2"/>
  <c r="R446" i="2"/>
  <c r="P446" i="2"/>
  <c r="BI442" i="2"/>
  <c r="BH442" i="2"/>
  <c r="BG442" i="2"/>
  <c r="BF442" i="2"/>
  <c r="T442" i="2"/>
  <c r="R442" i="2"/>
  <c r="P442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0" i="2"/>
  <c r="BH350" i="2"/>
  <c r="BG350" i="2"/>
  <c r="BF350" i="2"/>
  <c r="T350" i="2"/>
  <c r="R350" i="2"/>
  <c r="P350" i="2"/>
  <c r="BI343" i="2"/>
  <c r="BH343" i="2"/>
  <c r="BG343" i="2"/>
  <c r="BF343" i="2"/>
  <c r="T343" i="2"/>
  <c r="R343" i="2"/>
  <c r="P343" i="2"/>
  <c r="BI338" i="2"/>
  <c r="BH338" i="2"/>
  <c r="BG338" i="2"/>
  <c r="BF338" i="2"/>
  <c r="T338" i="2"/>
  <c r="R338" i="2"/>
  <c r="P338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4" i="2"/>
  <c r="BH314" i="2"/>
  <c r="BG314" i="2"/>
  <c r="BF314" i="2"/>
  <c r="T314" i="2"/>
  <c r="R314" i="2"/>
  <c r="P314" i="2"/>
  <c r="BI309" i="2"/>
  <c r="BH309" i="2"/>
  <c r="BG309" i="2"/>
  <c r="BF309" i="2"/>
  <c r="T309" i="2"/>
  <c r="R309" i="2"/>
  <c r="P309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1" i="2"/>
  <c r="BH271" i="2"/>
  <c r="BG271" i="2"/>
  <c r="BF271" i="2"/>
  <c r="T271" i="2"/>
  <c r="R271" i="2"/>
  <c r="P271" i="2"/>
  <c r="BI267" i="2"/>
  <c r="BH267" i="2"/>
  <c r="BG267" i="2"/>
  <c r="BF267" i="2"/>
  <c r="T267" i="2"/>
  <c r="R267" i="2"/>
  <c r="P267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50" i="2"/>
  <c r="BH150" i="2"/>
  <c r="BG150" i="2"/>
  <c r="BF150" i="2"/>
  <c r="T150" i="2"/>
  <c r="R150" i="2"/>
  <c r="P150" i="2"/>
  <c r="BI143" i="2"/>
  <c r="BH143" i="2"/>
  <c r="BG143" i="2"/>
  <c r="BF143" i="2"/>
  <c r="T143" i="2"/>
  <c r="R143" i="2"/>
  <c r="P143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25" i="2"/>
  <c r="BH125" i="2"/>
  <c r="BG125" i="2"/>
  <c r="BF125" i="2"/>
  <c r="T125" i="2"/>
  <c r="R125" i="2"/>
  <c r="P125" i="2"/>
  <c r="BI110" i="2"/>
  <c r="BH110" i="2"/>
  <c r="BG110" i="2"/>
  <c r="BF110" i="2"/>
  <c r="T110" i="2"/>
  <c r="R110" i="2"/>
  <c r="P110" i="2"/>
  <c r="BI106" i="2"/>
  <c r="BH106" i="2"/>
  <c r="BG106" i="2"/>
  <c r="BF106" i="2"/>
  <c r="T106" i="2"/>
  <c r="R106" i="2"/>
  <c r="P106" i="2"/>
  <c r="BI97" i="2"/>
  <c r="BH97" i="2"/>
  <c r="BG97" i="2"/>
  <c r="F35" i="2" s="1"/>
  <c r="BF97" i="2"/>
  <c r="T97" i="2"/>
  <c r="R97" i="2"/>
  <c r="P97" i="2"/>
  <c r="BI95" i="2"/>
  <c r="F37" i="2" s="1"/>
  <c r="BH95" i="2"/>
  <c r="BG95" i="2"/>
  <c r="BF95" i="2"/>
  <c r="F34" i="2" s="1"/>
  <c r="T95" i="2"/>
  <c r="R95" i="2"/>
  <c r="P95" i="2"/>
  <c r="J89" i="2"/>
  <c r="J88" i="2"/>
  <c r="F88" i="2"/>
  <c r="F86" i="2"/>
  <c r="E84" i="2"/>
  <c r="J55" i="2"/>
  <c r="J54" i="2"/>
  <c r="F54" i="2"/>
  <c r="F52" i="2"/>
  <c r="E50" i="2"/>
  <c r="J18" i="2"/>
  <c r="E18" i="2"/>
  <c r="F89" i="2"/>
  <c r="J17" i="2"/>
  <c r="J12" i="2"/>
  <c r="J86" i="2" s="1"/>
  <c r="E7" i="2"/>
  <c r="E82" i="2" s="1"/>
  <c r="L50" i="1"/>
  <c r="AM50" i="1"/>
  <c r="AM49" i="1"/>
  <c r="L49" i="1"/>
  <c r="AM47" i="1"/>
  <c r="L47" i="1"/>
  <c r="L45" i="1"/>
  <c r="L44" i="1"/>
  <c r="BK296" i="2"/>
  <c r="J282" i="2"/>
  <c r="BK261" i="2"/>
  <c r="BK251" i="2"/>
  <c r="BK196" i="2"/>
  <c r="J188" i="2"/>
  <c r="J138" i="2"/>
  <c r="BK106" i="2"/>
  <c r="BK104" i="3"/>
  <c r="J179" i="3"/>
  <c r="J199" i="3"/>
  <c r="J228" i="3"/>
  <c r="J187" i="3"/>
  <c r="J95" i="3"/>
  <c r="BK195" i="3"/>
  <c r="J176" i="3"/>
  <c r="BK115" i="4"/>
  <c r="J95" i="4"/>
  <c r="J113" i="4"/>
  <c r="BK110" i="4"/>
  <c r="J155" i="4"/>
  <c r="J123" i="4"/>
  <c r="J140" i="4"/>
  <c r="BK91" i="4"/>
  <c r="BK95" i="5"/>
  <c r="BK126" i="5"/>
  <c r="BK101" i="5"/>
  <c r="BK114" i="5"/>
  <c r="BK133" i="5"/>
  <c r="BK105" i="5"/>
  <c r="J159" i="6"/>
  <c r="J181" i="6"/>
  <c r="J153" i="6"/>
  <c r="BK153" i="6"/>
  <c r="J166" i="6"/>
  <c r="BK156" i="6"/>
  <c r="BK152" i="6"/>
  <c r="J178" i="6"/>
  <c r="J156" i="6"/>
  <c r="J95" i="7"/>
  <c r="BK86" i="7"/>
  <c r="BK471" i="2"/>
  <c r="BK467" i="2"/>
  <c r="J464" i="2"/>
  <c r="J460" i="2"/>
  <c r="BK457" i="2"/>
  <c r="BK453" i="2"/>
  <c r="BK451" i="2"/>
  <c r="BK446" i="2"/>
  <c r="BK442" i="2"/>
  <c r="J438" i="2"/>
  <c r="J436" i="2"/>
  <c r="J434" i="2"/>
  <c r="J430" i="2"/>
  <c r="J428" i="2"/>
  <c r="J426" i="2"/>
  <c r="J423" i="2"/>
  <c r="J422" i="2"/>
  <c r="J418" i="2"/>
  <c r="J417" i="2"/>
  <c r="J415" i="2"/>
  <c r="J414" i="2"/>
  <c r="J412" i="2"/>
  <c r="BK408" i="2"/>
  <c r="J408" i="2"/>
  <c r="BK404" i="2"/>
  <c r="J401" i="2"/>
  <c r="J399" i="2"/>
  <c r="BK393" i="2"/>
  <c r="J391" i="2"/>
  <c r="J389" i="2"/>
  <c r="BK375" i="2"/>
  <c r="BK372" i="2"/>
  <c r="J370" i="2"/>
  <c r="J368" i="2"/>
  <c r="BK358" i="2"/>
  <c r="J355" i="2"/>
  <c r="J343" i="2"/>
  <c r="J332" i="2"/>
  <c r="BK325" i="2"/>
  <c r="J324" i="2"/>
  <c r="J318" i="2"/>
  <c r="J296" i="2"/>
  <c r="BK282" i="2"/>
  <c r="BK271" i="2"/>
  <c r="J261" i="2"/>
  <c r="BK248" i="2"/>
  <c r="J235" i="2"/>
  <c r="J150" i="2"/>
  <c r="J134" i="2"/>
  <c r="J106" i="2"/>
  <c r="J95" i="5"/>
  <c r="J116" i="5"/>
  <c r="BK99" i="5"/>
  <c r="J107" i="5"/>
  <c r="J101" i="5"/>
  <c r="BK91" i="5"/>
  <c r="J100" i="6"/>
  <c r="J164" i="6"/>
  <c r="BK91" i="6"/>
  <c r="J91" i="6"/>
  <c r="BK111" i="6"/>
  <c r="J170" i="6"/>
  <c r="J97" i="7"/>
  <c r="J471" i="2"/>
  <c r="J467" i="2"/>
  <c r="BK464" i="2"/>
  <c r="BK460" i="2"/>
  <c r="J457" i="2"/>
  <c r="J453" i="2"/>
  <c r="J451" i="2"/>
  <c r="J446" i="2"/>
  <c r="J442" i="2"/>
  <c r="BK438" i="2"/>
  <c r="BK436" i="2"/>
  <c r="BK434" i="2"/>
  <c r="BK430" i="2"/>
  <c r="BK428" i="2"/>
  <c r="BK426" i="2"/>
  <c r="BK423" i="2"/>
  <c r="BK422" i="2"/>
  <c r="BK418" i="2"/>
  <c r="BK417" i="2"/>
  <c r="BK415" i="2"/>
  <c r="BK414" i="2"/>
  <c r="BK412" i="2"/>
  <c r="J410" i="2"/>
  <c r="BK406" i="2"/>
  <c r="J404" i="2"/>
  <c r="BK399" i="2"/>
  <c r="J397" i="2"/>
  <c r="BK391" i="2"/>
  <c r="BK388" i="2"/>
  <c r="J375" i="2"/>
  <c r="BK370" i="2"/>
  <c r="BK365" i="2"/>
  <c r="J363" i="2"/>
  <c r="BK355" i="2"/>
  <c r="BK343" i="2"/>
  <c r="J338" i="2"/>
  <c r="J329" i="2"/>
  <c r="BK321" i="2"/>
  <c r="BK314" i="2"/>
  <c r="J295" i="2"/>
  <c r="BK263" i="2"/>
  <c r="BK257" i="2"/>
  <c r="BK239" i="2"/>
  <c r="J196" i="2"/>
  <c r="BK143" i="2"/>
  <c r="BK125" i="2"/>
  <c r="J97" i="2"/>
  <c r="BK208" i="3"/>
  <c r="J192" i="3"/>
  <c r="BK107" i="3"/>
  <c r="J195" i="3"/>
  <c r="J156" i="3"/>
  <c r="J197" i="3"/>
  <c r="BK181" i="3"/>
  <c r="J198" i="3"/>
  <c r="BK122" i="3"/>
  <c r="J191" i="3"/>
  <c r="BK218" i="3"/>
  <c r="BK192" i="3"/>
  <c r="BK228" i="3"/>
  <c r="J190" i="3"/>
  <c r="BK151" i="3"/>
  <c r="J104" i="4"/>
  <c r="BK106" i="4"/>
  <c r="BK121" i="4"/>
  <c r="BK135" i="4"/>
  <c r="BK101" i="4"/>
  <c r="J131" i="4"/>
  <c r="J146" i="4"/>
  <c r="J99" i="4"/>
  <c r="J145" i="5"/>
  <c r="BK136" i="5"/>
  <c r="J119" i="5"/>
  <c r="J136" i="5"/>
  <c r="BK122" i="5"/>
  <c r="BK173" i="6"/>
  <c r="J157" i="6"/>
  <c r="BK159" i="6"/>
  <c r="BK178" i="6"/>
  <c r="BK170" i="6"/>
  <c r="J173" i="6"/>
  <c r="J111" i="6"/>
  <c r="J172" i="6"/>
  <c r="J133" i="6"/>
  <c r="BK309" i="2"/>
  <c r="J278" i="2"/>
  <c r="J263" i="2"/>
  <c r="J251" i="2"/>
  <c r="J237" i="2"/>
  <c r="BK150" i="2"/>
  <c r="J110" i="2"/>
  <c r="AS54" i="1"/>
  <c r="BK221" i="3"/>
  <c r="J188" i="3"/>
  <c r="J122" i="3"/>
  <c r="BK95" i="3"/>
  <c r="BK184" i="3"/>
  <c r="J200" i="3"/>
  <c r="J151" i="3"/>
  <c r="BK224" i="3"/>
  <c r="BK109" i="3"/>
  <c r="BK199" i="3"/>
  <c r="BK105" i="3"/>
  <c r="BK214" i="3"/>
  <c r="BK186" i="3"/>
  <c r="BK155" i="4"/>
  <c r="J117" i="4"/>
  <c r="BK123" i="4"/>
  <c r="BK150" i="4"/>
  <c r="J143" i="4"/>
  <c r="J101" i="4"/>
  <c r="J106" i="4"/>
  <c r="J119" i="4"/>
  <c r="J91" i="5"/>
  <c r="BK119" i="5"/>
  <c r="BK111" i="5"/>
  <c r="BK97" i="5"/>
  <c r="J109" i="5"/>
  <c r="BK140" i="5"/>
  <c r="J140" i="6"/>
  <c r="J174" i="6"/>
  <c r="J136" i="6"/>
  <c r="J110" i="6"/>
  <c r="J152" i="6"/>
  <c r="BK110" i="6"/>
  <c r="J161" i="6"/>
  <c r="J89" i="7"/>
  <c r="BK89" i="7"/>
  <c r="BK410" i="2"/>
  <c r="J406" i="2"/>
  <c r="BK401" i="2"/>
  <c r="BK397" i="2"/>
  <c r="J393" i="2"/>
  <c r="BK389" i="2"/>
  <c r="J388" i="2"/>
  <c r="J372" i="2"/>
  <c r="BK368" i="2"/>
  <c r="BK363" i="2"/>
  <c r="J358" i="2"/>
  <c r="BK350" i="2"/>
  <c r="BK338" i="2"/>
  <c r="BK329" i="2"/>
  <c r="BK324" i="2"/>
  <c r="BK318" i="2"/>
  <c r="J309" i="2"/>
  <c r="J291" i="2"/>
  <c r="BK267" i="2"/>
  <c r="BK259" i="2"/>
  <c r="J248" i="2"/>
  <c r="BK235" i="2"/>
  <c r="BK188" i="2"/>
  <c r="J143" i="2"/>
  <c r="J125" i="2"/>
  <c r="J95" i="2"/>
  <c r="BK202" i="3"/>
  <c r="J194" i="3"/>
  <c r="J161" i="3"/>
  <c r="J215" i="3"/>
  <c r="BK176" i="3"/>
  <c r="J99" i="3"/>
  <c r="J186" i="3"/>
  <c r="J218" i="3"/>
  <c r="J181" i="3"/>
  <c r="BK100" i="3"/>
  <c r="BK156" i="3"/>
  <c r="J214" i="3"/>
  <c r="J184" i="3"/>
  <c r="J224" i="3"/>
  <c r="BK191" i="3"/>
  <c r="J175" i="3"/>
  <c r="J128" i="4"/>
  <c r="BK146" i="4"/>
  <c r="J115" i="4"/>
  <c r="BK125" i="4"/>
  <c r="BK99" i="4"/>
  <c r="J135" i="4"/>
  <c r="J97" i="4"/>
  <c r="BK117" i="4"/>
  <c r="J105" i="5"/>
  <c r="J124" i="5"/>
  <c r="BK116" i="5"/>
  <c r="J130" i="5"/>
  <c r="BK96" i="5"/>
  <c r="BK130" i="5"/>
  <c r="BK164" i="6"/>
  <c r="BK140" i="6"/>
  <c r="BK157" i="6"/>
  <c r="BK162" i="6"/>
  <c r="J169" i="6"/>
  <c r="BK172" i="6"/>
  <c r="BK161" i="6"/>
  <c r="BK100" i="6"/>
  <c r="BK166" i="6"/>
  <c r="J92" i="7"/>
  <c r="F36" i="2"/>
  <c r="BK295" i="2"/>
  <c r="BK278" i="2"/>
  <c r="J267" i="2"/>
  <c r="J259" i="2"/>
  <c r="J239" i="2"/>
  <c r="BK192" i="2"/>
  <c r="BK134" i="2"/>
  <c r="BK97" i="2"/>
  <c r="J221" i="3"/>
  <c r="BK197" i="3"/>
  <c r="BK187" i="3"/>
  <c r="J201" i="3"/>
  <c r="J185" i="3"/>
  <c r="J105" i="3"/>
  <c r="BK193" i="3"/>
  <c r="BK137" i="3"/>
  <c r="BK194" i="3"/>
  <c r="BK99" i="3"/>
  <c r="J137" i="3"/>
  <c r="J193" i="3"/>
  <c r="J109" i="3"/>
  <c r="J208" i="3"/>
  <c r="BK179" i="3"/>
  <c r="BK140" i="4"/>
  <c r="BK113" i="4"/>
  <c r="BK131" i="4"/>
  <c r="BK128" i="4"/>
  <c r="BK97" i="4"/>
  <c r="BK96" i="4"/>
  <c r="J110" i="4"/>
  <c r="J125" i="4"/>
  <c r="BK124" i="5"/>
  <c r="J140" i="5"/>
  <c r="BK109" i="5"/>
  <c r="J114" i="5"/>
  <c r="J111" i="5"/>
  <c r="BK107" i="5"/>
  <c r="BK174" i="6"/>
  <c r="J120" i="6"/>
  <c r="BK151" i="6"/>
  <c r="BK136" i="6"/>
  <c r="BK120" i="6"/>
  <c r="BK133" i="6"/>
  <c r="J185" i="6"/>
  <c r="BK97" i="7"/>
  <c r="J86" i="7"/>
  <c r="J365" i="2"/>
  <c r="J350" i="2"/>
  <c r="BK332" i="2"/>
  <c r="J325" i="2"/>
  <c r="J321" i="2"/>
  <c r="J314" i="2"/>
  <c r="BK291" i="2"/>
  <c r="J271" i="2"/>
  <c r="J257" i="2"/>
  <c r="BK237" i="2"/>
  <c r="J192" i="2"/>
  <c r="BK138" i="2"/>
  <c r="BK110" i="2"/>
  <c r="BK95" i="2"/>
  <c r="BK200" i="3"/>
  <c r="BK190" i="3"/>
  <c r="J104" i="3"/>
  <c r="BK198" i="3"/>
  <c r="BK166" i="3"/>
  <c r="J100" i="3"/>
  <c r="BK185" i="3"/>
  <c r="BK201" i="3"/>
  <c r="BK175" i="3"/>
  <c r="BK161" i="3"/>
  <c r="J202" i="3"/>
  <c r="J166" i="3"/>
  <c r="BK215" i="3"/>
  <c r="BK188" i="3"/>
  <c r="J107" i="3"/>
  <c r="BK119" i="4"/>
  <c r="BK143" i="4"/>
  <c r="J96" i="4"/>
  <c r="J121" i="4"/>
  <c r="J150" i="4"/>
  <c r="J91" i="4"/>
  <c r="BK95" i="4"/>
  <c r="BK104" i="4"/>
  <c r="J96" i="5"/>
  <c r="J133" i="5"/>
  <c r="J97" i="5"/>
  <c r="BK145" i="5"/>
  <c r="J99" i="5"/>
  <c r="J122" i="5"/>
  <c r="J126" i="5"/>
  <c r="BK181" i="6"/>
  <c r="J162" i="6"/>
  <c r="BK169" i="6"/>
  <c r="J148" i="6"/>
  <c r="BK148" i="6"/>
  <c r="BK185" i="6"/>
  <c r="J151" i="6"/>
  <c r="BK92" i="7"/>
  <c r="BK95" i="7"/>
  <c r="J34" i="2" l="1"/>
  <c r="T94" i="2"/>
  <c r="P313" i="2"/>
  <c r="BK362" i="2"/>
  <c r="J362" i="2" s="1"/>
  <c r="J64" i="2" s="1"/>
  <c r="T362" i="2"/>
  <c r="T403" i="2"/>
  <c r="BK450" i="2"/>
  <c r="J450" i="2"/>
  <c r="J68" i="2"/>
  <c r="BK463" i="2"/>
  <c r="J463" i="2" s="1"/>
  <c r="J71" i="2" s="1"/>
  <c r="P165" i="3"/>
  <c r="R178" i="3"/>
  <c r="BK189" i="3"/>
  <c r="J189" i="3"/>
  <c r="J68" i="3"/>
  <c r="R196" i="3"/>
  <c r="BK94" i="4"/>
  <c r="J94" i="4" s="1"/>
  <c r="J63" i="4" s="1"/>
  <c r="T94" i="4"/>
  <c r="T93" i="4" s="1"/>
  <c r="P139" i="4"/>
  <c r="BK149" i="4"/>
  <c r="J149" i="4"/>
  <c r="J68" i="4" s="1"/>
  <c r="P104" i="5"/>
  <c r="P103" i="5"/>
  <c r="T129" i="5"/>
  <c r="P94" i="2"/>
  <c r="BK313" i="2"/>
  <c r="J313" i="2"/>
  <c r="J63" i="2"/>
  <c r="P374" i="2"/>
  <c r="BK425" i="2"/>
  <c r="J425" i="2"/>
  <c r="J67" i="2"/>
  <c r="T450" i="2"/>
  <c r="P177" i="6"/>
  <c r="P176" i="6"/>
  <c r="T147" i="6"/>
  <c r="R168" i="6"/>
  <c r="BK262" i="2"/>
  <c r="J262" i="2"/>
  <c r="J62" i="2"/>
  <c r="R313" i="2"/>
  <c r="P362" i="2"/>
  <c r="BK403" i="2"/>
  <c r="J403" i="2"/>
  <c r="J66" i="2" s="1"/>
  <c r="T425" i="2"/>
  <c r="P463" i="2"/>
  <c r="P462" i="2"/>
  <c r="R94" i="3"/>
  <c r="T165" i="3"/>
  <c r="T183" i="3"/>
  <c r="T189" i="3"/>
  <c r="BK217" i="3"/>
  <c r="J217" i="3" s="1"/>
  <c r="J71" i="3" s="1"/>
  <c r="BK109" i="4"/>
  <c r="J109" i="4" s="1"/>
  <c r="J65" i="4" s="1"/>
  <c r="R139" i="4"/>
  <c r="BK104" i="5"/>
  <c r="BK103" i="5" s="1"/>
  <c r="J103" i="5" s="1"/>
  <c r="J64" i="5" s="1"/>
  <c r="R129" i="5"/>
  <c r="T90" i="6"/>
  <c r="BK168" i="6"/>
  <c r="J168" i="6"/>
  <c r="J65" i="6"/>
  <c r="BK177" i="6"/>
  <c r="J177" i="6" s="1"/>
  <c r="J67" i="6" s="1"/>
  <c r="T262" i="2"/>
  <c r="BK374" i="2"/>
  <c r="J374" i="2" s="1"/>
  <c r="J65" i="2" s="1"/>
  <c r="R403" i="2"/>
  <c r="R450" i="2"/>
  <c r="T463" i="2"/>
  <c r="T462" i="2"/>
  <c r="BK94" i="3"/>
  <c r="J94" i="3" s="1"/>
  <c r="J61" i="3" s="1"/>
  <c r="BK178" i="3"/>
  <c r="J178" i="3"/>
  <c r="J66" i="3" s="1"/>
  <c r="P183" i="3"/>
  <c r="P189" i="3"/>
  <c r="T196" i="3"/>
  <c r="R109" i="4"/>
  <c r="R108" i="4" s="1"/>
  <c r="R149" i="4"/>
  <c r="P94" i="5"/>
  <c r="P93" i="5" s="1"/>
  <c r="T94" i="5"/>
  <c r="T93" i="5"/>
  <c r="P129" i="5"/>
  <c r="T139" i="5"/>
  <c r="BK90" i="6"/>
  <c r="J90" i="6"/>
  <c r="J61" i="6"/>
  <c r="R147" i="6"/>
  <c r="T163" i="6"/>
  <c r="R177" i="6"/>
  <c r="R176" i="6"/>
  <c r="BK91" i="7"/>
  <c r="J91" i="7" s="1"/>
  <c r="J63" i="7" s="1"/>
  <c r="R94" i="2"/>
  <c r="R93" i="2" s="1"/>
  <c r="T313" i="2"/>
  <c r="R362" i="2"/>
  <c r="P403" i="2"/>
  <c r="R463" i="2"/>
  <c r="R462" i="2" s="1"/>
  <c r="T94" i="3"/>
  <c r="P178" i="3"/>
  <c r="R183" i="3"/>
  <c r="R189" i="3"/>
  <c r="P217" i="3"/>
  <c r="P216" i="3"/>
  <c r="P94" i="4"/>
  <c r="P93" i="4" s="1"/>
  <c r="R94" i="4"/>
  <c r="R93" i="4"/>
  <c r="BK139" i="4"/>
  <c r="J139" i="4" s="1"/>
  <c r="J67" i="4" s="1"/>
  <c r="P149" i="4"/>
  <c r="T104" i="5"/>
  <c r="T103" i="5" s="1"/>
  <c r="R139" i="5"/>
  <c r="P147" i="6"/>
  <c r="P163" i="6"/>
  <c r="T168" i="6"/>
  <c r="P91" i="7"/>
  <c r="P84" i="7"/>
  <c r="P83" i="7"/>
  <c r="AU60" i="1" s="1"/>
  <c r="BK94" i="2"/>
  <c r="J94" i="2"/>
  <c r="J61" i="2"/>
  <c r="P262" i="2"/>
  <c r="T374" i="2"/>
  <c r="R425" i="2"/>
  <c r="R165" i="3"/>
  <c r="T178" i="3"/>
  <c r="P196" i="3"/>
  <c r="R217" i="3"/>
  <c r="R216" i="3"/>
  <c r="P109" i="4"/>
  <c r="P108" i="4" s="1"/>
  <c r="T139" i="4"/>
  <c r="R104" i="5"/>
  <c r="R103" i="5" s="1"/>
  <c r="BK139" i="5"/>
  <c r="J139" i="5"/>
  <c r="J68" i="5"/>
  <c r="R90" i="6"/>
  <c r="R89" i="6" s="1"/>
  <c r="R88" i="6" s="1"/>
  <c r="BK147" i="6"/>
  <c r="J147" i="6" s="1"/>
  <c r="J63" i="6" s="1"/>
  <c r="R163" i="6"/>
  <c r="T177" i="6"/>
  <c r="T176" i="6" s="1"/>
  <c r="R91" i="7"/>
  <c r="R84" i="7"/>
  <c r="R83" i="7"/>
  <c r="R262" i="2"/>
  <c r="R374" i="2"/>
  <c r="P425" i="2"/>
  <c r="P450" i="2"/>
  <c r="P94" i="3"/>
  <c r="P93" i="3"/>
  <c r="P92" i="3" s="1"/>
  <c r="AU56" i="1" s="1"/>
  <c r="BK165" i="3"/>
  <c r="J165" i="3"/>
  <c r="J65" i="3" s="1"/>
  <c r="BK183" i="3"/>
  <c r="J183" i="3"/>
  <c r="J67" i="3"/>
  <c r="BK196" i="3"/>
  <c r="J196" i="3" s="1"/>
  <c r="J69" i="3" s="1"/>
  <c r="T217" i="3"/>
  <c r="T216" i="3" s="1"/>
  <c r="T109" i="4"/>
  <c r="T108" i="4"/>
  <c r="T149" i="4"/>
  <c r="BK94" i="5"/>
  <c r="J94" i="5" s="1"/>
  <c r="J63" i="5" s="1"/>
  <c r="R94" i="5"/>
  <c r="R93" i="5" s="1"/>
  <c r="BK129" i="5"/>
  <c r="BK128" i="5"/>
  <c r="J128" i="5"/>
  <c r="J66" i="5" s="1"/>
  <c r="P139" i="5"/>
  <c r="P90" i="6"/>
  <c r="P89" i="6"/>
  <c r="P88" i="6" s="1"/>
  <c r="AU59" i="1" s="1"/>
  <c r="BK163" i="6"/>
  <c r="J163" i="6"/>
  <c r="J64" i="6" s="1"/>
  <c r="P168" i="6"/>
  <c r="T91" i="7"/>
  <c r="T84" i="7"/>
  <c r="T83" i="7" s="1"/>
  <c r="BK150" i="3"/>
  <c r="J150" i="3"/>
  <c r="J62" i="3"/>
  <c r="BK227" i="3"/>
  <c r="J227" i="3" s="1"/>
  <c r="J72" i="3" s="1"/>
  <c r="BK85" i="7"/>
  <c r="J85" i="7" s="1"/>
  <c r="J61" i="7" s="1"/>
  <c r="BK155" i="3"/>
  <c r="J155" i="3"/>
  <c r="J63" i="3" s="1"/>
  <c r="BK184" i="6"/>
  <c r="J184" i="6"/>
  <c r="J68" i="6"/>
  <c r="BK470" i="2"/>
  <c r="J470" i="2" s="1"/>
  <c r="J72" i="2" s="1"/>
  <c r="BK135" i="6"/>
  <c r="J135" i="6" s="1"/>
  <c r="J62" i="6" s="1"/>
  <c r="BK459" i="2"/>
  <c r="J459" i="2"/>
  <c r="J69" i="2" s="1"/>
  <c r="BK160" i="3"/>
  <c r="J160" i="3"/>
  <c r="J64" i="3"/>
  <c r="BK90" i="4"/>
  <c r="J90" i="4" s="1"/>
  <c r="J61" i="4" s="1"/>
  <c r="BK90" i="5"/>
  <c r="J90" i="5" s="1"/>
  <c r="J61" i="5" s="1"/>
  <c r="BK88" i="7"/>
  <c r="J88" i="7"/>
  <c r="J62" i="7" s="1"/>
  <c r="BK176" i="6"/>
  <c r="J176" i="6"/>
  <c r="J66" i="6"/>
  <c r="F55" i="7"/>
  <c r="BE92" i="7"/>
  <c r="E73" i="7"/>
  <c r="BE89" i="7"/>
  <c r="BE97" i="7"/>
  <c r="J52" i="7"/>
  <c r="BE86" i="7"/>
  <c r="BE95" i="7"/>
  <c r="J104" i="5"/>
  <c r="J65" i="5" s="1"/>
  <c r="BE185" i="6"/>
  <c r="BE120" i="6"/>
  <c r="BE133" i="6"/>
  <c r="BE136" i="6"/>
  <c r="BE140" i="6"/>
  <c r="BE164" i="6"/>
  <c r="BE170" i="6"/>
  <c r="BE174" i="6"/>
  <c r="F55" i="6"/>
  <c r="BE91" i="6"/>
  <c r="BE100" i="6"/>
  <c r="BE156" i="6"/>
  <c r="BE159" i="6"/>
  <c r="BE162" i="6"/>
  <c r="J129" i="5"/>
  <c r="J67" i="5"/>
  <c r="BE152" i="6"/>
  <c r="BE157" i="6"/>
  <c r="BE161" i="6"/>
  <c r="BE173" i="6"/>
  <c r="BE181" i="6"/>
  <c r="E78" i="6"/>
  <c r="BE111" i="6"/>
  <c r="J52" i="6"/>
  <c r="BE110" i="6"/>
  <c r="BE148" i="6"/>
  <c r="BE166" i="6"/>
  <c r="BE178" i="6"/>
  <c r="BE151" i="6"/>
  <c r="BE153" i="6"/>
  <c r="BE169" i="6"/>
  <c r="BE172" i="6"/>
  <c r="BK93" i="4"/>
  <c r="E48" i="5"/>
  <c r="BE122" i="5"/>
  <c r="BE133" i="5"/>
  <c r="F55" i="5"/>
  <c r="BE97" i="5"/>
  <c r="BE99" i="5"/>
  <c r="BE107" i="5"/>
  <c r="BE109" i="5"/>
  <c r="J82" i="5"/>
  <c r="BE95" i="5"/>
  <c r="BE96" i="5"/>
  <c r="BE126" i="5"/>
  <c r="BE130" i="5"/>
  <c r="BE91" i="5"/>
  <c r="BE105" i="5"/>
  <c r="BE140" i="5"/>
  <c r="BE101" i="5"/>
  <c r="BE119" i="5"/>
  <c r="BE145" i="5"/>
  <c r="BE111" i="5"/>
  <c r="BE124" i="5"/>
  <c r="BE136" i="5"/>
  <c r="BE114" i="5"/>
  <c r="BE116" i="5"/>
  <c r="BK216" i="3"/>
  <c r="J216" i="3" s="1"/>
  <c r="J70" i="3" s="1"/>
  <c r="J52" i="4"/>
  <c r="E78" i="4"/>
  <c r="BE95" i="4"/>
  <c r="BE96" i="4"/>
  <c r="BE155" i="4"/>
  <c r="BE91" i="4"/>
  <c r="BE125" i="4"/>
  <c r="BE143" i="4"/>
  <c r="F55" i="4"/>
  <c r="BE110" i="4"/>
  <c r="BE119" i="4"/>
  <c r="BE128" i="4"/>
  <c r="BE146" i="4"/>
  <c r="BE113" i="4"/>
  <c r="BE106" i="4"/>
  <c r="BE115" i="4"/>
  <c r="BE117" i="4"/>
  <c r="BE101" i="4"/>
  <c r="BE104" i="4"/>
  <c r="BE135" i="4"/>
  <c r="BE140" i="4"/>
  <c r="BK93" i="3"/>
  <c r="J93" i="3" s="1"/>
  <c r="J60" i="3" s="1"/>
  <c r="BE97" i="4"/>
  <c r="BE123" i="4"/>
  <c r="BE99" i="4"/>
  <c r="BE121" i="4"/>
  <c r="BE131" i="4"/>
  <c r="BE150" i="4"/>
  <c r="F55" i="3"/>
  <c r="BE104" i="3"/>
  <c r="BE193" i="3"/>
  <c r="BE194" i="3"/>
  <c r="BE221" i="3"/>
  <c r="BE151" i="3"/>
  <c r="BE156" i="3"/>
  <c r="BE198" i="3"/>
  <c r="E82" i="3"/>
  <c r="BE99" i="3"/>
  <c r="BE100" i="3"/>
  <c r="BE181" i="3"/>
  <c r="BE184" i="3"/>
  <c r="BE185" i="3"/>
  <c r="BE186" i="3"/>
  <c r="BE187" i="3"/>
  <c r="BE188" i="3"/>
  <c r="BE190" i="3"/>
  <c r="BE95" i="3"/>
  <c r="BE105" i="3"/>
  <c r="BE107" i="3"/>
  <c r="BE161" i="3"/>
  <c r="BE166" i="3"/>
  <c r="BE195" i="3"/>
  <c r="BE214" i="3"/>
  <c r="BE224" i="3"/>
  <c r="J52" i="3"/>
  <c r="BE109" i="3"/>
  <c r="BE122" i="3"/>
  <c r="BE176" i="3"/>
  <c r="BE179" i="3"/>
  <c r="BE191" i="3"/>
  <c r="BE192" i="3"/>
  <c r="BE200" i="3"/>
  <c r="BE201" i="3"/>
  <c r="BE202" i="3"/>
  <c r="BE137" i="3"/>
  <c r="BE197" i="3"/>
  <c r="BE208" i="3"/>
  <c r="BE228" i="3"/>
  <c r="BE175" i="3"/>
  <c r="BE199" i="3"/>
  <c r="BE215" i="3"/>
  <c r="BE218" i="3"/>
  <c r="AW55" i="1"/>
  <c r="BB55" i="1"/>
  <c r="BD55" i="1"/>
  <c r="E48" i="2"/>
  <c r="J52" i="2"/>
  <c r="F55" i="2"/>
  <c r="BE95" i="2"/>
  <c r="BE97" i="2"/>
  <c r="BE106" i="2"/>
  <c r="BE110" i="2"/>
  <c r="BE125" i="2"/>
  <c r="BE134" i="2"/>
  <c r="BE138" i="2"/>
  <c r="BE143" i="2"/>
  <c r="BE150" i="2"/>
  <c r="BE188" i="2"/>
  <c r="BE192" i="2"/>
  <c r="BE196" i="2"/>
  <c r="BE235" i="2"/>
  <c r="BE237" i="2"/>
  <c r="BE239" i="2"/>
  <c r="BE248" i="2"/>
  <c r="BE251" i="2"/>
  <c r="BE257" i="2"/>
  <c r="BE259" i="2"/>
  <c r="BE261" i="2"/>
  <c r="BE263" i="2"/>
  <c r="BE267" i="2"/>
  <c r="BE271" i="2"/>
  <c r="BE278" i="2"/>
  <c r="BE282" i="2"/>
  <c r="BE291" i="2"/>
  <c r="BE295" i="2"/>
  <c r="BE296" i="2"/>
  <c r="BE309" i="2"/>
  <c r="BE314" i="2"/>
  <c r="BE318" i="2"/>
  <c r="BE321" i="2"/>
  <c r="BE324" i="2"/>
  <c r="BE325" i="2"/>
  <c r="BE329" i="2"/>
  <c r="BE332" i="2"/>
  <c r="BE338" i="2"/>
  <c r="BE343" i="2"/>
  <c r="BE350" i="2"/>
  <c r="BE355" i="2"/>
  <c r="BE358" i="2"/>
  <c r="BE363" i="2"/>
  <c r="BE365" i="2"/>
  <c r="BE368" i="2"/>
  <c r="BE370" i="2"/>
  <c r="BE372" i="2"/>
  <c r="BE375" i="2"/>
  <c r="BE388" i="2"/>
  <c r="BE389" i="2"/>
  <c r="BE391" i="2"/>
  <c r="BE393" i="2"/>
  <c r="BE397" i="2"/>
  <c r="BE399" i="2"/>
  <c r="BE401" i="2"/>
  <c r="BE404" i="2"/>
  <c r="BE406" i="2"/>
  <c r="BE408" i="2"/>
  <c r="BE410" i="2"/>
  <c r="BE412" i="2"/>
  <c r="BE414" i="2"/>
  <c r="BE415" i="2"/>
  <c r="BE417" i="2"/>
  <c r="BE418" i="2"/>
  <c r="BE422" i="2"/>
  <c r="BE423" i="2"/>
  <c r="BE426" i="2"/>
  <c r="BE428" i="2"/>
  <c r="BE430" i="2"/>
  <c r="BE434" i="2"/>
  <c r="BE436" i="2"/>
  <c r="BE438" i="2"/>
  <c r="BE442" i="2"/>
  <c r="BE446" i="2"/>
  <c r="BE451" i="2"/>
  <c r="BE453" i="2"/>
  <c r="BE457" i="2"/>
  <c r="BE460" i="2"/>
  <c r="BE464" i="2"/>
  <c r="BE467" i="2"/>
  <c r="BE471" i="2"/>
  <c r="BC55" i="1"/>
  <c r="BA55" i="1"/>
  <c r="F37" i="3"/>
  <c r="BD56" i="1" s="1"/>
  <c r="F34" i="6"/>
  <c r="BA59" i="1"/>
  <c r="J34" i="4"/>
  <c r="AW57" i="1" s="1"/>
  <c r="F36" i="4"/>
  <c r="BC57" i="1"/>
  <c r="F35" i="6"/>
  <c r="BB59" i="1" s="1"/>
  <c r="F34" i="3"/>
  <c r="BA56" i="1"/>
  <c r="F35" i="5"/>
  <c r="BB58" i="1" s="1"/>
  <c r="F37" i="7"/>
  <c r="BD60" i="1"/>
  <c r="J34" i="7"/>
  <c r="AW60" i="1" s="1"/>
  <c r="F35" i="3"/>
  <c r="BB56" i="1"/>
  <c r="F37" i="5"/>
  <c r="BD58" i="1" s="1"/>
  <c r="F34" i="7"/>
  <c r="BA60" i="1"/>
  <c r="F36" i="7"/>
  <c r="BC60" i="1" s="1"/>
  <c r="F34" i="4"/>
  <c r="BA57" i="1"/>
  <c r="F34" i="5"/>
  <c r="BA58" i="1" s="1"/>
  <c r="F36" i="6"/>
  <c r="BC59" i="1"/>
  <c r="F35" i="4"/>
  <c r="BB57" i="1" s="1"/>
  <c r="F37" i="4"/>
  <c r="BD57" i="1"/>
  <c r="J34" i="6"/>
  <c r="AW59" i="1" s="1"/>
  <c r="F36" i="3"/>
  <c r="BC56" i="1"/>
  <c r="J34" i="5"/>
  <c r="AW58" i="1" s="1"/>
  <c r="F37" i="6"/>
  <c r="BD59" i="1"/>
  <c r="J34" i="3"/>
  <c r="AW56" i="1" s="1"/>
  <c r="F36" i="5"/>
  <c r="BC58" i="1"/>
  <c r="F35" i="7"/>
  <c r="BB60" i="1" s="1"/>
  <c r="R92" i="2" l="1"/>
  <c r="BK462" i="2"/>
  <c r="J462" i="2" s="1"/>
  <c r="J70" i="2" s="1"/>
  <c r="BK138" i="4"/>
  <c r="J138" i="4" s="1"/>
  <c r="J66" i="4" s="1"/>
  <c r="BK89" i="5"/>
  <c r="J89" i="5" s="1"/>
  <c r="J60" i="5" s="1"/>
  <c r="BK89" i="6"/>
  <c r="J89" i="6" s="1"/>
  <c r="J60" i="6" s="1"/>
  <c r="BK108" i="4"/>
  <c r="J108" i="4" s="1"/>
  <c r="J64" i="4" s="1"/>
  <c r="T138" i="4"/>
  <c r="R93" i="3"/>
  <c r="R92" i="3" s="1"/>
  <c r="R138" i="4"/>
  <c r="P93" i="2"/>
  <c r="P92" i="2"/>
  <c r="AU55" i="1" s="1"/>
  <c r="T89" i="6"/>
  <c r="T88" i="6"/>
  <c r="T128" i="5"/>
  <c r="T88" i="5" s="1"/>
  <c r="P138" i="4"/>
  <c r="P88" i="4"/>
  <c r="AU57" i="1"/>
  <c r="T93" i="3"/>
  <c r="T92" i="3"/>
  <c r="R128" i="5"/>
  <c r="R88" i="5" s="1"/>
  <c r="T88" i="4"/>
  <c r="R88" i="4"/>
  <c r="P128" i="5"/>
  <c r="P88" i="5"/>
  <c r="AU58" i="1" s="1"/>
  <c r="T93" i="2"/>
  <c r="T92" i="2"/>
  <c r="BK84" i="7"/>
  <c r="BK83" i="7" s="1"/>
  <c r="J83" i="7" s="1"/>
  <c r="J59" i="7" s="1"/>
  <c r="BK89" i="4"/>
  <c r="J89" i="4" s="1"/>
  <c r="J60" i="4" s="1"/>
  <c r="BK93" i="5"/>
  <c r="J93" i="5"/>
  <c r="J62" i="5" s="1"/>
  <c r="BK93" i="2"/>
  <c r="J93" i="2"/>
  <c r="J60" i="2"/>
  <c r="BK88" i="6"/>
  <c r="J88" i="6"/>
  <c r="J59" i="6"/>
  <c r="BK88" i="5"/>
  <c r="J88" i="5" s="1"/>
  <c r="J59" i="5" s="1"/>
  <c r="J93" i="4"/>
  <c r="J62" i="4"/>
  <c r="BK92" i="3"/>
  <c r="J92" i="3"/>
  <c r="J59" i="3" s="1"/>
  <c r="F33" i="2"/>
  <c r="AZ55" i="1"/>
  <c r="J33" i="2"/>
  <c r="AV55" i="1" s="1"/>
  <c r="AT55" i="1" s="1"/>
  <c r="F33" i="5"/>
  <c r="AZ58" i="1"/>
  <c r="J33" i="6"/>
  <c r="AV59" i="1"/>
  <c r="AT59" i="1" s="1"/>
  <c r="F33" i="3"/>
  <c r="AZ56" i="1"/>
  <c r="J33" i="7"/>
  <c r="AV60" i="1" s="1"/>
  <c r="AT60" i="1" s="1"/>
  <c r="J33" i="3"/>
  <c r="AV56" i="1"/>
  <c r="AT56" i="1" s="1"/>
  <c r="BD54" i="1"/>
  <c r="W33" i="1"/>
  <c r="BA54" i="1"/>
  <c r="W30" i="1" s="1"/>
  <c r="J33" i="4"/>
  <c r="AV57" i="1"/>
  <c r="AT57" i="1"/>
  <c r="J33" i="5"/>
  <c r="AV58" i="1"/>
  <c r="AT58" i="1"/>
  <c r="F33" i="7"/>
  <c r="AZ60" i="1" s="1"/>
  <c r="BB54" i="1"/>
  <c r="W31" i="1"/>
  <c r="BC54" i="1"/>
  <c r="W32" i="1" s="1"/>
  <c r="F33" i="4"/>
  <c r="AZ57" i="1"/>
  <c r="F33" i="6"/>
  <c r="AZ59" i="1" s="1"/>
  <c r="BK88" i="4" l="1"/>
  <c r="J88" i="4" s="1"/>
  <c r="J30" i="4" s="1"/>
  <c r="AG57" i="1" s="1"/>
  <c r="BK92" i="2"/>
  <c r="J92" i="2"/>
  <c r="J59" i="2"/>
  <c r="J84" i="7"/>
  <c r="J60" i="7"/>
  <c r="AN57" i="1"/>
  <c r="J59" i="4"/>
  <c r="J39" i="4"/>
  <c r="AU54" i="1"/>
  <c r="J30" i="5"/>
  <c r="AG58" i="1"/>
  <c r="AN58" i="1" s="1"/>
  <c r="AZ54" i="1"/>
  <c r="W29" i="1"/>
  <c r="J30" i="7"/>
  <c r="AG60" i="1" s="1"/>
  <c r="J30" i="3"/>
  <c r="AG56" i="1"/>
  <c r="J30" i="6"/>
  <c r="AG59" i="1" s="1"/>
  <c r="AN59" i="1" s="1"/>
  <c r="AW54" i="1"/>
  <c r="AK30" i="1"/>
  <c r="AX54" i="1"/>
  <c r="AY54" i="1"/>
  <c r="J39" i="7" l="1"/>
  <c r="J39" i="6"/>
  <c r="J39" i="5"/>
  <c r="J39" i="3"/>
  <c r="AN56" i="1"/>
  <c r="AN60" i="1"/>
  <c r="J30" i="2"/>
  <c r="AG55" i="1"/>
  <c r="AN55" i="1" s="1"/>
  <c r="AV54" i="1"/>
  <c r="AK29" i="1"/>
  <c r="J39" i="2" l="1"/>
  <c r="AG54" i="1"/>
  <c r="AK26" i="1"/>
  <c r="AK35" i="1" s="1"/>
  <c r="AT54" i="1"/>
  <c r="AN54" i="1" l="1"/>
</calcChain>
</file>

<file path=xl/sharedStrings.xml><?xml version="1.0" encoding="utf-8"?>
<sst xmlns="http://schemas.openxmlformats.org/spreadsheetml/2006/main" count="8377" uniqueCount="1110">
  <si>
    <t>Export Komplet</t>
  </si>
  <si>
    <t>VZ</t>
  </si>
  <si>
    <t>2.0</t>
  </si>
  <si>
    <t>ZAMOK</t>
  </si>
  <si>
    <t>False</t>
  </si>
  <si>
    <t>{4b7b1b7c-1996-4814-b322-0287e5e3ca8b}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</si>
  <si>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</si>
  <si>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</si>
  <si>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</si>
  <si>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</si>
  <si>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</si>
  <si>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</si>
  <si>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</si>
  <si>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</si>
  <si>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J231016_1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</si>
  <si>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</si>
  <si>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</si>
  <si>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Nová travnatá tréninková plocha fotbalistů, Bruntál</t>
  </si>
  <si>
    <t>KSO:</t>
  </si>
  <si>
    <t/>
  </si>
  <si>
    <t>CC-CZ:</t>
  </si>
  <si>
    <t>Místo:</t>
  </si>
  <si>
    <t>Sportovní areál Bruntál P.P.Č. 3621/3, 3621/76, 36</t>
  </si>
  <si>
    <t>Datum:</t>
  </si>
  <si>
    <t>16. 10. 2023</t>
  </si>
  <si>
    <t>Zadavatel:</t>
  </si>
  <si>
    <t>IČ:</t>
  </si>
  <si>
    <t>Město Bruntál</t>
  </si>
  <si>
    <t>DIČ:</t>
  </si>
  <si>
    <t>Uchazeč:</t>
  </si>
  <si>
    <t>Vyplň údaj</t>
  </si>
  <si>
    <t>Projektant:</t>
  </si>
  <si>
    <t>David Müller DiS</t>
  </si>
  <si>
    <t>True</t>
  </si>
  <si>
    <t>Zpracovatel:</t>
  </si>
  <si>
    <t>David Müller DiS.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</si>
  <si>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</si>
  <si>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</si>
  <si>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</si>
  <si>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</si>
  <si>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</si>
  <si>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</si>
  <si>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</si>
  <si>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</si>
  <si>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</si>
  <si>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</si>
  <si>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</si>
  <si>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</si>
  <si>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</si>
  <si>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</si>
  <si>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</si>
  <si>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</si>
  <si>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</si>
  <si>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</si>
  <si>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</si>
  <si>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</si>
  <si>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</si>
  <si>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</si>
  <si>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</si>
  <si>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</si>
  <si>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</si>
  <si>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</si>
  <si>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</si>
  <si>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</si>
  <si>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</si>
  <si>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</si>
  <si>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</si>
  <si>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</si>
  <si>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</si>
  <si>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</si>
  <si>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</si>
  <si>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</si>
  <si>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</si>
  <si>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</si>
  <si>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</si>
  <si>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</si>
  <si>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</si>
  <si>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</si>
  <si>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Nová travnatá tréninková plocha</t>
  </si>
  <si>
    <t>STA</t>
  </si>
  <si>
    <t>1</t>
  </si>
  <si>
    <t>{04222e4a-f0e9-42fb-b65a-c4f17388d25f}</t>
  </si>
  <si>
    <t>2</t>
  </si>
  <si>
    <t>IO 01</t>
  </si>
  <si>
    <t>Vodní hospodářství (Odvodnění, akumulace, čerpací stanice, závlaha)</t>
  </si>
  <si>
    <t>{8ef1409a-440d-41d2-92cd-b9dfdac24975}</t>
  </si>
  <si>
    <t>IO 02a</t>
  </si>
  <si>
    <t>Osvětlení tréninkové plochy (hřiště)</t>
  </si>
  <si>
    <t>{1a432a0c-1958-4d7d-b5f0-4d5ff6f5b13f}</t>
  </si>
  <si>
    <t>IO 02b</t>
  </si>
  <si>
    <t>Osvětlení manipulační plochy</t>
  </si>
  <si>
    <t>{8c097763-19c2-413b-8901-14bc50f412fe}</t>
  </si>
  <si>
    <t>IO 03</t>
  </si>
  <si>
    <t>Zdroj vody na parcele č. 3621/3</t>
  </si>
  <si>
    <t>{5ac8bedd-6df0-412b-bf2e-ae03eba1a8a8}</t>
  </si>
  <si>
    <t>OST</t>
  </si>
  <si>
    <t>Soupis ostatních vedlejších rozpočtových nákladů</t>
  </si>
  <si>
    <t>{bc9e71df-6752-4da4-9685-f99fb02b31c4}</t>
  </si>
  <si>
    <t>KRYCÍ LIST SOUPISU PRACÍ</t>
  </si>
  <si>
    <t>Objekt:</t>
  </si>
  <si>
    <t>SO 01 - Nová travnatá tréninková plocha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</si>
  <si>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</si>
  <si>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</si>
  <si>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</si>
  <si>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</si>
  <si>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</si>
  <si>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</si>
  <si>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</si>
  <si>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</si>
  <si>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</si>
  <si>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</si>
  <si>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</si>
  <si>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</si>
  <si>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</si>
  <si>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</si>
  <si>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</si>
  <si>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</si>
  <si>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</si>
  <si>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</si>
  <si>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</si>
  <si>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</si>
  <si>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</si>
  <si>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</si>
  <si>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</si>
  <si>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</si>
  <si>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</si>
  <si>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</si>
  <si>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</si>
  <si>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</si>
  <si>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</si>
  <si>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</si>
  <si>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</si>
  <si>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</si>
  <si>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</si>
  <si>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</si>
  <si>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</si>
  <si>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111301111R9</t>
  </si>
  <si>
    <t>Sejmutí drnu KORO frézou tl do 50 mm s přemístěním do 50 m nebo naložením na dopravní prostředek</t>
  </si>
  <si>
    <t>m2</t>
  </si>
  <si>
    <t>4</t>
  </si>
  <si>
    <t>1469405447</t>
  </si>
  <si>
    <t>VV</t>
  </si>
  <si>
    <t>8660</t>
  </si>
  <si>
    <t>122351105</t>
  </si>
  <si>
    <t>Odkopávky a prokopávky nezapažené strojně v hornině třídy těžitelnosti II skupiny 4 přes 500 do 1 000 m3</t>
  </si>
  <si>
    <t>m3</t>
  </si>
  <si>
    <t>CS ÚRS 2023 02</t>
  </si>
  <si>
    <t>-1944410266</t>
  </si>
  <si>
    <t>Online PSC</t>
  </si>
  <si>
    <t>https://podminky.urs.cz/item/CS_URS_2023_02/122351105</t>
  </si>
  <si>
    <t>8660*0,1</t>
  </si>
  <si>
    <t>pláň</t>
  </si>
  <si>
    <t>93*1,2</t>
  </si>
  <si>
    <t>násep</t>
  </si>
  <si>
    <t>330*1,2*0,8</t>
  </si>
  <si>
    <t>80% z konstrukce tribun</t>
  </si>
  <si>
    <t>Součet</t>
  </si>
  <si>
    <t>3</t>
  </si>
  <si>
    <t>129951122</t>
  </si>
  <si>
    <t>Bourání konstrukcí v odkopávkách a prokopávkách strojně s přemístěním suti na hromady na vzdálenost do 20 m nebo s naložením na dopravní prostředek z betonu prostého prokládaného kamenem</t>
  </si>
  <si>
    <t>1497351971</t>
  </si>
  <si>
    <t>https://podminky.urs.cz/item/CS_URS_2023_02/129951122</t>
  </si>
  <si>
    <t>330*1,2*0,2</t>
  </si>
  <si>
    <t>20% z kce tribun</t>
  </si>
  <si>
    <t>131151102</t>
  </si>
  <si>
    <t>Hloubení nezapažených jam a zářezů strojně s urovnáním dna do předepsaného profilu a spádu v hornině třídy těžitelnosti I skupiny 1 a 2 přes 20 do 50 m3</t>
  </si>
  <si>
    <t>875163003</t>
  </si>
  <si>
    <t>https://podminky.urs.cz/item/CS_URS_2023_02/131151102</t>
  </si>
  <si>
    <t>(0,6*0,6*0,9) * 4</t>
  </si>
  <si>
    <t>patky branek</t>
  </si>
  <si>
    <t>(0,4*0,4*0,9) * 4</t>
  </si>
  <si>
    <t>patky napínacích sloupů</t>
  </si>
  <si>
    <t>(0,7*0,7*0,9)*18</t>
  </si>
  <si>
    <t>patky sloupů záchytné konstrukce</t>
  </si>
  <si>
    <t>45*0,3</t>
  </si>
  <si>
    <t>podklad střídaček</t>
  </si>
  <si>
    <t>(2*2*0,8)*4</t>
  </si>
  <si>
    <t>sloupy osvětlení velké</t>
  </si>
  <si>
    <t>(0,6*0,6*0,8)*4</t>
  </si>
  <si>
    <t>sloupy osvětlení malé</t>
  </si>
  <si>
    <t>5</t>
  </si>
  <si>
    <t>132354104</t>
  </si>
  <si>
    <t>Hloubení zapažených rýh šířky do 800 mm strojně s urovnáním dna do předepsaného profilu a spádu v hornině třídy těžitelnosti II skupiny 4 přes 100 m3</t>
  </si>
  <si>
    <t>-2146024275</t>
  </si>
  <si>
    <t>https://podminky.urs.cz/item/CS_URS_2023_02/132354104</t>
  </si>
  <si>
    <t>1387*0,3*0,45</t>
  </si>
  <si>
    <t>svodné dreny</t>
  </si>
  <si>
    <t>83,5*0,45*1</t>
  </si>
  <si>
    <t>hlavní svodný dren</t>
  </si>
  <si>
    <t>173*0,45*1,2</t>
  </si>
  <si>
    <t>svody dešťové vody</t>
  </si>
  <si>
    <t>6</t>
  </si>
  <si>
    <t>1585204480</t>
  </si>
  <si>
    <t>105*0,3*0,65</t>
  </si>
  <si>
    <t>veřejné osvětlení</t>
  </si>
  <si>
    <t>7</t>
  </si>
  <si>
    <t>162706111</t>
  </si>
  <si>
    <t>Vodorovné přemístění výkopku bez naložení, avšak se složením zemin schopných zúrodnění, na vzdálenost přes 5000 do 6000 m</t>
  </si>
  <si>
    <t>-1367205467</t>
  </si>
  <si>
    <t>https://podminky.urs.cz/item/CS_URS_2023_02/162706111</t>
  </si>
  <si>
    <t>8660*0,05</t>
  </si>
  <si>
    <t>travní drn do kompostárny</t>
  </si>
  <si>
    <t>8</t>
  </si>
  <si>
    <t>162706119</t>
  </si>
  <si>
    <t>Vodorovné přemístění výkopku bez naložení, avšak se složením zemin schopných zúrodnění, na vzdálenost Příplatek k ceně za každých dalších i započatých 1000 m</t>
  </si>
  <si>
    <t>-273796022</t>
  </si>
  <si>
    <t>https://podminky.urs.cz/item/CS_URS_2023_02/162706119</t>
  </si>
  <si>
    <t>P</t>
  </si>
  <si>
    <t>Poznámka k položce:_x000D_
4x</t>
  </si>
  <si>
    <t>433*4 'Přepočtené koeficientem množství</t>
  </si>
  <si>
    <t>9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</si>
  <si>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</si>
  <si>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</si>
  <si>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-129796353</t>
  </si>
  <si>
    <t>https://podminky.urs.cz/item/CS_URS_2023_02/162751113</t>
  </si>
  <si>
    <t>stávající náspy</t>
  </si>
  <si>
    <t>330*1,2</t>
  </si>
  <si>
    <t>stávající tribuna</t>
  </si>
  <si>
    <t>37,26</t>
  </si>
  <si>
    <t>patky sloupů branek, záchytů, osvětlení</t>
  </si>
  <si>
    <t>20,47</t>
  </si>
  <si>
    <t>rýha veřejného osvětlení</t>
  </si>
  <si>
    <t>40,5+18+2</t>
  </si>
  <si>
    <t>40,5 asfalt</t>
  </si>
  <si>
    <t>18 ocelový plot</t>
  </si>
  <si>
    <t>2 sloupy</t>
  </si>
  <si>
    <t>Mezisoučet</t>
  </si>
  <si>
    <t>10</t>
  </si>
  <si>
    <t>171151101</t>
  </si>
  <si>
    <t>Hutnění boků násypů z hornin soudržných a sypkých pro jakýkoliv sklon, délku a míru zhutnění svahu</t>
  </si>
  <si>
    <t>-1219387881</t>
  </si>
  <si>
    <t>https://podminky.urs.cz/item/CS_URS_2023_02/171151101</t>
  </si>
  <si>
    <t>hutnění stavební pláně</t>
  </si>
  <si>
    <t>11</t>
  </si>
  <si>
    <t>171151103</t>
  </si>
  <si>
    <t>Uložení sypanin do násypů strojně s rozprostřením sypaniny ve vrstvách a s hrubým urovnáním zhutněných z hornin soudržných jakékoliv třídy těžitelnosti</t>
  </si>
  <si>
    <t>-1208145264</t>
  </si>
  <si>
    <t>https://podminky.urs.cz/item/CS_URS_2023_02/171151103</t>
  </si>
  <si>
    <t>modelace stavební pláně</t>
  </si>
  <si>
    <t>12</t>
  </si>
  <si>
    <t>171201231</t>
  </si>
  <si>
    <t>Poplatek za uložení stavebního odpadu na recyklační skládce (skládkovné) zeminy a kamení zatříděného do Katalogu odpadů pod kódem 17 05 04</t>
  </si>
  <si>
    <t>t</t>
  </si>
  <si>
    <t>1625075938</t>
  </si>
  <si>
    <t>https://podminky.urs.cz/item/CS_URS_2023_02/171201231</t>
  </si>
  <si>
    <t>1001,807*1,8 'Přepočtené koeficientem množství</t>
  </si>
  <si>
    <t>13</t>
  </si>
  <si>
    <t>180404112R12</t>
  </si>
  <si>
    <t>Založení hřišťového trávníku výsevem na vrstvě substrátu</t>
  </si>
  <si>
    <t>-1216470910</t>
  </si>
  <si>
    <t>https://podminky.urs.cz/item/CS_URS_2023_02/180404112R12</t>
  </si>
  <si>
    <t>14</t>
  </si>
  <si>
    <t>M</t>
  </si>
  <si>
    <t>00572440R3</t>
  </si>
  <si>
    <t>osivo směs travní hřištní</t>
  </si>
  <si>
    <t>kg</t>
  </si>
  <si>
    <t>1210049190</t>
  </si>
  <si>
    <t>9432,66699999998*0,03 "Přepočtené koeficientem množství</t>
  </si>
  <si>
    <t>181006112</t>
  </si>
  <si>
    <t>Rozprostření zemin schopných zúrodnění v rovině a ve sklonu do 1:5, tloušťka vrstvy přes 0,10 do 0,15 m</t>
  </si>
  <si>
    <t>-1417766494</t>
  </si>
  <si>
    <t>https://podminky.urs.cz/item/CS_URS_2023_02/181006112</t>
  </si>
  <si>
    <t>7745-190</t>
  </si>
  <si>
    <t>hřiště vegetační vrstva</t>
  </si>
  <si>
    <t>340</t>
  </si>
  <si>
    <t>dorovnání k původnímu terénu</t>
  </si>
  <si>
    <t>7555</t>
  </si>
  <si>
    <t>filtrační vrstva</t>
  </si>
  <si>
    <t>16</t>
  </si>
  <si>
    <t>181006114R2</t>
  </si>
  <si>
    <t>Rozprostření zemin tl vrstvy do 0,3 m schopných zúrodnění v rovině a sklonu do 1:5, včetně dodávky vegetační vrstvy</t>
  </si>
  <si>
    <t>1182974192</t>
  </si>
  <si>
    <t>2*95</t>
  </si>
  <si>
    <t>plocha mezi hřištěm a manipulační plochou</t>
  </si>
  <si>
    <t>17</t>
  </si>
  <si>
    <t>181111111R12</t>
  </si>
  <si>
    <t xml:space="preserve">Plošná úprava terénu - dorovnání podkladu laserem </t>
  </si>
  <si>
    <t>1325700093</t>
  </si>
  <si>
    <t>7895</t>
  </si>
  <si>
    <t>vegetační vrstva</t>
  </si>
  <si>
    <t>18</t>
  </si>
  <si>
    <t>183403113</t>
  </si>
  <si>
    <t>Obdělání půdy frézováním v rovině nebo na svahu do 1:5</t>
  </si>
  <si>
    <t>368620947</t>
  </si>
  <si>
    <t>https://podminky.urs.cz/item/CS_URS_2023_02/183403113</t>
  </si>
  <si>
    <t>19</t>
  </si>
  <si>
    <t>183403114</t>
  </si>
  <si>
    <t>Obdělání půdy kultivátorováním v rovině nebo na svahu do 1:5</t>
  </si>
  <si>
    <t>-1355869412</t>
  </si>
  <si>
    <t>https://podminky.urs.cz/item/CS_URS_2023_02/183403114</t>
  </si>
  <si>
    <t>20</t>
  </si>
  <si>
    <t>18491133R1</t>
  </si>
  <si>
    <t>Štěrbinová drenáž stavební pláně - frézování rýh v osové zdálenosti 255mm o šířce 30mm se sběrem výkopku, vyplněním rýhy kamenivem f=4/8mm včetně likvidace výkopku</t>
  </si>
  <si>
    <t>-240436718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</si>
  <si>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</si>
  <si>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</si>
  <si>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</si>
  <si>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1751139848</t>
  </si>
  <si>
    <t>https://podminky.urs.cz/item/CS_URS_2023_02/211531111</t>
  </si>
  <si>
    <t>1387*0,3*0,25</t>
  </si>
  <si>
    <t>svodné dreny f=11/22</t>
  </si>
  <si>
    <t>22</t>
  </si>
  <si>
    <t>211561111</t>
  </si>
  <si>
    <t>Výplň kamenivem do rýh odvodňovacích žeber nebo trativodů bez zhutnění, s úpravou povrchu výplně kamenivem hrubým drceným frakce 4 až 16 mm</t>
  </si>
  <si>
    <t>1740249683</t>
  </si>
  <si>
    <t>https://podminky.urs.cz/item/CS_URS_2023_02/211561111</t>
  </si>
  <si>
    <t>1387*0,3*0,15</t>
  </si>
  <si>
    <t>svodné dreny f=4/8</t>
  </si>
  <si>
    <t>23</t>
  </si>
  <si>
    <t>211571111</t>
  </si>
  <si>
    <t>Výplň kamenivem do rýh odvodňovacích žeber nebo trativodů bez zhutnění, s úpravou povrchu výplně štěrkopískem tříděným</t>
  </si>
  <si>
    <t>-299900936</t>
  </si>
  <si>
    <t>https://podminky.urs.cz/item/CS_URS_2023_02/211571111</t>
  </si>
  <si>
    <t>83,5*0,45*0,95</t>
  </si>
  <si>
    <t>hlavní svodné dreny</t>
  </si>
  <si>
    <t>173*0,45*1,15</t>
  </si>
  <si>
    <t>svod dešťových vod</t>
  </si>
  <si>
    <t>24</t>
  </si>
  <si>
    <t>211571112</t>
  </si>
  <si>
    <t>Výplň kamenivem do rýh odvodňovacích žeber nebo trativodů bez zhutnění, s úpravou povrchu výplně štěrkopískem netříděným</t>
  </si>
  <si>
    <t>1141087033</t>
  </si>
  <si>
    <t>https://podminky.urs.cz/item/CS_URS_2023_02/211571112</t>
  </si>
  <si>
    <t>105*0,3*0,6</t>
  </si>
  <si>
    <t>zásyp kabelů</t>
  </si>
  <si>
    <t>25</t>
  </si>
  <si>
    <t>212532111</t>
  </si>
  <si>
    <t>Lože pro trativody z kameniva hrubého drceného</t>
  </si>
  <si>
    <t>1792372786</t>
  </si>
  <si>
    <t>https://podminky.urs.cz/item/CS_URS_2023_02/212532111</t>
  </si>
  <si>
    <t>1387*0,3*0,05</t>
  </si>
  <si>
    <t>83,5*0,45*0,05</t>
  </si>
  <si>
    <t>173*0,45*0,05</t>
  </si>
  <si>
    <t>svody dešťových vod</t>
  </si>
  <si>
    <t>26</t>
  </si>
  <si>
    <t>212572111</t>
  </si>
  <si>
    <t>Lože pro trativody ze štěrkopísku tříděného</t>
  </si>
  <si>
    <t>1350870412</t>
  </si>
  <si>
    <t>https://podminky.urs.cz/item/CS_URS_2023_02/212572111</t>
  </si>
  <si>
    <t>105*0,3*0,05</t>
  </si>
  <si>
    <t>podsyp pod kabely</t>
  </si>
  <si>
    <t>27</t>
  </si>
  <si>
    <t>212792211R14</t>
  </si>
  <si>
    <t>Odvodnění svodné dreny- flexibilní plastové potrubí DN 100</t>
  </si>
  <si>
    <t>m</t>
  </si>
  <si>
    <t>2140325000</t>
  </si>
  <si>
    <t>28</t>
  </si>
  <si>
    <t>275311125</t>
  </si>
  <si>
    <t>Základové konstrukce z betonu prostého patky a bloky ve výkopu nebo na hlavách pilot C 16/20</t>
  </si>
  <si>
    <t>1111703946</t>
  </si>
  <si>
    <t>https://podminky.urs.cz/item/CS_URS_2023_02/275311125</t>
  </si>
  <si>
    <t>sloupy zách. kce</t>
  </si>
  <si>
    <t>(2*2*1,05)*4</t>
  </si>
  <si>
    <t>sloupy světel velké</t>
  </si>
  <si>
    <t>(0,6*0,6*1)*4</t>
  </si>
  <si>
    <t>sloupy světel malé</t>
  </si>
  <si>
    <t>29</t>
  </si>
  <si>
    <t>275351111</t>
  </si>
  <si>
    <t>Bednění základových konstrukcí bloků tradiční oboustranné</t>
  </si>
  <si>
    <t>1500301815</t>
  </si>
  <si>
    <t>https://podminky.urs.cz/item/CS_URS_2023_02/275351111</t>
  </si>
  <si>
    <t>8*4</t>
  </si>
  <si>
    <t>patky sloupů světel velké</t>
  </si>
  <si>
    <t>Svislé a kompletní konstrukce</t>
  </si>
  <si>
    <t>30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</si>
  <si>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</si>
  <si>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</si>
  <si>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855777440</t>
  </si>
  <si>
    <t>https://podminky.urs.cz/item/CS_URS_2023_02/321368211</t>
  </si>
  <si>
    <t>(11,8*3,03)*4*0,001</t>
  </si>
  <si>
    <t>patky sloupů velké sítě150x150x6mm</t>
  </si>
  <si>
    <t>31</t>
  </si>
  <si>
    <t>331946001.R</t>
  </si>
  <si>
    <t>Demontáž opěrné ocelové konstrukce dvojice šikmých sloupů, hmotnosti do 15 t</t>
  </si>
  <si>
    <t>kus</t>
  </si>
  <si>
    <t>-562696009</t>
  </si>
  <si>
    <t>sloupy branek 4ks a osvětlení 2ks, včetně odvozu a likvidace šrotu ve sběrně druhotných surovin</t>
  </si>
  <si>
    <t>32</t>
  </si>
  <si>
    <t>348401153R6</t>
  </si>
  <si>
    <t>Dodávka a montáž oplocení z 2D panelů V=1,8m</t>
  </si>
  <si>
    <t>1859046576</t>
  </si>
  <si>
    <t>127,5</t>
  </si>
  <si>
    <t>D+M oplocení V=1,8m, podhr. bet. deska, sloupek 60x60mm á2,5m (vše antracit), 3x branka vstupní 1,5m, 2x brána křídlová 5m, beton, zemní práce</t>
  </si>
  <si>
    <t>33</t>
  </si>
  <si>
    <t>7491002R10</t>
  </si>
  <si>
    <t>Záchytné konstrukce al. sloup V=7m, včetně příčníků, včetně montáže</t>
  </si>
  <si>
    <t>-515264669</t>
  </si>
  <si>
    <t>34</t>
  </si>
  <si>
    <t>7491002R11</t>
  </si>
  <si>
    <t xml:space="preserve">Sítě pro záchytné konstrukce </t>
  </si>
  <si>
    <t>-1506853560</t>
  </si>
  <si>
    <t>80*7</t>
  </si>
  <si>
    <t>síť včetně napínacích lanek</t>
  </si>
  <si>
    <t>dodávka montáž</t>
  </si>
  <si>
    <t>35</t>
  </si>
  <si>
    <t>7491002R12</t>
  </si>
  <si>
    <t>Rohový praporek</t>
  </si>
  <si>
    <t>991901959</t>
  </si>
  <si>
    <t>praporek, zemní pouzdro, dodávka montáž</t>
  </si>
  <si>
    <t>36</t>
  </si>
  <si>
    <t>7491002R13</t>
  </si>
  <si>
    <t>Výsledková tabule, osazená na sloupech, dodávka montáž</t>
  </si>
  <si>
    <t>ks</t>
  </si>
  <si>
    <t>224830284</t>
  </si>
  <si>
    <t>Výsledková tabule 2000x940x30mm, číslice: 350mm, 220V</t>
  </si>
  <si>
    <t>Ovládání: bezdrátové dálkovým ovladačem s dosahem 100m</t>
  </si>
  <si>
    <t>2ks al. sloupek min.80mm L=3,5m</t>
  </si>
  <si>
    <t>přívodni kabel 78m CYKY3x2,5mm do výkopu k závlaze</t>
  </si>
  <si>
    <t>37</t>
  </si>
  <si>
    <t>7491002R14</t>
  </si>
  <si>
    <t>Lajnovací zařízení</t>
  </si>
  <si>
    <t>-515135320</t>
  </si>
  <si>
    <t>1ks lajnovačka</t>
  </si>
  <si>
    <t>1ks sada pro vyměřování</t>
  </si>
  <si>
    <t>1ks barva</t>
  </si>
  <si>
    <t>38</t>
  </si>
  <si>
    <t>7491002R15</t>
  </si>
  <si>
    <t>Areálový rozhlas</t>
  </si>
  <si>
    <t>soubor</t>
  </si>
  <si>
    <t>1844148840</t>
  </si>
  <si>
    <t>4ks venkovní reproduktor 40W + konzole</t>
  </si>
  <si>
    <t>1ks zesilovač 250W v plastové rozvodné skříni s nohou</t>
  </si>
  <si>
    <t xml:space="preserve">150m kabel nízkovolt. 2x1,5mm + chránička </t>
  </si>
  <si>
    <t>1ks bezdrátový mikrofon dosah 80m</t>
  </si>
  <si>
    <t>kompletní dodávka a montáž</t>
  </si>
  <si>
    <t>39</t>
  </si>
  <si>
    <t>7491002R7</t>
  </si>
  <si>
    <t>Certifikovaná bílá lakovaná fotbalová branka s volným zavěšením sítě ČSN EN748 typ1</t>
  </si>
  <si>
    <t>382633923</t>
  </si>
  <si>
    <t>fotbalová branka s volným zavěšením sítě ČSN EN748 typ1</t>
  </si>
  <si>
    <t>rám napínací s ochrannou gumou, hloubka 2m</t>
  </si>
  <si>
    <t>branková sít 120/120/5</t>
  </si>
  <si>
    <t>40</t>
  </si>
  <si>
    <t>7491002R8</t>
  </si>
  <si>
    <t>Plifix lajnovací značky</t>
  </si>
  <si>
    <t>728210186</t>
  </si>
  <si>
    <t>značení lajnování hřiště</t>
  </si>
  <si>
    <t>41</t>
  </si>
  <si>
    <t>7491002R9</t>
  </si>
  <si>
    <t>Střídačka hliníková osazená na podkladu z betonové dlažby, 10 sedadel</t>
  </si>
  <si>
    <t>-2011970813</t>
  </si>
  <si>
    <t>střídačka hliníková 10 osob, dodávka, montáž, doprava</t>
  </si>
  <si>
    <t>podklad z dlažby, kotevní patky</t>
  </si>
  <si>
    <t>Vodorovné konstrukce</t>
  </si>
  <si>
    <t>42</t>
  </si>
  <si>
    <t>457571111R5</t>
  </si>
  <si>
    <t>Písek do filtrační vrstvy, praný frakce 0/4 třídaA</t>
  </si>
  <si>
    <t>-692061225</t>
  </si>
  <si>
    <t>7555*0,15</t>
  </si>
  <si>
    <t>43</t>
  </si>
  <si>
    <t>457621120</t>
  </si>
  <si>
    <t>Plášťové těsnění z vodostavebného asfaltobetonu o sklonu do 5° drenážní vrstva tl. 40 mm</t>
  </si>
  <si>
    <t>991934333</t>
  </si>
  <si>
    <t>https://podminky.urs.cz/item/CS_URS_2023_02/457621120</t>
  </si>
  <si>
    <t>3*3,5*0,4</t>
  </si>
  <si>
    <t>44</t>
  </si>
  <si>
    <t>457621141</t>
  </si>
  <si>
    <t>Plášťové těsnění z vodostavebného asfaltobetonu o sklonu do 5° ložná vrstva tl. 40 mm</t>
  </si>
  <si>
    <t>623677727</t>
  </si>
  <si>
    <t>https://podminky.urs.cz/item/CS_URS_2023_02/457621141</t>
  </si>
  <si>
    <t>45</t>
  </si>
  <si>
    <t>457621152</t>
  </si>
  <si>
    <t>Plášťové těsnění z vodostavebného asfaltobetonu o sklonu do 5° těsnící vrstva tl. 40 mm</t>
  </si>
  <si>
    <t>-1659284893</t>
  </si>
  <si>
    <t>https://podminky.urs.cz/item/CS_URS_2023_02/457621152</t>
  </si>
  <si>
    <t>46</t>
  </si>
  <si>
    <t>457621161</t>
  </si>
  <si>
    <t>Plášťové těsnění z vodostavebného asfaltobetonu o sklonu do 5° uzavírací vrstva (pečeť) jednoduchá</t>
  </si>
  <si>
    <t>-835430264</t>
  </si>
  <si>
    <t>https://podminky.urs.cz/item/CS_URS_2023_02/457621161</t>
  </si>
  <si>
    <t>Komunikace pozemní</t>
  </si>
  <si>
    <t>47</t>
  </si>
  <si>
    <t>564231011</t>
  </si>
  <si>
    <t>Podklad nebo podsyp ze štěrkopísku ŠP s rozprostřením, vlhčením a zhutněním plochy jednotlivě do 100 m2, po zhutnění tl. 100 mm</t>
  </si>
  <si>
    <t>654055047</t>
  </si>
  <si>
    <t>https://podminky.urs.cz/item/CS_URS_2023_02/564231011</t>
  </si>
  <si>
    <t>(0,6*0,6) * 4</t>
  </si>
  <si>
    <t>(0,4*0,4) * 4</t>
  </si>
  <si>
    <t>(0,7*0,7*)*18</t>
  </si>
  <si>
    <t>(2*2)*4</t>
  </si>
  <si>
    <t>(0,6*0,6)*4</t>
  </si>
  <si>
    <t>48</t>
  </si>
  <si>
    <t>564251111R4</t>
  </si>
  <si>
    <t>Vegetační vrstva 15 cm, v poměru 75% písku / 25% tříděné ornice, včetně dopravy na místo stavby</t>
  </si>
  <si>
    <t>-610630342</t>
  </si>
  <si>
    <t>49</t>
  </si>
  <si>
    <t>564751102</t>
  </si>
  <si>
    <t>Podklad nebo kryt z kameniva hrubého drceného vel. 32-63 mm s rozprostřením a zhutněním plochy jednotlivě do 100 m2, po zhutnění tl. 160 mm</t>
  </si>
  <si>
    <t>-1522566080</t>
  </si>
  <si>
    <t>https://podminky.urs.cz/item/CS_URS_2023_02/564751102</t>
  </si>
  <si>
    <t>50</t>
  </si>
  <si>
    <t>564831011</t>
  </si>
  <si>
    <t>Podklad ze štěrkodrti ŠD s rozprostřením a zhutněním plochy jednotlivě do 100 m2, po zhutnění tl. 100 mm</t>
  </si>
  <si>
    <t>-18914071</t>
  </si>
  <si>
    <t>https://podminky.urs.cz/item/CS_URS_2023_02/564831011</t>
  </si>
  <si>
    <t>51</t>
  </si>
  <si>
    <t>593532111</t>
  </si>
  <si>
    <t>Kladení dlažby z plastových vegetačních tvárnic pozemních komunikací s vyrovnávací vrstvou z kameniva tl. do 20 mm a s vyplněním vegetačních otvorů se zámkem tl. přes 30 do 60 mm, pro plochy do 50 m2</t>
  </si>
  <si>
    <t>1231155135</t>
  </si>
  <si>
    <t>https://podminky.urs.cz/item/CS_URS_2023_02/593532111</t>
  </si>
  <si>
    <t xml:space="preserve">vstup na hřiště </t>
  </si>
  <si>
    <t>52</t>
  </si>
  <si>
    <t>56245141</t>
  </si>
  <si>
    <t>dlažba zatravňovací recyklovaný PE nosnost 350t/m2 330x330x50mm</t>
  </si>
  <si>
    <t>166037940</t>
  </si>
  <si>
    <t>19*1,01 "Přepočtené koeficientem množství</t>
  </si>
  <si>
    <t>53</t>
  </si>
  <si>
    <t>596211255</t>
  </si>
  <si>
    <t>Kladení dlažby z betonových zámkových dlaždic komunikací pro pěší strojně s ložem z kameniva těženého nebo drceného tl. do 40 mm, s vyplněním spár s dvojitým hutněním, vibrováním a se smetením přebytečného materiálu na krajnici tl. 60 mm přes 300 m2</t>
  </si>
  <si>
    <t>-1025240715</t>
  </si>
  <si>
    <t>https://podminky.urs.cz/item/CS_URS_2023_02/596211255</t>
  </si>
  <si>
    <t>54</t>
  </si>
  <si>
    <t>59245021</t>
  </si>
  <si>
    <t>dlažba tvar čtverec betonová 200x200x60mm přírodní</t>
  </si>
  <si>
    <t>271660735</t>
  </si>
  <si>
    <t>879*1,01 "Přepočtené koeficientem množství</t>
  </si>
  <si>
    <t>Trubní vedení</t>
  </si>
  <si>
    <t>55</t>
  </si>
  <si>
    <t>871273121</t>
  </si>
  <si>
    <t>Montáž kanalizačního potrubí z plastů z tvrdého PVC těsněných gumovým kroužkem v otevřeném výkopu ve sklonu do 20 % DN 125</t>
  </si>
  <si>
    <t>1175572960</t>
  </si>
  <si>
    <t>https://podminky.urs.cz/item/CS_URS_2023_02/871273121</t>
  </si>
  <si>
    <t>56</t>
  </si>
  <si>
    <t>28611126</t>
  </si>
  <si>
    <t>trubka kanalizační PVC DN 125x1000mm SN4</t>
  </si>
  <si>
    <t>-731057894</t>
  </si>
  <si>
    <t>19*1,03 "Přepočtené koeficientem množství</t>
  </si>
  <si>
    <t>57</t>
  </si>
  <si>
    <t>871353121</t>
  </si>
  <si>
    <t>Montáž kanalizačního potrubí z plastů z tvrdého PVC těsněných gumovým kroužkem v otevřeném výkopu ve sklonu do 20 % DN 200</t>
  </si>
  <si>
    <t>365946370</t>
  </si>
  <si>
    <t>https://podminky.urs.cz/item/CS_URS_2023_02/871353121</t>
  </si>
  <si>
    <t>58</t>
  </si>
  <si>
    <t>28611136</t>
  </si>
  <si>
    <t>trubka kanalizační PVC DN 200x1000mm SN4</t>
  </si>
  <si>
    <t>1561935100</t>
  </si>
  <si>
    <t>361,5*1,03 "Přepočtené koeficientem množství</t>
  </si>
  <si>
    <t>59</t>
  </si>
  <si>
    <t>877270310</t>
  </si>
  <si>
    <t>Montáž tvarovek na kanalizačním plastovém potrubí z polypropylenu PP nebo tvrdého PVC hladkého plnostěnného kolen, víček nebo hrdlových uzávěrů DN 125</t>
  </si>
  <si>
    <t>-1424798143</t>
  </si>
  <si>
    <t>https://podminky.urs.cz/item/CS_URS_2023_02/877270310</t>
  </si>
  <si>
    <t>60</t>
  </si>
  <si>
    <t>28617181</t>
  </si>
  <si>
    <t>koleno kanalizační PP SN16 45° DN 125</t>
  </si>
  <si>
    <t>-752580613</t>
  </si>
  <si>
    <t>61</t>
  </si>
  <si>
    <t>877350320</t>
  </si>
  <si>
    <t>Montáž tvarovek na kanalizačním plastovém potrubí z polypropylenu PP nebo tvrdého PVC hladkého plnostěnného odboček DN 200</t>
  </si>
  <si>
    <t>1173384969</t>
  </si>
  <si>
    <t>https://podminky.urs.cz/item/CS_URS_2023_02/877350320</t>
  </si>
  <si>
    <t>62</t>
  </si>
  <si>
    <t>28617206</t>
  </si>
  <si>
    <t>odbočka kanalizační PP SN16 45° DN 200/100</t>
  </si>
  <si>
    <t>1014976089</t>
  </si>
  <si>
    <t>63</t>
  </si>
  <si>
    <t>877355211</t>
  </si>
  <si>
    <t>Montáž tvarovek na kanalizačním plastovém potrubí z polypropylenu PP nebo tvrdého PVC hladkého plnostěnného kolen, víček nebo hrdlových uzávěrů DN 200</t>
  </si>
  <si>
    <t>1254169933</t>
  </si>
  <si>
    <t>https://podminky.urs.cz/item/CS_URS_2023_02/877355211</t>
  </si>
  <si>
    <t>18+4+4</t>
  </si>
  <si>
    <t>Chráničky pro sloupy do patek</t>
  </si>
  <si>
    <t>64</t>
  </si>
  <si>
    <t>OSM.770640</t>
  </si>
  <si>
    <t>PPKGEM trouba DN200x6,2/1000 SN10</t>
  </si>
  <si>
    <t>671305435</t>
  </si>
  <si>
    <t>65</t>
  </si>
  <si>
    <t>894811151</t>
  </si>
  <si>
    <t>Revizní šachta z tvrdého PVC v otevřeném výkopu typ přímý (DN šachty/DN trubního vedení) DN 400/200, odolnost vnějšímu tlaku 12,5 t, hloubka od 910 do 1280 mm</t>
  </si>
  <si>
    <t>-205878030</t>
  </si>
  <si>
    <t>https://podminky.urs.cz/item/CS_URS_2023_02/894811151</t>
  </si>
  <si>
    <t>Ostatní konstrukce a práce, bourání</t>
  </si>
  <si>
    <t>66</t>
  </si>
  <si>
    <t>916131112</t>
  </si>
  <si>
    <t>Osazení silničního obrubníku betonového se zřízením lože, s vyplněním a zatřením spár cementovou maltou ležatého bez boční opěry, do lože z betonu prostého</t>
  </si>
  <si>
    <t>-1037946591</t>
  </si>
  <si>
    <t>https://podminky.urs.cz/item/CS_URS_2023_02/916131112</t>
  </si>
  <si>
    <t>67</t>
  </si>
  <si>
    <t>59217034</t>
  </si>
  <si>
    <t>obrubník betonový silniční 1000x150x300mm</t>
  </si>
  <si>
    <t>1404295474</t>
  </si>
  <si>
    <t>206,8*1,02 "Přepočtené koeficientem množství</t>
  </si>
  <si>
    <t>68</t>
  </si>
  <si>
    <t>919735112</t>
  </si>
  <si>
    <t>Řezání stávajícího živičného krytu nebo podkladu hloubky přes 50 do 100 mm</t>
  </si>
  <si>
    <t>441520092</t>
  </si>
  <si>
    <t>https://podminky.urs.cz/item/CS_URS_2023_02/919735112</t>
  </si>
  <si>
    <t>84+21</t>
  </si>
  <si>
    <t>před provozní budovou</t>
  </si>
  <si>
    <t>69</t>
  </si>
  <si>
    <t>935114111</t>
  </si>
  <si>
    <t>Štěrbinový odvodňovací betonový žlab se základem z betonu prostého a s obetonováním rozměru 220x260 mm (mikroštěrbinový) bez vnitřního spádu</t>
  </si>
  <si>
    <t>1658769106</t>
  </si>
  <si>
    <t>https://podminky.urs.cz/item/CS_URS_2023_02/935114111</t>
  </si>
  <si>
    <t>70</t>
  </si>
  <si>
    <t>935932614</t>
  </si>
  <si>
    <t>Odvodňovací plastový žlab vpusť s kalovým košem pro žlab vnitřní šířky 150 mm</t>
  </si>
  <si>
    <t>-556807870</t>
  </si>
  <si>
    <t>https://podminky.urs.cz/item/CS_URS_2023_02/935932614</t>
  </si>
  <si>
    <t>71</t>
  </si>
  <si>
    <t>965042141</t>
  </si>
  <si>
    <t>Bourání mazanin betonových nebo z litého asfaltu tl. do 100 mm, plochy přes 4 m2</t>
  </si>
  <si>
    <t>-1974003369</t>
  </si>
  <si>
    <t>https://podminky.urs.cz/item/CS_URS_2023_02/965042141</t>
  </si>
  <si>
    <t>405*0,1</t>
  </si>
  <si>
    <t>stávající asfaltové konstrukce</t>
  </si>
  <si>
    <t>72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</si>
  <si>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</si>
  <si>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</si>
  <si>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-1111548905</t>
  </si>
  <si>
    <t>https://podminky.urs.cz/item/CS_URS_2023_02/966005111</t>
  </si>
  <si>
    <t>stávající ocelový plot, včetně odvozu a likvidace šrotu ve sběrně druhotných surovin</t>
  </si>
  <si>
    <t>73</t>
  </si>
  <si>
    <t>966006531</t>
  </si>
  <si>
    <t>Odstranění sloupků protihlukových stěn založených do patek nebo do pilot ocelových</t>
  </si>
  <si>
    <t>428980786</t>
  </si>
  <si>
    <t>https://podminky.urs.cz/item/CS_URS_2023_02/966006531</t>
  </si>
  <si>
    <t>stávající záchytné konstrukce za brankou, včetně odvozu a likvidace šrotu ve sběrně druhotných surovin</t>
  </si>
  <si>
    <t>997</t>
  </si>
  <si>
    <t>Přesun sutě</t>
  </si>
  <si>
    <t>74</t>
  </si>
  <si>
    <t>997221561</t>
  </si>
  <si>
    <t>Vodorovná doprava suti bez naložení, ale se složením a s hrubým urovnáním z kusových materiálů, na vzdálenost do 1 km</t>
  </si>
  <si>
    <t>-500283402</t>
  </si>
  <si>
    <t>https://podminky.urs.cz/item/CS_URS_2023_02/997221561</t>
  </si>
  <si>
    <t>75</t>
  </si>
  <si>
    <t>997221569</t>
  </si>
  <si>
    <t>Vodorovná doprava suti bez naložení, ale se složením a s hrubým urovnáním Příplatek k ceně za každý další i započatý 1 km přes 1 km</t>
  </si>
  <si>
    <t>-1894410530</t>
  </si>
  <si>
    <t>https://podminky.urs.cz/item/CS_URS_2023_02/997221569</t>
  </si>
  <si>
    <t>Poznámka k položce:_x000D_
5x</t>
  </si>
  <si>
    <t>89,1*5 'Přepočtené koeficientem množství</t>
  </si>
  <si>
    <t>76</t>
  </si>
  <si>
    <t>997221875</t>
  </si>
  <si>
    <t>Poplatek za uložení stavebního odpadu na recyklační skládce (skládkovné) asfaltového bez obsahu dehtu zatříděného do Katalogu odpadů pod kódem 17 03 02</t>
  </si>
  <si>
    <t>402055118</t>
  </si>
  <si>
    <t>https://podminky.urs.cz/item/CS_URS_2023_02/997221875</t>
  </si>
  <si>
    <t>998</t>
  </si>
  <si>
    <t>Přesun hmot</t>
  </si>
  <si>
    <t>77</t>
  </si>
  <si>
    <t>998222012</t>
  </si>
  <si>
    <t>Přesun hmot pro tělovýchovné plochy dopravní vzdálenost do 200 m</t>
  </si>
  <si>
    <t>-496166267</t>
  </si>
  <si>
    <t>https://podminky.urs.cz/item/CS_URS_2023_02/998222012</t>
  </si>
  <si>
    <t>VRN</t>
  </si>
  <si>
    <t>Vedlejší rozpočtové náklady</t>
  </si>
  <si>
    <t>VRN1</t>
  </si>
  <si>
    <t>Průzkumné, geodetické a projektové práce</t>
  </si>
  <si>
    <t>78</t>
  </si>
  <si>
    <t>012203000.R</t>
  </si>
  <si>
    <t>Geodetické práce</t>
  </si>
  <si>
    <t>1024</t>
  </si>
  <si>
    <t>967088814</t>
  </si>
  <si>
    <t>Kompletní geodetické zaměření skutečného provedení SO 01 nová travnatá tréninková plocha včetně příslušenství a vybavení</t>
  </si>
  <si>
    <t>79</t>
  </si>
  <si>
    <t>013254000.R</t>
  </si>
  <si>
    <t>Dokumentace skutečného provedení stavby</t>
  </si>
  <si>
    <t>-929110314</t>
  </si>
  <si>
    <t>SO 01 nová travnatá tréninková plocha včetně příslušenství a vybavení</t>
  </si>
  <si>
    <t>VRN4</t>
  </si>
  <si>
    <t>Inženýrská činnost</t>
  </si>
  <si>
    <t>80</t>
  </si>
  <si>
    <t>043114000.R</t>
  </si>
  <si>
    <t>Zkouška těsnosti trubního vedení</t>
  </si>
  <si>
    <t>1176855596</t>
  </si>
  <si>
    <t>IO 01 - Vodní hospodářství (Odvodnění, akumulace, čerpací stanice, závlaha)</t>
  </si>
  <si>
    <t xml:space="preserve">    AK8P - Akumulace vody</t>
  </si>
  <si>
    <t xml:space="preserve">    ČS7P - Čerpací stanice</t>
  </si>
  <si>
    <t xml:space="preserve">    Technologie závlahy - Technologie závlahy</t>
  </si>
  <si>
    <t>131151204</t>
  </si>
  <si>
    <t>Hloubení zapažených jam a zářezů strojně s urovnáním dna do předepsaného profilu a spádu v hornině třídy těžitelnosti I skupiny 1 a 2 přes 100 do 500 m3</t>
  </si>
  <si>
    <t>417894785</t>
  </si>
  <si>
    <t>https://podminky.urs.cz/item/CS_URS_2023_02/131151204</t>
  </si>
  <si>
    <t>14,2*6,3*3,42</t>
  </si>
  <si>
    <t>jáma pro retenční nádrže</t>
  </si>
  <si>
    <t>1321033010R2</t>
  </si>
  <si>
    <t>Drenáž pro postřikovač</t>
  </si>
  <si>
    <t>-1106692281</t>
  </si>
  <si>
    <t>132151103</t>
  </si>
  <si>
    <t>Hloubení nezapažených rýh šířky do 800 mm strojně s urovnáním dna do předepsaného profilu a spádu v hornině třídy těžitelnosti I skupiny 1 a 2 přes 50 do 100 m3</t>
  </si>
  <si>
    <t>372541928</t>
  </si>
  <si>
    <t>https://podminky.urs.cz/item/CS_URS_2023_02/132151103</t>
  </si>
  <si>
    <t>536*0,3*0,35</t>
  </si>
  <si>
    <t>Potrubí kabely závlaha</t>
  </si>
  <si>
    <t>1396011103R12</t>
  </si>
  <si>
    <t>Ruční výkop jam pro postřikovače s urovnáním dna výkopu</t>
  </si>
  <si>
    <t>-998574080</t>
  </si>
  <si>
    <t>151101102</t>
  </si>
  <si>
    <t>Zřízení pažení a rozepření stěn rýh pro podzemní vedení příložné pro jakoukoliv mezerovitost, hloubky přes 2 do 4 m</t>
  </si>
  <si>
    <t>-882627083</t>
  </si>
  <si>
    <t>https://podminky.urs.cz/item/CS_URS_2023_02/151101102</t>
  </si>
  <si>
    <t>151101112</t>
  </si>
  <si>
    <t>Odstranění pažení a rozepření stěn rýh pro podzemní vedení s uložením materiálu na vzdálenost do 3 m od kraje výkopu příložné, hloubky přes 2 do 4 m</t>
  </si>
  <si>
    <t>-1458087057</t>
  </si>
  <si>
    <t>https://podminky.urs.cz/item/CS_URS_2023_02/151101112</t>
  </si>
  <si>
    <t>1643485559</t>
  </si>
  <si>
    <t>12,6*4,7*2,17</t>
  </si>
  <si>
    <t>objem nádrží</t>
  </si>
  <si>
    <t>5*(0,8*0,8*1,15)</t>
  </si>
  <si>
    <t>objem krčků</t>
  </si>
  <si>
    <t>2*(0,4*0,4*2)</t>
  </si>
  <si>
    <t>objem šachet</t>
  </si>
  <si>
    <t>13,2*5,9*0,1</t>
  </si>
  <si>
    <t>objem podsypu</t>
  </si>
  <si>
    <t>objem výkopu rýh</t>
  </si>
  <si>
    <t>557278697</t>
  </si>
  <si>
    <t>128,507*1,85</t>
  </si>
  <si>
    <t>3,68*1,85</t>
  </si>
  <si>
    <t>0,640*1,85</t>
  </si>
  <si>
    <t>7,788*1,85</t>
  </si>
  <si>
    <t>56,28*1,85</t>
  </si>
  <si>
    <t>-165,338</t>
  </si>
  <si>
    <t>odpočet zásypu</t>
  </si>
  <si>
    <t>198,918*1,8 'Přepočtené koeficientem množství</t>
  </si>
  <si>
    <t>174151101</t>
  </si>
  <si>
    <t>Zásyp sypaninou z jakékoliv horniny strojně s uložením výkopku ve vrstvách se zhutněním jam, šachet, rýh nebo kolem objektů v těchto vykopávkách</t>
  </si>
  <si>
    <t>-1579173931</t>
  </si>
  <si>
    <t>https://podminky.urs.cz/item/CS_URS_2023_02/174151101</t>
  </si>
  <si>
    <t>-(12,6*4,7*2,17)</t>
  </si>
  <si>
    <t>-5*(0,8*0,8*1,15)</t>
  </si>
  <si>
    <t>-2*(0,4*0,4*2)</t>
  </si>
  <si>
    <t>-13,2*5,9*0,1</t>
  </si>
  <si>
    <t>1781243003</t>
  </si>
  <si>
    <t>536*0,3*0,3</t>
  </si>
  <si>
    <t>Zásyp potrubí a kabelů závlahy</t>
  </si>
  <si>
    <t>451572111</t>
  </si>
  <si>
    <t>Lože pod potrubí, stoky a drobné objekty v otevřeném výkopu z kameniva drobného těženého 0 až 4 mm</t>
  </si>
  <si>
    <t>2021835402</t>
  </si>
  <si>
    <t>https://podminky.urs.cz/item/CS_URS_2023_02/451572111</t>
  </si>
  <si>
    <t>536*0,3*0,05</t>
  </si>
  <si>
    <t>Potrubí a kabely závlaha</t>
  </si>
  <si>
    <t>1649792353</t>
  </si>
  <si>
    <t>13,2*5,9</t>
  </si>
  <si>
    <t>podklad akumulace</t>
  </si>
  <si>
    <t>871181211</t>
  </si>
  <si>
    <t>Montáž vodovodního potrubí z plastů v otevřeném výkopu z polyetylenu PE 100 svařovaných elektrotvarovkou SDR 11/PN16 D 50 x 4,6 mm</t>
  </si>
  <si>
    <t>-735186042</t>
  </si>
  <si>
    <t>https://podminky.urs.cz/item/CS_URS_2023_02/871181211</t>
  </si>
  <si>
    <t>536</t>
  </si>
  <si>
    <t>závlaha travnaté plochy</t>
  </si>
  <si>
    <t>90</t>
  </si>
  <si>
    <t>přívod z budovy</t>
  </si>
  <si>
    <t>185</t>
  </si>
  <si>
    <t>příprava pro vrt</t>
  </si>
  <si>
    <t>WVNEM50 PN10.R4</t>
  </si>
  <si>
    <t>HDPE  TVAROVKA 50</t>
  </si>
  <si>
    <t>1674596614</t>
  </si>
  <si>
    <t>28613112R3</t>
  </si>
  <si>
    <t>trubka vodovodní PE100 PN 16 SDR11 50x3mm</t>
  </si>
  <si>
    <t>-2089950944</t>
  </si>
  <si>
    <t>811*1,015 "Přepočtené koeficientem množství</t>
  </si>
  <si>
    <t>998254011</t>
  </si>
  <si>
    <t>Přesun hmot pro studny a jímání vody z betonu prostého, železového nebo montované z dílců jakéhokoliv rozsahu do 50 m</t>
  </si>
  <si>
    <t>CS ÚRS 2023 01</t>
  </si>
  <si>
    <t>-314209824</t>
  </si>
  <si>
    <t>https://podminky.urs.cz/item/CS_URS_2023_01/998254011</t>
  </si>
  <si>
    <t>998254093</t>
  </si>
  <si>
    <t>Přesun hmot pro studny a jímání vody Příplatek k ceně za zvětšený přesun přes vymezenou největší dopravní vzdálenost do 1000 m</t>
  </si>
  <si>
    <t>1234925182</t>
  </si>
  <si>
    <t>https://podminky.urs.cz/item/CS_URS_2023_01/998254093</t>
  </si>
  <si>
    <t>AK8P</t>
  </si>
  <si>
    <t>Akumulace vody</t>
  </si>
  <si>
    <t>AK8P.R1</t>
  </si>
  <si>
    <t>Betonová suchá armaturní nádrž ND6 dle PD, spodní vana, strop200mm, vstupní krček s poklopem, doprava na místo stavby</t>
  </si>
  <si>
    <t>1183770610</t>
  </si>
  <si>
    <t>AK8P.R2</t>
  </si>
  <si>
    <t>Betonová akumulační nádrž ND24 dle PD, spodní vana, strop200mm, vstupní krček s poklopem, doprava na místo stavby</t>
  </si>
  <si>
    <t>-795535837</t>
  </si>
  <si>
    <t>AK8P.R3</t>
  </si>
  <si>
    <t>Betonová akumulační nádrž ND16 dle PD, spodní vana, strop200mm, vstupní krček s poklopem, doprava na místo stavby</t>
  </si>
  <si>
    <t>1233998345</t>
  </si>
  <si>
    <t>AK8P.R4</t>
  </si>
  <si>
    <t xml:space="preserve">Osazení pomocí jeřábu včetně dopravy soupravy na místo stavby </t>
  </si>
  <si>
    <t>-1353221425</t>
  </si>
  <si>
    <t>AK8P.R5</t>
  </si>
  <si>
    <t>Šachta sedimentační DN400 délka krčku max 2500mm včetně montáže</t>
  </si>
  <si>
    <t>1555361285</t>
  </si>
  <si>
    <t>ČS7P</t>
  </si>
  <si>
    <t>Čerpací stanice</t>
  </si>
  <si>
    <t>CS7P1</t>
  </si>
  <si>
    <t>Čerpací stanice dle PD 1x čerpadlo Q=12m3/h H=70m, ocelová podpůrná kanstrukce, potrubí tvarovky napojení - včetně montáže</t>
  </si>
  <si>
    <t>-410356307</t>
  </si>
  <si>
    <t>CS7P1R</t>
  </si>
  <si>
    <t>Ochrana proti zaplavení - čerpadlo s integrovaným plovákem DM</t>
  </si>
  <si>
    <t>-1902329396</t>
  </si>
  <si>
    <t>CS7P2</t>
  </si>
  <si>
    <t>Sondy snímání hladiny, kabel 10m - včetně montáže</t>
  </si>
  <si>
    <t>2139588382</t>
  </si>
  <si>
    <t>CS7P4</t>
  </si>
  <si>
    <t>Ovládací rozvaděč - včetně montáže</t>
  </si>
  <si>
    <t>332864962</t>
  </si>
  <si>
    <t>CS7P5</t>
  </si>
  <si>
    <t>Vystrojení čerpací stanice dle PD - včetně montáže</t>
  </si>
  <si>
    <t>592511644</t>
  </si>
  <si>
    <t>CS7P7</t>
  </si>
  <si>
    <t>Přívodní kabel AYKY 4x35mm včetně montáže a napojení v budově</t>
  </si>
  <si>
    <t>bm</t>
  </si>
  <si>
    <t>-152369132</t>
  </si>
  <si>
    <t>Technologie závlahy</t>
  </si>
  <si>
    <t>TZ6P11</t>
  </si>
  <si>
    <t>Postřikovač výsečový, úderový pohon, vestavěný elektroventil, černé víko dostřik 24m, kloubová spojka</t>
  </si>
  <si>
    <t>-1786967484</t>
  </si>
  <si>
    <t>TZ6P112</t>
  </si>
  <si>
    <t>Postřikovač kruhový, úderový pohon, ventil v šachtě, umělý trávník dostřik 24m, kloubová spojka</t>
  </si>
  <si>
    <t>-1452051782</t>
  </si>
  <si>
    <t>TZ6P118</t>
  </si>
  <si>
    <t>Šachta pro osazení ventilů VBJ včetně dlenážního lože a montáže</t>
  </si>
  <si>
    <t>-513222730</t>
  </si>
  <si>
    <t>TZ6P119</t>
  </si>
  <si>
    <t>Postřikovač kruhový, úderový pohon, ventil v šachtě, umělý trávník dostřik 18m, kloubová spojka</t>
  </si>
  <si>
    <t>-1163451871</t>
  </si>
  <si>
    <t>TZ6P12</t>
  </si>
  <si>
    <t>Vodotěsný konektor - včetně montáže</t>
  </si>
  <si>
    <t>-259280379</t>
  </si>
  <si>
    <t>TZ6P18</t>
  </si>
  <si>
    <t xml:space="preserve">Ovládací kabel CYKY 5x1,5mm včetně montáže </t>
  </si>
  <si>
    <t>2012731393</t>
  </si>
  <si>
    <t>800</t>
  </si>
  <si>
    <t>ovládací kabely k postřikovačům</t>
  </si>
  <si>
    <t>příprava vrt</t>
  </si>
  <si>
    <t>TZ6P20</t>
  </si>
  <si>
    <t xml:space="preserve">Napájecí kabel CYKY 5x2,5mm včetně montáže </t>
  </si>
  <si>
    <t>-1057387232</t>
  </si>
  <si>
    <t>85</t>
  </si>
  <si>
    <t>TZ6P336</t>
  </si>
  <si>
    <t xml:space="preserve">Montáž postřikovače </t>
  </si>
  <si>
    <t>1343933080</t>
  </si>
  <si>
    <t>TZ6P99</t>
  </si>
  <si>
    <t>Ovládací jednotka 20 sekcí, srážkové čidlo, plastový box - včetně montáže</t>
  </si>
  <si>
    <t>-951619438</t>
  </si>
  <si>
    <t>012203001.R</t>
  </si>
  <si>
    <t>-287613724</t>
  </si>
  <si>
    <t>Kompletní geodetické zaměření skutečného provedení IO 01 vodní hospodářství</t>
  </si>
  <si>
    <t>013254001.R</t>
  </si>
  <si>
    <t>733951798</t>
  </si>
  <si>
    <t>IO 01 vodní hospodářství</t>
  </si>
  <si>
    <t>013294001.R</t>
  </si>
  <si>
    <t>Ostatní dokumentace - dílenská (výrobní) dokumentace</t>
  </si>
  <si>
    <t>1641382347</t>
  </si>
  <si>
    <t>Dílenská (výrobní) dokumentace potřebná pro řádné provedení díla</t>
  </si>
  <si>
    <t>043114001.R</t>
  </si>
  <si>
    <t>Tlaková zkouška systému, školení obsluhy, první zazimování systému</t>
  </si>
  <si>
    <t>-1144721254</t>
  </si>
  <si>
    <t>IO 02a - Osvětlení tréninkové plochy (hřiště)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</si>
  <si>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</si>
  <si>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</si>
  <si>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</si>
  <si>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</si>
  <si>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>899722111</t>
  </si>
  <si>
    <t>Krytí potrubí z plastů výstražnou fólií z PVC šířky 20 cm</t>
  </si>
  <si>
    <t>-1694266993</t>
  </si>
  <si>
    <t>https://podminky.urs.cz/item/CS_URS_2023_02/899722111</t>
  </si>
  <si>
    <t>PSV</t>
  </si>
  <si>
    <t>Práce a dodávky PSV</t>
  </si>
  <si>
    <t>741</t>
  </si>
  <si>
    <t>Elektroinstalace - silnoproud</t>
  </si>
  <si>
    <t>41073R1</t>
  </si>
  <si>
    <t>Zemnící pásek FeZn 30/4</t>
  </si>
  <si>
    <t>1831219367</t>
  </si>
  <si>
    <t>41073R2</t>
  </si>
  <si>
    <t>Zemnící drát FeZn 10mm</t>
  </si>
  <si>
    <t>-836556248</t>
  </si>
  <si>
    <t>460791113</t>
  </si>
  <si>
    <t>Montáž trubek ochranných uložených volně do rýhy plastových tuhých, vnitřního průměru přes 50 do 90 mm</t>
  </si>
  <si>
    <t>-1438611361</t>
  </si>
  <si>
    <t>https://podminky.urs.cz/item/CS_URS_2023_02/460791113</t>
  </si>
  <si>
    <t>34571364</t>
  </si>
  <si>
    <t>trubka elektroinstalační HDPE tuhá dvouplášťová korugovaná D 75/90mm</t>
  </si>
  <si>
    <t>-1633847666</t>
  </si>
  <si>
    <t>404*1,05 "Přepočtené koeficientem množství</t>
  </si>
  <si>
    <t>741123225</t>
  </si>
  <si>
    <t>Montáž kabelů hliníkových bez ukončení uložených volně plných nebo laněných kulatých (např. AYKY) počtu a průřezu žil 4x25 mm2</t>
  </si>
  <si>
    <t>944893844</t>
  </si>
  <si>
    <t>https://podminky.urs.cz/item/CS_URS_2023_02/741123225</t>
  </si>
  <si>
    <t>398</t>
  </si>
  <si>
    <t>34113120</t>
  </si>
  <si>
    <t>kabel silový jádro Al izolace PVC plášť PVC 0,6/1kV (1-AYKY) 4x25mm2</t>
  </si>
  <si>
    <t>1500133324</t>
  </si>
  <si>
    <t>398*1,15 'Přepočtené koeficientem množství</t>
  </si>
  <si>
    <t>741410071</t>
  </si>
  <si>
    <t>Montáž uzemňovacího vedení s upevněním, propojením a připojením pomocí svorek doplňků ostatních konstrukcí vodičem průřezu do 16 mm2, uloženým volně nebo pod omítkou</t>
  </si>
  <si>
    <t>1675413092</t>
  </si>
  <si>
    <t>https://podminky.urs.cz/item/CS_URS_2023_02/741410071</t>
  </si>
  <si>
    <t>Práce a dodávky M</t>
  </si>
  <si>
    <t>21-M</t>
  </si>
  <si>
    <t>Elektromontáže</t>
  </si>
  <si>
    <t>210203901</t>
  </si>
  <si>
    <t>Montáž svítidel LED se zapojením vodičů průmyslových nebo venkovních na výložník nebo dřík</t>
  </si>
  <si>
    <t>1849313017</t>
  </si>
  <si>
    <t>https://podminky.urs.cz/item/CS_URS_2023_02/210203901</t>
  </si>
  <si>
    <t>4*3</t>
  </si>
  <si>
    <t>210202024R1</t>
  </si>
  <si>
    <t>LED svítidlo 1550W, omez. kryt LED</t>
  </si>
  <si>
    <t>-845712835</t>
  </si>
  <si>
    <t>210202024R2</t>
  </si>
  <si>
    <t>Stožár sklápěcí 15m FeZn</t>
  </si>
  <si>
    <t>603806726</t>
  </si>
  <si>
    <t>210202024R3</t>
  </si>
  <si>
    <t>Výložník 3 ks svítidel</t>
  </si>
  <si>
    <t>-676624899</t>
  </si>
  <si>
    <t>210202024R32</t>
  </si>
  <si>
    <t>D+M Ovládací a řídící systém osvětlení - viz standardy uvedené v TZ IO 02, pol. 5. Požadavky na řídící systém osvětlení</t>
  </si>
  <si>
    <t>-290484198</t>
  </si>
  <si>
    <t>210202024R9</t>
  </si>
  <si>
    <t>D+M Ovládací rozvaděč elektro skříně</t>
  </si>
  <si>
    <t>543589662</t>
  </si>
  <si>
    <t>210800411</t>
  </si>
  <si>
    <t>Montáž izolovaných vodičů měděných do 1 kV bez ukončení uložených v trubkách nebo lištách zatažených plných nebo laněných s PVC pláštěm, bezhalogenových, ohniodolných (např. CY, CHAH-V) průřezu žíly 0,5 až 16 mm2</t>
  </si>
  <si>
    <t>1474398832</t>
  </si>
  <si>
    <t>https://podminky.urs.cz/item/CS_URS_2023_02/210800411</t>
  </si>
  <si>
    <t>34111064</t>
  </si>
  <si>
    <t>kabel instalační jádro Cu plné izolace PVC plášť PVC 450/750V (CYKY) 4x2,5mm2</t>
  </si>
  <si>
    <t>128</t>
  </si>
  <si>
    <t>-1750507361</t>
  </si>
  <si>
    <t>Poznámka k položce:_x000D_
CYKY, průměr kabelu 10,3mm</t>
  </si>
  <si>
    <t>220*1,15 "Přepočtené koeficientem množství</t>
  </si>
  <si>
    <t>HZS2232</t>
  </si>
  <si>
    <t>Hodinové zúčtovací sazby profesí PSV provádění stavebních instalací elektrikář odborný</t>
  </si>
  <si>
    <t>hod</t>
  </si>
  <si>
    <t>-1212957236</t>
  </si>
  <si>
    <t>https://podminky.urs.cz/item/CS_URS_2023_02/HZS2232</t>
  </si>
  <si>
    <t>210800413</t>
  </si>
  <si>
    <t>Montáž izolovaných vodičů měděných do 1 kV bez ukončení uložených v trubkách nebo lištách zatažených plných nebo laněných s PVC pláštěm, bezhalogenových, ohniodolných (např. CY, CHAH-V) průřezu žíly 25 až 35 mm2</t>
  </si>
  <si>
    <t>1545343713</t>
  </si>
  <si>
    <t>https://podminky.urs.cz/item/CS_URS_2023_02/210800413</t>
  </si>
  <si>
    <t>od místa napojení k rozvaděči ovládání</t>
  </si>
  <si>
    <t>-418129144</t>
  </si>
  <si>
    <t>Poznámka k položce:_x000D_
1-AYKY, průměr kabelu 23mm</t>
  </si>
  <si>
    <t>5*1,15 "Přepočtené koeficientem množství</t>
  </si>
  <si>
    <t>012203002.R</t>
  </si>
  <si>
    <t>989032060</t>
  </si>
  <si>
    <t>Kompletní geodetické zaměření skutečného provedení IO 02a osvětlení tréninkové plochy</t>
  </si>
  <si>
    <t>013254002.R</t>
  </si>
  <si>
    <t>788343004</t>
  </si>
  <si>
    <t>IO 02a osvětlení tréninkové plochy</t>
  </si>
  <si>
    <t>013294002.R</t>
  </si>
  <si>
    <t>-513225001</t>
  </si>
  <si>
    <t>Dílenská (výrobní) dokumentace potřebná pro řádné provedení díla - dle skutečně navržených prvků</t>
  </si>
  <si>
    <t>043114002.R</t>
  </si>
  <si>
    <t>Provozní zkouška, zaškolení obsluhy</t>
  </si>
  <si>
    <t>-1587351822</t>
  </si>
  <si>
    <t xml:space="preserve">1/ Po instalaci osvětlení předá dodavatel písemnou zprávu o provedeném kontrolním měření osvětlenosti </t>
  </si>
  <si>
    <t>(na základě předložených světelně technických výpočtů ve výběrovém řízení), a to od nezávislé certifikované společnosti</t>
  </si>
  <si>
    <t>2/ Dodavatel předá písemný protokol o zaškolení obsluhy</t>
  </si>
  <si>
    <t>044002002.R</t>
  </si>
  <si>
    <t>Revize</t>
  </si>
  <si>
    <t>-272851934</t>
  </si>
  <si>
    <t>Kompletní revize elektroinstalace včetně vyhotovení výchozí revizní zprávy</t>
  </si>
  <si>
    <t>IO 02b - Osvětlení manipulační plochy</t>
  </si>
  <si>
    <t>112193564</t>
  </si>
  <si>
    <t>1596306262</t>
  </si>
  <si>
    <t>633025840</t>
  </si>
  <si>
    <t>741110302</t>
  </si>
  <si>
    <t>Montáž trubek ochranných s nasunutím nebo našroubováním do krabic plastových tuhých, uložených pevně, vnitřní Ø přes 40 do 90 mm</t>
  </si>
  <si>
    <t>657449409</t>
  </si>
  <si>
    <t>https://podminky.urs.cz/item/CS_URS_2023_02/741110302</t>
  </si>
  <si>
    <t>34571361r1</t>
  </si>
  <si>
    <t>Chránička kabelu 50mm</t>
  </si>
  <si>
    <t>1821562466</t>
  </si>
  <si>
    <t>100*1,05 "Přepočtené koeficientem množství</t>
  </si>
  <si>
    <t>-1507700645</t>
  </si>
  <si>
    <t>853722747</t>
  </si>
  <si>
    <t>210202024R4</t>
  </si>
  <si>
    <t>Výložník pro 2 ks svítidel</t>
  </si>
  <si>
    <t>-1148684344</t>
  </si>
  <si>
    <t>-1519564213</t>
  </si>
  <si>
    <t>34111030</t>
  </si>
  <si>
    <t>kabel instalační jádro Cu plné izolace PVC plášť PVC 450/750V (CYKY) 3x1,5mm2</t>
  </si>
  <si>
    <t>325617485</t>
  </si>
  <si>
    <t>Poznámka k položce:_x000D_
CYKY, průměr kabelu 8,6mm</t>
  </si>
  <si>
    <t>64*1,15 "Přepočtené koeficientem množství</t>
  </si>
  <si>
    <t>206955752</t>
  </si>
  <si>
    <t>34111098</t>
  </si>
  <si>
    <t>kabel instalační jádro Cu plné izolace PVC plášť PVC 450/750V (CYKY) 5x4mm2</t>
  </si>
  <si>
    <t>1068662929</t>
  </si>
  <si>
    <t>Poznámka k položce:_x000D_
CYKY, průměr kabelu 13,8mm</t>
  </si>
  <si>
    <t>120*1,15 "Přepočtené koeficientem množství</t>
  </si>
  <si>
    <t>974916886</t>
  </si>
  <si>
    <t>225202024R8</t>
  </si>
  <si>
    <t>Ovládací rozvaděč elektro skříni, spínání, jištění DM</t>
  </si>
  <si>
    <t>-1713911404</t>
  </si>
  <si>
    <t>240202024R2</t>
  </si>
  <si>
    <t>LED svítidlo 45W, omez. kryt LED</t>
  </si>
  <si>
    <t>-1085359847</t>
  </si>
  <si>
    <t>4*2</t>
  </si>
  <si>
    <t>240202024R3</t>
  </si>
  <si>
    <t>Stožár sklápěcí 6m FeZn</t>
  </si>
  <si>
    <t>1024598357</t>
  </si>
  <si>
    <t>012203003.R</t>
  </si>
  <si>
    <t>1944550176</t>
  </si>
  <si>
    <t>Kompletní geodetické zaměření skutečného provedení IO 02b osvětlení manipulační plochy</t>
  </si>
  <si>
    <t>013254003.R</t>
  </si>
  <si>
    <t>-996871874</t>
  </si>
  <si>
    <t>IO 02b osvětlení manipulační plochy</t>
  </si>
  <si>
    <t>013294003.R</t>
  </si>
  <si>
    <t>-902984053</t>
  </si>
  <si>
    <t>043114003.R</t>
  </si>
  <si>
    <t>-1078475416</t>
  </si>
  <si>
    <t>044002003.R</t>
  </si>
  <si>
    <t>1908454064</t>
  </si>
  <si>
    <t>IO 03 - Zdroj vody na parcele č. 3621/3</t>
  </si>
  <si>
    <t>131251100</t>
  </si>
  <si>
    <t>Hloubení nezapažených jam a zářezů strojně s urovnáním dna do předepsaného profilu a spádu v hornině třídy těžitelnosti I skupiny 3 do 20 m3</t>
  </si>
  <si>
    <t>-1332880029</t>
  </si>
  <si>
    <t>https://podminky.urs.cz/item/CS_URS_2023_02/131251100</t>
  </si>
  <si>
    <t>2,18*2,18*1,1</t>
  </si>
  <si>
    <t>zhlaví vrtu</t>
  </si>
  <si>
    <t>1,25*1,25*0,5</t>
  </si>
  <si>
    <t>5*0,3*0,6</t>
  </si>
  <si>
    <t>výkop pro potrubí a kabely</t>
  </si>
  <si>
    <t>132103300R38</t>
  </si>
  <si>
    <t>Těsnící jíl se střední plasticitou, včetně dopravy na místo stavby</t>
  </si>
  <si>
    <t>-2029023220</t>
  </si>
  <si>
    <t>0,59*0,59*3,14*-1</t>
  </si>
  <si>
    <t>odpočet objem skruží</t>
  </si>
  <si>
    <t>2,18*2,18*-0,1</t>
  </si>
  <si>
    <t>odpočet objem podkladní desky</t>
  </si>
  <si>
    <t>1396011103R1</t>
  </si>
  <si>
    <t>Ruční výkop jam pro napojení na SO01 a ústí vrtu</t>
  </si>
  <si>
    <t>1806667751</t>
  </si>
  <si>
    <t>-48531913</t>
  </si>
  <si>
    <t>2126086254</t>
  </si>
  <si>
    <t>5*0,3*0,55</t>
  </si>
  <si>
    <t>výkop potrubí a kabely</t>
  </si>
  <si>
    <t>1352494450</t>
  </si>
  <si>
    <t>6,909*1,8</t>
  </si>
  <si>
    <t>303286071</t>
  </si>
  <si>
    <t>5*0,3*0,05</t>
  </si>
  <si>
    <t>lože pod potrubí a kabely</t>
  </si>
  <si>
    <t>452312141</t>
  </si>
  <si>
    <t>Podkladní a zajišťovací konstrukce z betonu prostého v otevřeném výkopu bez zvýšených nároků na prostředí sedlové lože pod potrubí z betonu tř. C 16/20</t>
  </si>
  <si>
    <t>134659615</t>
  </si>
  <si>
    <t>https://podminky.urs.cz/item/CS_URS_2023_02/452312141</t>
  </si>
  <si>
    <t>2,18*2,18*0,1</t>
  </si>
  <si>
    <t>podklad pod skruže</t>
  </si>
  <si>
    <t>0,5*0,5*3,14*0,095</t>
  </si>
  <si>
    <t>výplň dna skruže</t>
  </si>
  <si>
    <t>87116114R23</t>
  </si>
  <si>
    <t>Montáž potrubí z PE100 SDR 17 do vrtu D 32,1,9 mm návin</t>
  </si>
  <si>
    <t>897626180</t>
  </si>
  <si>
    <t>39,2</t>
  </si>
  <si>
    <t>potrubí do vrtu</t>
  </si>
  <si>
    <t>WVNEM50-3 PN10</t>
  </si>
  <si>
    <t>HDPE  TRUBKA 32x3 NÁV.</t>
  </si>
  <si>
    <t>-1161117347</t>
  </si>
  <si>
    <t>WVNEM50SV PN10</t>
  </si>
  <si>
    <t>HDPE  TVAROVKA SVĚRNÁ d32</t>
  </si>
  <si>
    <t>464950706</t>
  </si>
  <si>
    <t>1656982984</t>
  </si>
  <si>
    <t>267454992</t>
  </si>
  <si>
    <t>1889031529</t>
  </si>
  <si>
    <t>6*1,015 "Přepočtené koeficientem množství</t>
  </si>
  <si>
    <t>894411311</t>
  </si>
  <si>
    <t>Osazení betonových nebo železobetonových dílců pro šachty skruží rovných</t>
  </si>
  <si>
    <t>-1239043998</t>
  </si>
  <si>
    <t>https://podminky.urs.cz/item/CS_URS_2023_02/894411311</t>
  </si>
  <si>
    <t>59225770</t>
  </si>
  <si>
    <t>deska betonová zákrytová na skruž celá 118x7,5cm</t>
  </si>
  <si>
    <t>-1254981872</t>
  </si>
  <si>
    <t>BTL.0006062.URS</t>
  </si>
  <si>
    <t>skruž betonová TBS-Q 100x50x9cm</t>
  </si>
  <si>
    <t>-70424940</t>
  </si>
  <si>
    <t>-1596366891</t>
  </si>
  <si>
    <t>123592834</t>
  </si>
  <si>
    <t>CS7P19</t>
  </si>
  <si>
    <t>Čerpadlo Q=1m3/h H=65m, ponorné do vrtu, kabel napájecí, kabel ovládcí, sondy, vyvazovací souprava - včetně montáže</t>
  </si>
  <si>
    <t>13192711</t>
  </si>
  <si>
    <t>CS7P3</t>
  </si>
  <si>
    <t>Spojka vodotěsná pro 5ti žilový kabel do průřezu 2,5mm2 včetně spojovačů a montáže</t>
  </si>
  <si>
    <t>1741017543</t>
  </si>
  <si>
    <t>VCS7P5</t>
  </si>
  <si>
    <t>Vystrojení ve zhlaví vrtu - včetně montáže</t>
  </si>
  <si>
    <t>-1104230158</t>
  </si>
  <si>
    <t>CS7P6</t>
  </si>
  <si>
    <t>Úprava pažení vrtu</t>
  </si>
  <si>
    <t>550375614</t>
  </si>
  <si>
    <t>Napájecí CYKY5x2,5mm, ovládací kabely CYKY5x1,5mm - včetně montáže a spojkování</t>
  </si>
  <si>
    <t>-1903512886</t>
  </si>
  <si>
    <t>012203004.R</t>
  </si>
  <si>
    <t>1877246651</t>
  </si>
  <si>
    <t>Kompletní geodetické zaměření skutečného provedení vodního zdroje včetně napojení na technologii závlahy</t>
  </si>
  <si>
    <t>013254004.R</t>
  </si>
  <si>
    <t>1043366806</t>
  </si>
  <si>
    <t>IO 03 zdroj vody</t>
  </si>
  <si>
    <t>043114004.R</t>
  </si>
  <si>
    <t>Tlaková zkouška systému, zkouška provozu po zapojení technologie, revizní zprávy, zaškolení obsluhy</t>
  </si>
  <si>
    <t>122716138</t>
  </si>
  <si>
    <t>OST - Soupis ostatních vedlejších rozpočtových nákladů</t>
  </si>
  <si>
    <t xml:space="preserve">    VRN3 - Zařízení staveniště</t>
  </si>
  <si>
    <t xml:space="preserve">    VRN5 - Finanční náklady</t>
  </si>
  <si>
    <t>VRN3</t>
  </si>
  <si>
    <t>Zařízení staveniště</t>
  </si>
  <si>
    <t>030001000</t>
  </si>
  <si>
    <t>-251417649</t>
  </si>
  <si>
    <t>"zařízení staveniště pro všechny objekty stavby"1</t>
  </si>
  <si>
    <t>045002000</t>
  </si>
  <si>
    <t>Kompletační a koordinační činnost</t>
  </si>
  <si>
    <t>1226271838</t>
  </si>
  <si>
    <t>VRN5</t>
  </si>
  <si>
    <t>Finanční náklady</t>
  </si>
  <si>
    <t>051303000</t>
  </si>
  <si>
    <t>Pojištění odpovědnosti</t>
  </si>
  <si>
    <t>796571895</t>
  </si>
  <si>
    <t>"pojištění odpovědnosti za škodu způsobenou třetím osobám vyplývající z dodávaného předmětu plnění - viz SoD"</t>
  </si>
  <si>
    <t>052203010R</t>
  </si>
  <si>
    <t>Bankovní záruka za řádné a včasné provedení díla</t>
  </si>
  <si>
    <t>-1903733523</t>
  </si>
  <si>
    <t>"viz SoD"1</t>
  </si>
  <si>
    <t>052203020R</t>
  </si>
  <si>
    <t>Bankovní záruka za kvalitu díla</t>
  </si>
  <si>
    <t>-620342441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</si>
</sst>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181006112" TargetMode="External"/><Relationship Id="rId18" Type="http://schemas.openxmlformats.org/officeDocument/2006/relationships/hyperlink" Target="https://podminky.urs.cz/item/CS_URS_2023_02/211571111" TargetMode="External"/><Relationship Id="rId26" Type="http://schemas.openxmlformats.org/officeDocument/2006/relationships/hyperlink" Target="https://podminky.urs.cz/item/CS_URS_2023_02/457621141" TargetMode="External"/><Relationship Id="rId39" Type="http://schemas.openxmlformats.org/officeDocument/2006/relationships/hyperlink" Target="https://podminky.urs.cz/item/CS_URS_2023_02/894811151" TargetMode="External"/><Relationship Id="rId21" Type="http://schemas.openxmlformats.org/officeDocument/2006/relationships/hyperlink" Target="https://podminky.urs.cz/item/CS_URS_2023_02/212572111" TargetMode="External"/><Relationship Id="rId34" Type="http://schemas.openxmlformats.org/officeDocument/2006/relationships/hyperlink" Target="https://podminky.urs.cz/item/CS_URS_2023_02/871273121" TargetMode="External"/><Relationship Id="rId42" Type="http://schemas.openxmlformats.org/officeDocument/2006/relationships/hyperlink" Target="https://podminky.urs.cz/item/CS_URS_2023_02/935114111" TargetMode="External"/><Relationship Id="rId47" Type="http://schemas.openxmlformats.org/officeDocument/2006/relationships/hyperlink" Target="https://podminky.urs.cz/item/CS_URS_2023_02/997221561" TargetMode="External"/><Relationship Id="rId50" Type="http://schemas.openxmlformats.org/officeDocument/2006/relationships/hyperlink" Target="https://podminky.urs.cz/item/CS_URS_2023_02/998222012" TargetMode="External"/><Relationship Id="rId7" Type="http://schemas.openxmlformats.org/officeDocument/2006/relationships/hyperlink" Target="https://podminky.urs.cz/item/CS_URS_2023_02/162706119" TargetMode="External"/><Relationship Id="rId2" Type="http://schemas.openxmlformats.org/officeDocument/2006/relationships/hyperlink" Target="https://podminky.urs.cz/item/CS_URS_2023_02/129951122" TargetMode="External"/><Relationship Id="rId16" Type="http://schemas.openxmlformats.org/officeDocument/2006/relationships/hyperlink" Target="https://podminky.urs.cz/item/CS_URS_2023_02/211531111" TargetMode="External"/><Relationship Id="rId29" Type="http://schemas.openxmlformats.org/officeDocument/2006/relationships/hyperlink" Target="https://podminky.urs.cz/item/CS_URS_2023_02/564231011" TargetMode="External"/><Relationship Id="rId11" Type="http://schemas.openxmlformats.org/officeDocument/2006/relationships/hyperlink" Target="https://podminky.urs.cz/item/CS_URS_2023_02/171201231" TargetMode="External"/><Relationship Id="rId24" Type="http://schemas.openxmlformats.org/officeDocument/2006/relationships/hyperlink" Target="https://podminky.urs.cz/item/CS_URS_2023_02/321368211" TargetMode="External"/><Relationship Id="rId32" Type="http://schemas.openxmlformats.org/officeDocument/2006/relationships/hyperlink" Target="https://podminky.urs.cz/item/CS_URS_2023_02/593532111" TargetMode="External"/><Relationship Id="rId37" Type="http://schemas.openxmlformats.org/officeDocument/2006/relationships/hyperlink" Target="https://podminky.urs.cz/item/CS_URS_2023_02/877350320" TargetMode="External"/><Relationship Id="rId40" Type="http://schemas.openxmlformats.org/officeDocument/2006/relationships/hyperlink" Target="https://podminky.urs.cz/item/CS_URS_2023_02/916131112" TargetMode="External"/><Relationship Id="rId45" Type="http://schemas.openxmlformats.org/officeDocument/2006/relationships/hyperlink" Target="https://podminky.urs.cz/item/CS_URS_2023_02/966005111" TargetMode="External"/><Relationship Id="rId5" Type="http://schemas.openxmlformats.org/officeDocument/2006/relationships/hyperlink" Target="https://podminky.urs.cz/item/CS_URS_2023_02/132354104" TargetMode="External"/><Relationship Id="rId15" Type="http://schemas.openxmlformats.org/officeDocument/2006/relationships/hyperlink" Target="https://podminky.urs.cz/item/CS_URS_2023_02/183403114" TargetMode="External"/><Relationship Id="rId23" Type="http://schemas.openxmlformats.org/officeDocument/2006/relationships/hyperlink" Target="https://podminky.urs.cz/item/CS_URS_2023_02/275351111" TargetMode="External"/><Relationship Id="rId28" Type="http://schemas.openxmlformats.org/officeDocument/2006/relationships/hyperlink" Target="https://podminky.urs.cz/item/CS_URS_2023_02/457621161" TargetMode="External"/><Relationship Id="rId36" Type="http://schemas.openxmlformats.org/officeDocument/2006/relationships/hyperlink" Target="https://podminky.urs.cz/item/CS_URS_2023_02/877270310" TargetMode="External"/><Relationship Id="rId49" Type="http://schemas.openxmlformats.org/officeDocument/2006/relationships/hyperlink" Target="https://podminky.urs.cz/item/CS_URS_2023_02/997221875" TargetMode="External"/><Relationship Id="rId10" Type="http://schemas.openxmlformats.org/officeDocument/2006/relationships/hyperlink" Target="https://podminky.urs.cz/item/CS_URS_2023_02/171151103" TargetMode="External"/><Relationship Id="rId19" Type="http://schemas.openxmlformats.org/officeDocument/2006/relationships/hyperlink" Target="https://podminky.urs.cz/item/CS_URS_2023_02/211571112" TargetMode="External"/><Relationship Id="rId31" Type="http://schemas.openxmlformats.org/officeDocument/2006/relationships/hyperlink" Target="https://podminky.urs.cz/item/CS_URS_2023_02/564831011" TargetMode="External"/><Relationship Id="rId44" Type="http://schemas.openxmlformats.org/officeDocument/2006/relationships/hyperlink" Target="https://podminky.urs.cz/item/CS_URS_2023_02/965042141" TargetMode="External"/><Relationship Id="rId4" Type="http://schemas.openxmlformats.org/officeDocument/2006/relationships/hyperlink" Target="https://podminky.urs.cz/item/CS_URS_2023_02/132354104" TargetMode="External"/><Relationship Id="rId9" Type="http://schemas.openxmlformats.org/officeDocument/2006/relationships/hyperlink" Target="https://podminky.urs.cz/item/CS_URS_2023_02/171151101" TargetMode="External"/><Relationship Id="rId14" Type="http://schemas.openxmlformats.org/officeDocument/2006/relationships/hyperlink" Target="https://podminky.urs.cz/item/CS_URS_2023_02/183403113" TargetMode="External"/><Relationship Id="rId22" Type="http://schemas.openxmlformats.org/officeDocument/2006/relationships/hyperlink" Target="https://podminky.urs.cz/item/CS_URS_2023_02/275311125" TargetMode="External"/><Relationship Id="rId27" Type="http://schemas.openxmlformats.org/officeDocument/2006/relationships/hyperlink" Target="https://podminky.urs.cz/item/CS_URS_2023_02/457621152" TargetMode="External"/><Relationship Id="rId30" Type="http://schemas.openxmlformats.org/officeDocument/2006/relationships/hyperlink" Target="https://podminky.urs.cz/item/CS_URS_2023_02/564751102" TargetMode="External"/><Relationship Id="rId35" Type="http://schemas.openxmlformats.org/officeDocument/2006/relationships/hyperlink" Target="https://podminky.urs.cz/item/CS_URS_2023_02/871353121" TargetMode="External"/><Relationship Id="rId43" Type="http://schemas.openxmlformats.org/officeDocument/2006/relationships/hyperlink" Target="https://podminky.urs.cz/item/CS_URS_2023_02/935932614" TargetMode="External"/><Relationship Id="rId48" Type="http://schemas.openxmlformats.org/officeDocument/2006/relationships/hyperlink" Target="https://podminky.urs.cz/item/CS_URS_2023_02/997221569" TargetMode="External"/><Relationship Id="rId8" Type="http://schemas.openxmlformats.org/officeDocument/2006/relationships/hyperlink" Target="https://podminky.urs.cz/item/CS_URS_2023_02/162751113" TargetMode="External"/><Relationship Id="rId51" Type="http://schemas.openxmlformats.org/officeDocument/2006/relationships/drawing" Target="../drawings/drawing2.xml"/><Relationship Id="rId3" Type="http://schemas.openxmlformats.org/officeDocument/2006/relationships/hyperlink" Target="https://podminky.urs.cz/item/CS_URS_2023_02/131151102" TargetMode="External"/><Relationship Id="rId12" Type="http://schemas.openxmlformats.org/officeDocument/2006/relationships/hyperlink" Target="https://podminky.urs.cz/item/CS_URS_2023_02/180404112R12" TargetMode="External"/><Relationship Id="rId17" Type="http://schemas.openxmlformats.org/officeDocument/2006/relationships/hyperlink" Target="https://podminky.urs.cz/item/CS_URS_2023_02/211561111" TargetMode="External"/><Relationship Id="rId25" Type="http://schemas.openxmlformats.org/officeDocument/2006/relationships/hyperlink" Target="https://podminky.urs.cz/item/CS_URS_2023_02/457621120" TargetMode="External"/><Relationship Id="rId33" Type="http://schemas.openxmlformats.org/officeDocument/2006/relationships/hyperlink" Target="https://podminky.urs.cz/item/CS_URS_2023_02/596211255" TargetMode="External"/><Relationship Id="rId38" Type="http://schemas.openxmlformats.org/officeDocument/2006/relationships/hyperlink" Target="https://podminky.urs.cz/item/CS_URS_2023_02/877355211" TargetMode="External"/><Relationship Id="rId46" Type="http://schemas.openxmlformats.org/officeDocument/2006/relationships/hyperlink" Target="https://podminky.urs.cz/item/CS_URS_2023_02/966006531" TargetMode="External"/><Relationship Id="rId20" Type="http://schemas.openxmlformats.org/officeDocument/2006/relationships/hyperlink" Target="https://podminky.urs.cz/item/CS_URS_2023_02/212532111" TargetMode="External"/><Relationship Id="rId41" Type="http://schemas.openxmlformats.org/officeDocument/2006/relationships/hyperlink" Target="https://podminky.urs.cz/item/CS_URS_2023_02/919735112" TargetMode="External"/><Relationship Id="rId1" Type="http://schemas.openxmlformats.org/officeDocument/2006/relationships/hyperlink" Target="https://podminky.urs.cz/item/CS_URS_2023_02/122351105" TargetMode="External"/><Relationship Id="rId6" Type="http://schemas.openxmlformats.org/officeDocument/2006/relationships/hyperlink" Target="https://podminky.urs.cz/item/CS_URS_2023_02/1627061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451572111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podminky.urs.cz/item/CS_URS_2023_02/151101102" TargetMode="External"/><Relationship Id="rId7" Type="http://schemas.openxmlformats.org/officeDocument/2006/relationships/hyperlink" Target="https://podminky.urs.cz/item/CS_URS_2023_02/211571112" TargetMode="External"/><Relationship Id="rId12" Type="http://schemas.openxmlformats.org/officeDocument/2006/relationships/hyperlink" Target="https://podminky.urs.cz/item/CS_URS_2023_01/998254093" TargetMode="External"/><Relationship Id="rId2" Type="http://schemas.openxmlformats.org/officeDocument/2006/relationships/hyperlink" Target="https://podminky.urs.cz/item/CS_URS_2023_02/132151103" TargetMode="External"/><Relationship Id="rId1" Type="http://schemas.openxmlformats.org/officeDocument/2006/relationships/hyperlink" Target="https://podminky.urs.cz/item/CS_URS_2023_02/131151204" TargetMode="External"/><Relationship Id="rId6" Type="http://schemas.openxmlformats.org/officeDocument/2006/relationships/hyperlink" Target="https://podminky.urs.cz/item/CS_URS_2023_02/174151101" TargetMode="External"/><Relationship Id="rId11" Type="http://schemas.openxmlformats.org/officeDocument/2006/relationships/hyperlink" Target="https://podminky.urs.cz/item/CS_URS_2023_01/998254011" TargetMode="External"/><Relationship Id="rId5" Type="http://schemas.openxmlformats.org/officeDocument/2006/relationships/hyperlink" Target="https://podminky.urs.cz/item/CS_URS_2023_02/162751113" TargetMode="External"/><Relationship Id="rId10" Type="http://schemas.openxmlformats.org/officeDocument/2006/relationships/hyperlink" Target="https://podminky.urs.cz/item/CS_URS_2023_02/871181211" TargetMode="External"/><Relationship Id="rId4" Type="http://schemas.openxmlformats.org/officeDocument/2006/relationships/hyperlink" Target="https://podminky.urs.cz/item/CS_URS_2023_02/151101112" TargetMode="External"/><Relationship Id="rId9" Type="http://schemas.openxmlformats.org/officeDocument/2006/relationships/hyperlink" Target="https://podminky.urs.cz/item/CS_URS_2023_02/5642310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210800413" TargetMode="External"/><Relationship Id="rId3" Type="http://schemas.openxmlformats.org/officeDocument/2006/relationships/hyperlink" Target="https://podminky.urs.cz/item/CS_URS_2023_02/741123225" TargetMode="External"/><Relationship Id="rId7" Type="http://schemas.openxmlformats.org/officeDocument/2006/relationships/hyperlink" Target="https://podminky.urs.cz/item/CS_URS_2023_02/HZS2232" TargetMode="External"/><Relationship Id="rId2" Type="http://schemas.openxmlformats.org/officeDocument/2006/relationships/hyperlink" Target="https://podminky.urs.cz/item/CS_URS_2023_02/460791113" TargetMode="External"/><Relationship Id="rId1" Type="http://schemas.openxmlformats.org/officeDocument/2006/relationships/hyperlink" Target="https://podminky.urs.cz/item/CS_URS_2023_02/899722111" TargetMode="External"/><Relationship Id="rId6" Type="http://schemas.openxmlformats.org/officeDocument/2006/relationships/hyperlink" Target="https://podminky.urs.cz/item/CS_URS_2023_02/210800411" TargetMode="External"/><Relationship Id="rId5" Type="http://schemas.openxmlformats.org/officeDocument/2006/relationships/hyperlink" Target="https://podminky.urs.cz/item/CS_URS_2023_02/210203901" TargetMode="External"/><Relationship Id="rId4" Type="http://schemas.openxmlformats.org/officeDocument/2006/relationships/hyperlink" Target="https://podminky.urs.cz/item/CS_URS_2023_02/741410071" TargetMode="External"/><Relationship Id="rId9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5.xml"/><Relationship Id="rId3" Type="http://schemas.openxmlformats.org/officeDocument/2006/relationships/hyperlink" Target="https://podminky.urs.cz/item/CS_URS_2023_02/741410071" TargetMode="External"/><Relationship Id="rId7" Type="http://schemas.openxmlformats.org/officeDocument/2006/relationships/hyperlink" Target="https://podminky.urs.cz/item/CS_URS_2023_02/HZS2232" TargetMode="External"/><Relationship Id="rId2" Type="http://schemas.openxmlformats.org/officeDocument/2006/relationships/hyperlink" Target="https://podminky.urs.cz/item/CS_URS_2023_02/741110302" TargetMode="External"/><Relationship Id="rId1" Type="http://schemas.openxmlformats.org/officeDocument/2006/relationships/hyperlink" Target="https://podminky.urs.cz/item/CS_URS_2023_02/899722111" TargetMode="External"/><Relationship Id="rId6" Type="http://schemas.openxmlformats.org/officeDocument/2006/relationships/hyperlink" Target="https://podminky.urs.cz/item/CS_URS_2023_02/210800411" TargetMode="External"/><Relationship Id="rId5" Type="http://schemas.openxmlformats.org/officeDocument/2006/relationships/hyperlink" Target="https://podminky.urs.cz/item/CS_URS_2023_02/210800411" TargetMode="External"/><Relationship Id="rId4" Type="http://schemas.openxmlformats.org/officeDocument/2006/relationships/hyperlink" Target="https://podminky.urs.cz/item/CS_URS_2023_02/21020390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998254011" TargetMode="External"/><Relationship Id="rId3" Type="http://schemas.openxmlformats.org/officeDocument/2006/relationships/hyperlink" Target="https://podminky.urs.cz/item/CS_URS_2023_02/174151101" TargetMode="External"/><Relationship Id="rId7" Type="http://schemas.openxmlformats.org/officeDocument/2006/relationships/hyperlink" Target="https://podminky.urs.cz/item/CS_URS_2023_02/894411311" TargetMode="External"/><Relationship Id="rId2" Type="http://schemas.openxmlformats.org/officeDocument/2006/relationships/hyperlink" Target="https://podminky.urs.cz/item/CS_URS_2023_02/162751113" TargetMode="External"/><Relationship Id="rId1" Type="http://schemas.openxmlformats.org/officeDocument/2006/relationships/hyperlink" Target="https://podminky.urs.cz/item/CS_URS_2023_02/131251100" TargetMode="External"/><Relationship Id="rId6" Type="http://schemas.openxmlformats.org/officeDocument/2006/relationships/hyperlink" Target="https://podminky.urs.cz/item/CS_URS_2023_02/871181211" TargetMode="External"/><Relationship Id="rId5" Type="http://schemas.openxmlformats.org/officeDocument/2006/relationships/hyperlink" Target="https://podminky.urs.cz/item/CS_URS_2023_02/452312141" TargetMode="External"/><Relationship Id="rId10" Type="http://schemas.openxmlformats.org/officeDocument/2006/relationships/drawing" Target="../drawings/drawing6.xml"/><Relationship Id="rId4" Type="http://schemas.openxmlformats.org/officeDocument/2006/relationships/hyperlink" Target="https://podminky.urs.cz/item/CS_URS_2023_02/451572111" TargetMode="External"/><Relationship Id="rId9" Type="http://schemas.openxmlformats.org/officeDocument/2006/relationships/hyperlink" Target="https://podminky.urs.cz/item/CS_URS_2023_01/998254093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topLeftCell="A118" workbookViewId="0">
      <selection activeCell="C52" sqref="C52:AQ52"/>
    </sheetView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 x14ac:dyDescent="0.2">
      <c r="AR2" s="294"/>
      <c r="AS2" s="294"/>
      <c r="AT2" s="294"/>
      <c r="AU2" s="294"/>
      <c r="AV2" s="294"/>
      <c r="AW2" s="294"/>
      <c r="AX2" s="294"/>
      <c r="AY2" s="294"/>
      <c r="AZ2" s="294"/>
      <c r="BA2" s="294"/>
      <c r="BB2" s="294"/>
      <c r="BC2" s="294"/>
      <c r="BD2" s="294"/>
      <c r="BE2" s="294"/>
      <c r="BS2" s="18" t="s">
        <v>6</v>
      </c>
      <c r="BT2" s="18" t="s">
        <v>7</v>
      </c>
    </row>
    <row r="3" spans="1:74" s="1" customFormat="1" ht="6.9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 x14ac:dyDescent="0.2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 x14ac:dyDescent="0.2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78" t="s">
        <v>14</v>
      </c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  <c r="AL5" s="279"/>
      <c r="AM5" s="279"/>
      <c r="AN5" s="279"/>
      <c r="AO5" s="279"/>
      <c r="AP5" s="23"/>
      <c r="AQ5" s="23"/>
      <c r="AR5" s="21"/>
      <c r="BE5" s="275" t="s">
        <v>15</v>
      </c>
      <c r="BS5" s="18" t="s">
        <v>6</v>
      </c>
    </row>
    <row r="6" spans="1:74" s="1" customFormat="1" ht="36.9" customHeight="1" x14ac:dyDescent="0.2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80" t="s">
        <v>17</v>
      </c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  <c r="Z6" s="279"/>
      <c r="AA6" s="279"/>
      <c r="AB6" s="279"/>
      <c r="AC6" s="279"/>
      <c r="AD6" s="279"/>
      <c r="AE6" s="279"/>
      <c r="AF6" s="279"/>
      <c r="AG6" s="279"/>
      <c r="AH6" s="279"/>
      <c r="AI6" s="279"/>
      <c r="AJ6" s="279"/>
      <c r="AK6" s="279"/>
      <c r="AL6" s="279"/>
      <c r="AM6" s="279"/>
      <c r="AN6" s="279"/>
      <c r="AO6" s="279"/>
      <c r="AP6" s="23"/>
      <c r="AQ6" s="23"/>
      <c r="AR6" s="21"/>
      <c r="BE6" s="276"/>
      <c r="BS6" s="18" t="s">
        <v>6</v>
      </c>
    </row>
    <row r="7" spans="1:74" s="1" customFormat="1" ht="12" customHeight="1" x14ac:dyDescent="0.2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276"/>
      <c r="BS7" s="18" t="s">
        <v>6</v>
      </c>
    </row>
    <row r="8" spans="1:74" s="1" customFormat="1" ht="12" customHeight="1" x14ac:dyDescent="0.2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276"/>
      <c r="BS8" s="18" t="s">
        <v>6</v>
      </c>
    </row>
    <row r="9" spans="1:74" s="1" customFormat="1" ht="14.4" customHeight="1" x14ac:dyDescent="0.2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76"/>
      <c r="BS9" s="18" t="s">
        <v>6</v>
      </c>
    </row>
    <row r="10" spans="1:74" s="1" customFormat="1" ht="12" customHeight="1" x14ac:dyDescent="0.2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276"/>
      <c r="BS10" s="18" t="s">
        <v>6</v>
      </c>
    </row>
    <row r="11" spans="1:74" s="1" customFormat="1" ht="18.45" customHeight="1" x14ac:dyDescent="0.2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276"/>
      <c r="BS11" s="18" t="s">
        <v>6</v>
      </c>
    </row>
    <row r="12" spans="1:74" s="1" customFormat="1" ht="6.9" customHeight="1" x14ac:dyDescent="0.2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76"/>
      <c r="BS12" s="18" t="s">
        <v>6</v>
      </c>
    </row>
    <row r="13" spans="1:74" s="1" customFormat="1" ht="12" customHeight="1" x14ac:dyDescent="0.2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276"/>
      <c r="BS13" s="18" t="s">
        <v>6</v>
      </c>
    </row>
    <row r="14" spans="1:74" ht="13.2" x14ac:dyDescent="0.2">
      <c r="B14" s="22"/>
      <c r="C14" s="23"/>
      <c r="D14" s="23"/>
      <c r="E14" s="281" t="s">
        <v>30</v>
      </c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282"/>
      <c r="V14" s="282"/>
      <c r="W14" s="282"/>
      <c r="X14" s="282"/>
      <c r="Y14" s="282"/>
      <c r="Z14" s="282"/>
      <c r="AA14" s="282"/>
      <c r="AB14" s="282"/>
      <c r="AC14" s="282"/>
      <c r="AD14" s="282"/>
      <c r="AE14" s="282"/>
      <c r="AF14" s="282"/>
      <c r="AG14" s="282"/>
      <c r="AH14" s="282"/>
      <c r="AI14" s="282"/>
      <c r="AJ14" s="282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276"/>
      <c r="BS14" s="18" t="s">
        <v>6</v>
      </c>
    </row>
    <row r="15" spans="1:74" s="1" customFormat="1" ht="6.9" customHeight="1" x14ac:dyDescent="0.2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76"/>
      <c r="BS15" s="18" t="s">
        <v>4</v>
      </c>
    </row>
    <row r="16" spans="1:74" s="1" customFormat="1" ht="12" customHeight="1" x14ac:dyDescent="0.2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276"/>
      <c r="BS16" s="18" t="s">
        <v>4</v>
      </c>
    </row>
    <row r="17" spans="1:71" s="1" customFormat="1" ht="18.45" customHeight="1" x14ac:dyDescent="0.2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276"/>
      <c r="BS17" s="18" t="s">
        <v>33</v>
      </c>
    </row>
    <row r="18" spans="1:71" s="1" customFormat="1" ht="6.9" customHeight="1" x14ac:dyDescent="0.2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76"/>
      <c r="BS18" s="18" t="s">
        <v>6</v>
      </c>
    </row>
    <row r="19" spans="1:71" s="1" customFormat="1" ht="12" customHeight="1" x14ac:dyDescent="0.2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276"/>
      <c r="BS19" s="18" t="s">
        <v>6</v>
      </c>
    </row>
    <row r="20" spans="1:71" s="1" customFormat="1" ht="18.45" customHeight="1" x14ac:dyDescent="0.2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276"/>
      <c r="BS20" s="18" t="s">
        <v>4</v>
      </c>
    </row>
    <row r="21" spans="1:71" s="1" customFormat="1" ht="6.9" customHeight="1" x14ac:dyDescent="0.2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76"/>
    </row>
    <row r="22" spans="1:71" s="1" customFormat="1" ht="12" customHeight="1" x14ac:dyDescent="0.2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76"/>
    </row>
    <row r="23" spans="1:71" s="1" customFormat="1" ht="47.25" customHeight="1" x14ac:dyDescent="0.2">
      <c r="B23" s="22"/>
      <c r="C23" s="23"/>
      <c r="D23" s="23"/>
      <c r="E23" s="283" t="s">
        <v>37</v>
      </c>
      <c r="F23" s="283"/>
      <c r="G23" s="283"/>
      <c r="H23" s="283"/>
      <c r="I23" s="283"/>
      <c r="J23" s="283"/>
      <c r="K23" s="283"/>
      <c r="L23" s="283"/>
      <c r="M23" s="283"/>
      <c r="N23" s="283"/>
      <c r="O23" s="283"/>
      <c r="P23" s="283"/>
      <c r="Q23" s="283"/>
      <c r="R23" s="283"/>
      <c r="S23" s="283"/>
      <c r="T23" s="283"/>
      <c r="U23" s="283"/>
      <c r="V23" s="283"/>
      <c r="W23" s="283"/>
      <c r="X23" s="283"/>
      <c r="Y23" s="283"/>
      <c r="Z23" s="283"/>
      <c r="AA23" s="283"/>
      <c r="AB23" s="283"/>
      <c r="AC23" s="283"/>
      <c r="AD23" s="283"/>
      <c r="AE23" s="283"/>
      <c r="AF23" s="283"/>
      <c r="AG23" s="283"/>
      <c r="AH23" s="283"/>
      <c r="AI23" s="283"/>
      <c r="AJ23" s="283"/>
      <c r="AK23" s="283"/>
      <c r="AL23" s="283"/>
      <c r="AM23" s="283"/>
      <c r="AN23" s="283"/>
      <c r="AO23" s="23"/>
      <c r="AP23" s="23"/>
      <c r="AQ23" s="23"/>
      <c r="AR23" s="21"/>
      <c r="BE23" s="276"/>
    </row>
    <row r="24" spans="1:71" s="1" customFormat="1" ht="6.9" customHeight="1" x14ac:dyDescent="0.2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76"/>
    </row>
    <row r="25" spans="1:71" s="1" customFormat="1" ht="6.9" customHeight="1" x14ac:dyDescent="0.2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76"/>
    </row>
    <row r="26" spans="1:71" s="2" customFormat="1" ht="25.95" customHeight="1" x14ac:dyDescent="0.2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84">
        <f>ROUND(AG54,2)</f>
        <v>0</v>
      </c>
      <c r="AL26" s="285"/>
      <c r="AM26" s="285"/>
      <c r="AN26" s="285"/>
      <c r="AO26" s="285"/>
      <c r="AP26" s="37"/>
      <c r="AQ26" s="37"/>
      <c r="AR26" s="40"/>
      <c r="BE26" s="276"/>
    </row>
    <row r="27" spans="1:71" s="2" customFormat="1" ht="6.9" customHeight="1" x14ac:dyDescent="0.2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76"/>
    </row>
    <row r="28" spans="1:71" s="2" customFormat="1" ht="13.2" x14ac:dyDescent="0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86" t="s">
        <v>39</v>
      </c>
      <c r="M28" s="286"/>
      <c r="N28" s="286"/>
      <c r="O28" s="286"/>
      <c r="P28" s="286"/>
      <c r="Q28" s="37"/>
      <c r="R28" s="37"/>
      <c r="S28" s="37"/>
      <c r="T28" s="37"/>
      <c r="U28" s="37"/>
      <c r="V28" s="37"/>
      <c r="W28" s="286" t="s">
        <v>40</v>
      </c>
      <c r="X28" s="286"/>
      <c r="Y28" s="286"/>
      <c r="Z28" s="286"/>
      <c r="AA28" s="286"/>
      <c r="AB28" s="286"/>
      <c r="AC28" s="286"/>
      <c r="AD28" s="286"/>
      <c r="AE28" s="286"/>
      <c r="AF28" s="37"/>
      <c r="AG28" s="37"/>
      <c r="AH28" s="37"/>
      <c r="AI28" s="37"/>
      <c r="AJ28" s="37"/>
      <c r="AK28" s="286" t="s">
        <v>41</v>
      </c>
      <c r="AL28" s="286"/>
      <c r="AM28" s="286"/>
      <c r="AN28" s="286"/>
      <c r="AO28" s="286"/>
      <c r="AP28" s="37"/>
      <c r="AQ28" s="37"/>
      <c r="AR28" s="40"/>
      <c r="BE28" s="276"/>
    </row>
    <row r="29" spans="1:71" s="3" customFormat="1" ht="14.4" customHeight="1" x14ac:dyDescent="0.2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289">
        <v>0.21</v>
      </c>
      <c r="M29" s="288"/>
      <c r="N29" s="288"/>
      <c r="O29" s="288"/>
      <c r="P29" s="288"/>
      <c r="Q29" s="42"/>
      <c r="R29" s="42"/>
      <c r="S29" s="42"/>
      <c r="T29" s="42"/>
      <c r="U29" s="42"/>
      <c r="V29" s="42"/>
      <c r="W29" s="287">
        <f>ROUND(AZ54, 2)</f>
        <v>0</v>
      </c>
      <c r="X29" s="288"/>
      <c r="Y29" s="288"/>
      <c r="Z29" s="288"/>
      <c r="AA29" s="288"/>
      <c r="AB29" s="288"/>
      <c r="AC29" s="288"/>
      <c r="AD29" s="288"/>
      <c r="AE29" s="288"/>
      <c r="AF29" s="42"/>
      <c r="AG29" s="42"/>
      <c r="AH29" s="42"/>
      <c r="AI29" s="42"/>
      <c r="AJ29" s="42"/>
      <c r="AK29" s="287">
        <f>ROUND(AV54, 2)</f>
        <v>0</v>
      </c>
      <c r="AL29" s="288"/>
      <c r="AM29" s="288"/>
      <c r="AN29" s="288"/>
      <c r="AO29" s="288"/>
      <c r="AP29" s="42"/>
      <c r="AQ29" s="42"/>
      <c r="AR29" s="43"/>
      <c r="BE29" s="277"/>
    </row>
    <row r="30" spans="1:71" s="3" customFormat="1" ht="14.4" customHeight="1" x14ac:dyDescent="0.2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289">
        <v>0.15</v>
      </c>
      <c r="M30" s="288"/>
      <c r="N30" s="288"/>
      <c r="O30" s="288"/>
      <c r="P30" s="288"/>
      <c r="Q30" s="42"/>
      <c r="R30" s="42"/>
      <c r="S30" s="42"/>
      <c r="T30" s="42"/>
      <c r="U30" s="42"/>
      <c r="V30" s="42"/>
      <c r="W30" s="287">
        <f>ROUND(BA54, 2)</f>
        <v>0</v>
      </c>
      <c r="X30" s="288"/>
      <c r="Y30" s="288"/>
      <c r="Z30" s="288"/>
      <c r="AA30" s="288"/>
      <c r="AB30" s="288"/>
      <c r="AC30" s="288"/>
      <c r="AD30" s="288"/>
      <c r="AE30" s="288"/>
      <c r="AF30" s="42"/>
      <c r="AG30" s="42"/>
      <c r="AH30" s="42"/>
      <c r="AI30" s="42"/>
      <c r="AJ30" s="42"/>
      <c r="AK30" s="287">
        <f>ROUND(AW54, 2)</f>
        <v>0</v>
      </c>
      <c r="AL30" s="288"/>
      <c r="AM30" s="288"/>
      <c r="AN30" s="288"/>
      <c r="AO30" s="288"/>
      <c r="AP30" s="42"/>
      <c r="AQ30" s="42"/>
      <c r="AR30" s="43"/>
      <c r="BE30" s="277"/>
    </row>
    <row r="31" spans="1:71" s="3" customFormat="1" ht="14.4" hidden="1" customHeight="1" x14ac:dyDescent="0.2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289">
        <v>0.21</v>
      </c>
      <c r="M31" s="288"/>
      <c r="N31" s="288"/>
      <c r="O31" s="288"/>
      <c r="P31" s="288"/>
      <c r="Q31" s="42"/>
      <c r="R31" s="42"/>
      <c r="S31" s="42"/>
      <c r="T31" s="42"/>
      <c r="U31" s="42"/>
      <c r="V31" s="42"/>
      <c r="W31" s="287">
        <f>ROUND(BB54, 2)</f>
        <v>0</v>
      </c>
      <c r="X31" s="288"/>
      <c r="Y31" s="288"/>
      <c r="Z31" s="288"/>
      <c r="AA31" s="288"/>
      <c r="AB31" s="288"/>
      <c r="AC31" s="288"/>
      <c r="AD31" s="288"/>
      <c r="AE31" s="288"/>
      <c r="AF31" s="42"/>
      <c r="AG31" s="42"/>
      <c r="AH31" s="42"/>
      <c r="AI31" s="42"/>
      <c r="AJ31" s="42"/>
      <c r="AK31" s="287">
        <v>0</v>
      </c>
      <c r="AL31" s="288"/>
      <c r="AM31" s="288"/>
      <c r="AN31" s="288"/>
      <c r="AO31" s="288"/>
      <c r="AP31" s="42"/>
      <c r="AQ31" s="42"/>
      <c r="AR31" s="43"/>
      <c r="BE31" s="277"/>
    </row>
    <row r="32" spans="1:71" s="3" customFormat="1" ht="14.4" hidden="1" customHeight="1" x14ac:dyDescent="0.2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289">
        <v>0.15</v>
      </c>
      <c r="M32" s="288"/>
      <c r="N32" s="288"/>
      <c r="O32" s="288"/>
      <c r="P32" s="288"/>
      <c r="Q32" s="42"/>
      <c r="R32" s="42"/>
      <c r="S32" s="42"/>
      <c r="T32" s="42"/>
      <c r="U32" s="42"/>
      <c r="V32" s="42"/>
      <c r="W32" s="287">
        <f>ROUND(BC54, 2)</f>
        <v>0</v>
      </c>
      <c r="X32" s="288"/>
      <c r="Y32" s="288"/>
      <c r="Z32" s="288"/>
      <c r="AA32" s="288"/>
      <c r="AB32" s="288"/>
      <c r="AC32" s="288"/>
      <c r="AD32" s="288"/>
      <c r="AE32" s="288"/>
      <c r="AF32" s="42"/>
      <c r="AG32" s="42"/>
      <c r="AH32" s="42"/>
      <c r="AI32" s="42"/>
      <c r="AJ32" s="42"/>
      <c r="AK32" s="287">
        <v>0</v>
      </c>
      <c r="AL32" s="288"/>
      <c r="AM32" s="288"/>
      <c r="AN32" s="288"/>
      <c r="AO32" s="288"/>
      <c r="AP32" s="42"/>
      <c r="AQ32" s="42"/>
      <c r="AR32" s="43"/>
      <c r="BE32" s="277"/>
    </row>
    <row r="33" spans="1:57" s="3" customFormat="1" ht="14.4" hidden="1" customHeight="1" x14ac:dyDescent="0.2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289">
        <v>0</v>
      </c>
      <c r="M33" s="288"/>
      <c r="N33" s="288"/>
      <c r="O33" s="288"/>
      <c r="P33" s="288"/>
      <c r="Q33" s="42"/>
      <c r="R33" s="42"/>
      <c r="S33" s="42"/>
      <c r="T33" s="42"/>
      <c r="U33" s="42"/>
      <c r="V33" s="42"/>
      <c r="W33" s="287">
        <f>ROUND(BD54, 2)</f>
        <v>0</v>
      </c>
      <c r="X33" s="288"/>
      <c r="Y33" s="288"/>
      <c r="Z33" s="288"/>
      <c r="AA33" s="288"/>
      <c r="AB33" s="288"/>
      <c r="AC33" s="288"/>
      <c r="AD33" s="288"/>
      <c r="AE33" s="288"/>
      <c r="AF33" s="42"/>
      <c r="AG33" s="42"/>
      <c r="AH33" s="42"/>
      <c r="AI33" s="42"/>
      <c r="AJ33" s="42"/>
      <c r="AK33" s="287">
        <v>0</v>
      </c>
      <c r="AL33" s="288"/>
      <c r="AM33" s="288"/>
      <c r="AN33" s="288"/>
      <c r="AO33" s="288"/>
      <c r="AP33" s="42"/>
      <c r="AQ33" s="42"/>
      <c r="AR33" s="43"/>
    </row>
    <row r="34" spans="1:57" s="2" customFormat="1" ht="6.9" customHeight="1" x14ac:dyDescent="0.2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5" customHeight="1" x14ac:dyDescent="0.2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293" t="s">
        <v>50</v>
      </c>
      <c r="Y35" s="291"/>
      <c r="Z35" s="291"/>
      <c r="AA35" s="291"/>
      <c r="AB35" s="291"/>
      <c r="AC35" s="46"/>
      <c r="AD35" s="46"/>
      <c r="AE35" s="46"/>
      <c r="AF35" s="46"/>
      <c r="AG35" s="46"/>
      <c r="AH35" s="46"/>
      <c r="AI35" s="46"/>
      <c r="AJ35" s="46"/>
      <c r="AK35" s="290">
        <f>SUM(AK26:AK33)</f>
        <v>0</v>
      </c>
      <c r="AL35" s="291"/>
      <c r="AM35" s="291"/>
      <c r="AN35" s="291"/>
      <c r="AO35" s="292"/>
      <c r="AP35" s="44"/>
      <c r="AQ35" s="44"/>
      <c r="AR35" s="40"/>
      <c r="BE35" s="35"/>
    </row>
    <row r="36" spans="1:57" s="2" customFormat="1" ht="6.9" customHeight="1" x14ac:dyDescent="0.2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" customHeight="1" x14ac:dyDescent="0.2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" customHeight="1" x14ac:dyDescent="0.2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" customHeight="1" x14ac:dyDescent="0.2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" customHeight="1" x14ac:dyDescent="0.2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 x14ac:dyDescent="0.2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J231016_1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" customHeight="1" x14ac:dyDescent="0.2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255" t="str">
        <f>K6</f>
        <v>Nová travnatá tréninková plocha fotbalistů, Bruntál</v>
      </c>
      <c r="M45" s="256"/>
      <c r="N45" s="256"/>
      <c r="O45" s="256"/>
      <c r="P45" s="256"/>
      <c r="Q45" s="256"/>
      <c r="R45" s="256"/>
      <c r="S45" s="256"/>
      <c r="T45" s="256"/>
      <c r="U45" s="256"/>
      <c r="V45" s="256"/>
      <c r="W45" s="256"/>
      <c r="X45" s="256"/>
      <c r="Y45" s="256"/>
      <c r="Z45" s="256"/>
      <c r="AA45" s="256"/>
      <c r="AB45" s="256"/>
      <c r="AC45" s="256"/>
      <c r="AD45" s="256"/>
      <c r="AE45" s="256"/>
      <c r="AF45" s="256"/>
      <c r="AG45" s="256"/>
      <c r="AH45" s="256"/>
      <c r="AI45" s="256"/>
      <c r="AJ45" s="256"/>
      <c r="AK45" s="256"/>
      <c r="AL45" s="256"/>
      <c r="AM45" s="256"/>
      <c r="AN45" s="256"/>
      <c r="AO45" s="256"/>
      <c r="AP45" s="57"/>
      <c r="AQ45" s="57"/>
      <c r="AR45" s="58"/>
    </row>
    <row r="46" spans="1:57" s="2" customFormat="1" ht="6.9" customHeight="1" x14ac:dyDescent="0.2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 x14ac:dyDescent="0.2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Sportovní areál Bruntál P.P.Č. 3621/3, 3621/76, 36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257" t="str">
        <f>IF(AN8= "","",AN8)</f>
        <v>16. 10. 2023</v>
      </c>
      <c r="AN47" s="257"/>
      <c r="AO47" s="37"/>
      <c r="AP47" s="37"/>
      <c r="AQ47" s="37"/>
      <c r="AR47" s="40"/>
      <c r="BE47" s="35"/>
    </row>
    <row r="48" spans="1:57" s="2" customFormat="1" ht="6.9" customHeight="1" x14ac:dyDescent="0.2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15" customHeight="1" x14ac:dyDescent="0.2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Bruntál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258" t="str">
        <f>IF(E17="","",E17)</f>
        <v>David Müller DiS</v>
      </c>
      <c r="AN49" s="259"/>
      <c r="AO49" s="259"/>
      <c r="AP49" s="259"/>
      <c r="AQ49" s="37"/>
      <c r="AR49" s="40"/>
      <c r="AS49" s="260" t="s">
        <v>52</v>
      </c>
      <c r="AT49" s="261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15" customHeight="1" x14ac:dyDescent="0.2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258" t="str">
        <f>IF(E20="","",E20)</f>
        <v>David Müller DiS.</v>
      </c>
      <c r="AN50" s="259"/>
      <c r="AO50" s="259"/>
      <c r="AP50" s="259"/>
      <c r="AQ50" s="37"/>
      <c r="AR50" s="40"/>
      <c r="AS50" s="262"/>
      <c r="AT50" s="263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8" customHeight="1" x14ac:dyDescent="0.2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264"/>
      <c r="AT51" s="265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 x14ac:dyDescent="0.2">
      <c r="A52" s="35"/>
      <c r="B52" s="36"/>
      <c r="C52" s="266" t="s">
        <v>53</v>
      </c>
      <c r="D52" s="267"/>
      <c r="E52" s="267"/>
      <c r="F52" s="267"/>
      <c r="G52" s="267"/>
      <c r="H52" s="67"/>
      <c r="I52" s="269" t="s">
        <v>54</v>
      </c>
      <c r="J52" s="267"/>
      <c r="K52" s="267"/>
      <c r="L52" s="267"/>
      <c r="M52" s="267"/>
      <c r="N52" s="267"/>
      <c r="O52" s="267"/>
      <c r="P52" s="267"/>
      <c r="Q52" s="267"/>
      <c r="R52" s="267"/>
      <c r="S52" s="267"/>
      <c r="T52" s="267"/>
      <c r="U52" s="267"/>
      <c r="V52" s="267"/>
      <c r="W52" s="267"/>
      <c r="X52" s="267"/>
      <c r="Y52" s="267"/>
      <c r="Z52" s="267"/>
      <c r="AA52" s="267"/>
      <c r="AB52" s="267"/>
      <c r="AC52" s="267"/>
      <c r="AD52" s="267"/>
      <c r="AE52" s="267"/>
      <c r="AF52" s="267"/>
      <c r="AG52" s="268" t="s">
        <v>55</v>
      </c>
      <c r="AH52" s="267"/>
      <c r="AI52" s="267"/>
      <c r="AJ52" s="267"/>
      <c r="AK52" s="267"/>
      <c r="AL52" s="267"/>
      <c r="AM52" s="267"/>
      <c r="AN52" s="269" t="s">
        <v>56</v>
      </c>
      <c r="AO52" s="267"/>
      <c r="AP52" s="267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1" t="s">
        <v>69</v>
      </c>
      <c r="BE52" s="35"/>
    </row>
    <row r="53" spans="1:91" s="2" customFormat="1" ht="10.8" customHeight="1" x14ac:dyDescent="0.2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" customHeight="1" x14ac:dyDescent="0.2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273">
        <f>ROUND(SUM(AG55:AG60),2)</f>
        <v>0</v>
      </c>
      <c r="AH54" s="273"/>
      <c r="AI54" s="273"/>
      <c r="AJ54" s="273"/>
      <c r="AK54" s="273"/>
      <c r="AL54" s="273"/>
      <c r="AM54" s="273"/>
      <c r="AN54" s="274">
        <f t="shared" ref="AN54:AN60" si="0">SUM(AG54,AT54)</f>
        <v>0</v>
      </c>
      <c r="AO54" s="274"/>
      <c r="AP54" s="274"/>
      <c r="AQ54" s="79" t="s">
        <v>19</v>
      </c>
      <c r="AR54" s="80"/>
      <c r="AS54" s="81">
        <f>ROUND(SUM(AS55:AS60),2)</f>
        <v>0</v>
      </c>
      <c r="AT54" s="82">
        <f t="shared" ref="AT54:AT60" si="1">ROUND(SUM(AV54:AW54),2)</f>
        <v>0</v>
      </c>
      <c r="AU54" s="83">
        <f>ROUND(SUM(AU55:AU60),5)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ROUND(SUM(AZ55:AZ60),2)</f>
        <v>0</v>
      </c>
      <c r="BA54" s="82">
        <f>ROUND(SUM(BA55:BA60),2)</f>
        <v>0</v>
      </c>
      <c r="BB54" s="82">
        <f>ROUND(SUM(BB55:BB60),2)</f>
        <v>0</v>
      </c>
      <c r="BC54" s="82">
        <f>ROUND(SUM(BC55:BC60),2)</f>
        <v>0</v>
      </c>
      <c r="BD54" s="84">
        <f>ROUND(SUM(BD55:BD60),2)</f>
        <v>0</v>
      </c>
      <c r="BS54" s="85" t="s">
        <v>71</v>
      </c>
      <c r="BT54" s="85" t="s">
        <v>72</v>
      </c>
      <c r="BU54" s="86" t="s">
        <v>73</v>
      </c>
      <c r="BV54" s="85" t="s">
        <v>74</v>
      </c>
      <c r="BW54" s="85" t="s">
        <v>5</v>
      </c>
      <c r="BX54" s="85" t="s">
        <v>75</v>
      </c>
      <c r="CL54" s="85" t="s">
        <v>19</v>
      </c>
    </row>
    <row r="55" spans="1:91" s="7" customFormat="1" ht="16.5" customHeight="1" x14ac:dyDescent="0.2">
      <c r="A55" s="87" t="s">
        <v>76</v>
      </c>
      <c r="B55" s="88"/>
      <c r="C55" s="89"/>
      <c r="D55" s="270" t="s">
        <v>77</v>
      </c>
      <c r="E55" s="270"/>
      <c r="F55" s="270"/>
      <c r="G55" s="270"/>
      <c r="H55" s="270"/>
      <c r="I55" s="90"/>
      <c r="J55" s="270" t="s">
        <v>78</v>
      </c>
      <c r="K55" s="270"/>
      <c r="L55" s="270"/>
      <c r="M55" s="270"/>
      <c r="N55" s="270"/>
      <c r="O55" s="270"/>
      <c r="P55" s="270"/>
      <c r="Q55" s="270"/>
      <c r="R55" s="270"/>
      <c r="S55" s="270"/>
      <c r="T55" s="270"/>
      <c r="U55" s="270"/>
      <c r="V55" s="270"/>
      <c r="W55" s="270"/>
      <c r="X55" s="270"/>
      <c r="Y55" s="270"/>
      <c r="Z55" s="270"/>
      <c r="AA55" s="270"/>
      <c r="AB55" s="270"/>
      <c r="AC55" s="270"/>
      <c r="AD55" s="270"/>
      <c r="AE55" s="270"/>
      <c r="AF55" s="270"/>
      <c r="AG55" s="271">
        <f>'SO 01 - Nová travnatá tré...'!J30</f>
        <v>0</v>
      </c>
      <c r="AH55" s="272"/>
      <c r="AI55" s="272"/>
      <c r="AJ55" s="272"/>
      <c r="AK55" s="272"/>
      <c r="AL55" s="272"/>
      <c r="AM55" s="272"/>
      <c r="AN55" s="271">
        <f t="shared" si="0"/>
        <v>0</v>
      </c>
      <c r="AO55" s="272"/>
      <c r="AP55" s="272"/>
      <c r="AQ55" s="91" t="s">
        <v>79</v>
      </c>
      <c r="AR55" s="92"/>
      <c r="AS55" s="93">
        <v>0</v>
      </c>
      <c r="AT55" s="94">
        <f t="shared" si="1"/>
        <v>0</v>
      </c>
      <c r="AU55" s="95">
        <f>'SO 01 - Nová travnatá tré...'!P92</f>
        <v>0</v>
      </c>
      <c r="AV55" s="94">
        <f>'SO 01 - Nová travnatá tré...'!J33</f>
        <v>0</v>
      </c>
      <c r="AW55" s="94">
        <f>'SO 01 - Nová travnatá tré...'!J34</f>
        <v>0</v>
      </c>
      <c r="AX55" s="94">
        <f>'SO 01 - Nová travnatá tré...'!J35</f>
        <v>0</v>
      </c>
      <c r="AY55" s="94">
        <f>'SO 01 - Nová travnatá tré...'!J36</f>
        <v>0</v>
      </c>
      <c r="AZ55" s="94">
        <f>'SO 01 - Nová travnatá tré...'!F33</f>
        <v>0</v>
      </c>
      <c r="BA55" s="94">
        <f>'SO 01 - Nová travnatá tré...'!F34</f>
        <v>0</v>
      </c>
      <c r="BB55" s="94">
        <f>'SO 01 - Nová travnatá tré...'!F35</f>
        <v>0</v>
      </c>
      <c r="BC55" s="94">
        <f>'SO 01 - Nová travnatá tré...'!F36</f>
        <v>0</v>
      </c>
      <c r="BD55" s="96">
        <f>'SO 01 - Nová travnatá tré...'!F37</f>
        <v>0</v>
      </c>
      <c r="BT55" s="97" t="s">
        <v>80</v>
      </c>
      <c r="BV55" s="97" t="s">
        <v>74</v>
      </c>
      <c r="BW55" s="97" t="s">
        <v>81</v>
      </c>
      <c r="BX55" s="97" t="s">
        <v>5</v>
      </c>
      <c r="CL55" s="97" t="s">
        <v>19</v>
      </c>
      <c r="CM55" s="97" t="s">
        <v>82</v>
      </c>
    </row>
    <row r="56" spans="1:91" s="7" customFormat="1" ht="24.75" customHeight="1" x14ac:dyDescent="0.2">
      <c r="A56" s="87" t="s">
        <v>76</v>
      </c>
      <c r="B56" s="88"/>
      <c r="C56" s="89"/>
      <c r="D56" s="270" t="s">
        <v>83</v>
      </c>
      <c r="E56" s="270"/>
      <c r="F56" s="270"/>
      <c r="G56" s="270"/>
      <c r="H56" s="270"/>
      <c r="I56" s="90"/>
      <c r="J56" s="270" t="s">
        <v>84</v>
      </c>
      <c r="K56" s="270"/>
      <c r="L56" s="270"/>
      <c r="M56" s="270"/>
      <c r="N56" s="270"/>
      <c r="O56" s="270"/>
      <c r="P56" s="270"/>
      <c r="Q56" s="270"/>
      <c r="R56" s="270"/>
      <c r="S56" s="270"/>
      <c r="T56" s="270"/>
      <c r="U56" s="270"/>
      <c r="V56" s="270"/>
      <c r="W56" s="270"/>
      <c r="X56" s="270"/>
      <c r="Y56" s="270"/>
      <c r="Z56" s="270"/>
      <c r="AA56" s="270"/>
      <c r="AB56" s="270"/>
      <c r="AC56" s="270"/>
      <c r="AD56" s="270"/>
      <c r="AE56" s="270"/>
      <c r="AF56" s="270"/>
      <c r="AG56" s="271">
        <f>'IO 01 - Vodní hospodářstv...'!J30</f>
        <v>0</v>
      </c>
      <c r="AH56" s="272"/>
      <c r="AI56" s="272"/>
      <c r="AJ56" s="272"/>
      <c r="AK56" s="272"/>
      <c r="AL56" s="272"/>
      <c r="AM56" s="272"/>
      <c r="AN56" s="271">
        <f t="shared" si="0"/>
        <v>0</v>
      </c>
      <c r="AO56" s="272"/>
      <c r="AP56" s="272"/>
      <c r="AQ56" s="91" t="s">
        <v>79</v>
      </c>
      <c r="AR56" s="92"/>
      <c r="AS56" s="93">
        <v>0</v>
      </c>
      <c r="AT56" s="94">
        <f t="shared" si="1"/>
        <v>0</v>
      </c>
      <c r="AU56" s="95">
        <f>'IO 01 - Vodní hospodářstv...'!P92</f>
        <v>0</v>
      </c>
      <c r="AV56" s="94">
        <f>'IO 01 - Vodní hospodářstv...'!J33</f>
        <v>0</v>
      </c>
      <c r="AW56" s="94">
        <f>'IO 01 - Vodní hospodářstv...'!J34</f>
        <v>0</v>
      </c>
      <c r="AX56" s="94">
        <f>'IO 01 - Vodní hospodářstv...'!J35</f>
        <v>0</v>
      </c>
      <c r="AY56" s="94">
        <f>'IO 01 - Vodní hospodářstv...'!J36</f>
        <v>0</v>
      </c>
      <c r="AZ56" s="94">
        <f>'IO 01 - Vodní hospodářstv...'!F33</f>
        <v>0</v>
      </c>
      <c r="BA56" s="94">
        <f>'IO 01 - Vodní hospodářstv...'!F34</f>
        <v>0</v>
      </c>
      <c r="BB56" s="94">
        <f>'IO 01 - Vodní hospodářstv...'!F35</f>
        <v>0</v>
      </c>
      <c r="BC56" s="94">
        <f>'IO 01 - Vodní hospodářstv...'!F36</f>
        <v>0</v>
      </c>
      <c r="BD56" s="96">
        <f>'IO 01 - Vodní hospodářstv...'!F37</f>
        <v>0</v>
      </c>
      <c r="BT56" s="97" t="s">
        <v>80</v>
      </c>
      <c r="BV56" s="97" t="s">
        <v>74</v>
      </c>
      <c r="BW56" s="97" t="s">
        <v>85</v>
      </c>
      <c r="BX56" s="97" t="s">
        <v>5</v>
      </c>
      <c r="CL56" s="97" t="s">
        <v>19</v>
      </c>
      <c r="CM56" s="97" t="s">
        <v>82</v>
      </c>
    </row>
    <row r="57" spans="1:91" s="7" customFormat="1" ht="16.5" customHeight="1" x14ac:dyDescent="0.2">
      <c r="A57" s="87" t="s">
        <v>76</v>
      </c>
      <c r="B57" s="88"/>
      <c r="C57" s="89"/>
      <c r="D57" s="270" t="s">
        <v>86</v>
      </c>
      <c r="E57" s="270"/>
      <c r="F57" s="270"/>
      <c r="G57" s="270"/>
      <c r="H57" s="270"/>
      <c r="I57" s="90"/>
      <c r="J57" s="270" t="s">
        <v>87</v>
      </c>
      <c r="K57" s="270"/>
      <c r="L57" s="270"/>
      <c r="M57" s="270"/>
      <c r="N57" s="270"/>
      <c r="O57" s="270"/>
      <c r="P57" s="270"/>
      <c r="Q57" s="270"/>
      <c r="R57" s="270"/>
      <c r="S57" s="270"/>
      <c r="T57" s="270"/>
      <c r="U57" s="270"/>
      <c r="V57" s="270"/>
      <c r="W57" s="270"/>
      <c r="X57" s="270"/>
      <c r="Y57" s="270"/>
      <c r="Z57" s="270"/>
      <c r="AA57" s="270"/>
      <c r="AB57" s="270"/>
      <c r="AC57" s="270"/>
      <c r="AD57" s="270"/>
      <c r="AE57" s="270"/>
      <c r="AF57" s="270"/>
      <c r="AG57" s="271">
        <f>'IO 02a - Osvětlení trénin...'!J30</f>
        <v>0</v>
      </c>
      <c r="AH57" s="272"/>
      <c r="AI57" s="272"/>
      <c r="AJ57" s="272"/>
      <c r="AK57" s="272"/>
      <c r="AL57" s="272"/>
      <c r="AM57" s="272"/>
      <c r="AN57" s="271">
        <f t="shared" si="0"/>
        <v>0</v>
      </c>
      <c r="AO57" s="272"/>
      <c r="AP57" s="272"/>
      <c r="AQ57" s="91" t="s">
        <v>79</v>
      </c>
      <c r="AR57" s="92"/>
      <c r="AS57" s="93">
        <v>0</v>
      </c>
      <c r="AT57" s="94">
        <f t="shared" si="1"/>
        <v>0</v>
      </c>
      <c r="AU57" s="95">
        <f>'IO 02a - Osvětlení trénin...'!P88</f>
        <v>0</v>
      </c>
      <c r="AV57" s="94">
        <f>'IO 02a - Osvětlení trénin...'!J33</f>
        <v>0</v>
      </c>
      <c r="AW57" s="94">
        <f>'IO 02a - Osvětlení trénin...'!J34</f>
        <v>0</v>
      </c>
      <c r="AX57" s="94">
        <f>'IO 02a - Osvětlení trénin...'!J35</f>
        <v>0</v>
      </c>
      <c r="AY57" s="94">
        <f>'IO 02a - Osvětlení trénin...'!J36</f>
        <v>0</v>
      </c>
      <c r="AZ57" s="94">
        <f>'IO 02a - Osvětlení trénin...'!F33</f>
        <v>0</v>
      </c>
      <c r="BA57" s="94">
        <f>'IO 02a - Osvětlení trénin...'!F34</f>
        <v>0</v>
      </c>
      <c r="BB57" s="94">
        <f>'IO 02a - Osvětlení trénin...'!F35</f>
        <v>0</v>
      </c>
      <c r="BC57" s="94">
        <f>'IO 02a - Osvětlení trénin...'!F36</f>
        <v>0</v>
      </c>
      <c r="BD57" s="96">
        <f>'IO 02a - Osvětlení trénin...'!F37</f>
        <v>0</v>
      </c>
      <c r="BT57" s="97" t="s">
        <v>80</v>
      </c>
      <c r="BV57" s="97" t="s">
        <v>74</v>
      </c>
      <c r="BW57" s="97" t="s">
        <v>88</v>
      </c>
      <c r="BX57" s="97" t="s">
        <v>5</v>
      </c>
      <c r="CL57" s="97" t="s">
        <v>19</v>
      </c>
      <c r="CM57" s="97" t="s">
        <v>82</v>
      </c>
    </row>
    <row r="58" spans="1:91" s="7" customFormat="1" ht="16.5" customHeight="1" x14ac:dyDescent="0.2">
      <c r="A58" s="87" t="s">
        <v>76</v>
      </c>
      <c r="B58" s="88"/>
      <c r="C58" s="89"/>
      <c r="D58" s="270" t="s">
        <v>89</v>
      </c>
      <c r="E58" s="270"/>
      <c r="F58" s="270"/>
      <c r="G58" s="270"/>
      <c r="H58" s="270"/>
      <c r="I58" s="90"/>
      <c r="J58" s="270" t="s">
        <v>90</v>
      </c>
      <c r="K58" s="270"/>
      <c r="L58" s="270"/>
      <c r="M58" s="270"/>
      <c r="N58" s="270"/>
      <c r="O58" s="270"/>
      <c r="P58" s="270"/>
      <c r="Q58" s="270"/>
      <c r="R58" s="270"/>
      <c r="S58" s="270"/>
      <c r="T58" s="270"/>
      <c r="U58" s="270"/>
      <c r="V58" s="270"/>
      <c r="W58" s="270"/>
      <c r="X58" s="270"/>
      <c r="Y58" s="270"/>
      <c r="Z58" s="270"/>
      <c r="AA58" s="270"/>
      <c r="AB58" s="270"/>
      <c r="AC58" s="270"/>
      <c r="AD58" s="270"/>
      <c r="AE58" s="270"/>
      <c r="AF58" s="270"/>
      <c r="AG58" s="271">
        <f>'IO 02b - Osvětlení manipu...'!J30</f>
        <v>0</v>
      </c>
      <c r="AH58" s="272"/>
      <c r="AI58" s="272"/>
      <c r="AJ58" s="272"/>
      <c r="AK58" s="272"/>
      <c r="AL58" s="272"/>
      <c r="AM58" s="272"/>
      <c r="AN58" s="271">
        <f t="shared" si="0"/>
        <v>0</v>
      </c>
      <c r="AO58" s="272"/>
      <c r="AP58" s="272"/>
      <c r="AQ58" s="91" t="s">
        <v>79</v>
      </c>
      <c r="AR58" s="92"/>
      <c r="AS58" s="93">
        <v>0</v>
      </c>
      <c r="AT58" s="94">
        <f t="shared" si="1"/>
        <v>0</v>
      </c>
      <c r="AU58" s="95">
        <f>'IO 02b - Osvětlení manipu...'!P88</f>
        <v>0</v>
      </c>
      <c r="AV58" s="94">
        <f>'IO 02b - Osvětlení manipu...'!J33</f>
        <v>0</v>
      </c>
      <c r="AW58" s="94">
        <f>'IO 02b - Osvětlení manipu...'!J34</f>
        <v>0</v>
      </c>
      <c r="AX58" s="94">
        <f>'IO 02b - Osvětlení manipu...'!J35</f>
        <v>0</v>
      </c>
      <c r="AY58" s="94">
        <f>'IO 02b - Osvětlení manipu...'!J36</f>
        <v>0</v>
      </c>
      <c r="AZ58" s="94">
        <f>'IO 02b - Osvětlení manipu...'!F33</f>
        <v>0</v>
      </c>
      <c r="BA58" s="94">
        <f>'IO 02b - Osvětlení manipu...'!F34</f>
        <v>0</v>
      </c>
      <c r="BB58" s="94">
        <f>'IO 02b - Osvětlení manipu...'!F35</f>
        <v>0</v>
      </c>
      <c r="BC58" s="94">
        <f>'IO 02b - Osvětlení manipu...'!F36</f>
        <v>0</v>
      </c>
      <c r="BD58" s="96">
        <f>'IO 02b - Osvětlení manipu...'!F37</f>
        <v>0</v>
      </c>
      <c r="BT58" s="97" t="s">
        <v>80</v>
      </c>
      <c r="BV58" s="97" t="s">
        <v>74</v>
      </c>
      <c r="BW58" s="97" t="s">
        <v>91</v>
      </c>
      <c r="BX58" s="97" t="s">
        <v>5</v>
      </c>
      <c r="CL58" s="97" t="s">
        <v>19</v>
      </c>
      <c r="CM58" s="97" t="s">
        <v>82</v>
      </c>
    </row>
    <row r="59" spans="1:91" s="7" customFormat="1" ht="16.5" customHeight="1" x14ac:dyDescent="0.2">
      <c r="A59" s="87" t="s">
        <v>76</v>
      </c>
      <c r="B59" s="88"/>
      <c r="C59" s="89"/>
      <c r="D59" s="270" t="s">
        <v>92</v>
      </c>
      <c r="E59" s="270"/>
      <c r="F59" s="270"/>
      <c r="G59" s="270"/>
      <c r="H59" s="270"/>
      <c r="I59" s="90"/>
      <c r="J59" s="270" t="s">
        <v>93</v>
      </c>
      <c r="K59" s="270"/>
      <c r="L59" s="270"/>
      <c r="M59" s="270"/>
      <c r="N59" s="270"/>
      <c r="O59" s="270"/>
      <c r="P59" s="270"/>
      <c r="Q59" s="270"/>
      <c r="R59" s="270"/>
      <c r="S59" s="270"/>
      <c r="T59" s="270"/>
      <c r="U59" s="270"/>
      <c r="V59" s="270"/>
      <c r="W59" s="270"/>
      <c r="X59" s="270"/>
      <c r="Y59" s="270"/>
      <c r="Z59" s="270"/>
      <c r="AA59" s="270"/>
      <c r="AB59" s="270"/>
      <c r="AC59" s="270"/>
      <c r="AD59" s="270"/>
      <c r="AE59" s="270"/>
      <c r="AF59" s="270"/>
      <c r="AG59" s="271">
        <f>'IO 03 - Zdroj vody na par...'!J30</f>
        <v>0</v>
      </c>
      <c r="AH59" s="272"/>
      <c r="AI59" s="272"/>
      <c r="AJ59" s="272"/>
      <c r="AK59" s="272"/>
      <c r="AL59" s="272"/>
      <c r="AM59" s="272"/>
      <c r="AN59" s="271">
        <f t="shared" si="0"/>
        <v>0</v>
      </c>
      <c r="AO59" s="272"/>
      <c r="AP59" s="272"/>
      <c r="AQ59" s="91" t="s">
        <v>79</v>
      </c>
      <c r="AR59" s="92"/>
      <c r="AS59" s="93">
        <v>0</v>
      </c>
      <c r="AT59" s="94">
        <f t="shared" si="1"/>
        <v>0</v>
      </c>
      <c r="AU59" s="95">
        <f>'IO 03 - Zdroj vody na par...'!P88</f>
        <v>0</v>
      </c>
      <c r="AV59" s="94">
        <f>'IO 03 - Zdroj vody na par...'!J33</f>
        <v>0</v>
      </c>
      <c r="AW59" s="94">
        <f>'IO 03 - Zdroj vody na par...'!J34</f>
        <v>0</v>
      </c>
      <c r="AX59" s="94">
        <f>'IO 03 - Zdroj vody na par...'!J35</f>
        <v>0</v>
      </c>
      <c r="AY59" s="94">
        <f>'IO 03 - Zdroj vody na par...'!J36</f>
        <v>0</v>
      </c>
      <c r="AZ59" s="94">
        <f>'IO 03 - Zdroj vody na par...'!F33</f>
        <v>0</v>
      </c>
      <c r="BA59" s="94">
        <f>'IO 03 - Zdroj vody na par...'!F34</f>
        <v>0</v>
      </c>
      <c r="BB59" s="94">
        <f>'IO 03 - Zdroj vody na par...'!F35</f>
        <v>0</v>
      </c>
      <c r="BC59" s="94">
        <f>'IO 03 - Zdroj vody na par...'!F36</f>
        <v>0</v>
      </c>
      <c r="BD59" s="96">
        <f>'IO 03 - Zdroj vody na par...'!F37</f>
        <v>0</v>
      </c>
      <c r="BT59" s="97" t="s">
        <v>80</v>
      </c>
      <c r="BV59" s="97" t="s">
        <v>74</v>
      </c>
      <c r="BW59" s="97" t="s">
        <v>94</v>
      </c>
      <c r="BX59" s="97" t="s">
        <v>5</v>
      </c>
      <c r="CL59" s="97" t="s">
        <v>19</v>
      </c>
      <c r="CM59" s="97" t="s">
        <v>82</v>
      </c>
    </row>
    <row r="60" spans="1:91" s="7" customFormat="1" ht="24.75" customHeight="1" x14ac:dyDescent="0.2">
      <c r="A60" s="87" t="s">
        <v>76</v>
      </c>
      <c r="B60" s="88"/>
      <c r="C60" s="89"/>
      <c r="D60" s="270" t="s">
        <v>95</v>
      </c>
      <c r="E60" s="270"/>
      <c r="F60" s="270"/>
      <c r="G60" s="270"/>
      <c r="H60" s="270"/>
      <c r="I60" s="90"/>
      <c r="J60" s="270" t="s">
        <v>96</v>
      </c>
      <c r="K60" s="270"/>
      <c r="L60" s="270"/>
      <c r="M60" s="270"/>
      <c r="N60" s="270"/>
      <c r="O60" s="270"/>
      <c r="P60" s="270"/>
      <c r="Q60" s="270"/>
      <c r="R60" s="270"/>
      <c r="S60" s="270"/>
      <c r="T60" s="270"/>
      <c r="U60" s="270"/>
      <c r="V60" s="270"/>
      <c r="W60" s="270"/>
      <c r="X60" s="270"/>
      <c r="Y60" s="270"/>
      <c r="Z60" s="270"/>
      <c r="AA60" s="270"/>
      <c r="AB60" s="270"/>
      <c r="AC60" s="270"/>
      <c r="AD60" s="270"/>
      <c r="AE60" s="270"/>
      <c r="AF60" s="270"/>
      <c r="AG60" s="271">
        <f>'OST - Soupis ostatních ve...'!J30</f>
        <v>0</v>
      </c>
      <c r="AH60" s="272"/>
      <c r="AI60" s="272"/>
      <c r="AJ60" s="272"/>
      <c r="AK60" s="272"/>
      <c r="AL60" s="272"/>
      <c r="AM60" s="272"/>
      <c r="AN60" s="271">
        <f t="shared" si="0"/>
        <v>0</v>
      </c>
      <c r="AO60" s="272"/>
      <c r="AP60" s="272"/>
      <c r="AQ60" s="91" t="s">
        <v>79</v>
      </c>
      <c r="AR60" s="92"/>
      <c r="AS60" s="98">
        <v>0</v>
      </c>
      <c r="AT60" s="99">
        <f t="shared" si="1"/>
        <v>0</v>
      </c>
      <c r="AU60" s="100">
        <f>'OST - Soupis ostatních ve...'!P83</f>
        <v>0</v>
      </c>
      <c r="AV60" s="99">
        <f>'OST - Soupis ostatních ve...'!J33</f>
        <v>0</v>
      </c>
      <c r="AW60" s="99">
        <f>'OST - Soupis ostatních ve...'!J34</f>
        <v>0</v>
      </c>
      <c r="AX60" s="99">
        <f>'OST - Soupis ostatních ve...'!J35</f>
        <v>0</v>
      </c>
      <c r="AY60" s="99">
        <f>'OST - Soupis ostatních ve...'!J36</f>
        <v>0</v>
      </c>
      <c r="AZ60" s="99">
        <f>'OST - Soupis ostatních ve...'!F33</f>
        <v>0</v>
      </c>
      <c r="BA60" s="99">
        <f>'OST - Soupis ostatních ve...'!F34</f>
        <v>0</v>
      </c>
      <c r="BB60" s="99">
        <f>'OST - Soupis ostatních ve...'!F35</f>
        <v>0</v>
      </c>
      <c r="BC60" s="99">
        <f>'OST - Soupis ostatních ve...'!F36</f>
        <v>0</v>
      </c>
      <c r="BD60" s="101">
        <f>'OST - Soupis ostatních ve...'!F37</f>
        <v>0</v>
      </c>
      <c r="BT60" s="97" t="s">
        <v>80</v>
      </c>
      <c r="BV60" s="97" t="s">
        <v>74</v>
      </c>
      <c r="BW60" s="97" t="s">
        <v>97</v>
      </c>
      <c r="BX60" s="97" t="s">
        <v>5</v>
      </c>
      <c r="CL60" s="97" t="s">
        <v>19</v>
      </c>
      <c r="CM60" s="97" t="s">
        <v>82</v>
      </c>
    </row>
    <row r="61" spans="1:91" s="2" customFormat="1" ht="30" customHeight="1" x14ac:dyDescent="0.2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40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  <row r="62" spans="1:91" s="2" customFormat="1" ht="6.9" customHeight="1" x14ac:dyDescent="0.2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0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</row>
  </sheetData>
  <sheetProtection algorithmName="SHA-512" hashValue="O1tvJ4nTUyT17WeEdNw0GyvCMKLd8Rn0snEjZGBDOI54xfu0EjM1xFzN34qsvbRODKNMtHkprDDZ5330mbkByQ==" saltValue="Et+y2FbkJHgOIeI921O0xm7OyAbiCAceE5z2xaptbRwykIZpoVuXrtlV8iS1erCpW1ZXoAXtjHNnvabDhSRKxg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SO 01 - Nová travnatá tré...'!C2" display="/"/>
    <hyperlink ref="A56" location="'IO 01 - Vodní hospodářstv...'!C2" display="/"/>
    <hyperlink ref="A57" location="'IO 02a - Osvětlení trénin...'!C2" display="/"/>
    <hyperlink ref="A58" location="'IO 02b - Osvětlení manipu...'!C2" display="/"/>
    <hyperlink ref="A59" location="'IO 03 - Zdroj vody na par...'!C2" display="/"/>
    <hyperlink ref="A60" location="'OST - Soupis ostatních ve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72"/>
  <sheetViews>
    <sheetView showGridLines="0" tabSelected="1" topLeftCell="A341" workbookViewId="0">
      <selection activeCell="F365" sqref="F365"/>
    </sheetView>
  </sheetViews>
  <sheetFormatPr defaultRowHeight="14.4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81</v>
      </c>
    </row>
    <row r="3" spans="1:46" s="1" customFormat="1" ht="6.9" hidden="1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" hidden="1" customHeight="1" x14ac:dyDescent="0.2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" hidden="1" customHeight="1" x14ac:dyDescent="0.2">
      <c r="B5" s="21"/>
      <c r="L5" s="21"/>
    </row>
    <row r="6" spans="1:46" s="1" customFormat="1" ht="12" hidden="1" customHeight="1" x14ac:dyDescent="0.2">
      <c r="B6" s="21"/>
      <c r="D6" s="106" t="s">
        <v>16</v>
      </c>
      <c r="L6" s="21"/>
    </row>
    <row r="7" spans="1:46" s="1" customFormat="1" ht="16.5" hidden="1" customHeight="1" x14ac:dyDescent="0.2">
      <c r="B7" s="21"/>
      <c r="E7" s="295" t="str">
        <f>'Rekapitulace stavby'!K6</f>
        <v>Nová travnatá tréninková plocha fotbalistů, Bruntál</v>
      </c>
      <c r="F7" s="296"/>
      <c r="G7" s="296"/>
      <c r="H7" s="296"/>
      <c r="L7" s="21"/>
    </row>
    <row r="8" spans="1:46" s="2" customFormat="1" ht="12" hidden="1" customHeight="1" x14ac:dyDescent="0.2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 x14ac:dyDescent="0.2">
      <c r="A9" s="35"/>
      <c r="B9" s="40"/>
      <c r="C9" s="35"/>
      <c r="D9" s="35"/>
      <c r="E9" s="297" t="s">
        <v>100</v>
      </c>
      <c r="F9" s="298"/>
      <c r="G9" s="298"/>
      <c r="H9" s="298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 hidden="1" x14ac:dyDescent="0.2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 x14ac:dyDescent="0.2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 x14ac:dyDescent="0.2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16. 10. 2023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hidden="1" customHeight="1" x14ac:dyDescent="0.2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 x14ac:dyDescent="0.2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 x14ac:dyDescent="0.2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hidden="1" customHeight="1" x14ac:dyDescent="0.2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 x14ac:dyDescent="0.2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 x14ac:dyDescent="0.2">
      <c r="A18" s="35"/>
      <c r="B18" s="40"/>
      <c r="C18" s="35"/>
      <c r="D18" s="35"/>
      <c r="E18" s="299" t="str">
        <f>'Rekapitulace stavby'!E14</f>
        <v>Vyplň údaj</v>
      </c>
      <c r="F18" s="300"/>
      <c r="G18" s="300"/>
      <c r="H18" s="300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hidden="1" customHeight="1" x14ac:dyDescent="0.2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 x14ac:dyDescent="0.2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 x14ac:dyDescent="0.2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hidden="1" customHeight="1" x14ac:dyDescent="0.2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 x14ac:dyDescent="0.2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 x14ac:dyDescent="0.2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hidden="1" customHeight="1" x14ac:dyDescent="0.2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 x14ac:dyDescent="0.2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 x14ac:dyDescent="0.2">
      <c r="A27" s="110"/>
      <c r="B27" s="111"/>
      <c r="C27" s="110"/>
      <c r="D27" s="110"/>
      <c r="E27" s="301" t="s">
        <v>19</v>
      </c>
      <c r="F27" s="301"/>
      <c r="G27" s="301"/>
      <c r="H27" s="301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hidden="1" customHeight="1" x14ac:dyDescent="0.2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hidden="1" customHeight="1" x14ac:dyDescent="0.2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 x14ac:dyDescent="0.2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ROUND(J92,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hidden="1" customHeight="1" x14ac:dyDescent="0.2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hidden="1" customHeight="1" x14ac:dyDescent="0.2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hidden="1" customHeight="1" x14ac:dyDescent="0.2">
      <c r="A33" s="35"/>
      <c r="B33" s="40"/>
      <c r="C33" s="35"/>
      <c r="D33" s="117" t="s">
        <v>42</v>
      </c>
      <c r="E33" s="106" t="s">
        <v>43</v>
      </c>
      <c r="F33" s="118">
        <f>ROUND((SUM(BE92:BE471)),  2)</f>
        <v>0</v>
      </c>
      <c r="G33" s="35"/>
      <c r="H33" s="35"/>
      <c r="I33" s="119">
        <v>0.21</v>
      </c>
      <c r="J33" s="118">
        <f>ROUND(((SUM(BE92:BE471))*I33),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hidden="1" customHeight="1" x14ac:dyDescent="0.2">
      <c r="A34" s="35"/>
      <c r="B34" s="40"/>
      <c r="C34" s="35"/>
      <c r="D34" s="35"/>
      <c r="E34" s="106" t="s">
        <v>44</v>
      </c>
      <c r="F34" s="118">
        <f>ROUND((SUM(BF92:BF471)),  2)</f>
        <v>0</v>
      </c>
      <c r="G34" s="35"/>
      <c r="H34" s="35"/>
      <c r="I34" s="119">
        <v>0.15</v>
      </c>
      <c r="J34" s="118">
        <f>ROUND(((SUM(BF92:BF471))*I34),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 x14ac:dyDescent="0.2">
      <c r="A35" s="35"/>
      <c r="B35" s="40"/>
      <c r="C35" s="35"/>
      <c r="D35" s="35"/>
      <c r="E35" s="106" t="s">
        <v>45</v>
      </c>
      <c r="F35" s="118">
        <f>ROUND((SUM(BG92:BG471)),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 x14ac:dyDescent="0.2">
      <c r="A36" s="35"/>
      <c r="B36" s="40"/>
      <c r="C36" s="35"/>
      <c r="D36" s="35"/>
      <c r="E36" s="106" t="s">
        <v>46</v>
      </c>
      <c r="F36" s="118">
        <f>ROUND((SUM(BH92:BH471)),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 x14ac:dyDescent="0.2">
      <c r="A37" s="35"/>
      <c r="B37" s="40"/>
      <c r="C37" s="35"/>
      <c r="D37" s="35"/>
      <c r="E37" s="106" t="s">
        <v>47</v>
      </c>
      <c r="F37" s="118">
        <f>ROUND((SUM(BI92:BI471)),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hidden="1" customHeight="1" x14ac:dyDescent="0.2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 x14ac:dyDescent="0.2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hidden="1" customHeight="1" x14ac:dyDescent="0.2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ht="10.199999999999999" hidden="1" x14ac:dyDescent="0.2"/>
    <row r="42" spans="1:31" ht="10.199999999999999" hidden="1" x14ac:dyDescent="0.2"/>
    <row r="43" spans="1:31" ht="10.199999999999999" hidden="1" x14ac:dyDescent="0.2"/>
    <row r="44" spans="1:31" s="2" customFormat="1" ht="6.9" customHeight="1" x14ac:dyDescent="0.2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 x14ac:dyDescent="0.2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 x14ac:dyDescent="0.2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 x14ac:dyDescent="0.2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 x14ac:dyDescent="0.2">
      <c r="A48" s="35"/>
      <c r="B48" s="36"/>
      <c r="C48" s="37"/>
      <c r="D48" s="37"/>
      <c r="E48" s="302" t="str">
        <f>E7</f>
        <v>Nová travnatá tréninková plocha fotbalistů, Bruntál</v>
      </c>
      <c r="F48" s="303"/>
      <c r="G48" s="303"/>
      <c r="H48" s="303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 x14ac:dyDescent="0.2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 x14ac:dyDescent="0.2">
      <c r="A50" s="35"/>
      <c r="B50" s="36"/>
      <c r="C50" s="37"/>
      <c r="D50" s="37"/>
      <c r="E50" s="255" t="str">
        <f>E9</f>
        <v>SO 01 - Nová travnatá tréninková plocha</v>
      </c>
      <c r="F50" s="304"/>
      <c r="G50" s="304"/>
      <c r="H50" s="304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 x14ac:dyDescent="0.2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 x14ac:dyDescent="0.2">
      <c r="A52" s="35"/>
      <c r="B52" s="36"/>
      <c r="C52" s="30" t="s">
        <v>21</v>
      </c>
      <c r="D52" s="37"/>
      <c r="E52" s="37"/>
      <c r="F52" s="28" t="str">
        <f>F12</f>
        <v>Sportovní areál Bruntál P.P.Č. 3621/3, 3621/76, 36</v>
      </c>
      <c r="G52" s="37"/>
      <c r="H52" s="37"/>
      <c r="I52" s="30" t="s">
        <v>23</v>
      </c>
      <c r="J52" s="60" t="str">
        <f>IF(J12="","",J12)</f>
        <v>16. 10. 2023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 x14ac:dyDescent="0.2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 x14ac:dyDescent="0.2">
      <c r="A54" s="35"/>
      <c r="B54" s="36"/>
      <c r="C54" s="30" t="s">
        <v>25</v>
      </c>
      <c r="D54" s="37"/>
      <c r="E54" s="37"/>
      <c r="F54" s="28" t="str">
        <f>E15</f>
        <v>Město Bruntál</v>
      </c>
      <c r="G54" s="37"/>
      <c r="H54" s="37"/>
      <c r="I54" s="30" t="s">
        <v>31</v>
      </c>
      <c r="J54" s="33" t="str">
        <f>E21</f>
        <v>David Müller DiS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 x14ac:dyDescent="0.2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David Müller DiS.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 x14ac:dyDescent="0.2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 x14ac:dyDescent="0.2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 x14ac:dyDescent="0.2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 x14ac:dyDescent="0.2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J92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" customHeight="1" x14ac:dyDescent="0.2">
      <c r="B60" s="135"/>
      <c r="C60" s="136"/>
      <c r="D60" s="137" t="s">
        <v>105</v>
      </c>
      <c r="E60" s="138"/>
      <c r="F60" s="138"/>
      <c r="G60" s="138"/>
      <c r="H60" s="138"/>
      <c r="I60" s="138"/>
      <c r="J60" s="139">
        <f>J93</f>
        <v>0</v>
      </c>
      <c r="K60" s="136"/>
      <c r="L60" s="140"/>
    </row>
    <row r="61" spans="1:47" s="10" customFormat="1" ht="19.95" customHeight="1" x14ac:dyDescent="0.2">
      <c r="B61" s="141"/>
      <c r="C61" s="142"/>
      <c r="D61" s="143" t="s">
        <v>106</v>
      </c>
      <c r="E61" s="144"/>
      <c r="F61" s="144"/>
      <c r="G61" s="144"/>
      <c r="H61" s="144"/>
      <c r="I61" s="144"/>
      <c r="J61" s="145">
        <f>J94</f>
        <v>0</v>
      </c>
      <c r="K61" s="142"/>
      <c r="L61" s="146"/>
    </row>
    <row r="62" spans="1:47" s="10" customFormat="1" ht="19.95" customHeight="1" x14ac:dyDescent="0.2">
      <c r="B62" s="141"/>
      <c r="C62" s="142"/>
      <c r="D62" s="143" t="s">
        <v>107</v>
      </c>
      <c r="E62" s="144"/>
      <c r="F62" s="144"/>
      <c r="G62" s="144"/>
      <c r="H62" s="144"/>
      <c r="I62" s="144"/>
      <c r="J62" s="145">
        <f>J262</f>
        <v>0</v>
      </c>
      <c r="K62" s="142"/>
      <c r="L62" s="146"/>
    </row>
    <row r="63" spans="1:47" s="10" customFormat="1" ht="19.95" customHeight="1" x14ac:dyDescent="0.2">
      <c r="B63" s="141"/>
      <c r="C63" s="142"/>
      <c r="D63" s="143" t="s">
        <v>108</v>
      </c>
      <c r="E63" s="144"/>
      <c r="F63" s="144"/>
      <c r="G63" s="144"/>
      <c r="H63" s="144"/>
      <c r="I63" s="144"/>
      <c r="J63" s="145">
        <f>J313</f>
        <v>0</v>
      </c>
      <c r="K63" s="142"/>
      <c r="L63" s="146"/>
    </row>
    <row r="64" spans="1:47" s="10" customFormat="1" ht="19.95" customHeight="1" x14ac:dyDescent="0.2">
      <c r="B64" s="141"/>
      <c r="C64" s="142"/>
      <c r="D64" s="143" t="s">
        <v>109</v>
      </c>
      <c r="E64" s="144"/>
      <c r="F64" s="144"/>
      <c r="G64" s="144"/>
      <c r="H64" s="144"/>
      <c r="I64" s="144"/>
      <c r="J64" s="145">
        <f>J362</f>
        <v>0</v>
      </c>
      <c r="K64" s="142"/>
      <c r="L64" s="146"/>
    </row>
    <row r="65" spans="1:31" s="10" customFormat="1" ht="19.95" customHeight="1" x14ac:dyDescent="0.2">
      <c r="B65" s="141"/>
      <c r="C65" s="142"/>
      <c r="D65" s="143" t="s">
        <v>110</v>
      </c>
      <c r="E65" s="144"/>
      <c r="F65" s="144"/>
      <c r="G65" s="144"/>
      <c r="H65" s="144"/>
      <c r="I65" s="144"/>
      <c r="J65" s="145">
        <f>J374</f>
        <v>0</v>
      </c>
      <c r="K65" s="142"/>
      <c r="L65" s="146"/>
    </row>
    <row r="66" spans="1:31" s="10" customFormat="1" ht="19.95" customHeight="1" x14ac:dyDescent="0.2">
      <c r="B66" s="141"/>
      <c r="C66" s="142"/>
      <c r="D66" s="143" t="s">
        <v>111</v>
      </c>
      <c r="E66" s="144"/>
      <c r="F66" s="144"/>
      <c r="G66" s="144"/>
      <c r="H66" s="144"/>
      <c r="I66" s="144"/>
      <c r="J66" s="145">
        <f>J403</f>
        <v>0</v>
      </c>
      <c r="K66" s="142"/>
      <c r="L66" s="146"/>
    </row>
    <row r="67" spans="1:31" s="10" customFormat="1" ht="19.95" customHeight="1" x14ac:dyDescent="0.2">
      <c r="B67" s="141"/>
      <c r="C67" s="142"/>
      <c r="D67" s="143" t="s">
        <v>112</v>
      </c>
      <c r="E67" s="144"/>
      <c r="F67" s="144"/>
      <c r="G67" s="144"/>
      <c r="H67" s="144"/>
      <c r="I67" s="144"/>
      <c r="J67" s="145">
        <f>J425</f>
        <v>0</v>
      </c>
      <c r="K67" s="142"/>
      <c r="L67" s="146"/>
    </row>
    <row r="68" spans="1:31" s="10" customFormat="1" ht="19.95" customHeight="1" x14ac:dyDescent="0.2">
      <c r="B68" s="141"/>
      <c r="C68" s="142"/>
      <c r="D68" s="143" t="s">
        <v>113</v>
      </c>
      <c r="E68" s="144"/>
      <c r="F68" s="144"/>
      <c r="G68" s="144"/>
      <c r="H68" s="144"/>
      <c r="I68" s="144"/>
      <c r="J68" s="145">
        <f>J450</f>
        <v>0</v>
      </c>
      <c r="K68" s="142"/>
      <c r="L68" s="146"/>
    </row>
    <row r="69" spans="1:31" s="10" customFormat="1" ht="19.95" customHeight="1" x14ac:dyDescent="0.2">
      <c r="B69" s="141"/>
      <c r="C69" s="142"/>
      <c r="D69" s="143" t="s">
        <v>114</v>
      </c>
      <c r="E69" s="144"/>
      <c r="F69" s="144"/>
      <c r="G69" s="144"/>
      <c r="H69" s="144"/>
      <c r="I69" s="144"/>
      <c r="J69" s="145">
        <f>J459</f>
        <v>0</v>
      </c>
      <c r="K69" s="142"/>
      <c r="L69" s="146"/>
    </row>
    <row r="70" spans="1:31" s="9" customFormat="1" ht="24.9" customHeight="1" x14ac:dyDescent="0.2">
      <c r="B70" s="135"/>
      <c r="C70" s="136"/>
      <c r="D70" s="137" t="s">
        <v>115</v>
      </c>
      <c r="E70" s="138"/>
      <c r="F70" s="138"/>
      <c r="G70" s="138"/>
      <c r="H70" s="138"/>
      <c r="I70" s="138"/>
      <c r="J70" s="139">
        <f>J462</f>
        <v>0</v>
      </c>
      <c r="K70" s="136"/>
      <c r="L70" s="140"/>
    </row>
    <row r="71" spans="1:31" s="10" customFormat="1" ht="19.95" customHeight="1" x14ac:dyDescent="0.2">
      <c r="B71" s="141"/>
      <c r="C71" s="142"/>
      <c r="D71" s="143" t="s">
        <v>116</v>
      </c>
      <c r="E71" s="144"/>
      <c r="F71" s="144"/>
      <c r="G71" s="144"/>
      <c r="H71" s="144"/>
      <c r="I71" s="144"/>
      <c r="J71" s="145">
        <f>J463</f>
        <v>0</v>
      </c>
      <c r="K71" s="142"/>
      <c r="L71" s="146"/>
    </row>
    <row r="72" spans="1:31" s="10" customFormat="1" ht="19.95" customHeight="1" x14ac:dyDescent="0.2">
      <c r="B72" s="141"/>
      <c r="C72" s="142"/>
      <c r="D72" s="143" t="s">
        <v>117</v>
      </c>
      <c r="E72" s="144"/>
      <c r="F72" s="144"/>
      <c r="G72" s="144"/>
      <c r="H72" s="144"/>
      <c r="I72" s="144"/>
      <c r="J72" s="145">
        <f>J470</f>
        <v>0</v>
      </c>
      <c r="K72" s="142"/>
      <c r="L72" s="146"/>
    </row>
    <row r="73" spans="1:31" s="2" customFormat="1" ht="21.75" customHeight="1" x14ac:dyDescent="0.2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 x14ac:dyDescent="0.2">
      <c r="A74" s="35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8" spans="1:31" s="2" customFormat="1" ht="6.9" customHeight="1" x14ac:dyDescent="0.2">
      <c r="A78" s="35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4.9" customHeight="1" x14ac:dyDescent="0.2">
      <c r="A79" s="35"/>
      <c r="B79" s="36"/>
      <c r="C79" s="24" t="s">
        <v>118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 x14ac:dyDescent="0.2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 x14ac:dyDescent="0.2">
      <c r="A81" s="35"/>
      <c r="B81" s="36"/>
      <c r="C81" s="30" t="s">
        <v>16</v>
      </c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6.5" customHeight="1" x14ac:dyDescent="0.2">
      <c r="A82" s="35"/>
      <c r="B82" s="36"/>
      <c r="C82" s="37"/>
      <c r="D82" s="37"/>
      <c r="E82" s="302" t="str">
        <f>E7</f>
        <v>Nová travnatá tréninková plocha fotbalistů, Bruntál</v>
      </c>
      <c r="F82" s="303"/>
      <c r="G82" s="303"/>
      <c r="H82" s="303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 x14ac:dyDescent="0.2">
      <c r="A83" s="35"/>
      <c r="B83" s="36"/>
      <c r="C83" s="30" t="s">
        <v>99</v>
      </c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6.5" customHeight="1" x14ac:dyDescent="0.2">
      <c r="A84" s="35"/>
      <c r="B84" s="36"/>
      <c r="C84" s="37"/>
      <c r="D84" s="37"/>
      <c r="E84" s="255" t="str">
        <f>E9</f>
        <v>SO 01 - Nová travnatá tréninková plocha</v>
      </c>
      <c r="F84" s="304"/>
      <c r="G84" s="304"/>
      <c r="H84" s="304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" customHeight="1" x14ac:dyDescent="0.2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2" customHeight="1" x14ac:dyDescent="0.2">
      <c r="A86" s="35"/>
      <c r="B86" s="36"/>
      <c r="C86" s="30" t="s">
        <v>21</v>
      </c>
      <c r="D86" s="37"/>
      <c r="E86" s="37"/>
      <c r="F86" s="28" t="str">
        <f>F12</f>
        <v>Sportovní areál Bruntál P.P.Č. 3621/3, 3621/76, 36</v>
      </c>
      <c r="G86" s="37"/>
      <c r="H86" s="37"/>
      <c r="I86" s="30" t="s">
        <v>23</v>
      </c>
      <c r="J86" s="60" t="str">
        <f>IF(J12="","",J12)</f>
        <v>16. 10. 2023</v>
      </c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6.9" customHeight="1" x14ac:dyDescent="0.2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15" customHeight="1" x14ac:dyDescent="0.2">
      <c r="A88" s="35"/>
      <c r="B88" s="36"/>
      <c r="C88" s="30" t="s">
        <v>25</v>
      </c>
      <c r="D88" s="37"/>
      <c r="E88" s="37"/>
      <c r="F88" s="28" t="str">
        <f>E15</f>
        <v>Město Bruntál</v>
      </c>
      <c r="G88" s="37"/>
      <c r="H88" s="37"/>
      <c r="I88" s="30" t="s">
        <v>31</v>
      </c>
      <c r="J88" s="33" t="str">
        <f>E21</f>
        <v>David Müller DiS</v>
      </c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15" customHeight="1" x14ac:dyDescent="0.2">
      <c r="A89" s="35"/>
      <c r="B89" s="36"/>
      <c r="C89" s="30" t="s">
        <v>29</v>
      </c>
      <c r="D89" s="37"/>
      <c r="E89" s="37"/>
      <c r="F89" s="28" t="str">
        <f>IF(E18="","",E18)</f>
        <v>Vyplň údaj</v>
      </c>
      <c r="G89" s="37"/>
      <c r="H89" s="37"/>
      <c r="I89" s="30" t="s">
        <v>34</v>
      </c>
      <c r="J89" s="33" t="str">
        <f>E24</f>
        <v>David Müller DiS.</v>
      </c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0.35" customHeight="1" x14ac:dyDescent="0.2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0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11" customFormat="1" ht="29.25" customHeight="1" x14ac:dyDescent="0.2">
      <c r="A91" s="147"/>
      <c r="B91" s="148"/>
      <c r="C91" s="149" t="s">
        <v>119</v>
      </c>
      <c r="D91" s="150" t="s">
        <v>57</v>
      </c>
      <c r="E91" s="150" t="s">
        <v>53</v>
      </c>
      <c r="F91" s="150" t="s">
        <v>54</v>
      </c>
      <c r="G91" s="150" t="s">
        <v>120</v>
      </c>
      <c r="H91" s="150" t="s">
        <v>121</v>
      </c>
      <c r="I91" s="150" t="s">
        <v>122</v>
      </c>
      <c r="J91" s="150" t="s">
        <v>103</v>
      </c>
      <c r="K91" s="151" t="s">
        <v>123</v>
      </c>
      <c r="L91" s="152"/>
      <c r="M91" s="69" t="s">
        <v>19</v>
      </c>
      <c r="N91" s="70" t="s">
        <v>42</v>
      </c>
      <c r="O91" s="70" t="s">
        <v>124</v>
      </c>
      <c r="P91" s="70" t="s">
        <v>125</v>
      </c>
      <c r="Q91" s="70" t="s">
        <v>126</v>
      </c>
      <c r="R91" s="70" t="s">
        <v>127</v>
      </c>
      <c r="S91" s="70" t="s">
        <v>128</v>
      </c>
      <c r="T91" s="71" t="s">
        <v>129</v>
      </c>
      <c r="U91" s="147"/>
      <c r="V91" s="147"/>
      <c r="W91" s="147"/>
      <c r="X91" s="147"/>
      <c r="Y91" s="147"/>
      <c r="Z91" s="147"/>
      <c r="AA91" s="147"/>
      <c r="AB91" s="147"/>
      <c r="AC91" s="147"/>
      <c r="AD91" s="147"/>
      <c r="AE91" s="147"/>
    </row>
    <row r="92" spans="1:65" s="2" customFormat="1" ht="22.8" customHeight="1" x14ac:dyDescent="0.3">
      <c r="A92" s="35"/>
      <c r="B92" s="36"/>
      <c r="C92" s="76" t="s">
        <v>130</v>
      </c>
      <c r="D92" s="37"/>
      <c r="E92" s="37"/>
      <c r="F92" s="37"/>
      <c r="G92" s="37"/>
      <c r="H92" s="37"/>
      <c r="I92" s="37"/>
      <c r="J92" s="153">
        <f>BK92</f>
        <v>0</v>
      </c>
      <c r="K92" s="37"/>
      <c r="L92" s="40"/>
      <c r="M92" s="72"/>
      <c r="N92" s="154"/>
      <c r="O92" s="73"/>
      <c r="P92" s="155">
        <f>P93+P462</f>
        <v>0</v>
      </c>
      <c r="Q92" s="73"/>
      <c r="R92" s="155">
        <f>R93+R462</f>
        <v>3405.0953700000005</v>
      </c>
      <c r="S92" s="73"/>
      <c r="T92" s="156">
        <f>T93+T462</f>
        <v>104.10525000000001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71</v>
      </c>
      <c r="AU92" s="18" t="s">
        <v>104</v>
      </c>
      <c r="BK92" s="157">
        <f>BK93+BK462</f>
        <v>0</v>
      </c>
    </row>
    <row r="93" spans="1:65" s="12" customFormat="1" ht="25.95" customHeight="1" x14ac:dyDescent="0.25">
      <c r="B93" s="158"/>
      <c r="C93" s="159"/>
      <c r="D93" s="160" t="s">
        <v>71</v>
      </c>
      <c r="E93" s="161" t="s">
        <v>131</v>
      </c>
      <c r="F93" s="161" t="s">
        <v>132</v>
      </c>
      <c r="G93" s="159"/>
      <c r="H93" s="159"/>
      <c r="I93" s="162"/>
      <c r="J93" s="163">
        <f>BK93</f>
        <v>0</v>
      </c>
      <c r="K93" s="159"/>
      <c r="L93" s="164"/>
      <c r="M93" s="165"/>
      <c r="N93" s="166"/>
      <c r="O93" s="166"/>
      <c r="P93" s="167">
        <f>P94+P262+P313+P362+P374+P403+P425+P450+P459</f>
        <v>0</v>
      </c>
      <c r="Q93" s="166"/>
      <c r="R93" s="167">
        <f>R94+R262+R313+R362+R374+R403+R425+R450+R459</f>
        <v>3405.0953700000005</v>
      </c>
      <c r="S93" s="166"/>
      <c r="T93" s="168">
        <f>T94+T262+T313+T362+T374+T403+T425+T450+T459</f>
        <v>104.10525000000001</v>
      </c>
      <c r="AR93" s="169" t="s">
        <v>80</v>
      </c>
      <c r="AT93" s="170" t="s">
        <v>71</v>
      </c>
      <c r="AU93" s="170" t="s">
        <v>72</v>
      </c>
      <c r="AY93" s="169" t="s">
        <v>133</v>
      </c>
      <c r="BK93" s="171">
        <f>BK94+BK262+BK313+BK362+BK374+BK403+BK425+BK450+BK459</f>
        <v>0</v>
      </c>
    </row>
    <row r="94" spans="1:65" s="12" customFormat="1" ht="22.8" customHeight="1" x14ac:dyDescent="0.25">
      <c r="B94" s="158"/>
      <c r="C94" s="159"/>
      <c r="D94" s="160" t="s">
        <v>71</v>
      </c>
      <c r="E94" s="172" t="s">
        <v>80</v>
      </c>
      <c r="F94" s="172" t="s">
        <v>134</v>
      </c>
      <c r="G94" s="159"/>
      <c r="H94" s="159"/>
      <c r="I94" s="162"/>
      <c r="J94" s="173">
        <f>BK94</f>
        <v>0</v>
      </c>
      <c r="K94" s="159"/>
      <c r="L94" s="164"/>
      <c r="M94" s="165"/>
      <c r="N94" s="166"/>
      <c r="O94" s="166"/>
      <c r="P94" s="167">
        <f>SUM(P95:P261)</f>
        <v>0</v>
      </c>
      <c r="Q94" s="166"/>
      <c r="R94" s="167">
        <f>SUM(R95:R261)</f>
        <v>0.28298000000000001</v>
      </c>
      <c r="S94" s="166"/>
      <c r="T94" s="168">
        <f>SUM(T95:T261)</f>
        <v>0</v>
      </c>
      <c r="AR94" s="169" t="s">
        <v>80</v>
      </c>
      <c r="AT94" s="170" t="s">
        <v>71</v>
      </c>
      <c r="AU94" s="170" t="s">
        <v>80</v>
      </c>
      <c r="AY94" s="169" t="s">
        <v>133</v>
      </c>
      <c r="BK94" s="171">
        <f>SUM(BK95:BK261)</f>
        <v>0</v>
      </c>
    </row>
    <row r="95" spans="1:65" s="2" customFormat="1" ht="21.75" customHeight="1" x14ac:dyDescent="0.2">
      <c r="A95" s="35"/>
      <c r="B95" s="36"/>
      <c r="C95" s="174" t="s">
        <v>80</v>
      </c>
      <c r="D95" s="174" t="s">
        <v>135</v>
      </c>
      <c r="E95" s="175" t="s">
        <v>136</v>
      </c>
      <c r="F95" s="176" t="s">
        <v>137</v>
      </c>
      <c r="G95" s="177" t="s">
        <v>138</v>
      </c>
      <c r="H95" s="178">
        <v>8660</v>
      </c>
      <c r="I95" s="179"/>
      <c r="J95" s="180">
        <f>ROUND(I95*H95,2)</f>
        <v>0</v>
      </c>
      <c r="K95" s="176" t="s">
        <v>19</v>
      </c>
      <c r="L95" s="40"/>
      <c r="M95" s="181" t="s">
        <v>19</v>
      </c>
      <c r="N95" s="182" t="s">
        <v>43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139</v>
      </c>
      <c r="AT95" s="185" t="s">
        <v>135</v>
      </c>
      <c r="AU95" s="185" t="s">
        <v>82</v>
      </c>
      <c r="AY95" s="18" t="s">
        <v>133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80</v>
      </c>
      <c r="BK95" s="186">
        <f>ROUND(I95*H95,2)</f>
        <v>0</v>
      </c>
      <c r="BL95" s="18" t="s">
        <v>139</v>
      </c>
      <c r="BM95" s="185" t="s">
        <v>140</v>
      </c>
    </row>
    <row r="96" spans="1:65" s="13" customFormat="1" ht="10.199999999999999" x14ac:dyDescent="0.2">
      <c r="B96" s="187"/>
      <c r="C96" s="188"/>
      <c r="D96" s="189" t="s">
        <v>141</v>
      </c>
      <c r="E96" s="190" t="s">
        <v>19</v>
      </c>
      <c r="F96" s="191" t="s">
        <v>142</v>
      </c>
      <c r="G96" s="188"/>
      <c r="H96" s="192">
        <v>8660</v>
      </c>
      <c r="I96" s="193"/>
      <c r="J96" s="188"/>
      <c r="K96" s="188"/>
      <c r="L96" s="194"/>
      <c r="M96" s="195"/>
      <c r="N96" s="196"/>
      <c r="O96" s="196"/>
      <c r="P96" s="196"/>
      <c r="Q96" s="196"/>
      <c r="R96" s="196"/>
      <c r="S96" s="196"/>
      <c r="T96" s="197"/>
      <c r="AT96" s="198" t="s">
        <v>141</v>
      </c>
      <c r="AU96" s="198" t="s">
        <v>82</v>
      </c>
      <c r="AV96" s="13" t="s">
        <v>82</v>
      </c>
      <c r="AW96" s="13" t="s">
        <v>33</v>
      </c>
      <c r="AX96" s="13" t="s">
        <v>80</v>
      </c>
      <c r="AY96" s="198" t="s">
        <v>133</v>
      </c>
    </row>
    <row r="97" spans="1:65" s="2" customFormat="1" ht="21.75" customHeight="1" x14ac:dyDescent="0.2">
      <c r="A97" s="35"/>
      <c r="B97" s="36"/>
      <c r="C97" s="174" t="s">
        <v>82</v>
      </c>
      <c r="D97" s="174" t="s">
        <v>135</v>
      </c>
      <c r="E97" s="175" t="s">
        <v>143</v>
      </c>
      <c r="F97" s="176" t="s">
        <v>144</v>
      </c>
      <c r="G97" s="177" t="s">
        <v>145</v>
      </c>
      <c r="H97" s="178">
        <v>1294.4000000000001</v>
      </c>
      <c r="I97" s="179"/>
      <c r="J97" s="180">
        <f>ROUND(I97*H97,2)</f>
        <v>0</v>
      </c>
      <c r="K97" s="176" t="s">
        <v>146</v>
      </c>
      <c r="L97" s="40"/>
      <c r="M97" s="181" t="s">
        <v>19</v>
      </c>
      <c r="N97" s="182" t="s">
        <v>43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139</v>
      </c>
      <c r="AT97" s="185" t="s">
        <v>135</v>
      </c>
      <c r="AU97" s="185" t="s">
        <v>82</v>
      </c>
      <c r="AY97" s="18" t="s">
        <v>133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80</v>
      </c>
      <c r="BK97" s="186">
        <f>ROUND(I97*H97,2)</f>
        <v>0</v>
      </c>
      <c r="BL97" s="18" t="s">
        <v>139</v>
      </c>
      <c r="BM97" s="185" t="s">
        <v>147</v>
      </c>
    </row>
    <row r="98" spans="1:65" s="2" customFormat="1" ht="10.199999999999999" x14ac:dyDescent="0.2">
      <c r="A98" s="35"/>
      <c r="B98" s="36"/>
      <c r="C98" s="37"/>
      <c r="D98" s="199" t="s">
        <v>148</v>
      </c>
      <c r="E98" s="37"/>
      <c r="F98" s="200" t="s">
        <v>149</v>
      </c>
      <c r="G98" s="37"/>
      <c r="H98" s="37"/>
      <c r="I98" s="201"/>
      <c r="J98" s="37"/>
      <c r="K98" s="37"/>
      <c r="L98" s="40"/>
      <c r="M98" s="202"/>
      <c r="N98" s="203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148</v>
      </c>
      <c r="AU98" s="18" t="s">
        <v>82</v>
      </c>
    </row>
    <row r="99" spans="1:65" s="13" customFormat="1" ht="10.199999999999999" x14ac:dyDescent="0.2">
      <c r="B99" s="187"/>
      <c r="C99" s="188"/>
      <c r="D99" s="189" t="s">
        <v>141</v>
      </c>
      <c r="E99" s="190" t="s">
        <v>19</v>
      </c>
      <c r="F99" s="191" t="s">
        <v>150</v>
      </c>
      <c r="G99" s="188"/>
      <c r="H99" s="192">
        <v>866</v>
      </c>
      <c r="I99" s="193"/>
      <c r="J99" s="188"/>
      <c r="K99" s="188"/>
      <c r="L99" s="194"/>
      <c r="M99" s="195"/>
      <c r="N99" s="196"/>
      <c r="O99" s="196"/>
      <c r="P99" s="196"/>
      <c r="Q99" s="196"/>
      <c r="R99" s="196"/>
      <c r="S99" s="196"/>
      <c r="T99" s="197"/>
      <c r="AT99" s="198" t="s">
        <v>141</v>
      </c>
      <c r="AU99" s="198" t="s">
        <v>82</v>
      </c>
      <c r="AV99" s="13" t="s">
        <v>82</v>
      </c>
      <c r="AW99" s="13" t="s">
        <v>33</v>
      </c>
      <c r="AX99" s="13" t="s">
        <v>72</v>
      </c>
      <c r="AY99" s="198" t="s">
        <v>133</v>
      </c>
    </row>
    <row r="100" spans="1:65" s="14" customFormat="1" ht="10.199999999999999" x14ac:dyDescent="0.2">
      <c r="B100" s="204"/>
      <c r="C100" s="205"/>
      <c r="D100" s="189" t="s">
        <v>141</v>
      </c>
      <c r="E100" s="206" t="s">
        <v>19</v>
      </c>
      <c r="F100" s="207" t="s">
        <v>151</v>
      </c>
      <c r="G100" s="205"/>
      <c r="H100" s="206" t="s">
        <v>19</v>
      </c>
      <c r="I100" s="208"/>
      <c r="J100" s="205"/>
      <c r="K100" s="205"/>
      <c r="L100" s="209"/>
      <c r="M100" s="210"/>
      <c r="N100" s="211"/>
      <c r="O100" s="211"/>
      <c r="P100" s="211"/>
      <c r="Q100" s="211"/>
      <c r="R100" s="211"/>
      <c r="S100" s="211"/>
      <c r="T100" s="212"/>
      <c r="AT100" s="213" t="s">
        <v>141</v>
      </c>
      <c r="AU100" s="213" t="s">
        <v>82</v>
      </c>
      <c r="AV100" s="14" t="s">
        <v>80</v>
      </c>
      <c r="AW100" s="14" t="s">
        <v>33</v>
      </c>
      <c r="AX100" s="14" t="s">
        <v>72</v>
      </c>
      <c r="AY100" s="213" t="s">
        <v>133</v>
      </c>
    </row>
    <row r="101" spans="1:65" s="13" customFormat="1" ht="10.199999999999999" x14ac:dyDescent="0.2">
      <c r="B101" s="187"/>
      <c r="C101" s="188"/>
      <c r="D101" s="189" t="s">
        <v>141</v>
      </c>
      <c r="E101" s="190" t="s">
        <v>19</v>
      </c>
      <c r="F101" s="191" t="s">
        <v>152</v>
      </c>
      <c r="G101" s="188"/>
      <c r="H101" s="192">
        <v>111.6</v>
      </c>
      <c r="I101" s="193"/>
      <c r="J101" s="188"/>
      <c r="K101" s="188"/>
      <c r="L101" s="194"/>
      <c r="M101" s="195"/>
      <c r="N101" s="196"/>
      <c r="O101" s="196"/>
      <c r="P101" s="196"/>
      <c r="Q101" s="196"/>
      <c r="R101" s="196"/>
      <c r="S101" s="196"/>
      <c r="T101" s="197"/>
      <c r="AT101" s="198" t="s">
        <v>141</v>
      </c>
      <c r="AU101" s="198" t="s">
        <v>82</v>
      </c>
      <c r="AV101" s="13" t="s">
        <v>82</v>
      </c>
      <c r="AW101" s="13" t="s">
        <v>33</v>
      </c>
      <c r="AX101" s="13" t="s">
        <v>72</v>
      </c>
      <c r="AY101" s="198" t="s">
        <v>133</v>
      </c>
    </row>
    <row r="102" spans="1:65" s="14" customFormat="1" ht="10.199999999999999" x14ac:dyDescent="0.2">
      <c r="B102" s="204"/>
      <c r="C102" s="205"/>
      <c r="D102" s="189" t="s">
        <v>141</v>
      </c>
      <c r="E102" s="206" t="s">
        <v>19</v>
      </c>
      <c r="F102" s="207" t="s">
        <v>153</v>
      </c>
      <c r="G102" s="205"/>
      <c r="H102" s="206" t="s">
        <v>19</v>
      </c>
      <c r="I102" s="208"/>
      <c r="J102" s="205"/>
      <c r="K102" s="205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141</v>
      </c>
      <c r="AU102" s="213" t="s">
        <v>82</v>
      </c>
      <c r="AV102" s="14" t="s">
        <v>80</v>
      </c>
      <c r="AW102" s="14" t="s">
        <v>33</v>
      </c>
      <c r="AX102" s="14" t="s">
        <v>72</v>
      </c>
      <c r="AY102" s="213" t="s">
        <v>133</v>
      </c>
    </row>
    <row r="103" spans="1:65" s="13" customFormat="1" ht="10.199999999999999" x14ac:dyDescent="0.2">
      <c r="B103" s="187"/>
      <c r="C103" s="188"/>
      <c r="D103" s="189" t="s">
        <v>141</v>
      </c>
      <c r="E103" s="190" t="s">
        <v>19</v>
      </c>
      <c r="F103" s="191" t="s">
        <v>154</v>
      </c>
      <c r="G103" s="188"/>
      <c r="H103" s="192">
        <v>316.8</v>
      </c>
      <c r="I103" s="193"/>
      <c r="J103" s="188"/>
      <c r="K103" s="188"/>
      <c r="L103" s="194"/>
      <c r="M103" s="195"/>
      <c r="N103" s="196"/>
      <c r="O103" s="196"/>
      <c r="P103" s="196"/>
      <c r="Q103" s="196"/>
      <c r="R103" s="196"/>
      <c r="S103" s="196"/>
      <c r="T103" s="197"/>
      <c r="AT103" s="198" t="s">
        <v>141</v>
      </c>
      <c r="AU103" s="198" t="s">
        <v>82</v>
      </c>
      <c r="AV103" s="13" t="s">
        <v>82</v>
      </c>
      <c r="AW103" s="13" t="s">
        <v>33</v>
      </c>
      <c r="AX103" s="13" t="s">
        <v>72</v>
      </c>
      <c r="AY103" s="198" t="s">
        <v>133</v>
      </c>
    </row>
    <row r="104" spans="1:65" s="14" customFormat="1" ht="10.199999999999999" x14ac:dyDescent="0.2">
      <c r="B104" s="204"/>
      <c r="C104" s="205"/>
      <c r="D104" s="189" t="s">
        <v>141</v>
      </c>
      <c r="E104" s="206" t="s">
        <v>19</v>
      </c>
      <c r="F104" s="207" t="s">
        <v>155</v>
      </c>
      <c r="G104" s="205"/>
      <c r="H104" s="206" t="s">
        <v>19</v>
      </c>
      <c r="I104" s="208"/>
      <c r="J104" s="205"/>
      <c r="K104" s="205"/>
      <c r="L104" s="209"/>
      <c r="M104" s="210"/>
      <c r="N104" s="211"/>
      <c r="O104" s="211"/>
      <c r="P104" s="211"/>
      <c r="Q104" s="211"/>
      <c r="R104" s="211"/>
      <c r="S104" s="211"/>
      <c r="T104" s="212"/>
      <c r="AT104" s="213" t="s">
        <v>141</v>
      </c>
      <c r="AU104" s="213" t="s">
        <v>82</v>
      </c>
      <c r="AV104" s="14" t="s">
        <v>80</v>
      </c>
      <c r="AW104" s="14" t="s">
        <v>33</v>
      </c>
      <c r="AX104" s="14" t="s">
        <v>72</v>
      </c>
      <c r="AY104" s="213" t="s">
        <v>133</v>
      </c>
    </row>
    <row r="105" spans="1:65" s="15" customFormat="1" ht="10.199999999999999" x14ac:dyDescent="0.2">
      <c r="B105" s="214"/>
      <c r="C105" s="215"/>
      <c r="D105" s="189" t="s">
        <v>141</v>
      </c>
      <c r="E105" s="216" t="s">
        <v>19</v>
      </c>
      <c r="F105" s="217" t="s">
        <v>156</v>
      </c>
      <c r="G105" s="215"/>
      <c r="H105" s="218">
        <v>1294.4000000000001</v>
      </c>
      <c r="I105" s="219"/>
      <c r="J105" s="215"/>
      <c r="K105" s="215"/>
      <c r="L105" s="220"/>
      <c r="M105" s="221"/>
      <c r="N105" s="222"/>
      <c r="O105" s="222"/>
      <c r="P105" s="222"/>
      <c r="Q105" s="222"/>
      <c r="R105" s="222"/>
      <c r="S105" s="222"/>
      <c r="T105" s="223"/>
      <c r="AT105" s="224" t="s">
        <v>141</v>
      </c>
      <c r="AU105" s="224" t="s">
        <v>82</v>
      </c>
      <c r="AV105" s="15" t="s">
        <v>139</v>
      </c>
      <c r="AW105" s="15" t="s">
        <v>33</v>
      </c>
      <c r="AX105" s="15" t="s">
        <v>80</v>
      </c>
      <c r="AY105" s="224" t="s">
        <v>133</v>
      </c>
    </row>
    <row r="106" spans="1:65" s="2" customFormat="1" ht="33" customHeight="1" x14ac:dyDescent="0.2">
      <c r="A106" s="35"/>
      <c r="B106" s="36"/>
      <c r="C106" s="174" t="s">
        <v>157</v>
      </c>
      <c r="D106" s="174" t="s">
        <v>135</v>
      </c>
      <c r="E106" s="175" t="s">
        <v>158</v>
      </c>
      <c r="F106" s="176" t="s">
        <v>159</v>
      </c>
      <c r="G106" s="177" t="s">
        <v>145</v>
      </c>
      <c r="H106" s="178">
        <v>79.2</v>
      </c>
      <c r="I106" s="179"/>
      <c r="J106" s="180">
        <f>ROUND(I106*H106,2)</f>
        <v>0</v>
      </c>
      <c r="K106" s="176" t="s">
        <v>146</v>
      </c>
      <c r="L106" s="40"/>
      <c r="M106" s="181" t="s">
        <v>19</v>
      </c>
      <c r="N106" s="182" t="s">
        <v>43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139</v>
      </c>
      <c r="AT106" s="185" t="s">
        <v>135</v>
      </c>
      <c r="AU106" s="185" t="s">
        <v>82</v>
      </c>
      <c r="AY106" s="18" t="s">
        <v>133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80</v>
      </c>
      <c r="BK106" s="186">
        <f>ROUND(I106*H106,2)</f>
        <v>0</v>
      </c>
      <c r="BL106" s="18" t="s">
        <v>139</v>
      </c>
      <c r="BM106" s="185" t="s">
        <v>160</v>
      </c>
    </row>
    <row r="107" spans="1:65" s="2" customFormat="1" ht="10.199999999999999" x14ac:dyDescent="0.2">
      <c r="A107" s="35"/>
      <c r="B107" s="36"/>
      <c r="C107" s="37"/>
      <c r="D107" s="199" t="s">
        <v>148</v>
      </c>
      <c r="E107" s="37"/>
      <c r="F107" s="200" t="s">
        <v>161</v>
      </c>
      <c r="G107" s="37"/>
      <c r="H107" s="37"/>
      <c r="I107" s="201"/>
      <c r="J107" s="37"/>
      <c r="K107" s="37"/>
      <c r="L107" s="40"/>
      <c r="M107" s="202"/>
      <c r="N107" s="203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148</v>
      </c>
      <c r="AU107" s="18" t="s">
        <v>82</v>
      </c>
    </row>
    <row r="108" spans="1:65" s="13" customFormat="1" ht="10.199999999999999" x14ac:dyDescent="0.2">
      <c r="B108" s="187"/>
      <c r="C108" s="188"/>
      <c r="D108" s="189" t="s">
        <v>141</v>
      </c>
      <c r="E108" s="190" t="s">
        <v>19</v>
      </c>
      <c r="F108" s="191" t="s">
        <v>162</v>
      </c>
      <c r="G108" s="188"/>
      <c r="H108" s="192">
        <v>79.2</v>
      </c>
      <c r="I108" s="193"/>
      <c r="J108" s="188"/>
      <c r="K108" s="188"/>
      <c r="L108" s="194"/>
      <c r="M108" s="195"/>
      <c r="N108" s="196"/>
      <c r="O108" s="196"/>
      <c r="P108" s="196"/>
      <c r="Q108" s="196"/>
      <c r="R108" s="196"/>
      <c r="S108" s="196"/>
      <c r="T108" s="197"/>
      <c r="AT108" s="198" t="s">
        <v>141</v>
      </c>
      <c r="AU108" s="198" t="s">
        <v>82</v>
      </c>
      <c r="AV108" s="13" t="s">
        <v>82</v>
      </c>
      <c r="AW108" s="13" t="s">
        <v>33</v>
      </c>
      <c r="AX108" s="13" t="s">
        <v>80</v>
      </c>
      <c r="AY108" s="198" t="s">
        <v>133</v>
      </c>
    </row>
    <row r="109" spans="1:65" s="14" customFormat="1" ht="10.199999999999999" x14ac:dyDescent="0.2">
      <c r="B109" s="204"/>
      <c r="C109" s="205"/>
      <c r="D109" s="189" t="s">
        <v>141</v>
      </c>
      <c r="E109" s="206" t="s">
        <v>19</v>
      </c>
      <c r="F109" s="207" t="s">
        <v>163</v>
      </c>
      <c r="G109" s="205"/>
      <c r="H109" s="206" t="s">
        <v>19</v>
      </c>
      <c r="I109" s="208"/>
      <c r="J109" s="205"/>
      <c r="K109" s="205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141</v>
      </c>
      <c r="AU109" s="213" t="s">
        <v>82</v>
      </c>
      <c r="AV109" s="14" t="s">
        <v>80</v>
      </c>
      <c r="AW109" s="14" t="s">
        <v>33</v>
      </c>
      <c r="AX109" s="14" t="s">
        <v>72</v>
      </c>
      <c r="AY109" s="213" t="s">
        <v>133</v>
      </c>
    </row>
    <row r="110" spans="1:65" s="2" customFormat="1" ht="24.15" customHeight="1" x14ac:dyDescent="0.2">
      <c r="A110" s="35"/>
      <c r="B110" s="36"/>
      <c r="C110" s="174" t="s">
        <v>139</v>
      </c>
      <c r="D110" s="174" t="s">
        <v>135</v>
      </c>
      <c r="E110" s="175" t="s">
        <v>164</v>
      </c>
      <c r="F110" s="176" t="s">
        <v>165</v>
      </c>
      <c r="G110" s="177" t="s">
        <v>145</v>
      </c>
      <c r="H110" s="178">
        <v>37.262</v>
      </c>
      <c r="I110" s="179"/>
      <c r="J110" s="180">
        <f>ROUND(I110*H110,2)</f>
        <v>0</v>
      </c>
      <c r="K110" s="176" t="s">
        <v>146</v>
      </c>
      <c r="L110" s="40"/>
      <c r="M110" s="181" t="s">
        <v>19</v>
      </c>
      <c r="N110" s="182" t="s">
        <v>43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139</v>
      </c>
      <c r="AT110" s="185" t="s">
        <v>135</v>
      </c>
      <c r="AU110" s="185" t="s">
        <v>82</v>
      </c>
      <c r="AY110" s="18" t="s">
        <v>133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80</v>
      </c>
      <c r="BK110" s="186">
        <f>ROUND(I110*H110,2)</f>
        <v>0</v>
      </c>
      <c r="BL110" s="18" t="s">
        <v>139</v>
      </c>
      <c r="BM110" s="185" t="s">
        <v>166</v>
      </c>
    </row>
    <row r="111" spans="1:65" s="2" customFormat="1" ht="10.199999999999999" x14ac:dyDescent="0.2">
      <c r="A111" s="35"/>
      <c r="B111" s="36"/>
      <c r="C111" s="37"/>
      <c r="D111" s="199" t="s">
        <v>148</v>
      </c>
      <c r="E111" s="37"/>
      <c r="F111" s="200" t="s">
        <v>167</v>
      </c>
      <c r="G111" s="37"/>
      <c r="H111" s="37"/>
      <c r="I111" s="201"/>
      <c r="J111" s="37"/>
      <c r="K111" s="37"/>
      <c r="L111" s="40"/>
      <c r="M111" s="202"/>
      <c r="N111" s="203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148</v>
      </c>
      <c r="AU111" s="18" t="s">
        <v>82</v>
      </c>
    </row>
    <row r="112" spans="1:65" s="13" customFormat="1" ht="10.199999999999999" x14ac:dyDescent="0.2">
      <c r="B112" s="187"/>
      <c r="C112" s="188"/>
      <c r="D112" s="189" t="s">
        <v>141</v>
      </c>
      <c r="E112" s="190" t="s">
        <v>19</v>
      </c>
      <c r="F112" s="191" t="s">
        <v>168</v>
      </c>
      <c r="G112" s="188"/>
      <c r="H112" s="192">
        <v>1.296</v>
      </c>
      <c r="I112" s="193"/>
      <c r="J112" s="188"/>
      <c r="K112" s="188"/>
      <c r="L112" s="194"/>
      <c r="M112" s="195"/>
      <c r="N112" s="196"/>
      <c r="O112" s="196"/>
      <c r="P112" s="196"/>
      <c r="Q112" s="196"/>
      <c r="R112" s="196"/>
      <c r="S112" s="196"/>
      <c r="T112" s="197"/>
      <c r="AT112" s="198" t="s">
        <v>141</v>
      </c>
      <c r="AU112" s="198" t="s">
        <v>82</v>
      </c>
      <c r="AV112" s="13" t="s">
        <v>82</v>
      </c>
      <c r="AW112" s="13" t="s">
        <v>33</v>
      </c>
      <c r="AX112" s="13" t="s">
        <v>72</v>
      </c>
      <c r="AY112" s="198" t="s">
        <v>133</v>
      </c>
    </row>
    <row r="113" spans="1:65" s="14" customFormat="1" ht="10.199999999999999" x14ac:dyDescent="0.2">
      <c r="B113" s="204"/>
      <c r="C113" s="205"/>
      <c r="D113" s="189" t="s">
        <v>141</v>
      </c>
      <c r="E113" s="206" t="s">
        <v>19</v>
      </c>
      <c r="F113" s="207" t="s">
        <v>169</v>
      </c>
      <c r="G113" s="205"/>
      <c r="H113" s="206" t="s">
        <v>19</v>
      </c>
      <c r="I113" s="208"/>
      <c r="J113" s="205"/>
      <c r="K113" s="205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141</v>
      </c>
      <c r="AU113" s="213" t="s">
        <v>82</v>
      </c>
      <c r="AV113" s="14" t="s">
        <v>80</v>
      </c>
      <c r="AW113" s="14" t="s">
        <v>33</v>
      </c>
      <c r="AX113" s="14" t="s">
        <v>72</v>
      </c>
      <c r="AY113" s="213" t="s">
        <v>133</v>
      </c>
    </row>
    <row r="114" spans="1:65" s="13" customFormat="1" ht="10.199999999999999" x14ac:dyDescent="0.2">
      <c r="B114" s="187"/>
      <c r="C114" s="188"/>
      <c r="D114" s="189" t="s">
        <v>141</v>
      </c>
      <c r="E114" s="190" t="s">
        <v>19</v>
      </c>
      <c r="F114" s="191" t="s">
        <v>170</v>
      </c>
      <c r="G114" s="188"/>
      <c r="H114" s="192">
        <v>0.57599999999999996</v>
      </c>
      <c r="I114" s="193"/>
      <c r="J114" s="188"/>
      <c r="K114" s="188"/>
      <c r="L114" s="194"/>
      <c r="M114" s="195"/>
      <c r="N114" s="196"/>
      <c r="O114" s="196"/>
      <c r="P114" s="196"/>
      <c r="Q114" s="196"/>
      <c r="R114" s="196"/>
      <c r="S114" s="196"/>
      <c r="T114" s="197"/>
      <c r="AT114" s="198" t="s">
        <v>141</v>
      </c>
      <c r="AU114" s="198" t="s">
        <v>82</v>
      </c>
      <c r="AV114" s="13" t="s">
        <v>82</v>
      </c>
      <c r="AW114" s="13" t="s">
        <v>33</v>
      </c>
      <c r="AX114" s="13" t="s">
        <v>72</v>
      </c>
      <c r="AY114" s="198" t="s">
        <v>133</v>
      </c>
    </row>
    <row r="115" spans="1:65" s="14" customFormat="1" ht="10.199999999999999" x14ac:dyDescent="0.2">
      <c r="B115" s="204"/>
      <c r="C115" s="205"/>
      <c r="D115" s="189" t="s">
        <v>141</v>
      </c>
      <c r="E115" s="206" t="s">
        <v>19</v>
      </c>
      <c r="F115" s="207" t="s">
        <v>171</v>
      </c>
      <c r="G115" s="205"/>
      <c r="H115" s="206" t="s">
        <v>19</v>
      </c>
      <c r="I115" s="208"/>
      <c r="J115" s="205"/>
      <c r="K115" s="205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141</v>
      </c>
      <c r="AU115" s="213" t="s">
        <v>82</v>
      </c>
      <c r="AV115" s="14" t="s">
        <v>80</v>
      </c>
      <c r="AW115" s="14" t="s">
        <v>33</v>
      </c>
      <c r="AX115" s="14" t="s">
        <v>72</v>
      </c>
      <c r="AY115" s="213" t="s">
        <v>133</v>
      </c>
    </row>
    <row r="116" spans="1:65" s="13" customFormat="1" ht="10.199999999999999" x14ac:dyDescent="0.2">
      <c r="B116" s="187"/>
      <c r="C116" s="188"/>
      <c r="D116" s="189" t="s">
        <v>141</v>
      </c>
      <c r="E116" s="190" t="s">
        <v>19</v>
      </c>
      <c r="F116" s="191" t="s">
        <v>172</v>
      </c>
      <c r="G116" s="188"/>
      <c r="H116" s="192">
        <v>7.9379999999999997</v>
      </c>
      <c r="I116" s="193"/>
      <c r="J116" s="188"/>
      <c r="K116" s="188"/>
      <c r="L116" s="194"/>
      <c r="M116" s="195"/>
      <c r="N116" s="196"/>
      <c r="O116" s="196"/>
      <c r="P116" s="196"/>
      <c r="Q116" s="196"/>
      <c r="R116" s="196"/>
      <c r="S116" s="196"/>
      <c r="T116" s="197"/>
      <c r="AT116" s="198" t="s">
        <v>141</v>
      </c>
      <c r="AU116" s="198" t="s">
        <v>82</v>
      </c>
      <c r="AV116" s="13" t="s">
        <v>82</v>
      </c>
      <c r="AW116" s="13" t="s">
        <v>33</v>
      </c>
      <c r="AX116" s="13" t="s">
        <v>72</v>
      </c>
      <c r="AY116" s="198" t="s">
        <v>133</v>
      </c>
    </row>
    <row r="117" spans="1:65" s="14" customFormat="1" ht="10.199999999999999" x14ac:dyDescent="0.2">
      <c r="B117" s="204"/>
      <c r="C117" s="205"/>
      <c r="D117" s="189" t="s">
        <v>141</v>
      </c>
      <c r="E117" s="206" t="s">
        <v>19</v>
      </c>
      <c r="F117" s="207" t="s">
        <v>173</v>
      </c>
      <c r="G117" s="205"/>
      <c r="H117" s="206" t="s">
        <v>19</v>
      </c>
      <c r="I117" s="208"/>
      <c r="J117" s="205"/>
      <c r="K117" s="205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141</v>
      </c>
      <c r="AU117" s="213" t="s">
        <v>82</v>
      </c>
      <c r="AV117" s="14" t="s">
        <v>80</v>
      </c>
      <c r="AW117" s="14" t="s">
        <v>33</v>
      </c>
      <c r="AX117" s="14" t="s">
        <v>72</v>
      </c>
      <c r="AY117" s="213" t="s">
        <v>133</v>
      </c>
    </row>
    <row r="118" spans="1:65" s="13" customFormat="1" ht="10.199999999999999" x14ac:dyDescent="0.2">
      <c r="B118" s="187"/>
      <c r="C118" s="188"/>
      <c r="D118" s="189" t="s">
        <v>141</v>
      </c>
      <c r="E118" s="190" t="s">
        <v>19</v>
      </c>
      <c r="F118" s="191" t="s">
        <v>174</v>
      </c>
      <c r="G118" s="188"/>
      <c r="H118" s="192">
        <v>13.5</v>
      </c>
      <c r="I118" s="193"/>
      <c r="J118" s="188"/>
      <c r="K118" s="188"/>
      <c r="L118" s="194"/>
      <c r="M118" s="195"/>
      <c r="N118" s="196"/>
      <c r="O118" s="196"/>
      <c r="P118" s="196"/>
      <c r="Q118" s="196"/>
      <c r="R118" s="196"/>
      <c r="S118" s="196"/>
      <c r="T118" s="197"/>
      <c r="AT118" s="198" t="s">
        <v>141</v>
      </c>
      <c r="AU118" s="198" t="s">
        <v>82</v>
      </c>
      <c r="AV118" s="13" t="s">
        <v>82</v>
      </c>
      <c r="AW118" s="13" t="s">
        <v>33</v>
      </c>
      <c r="AX118" s="13" t="s">
        <v>72</v>
      </c>
      <c r="AY118" s="198" t="s">
        <v>133</v>
      </c>
    </row>
    <row r="119" spans="1:65" s="14" customFormat="1" ht="10.199999999999999" x14ac:dyDescent="0.2">
      <c r="B119" s="204"/>
      <c r="C119" s="205"/>
      <c r="D119" s="189" t="s">
        <v>141</v>
      </c>
      <c r="E119" s="206" t="s">
        <v>19</v>
      </c>
      <c r="F119" s="207" t="s">
        <v>175</v>
      </c>
      <c r="G119" s="205"/>
      <c r="H119" s="206" t="s">
        <v>19</v>
      </c>
      <c r="I119" s="208"/>
      <c r="J119" s="205"/>
      <c r="K119" s="205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141</v>
      </c>
      <c r="AU119" s="213" t="s">
        <v>82</v>
      </c>
      <c r="AV119" s="14" t="s">
        <v>80</v>
      </c>
      <c r="AW119" s="14" t="s">
        <v>33</v>
      </c>
      <c r="AX119" s="14" t="s">
        <v>72</v>
      </c>
      <c r="AY119" s="213" t="s">
        <v>133</v>
      </c>
    </row>
    <row r="120" spans="1:65" s="13" customFormat="1" ht="10.199999999999999" x14ac:dyDescent="0.2">
      <c r="B120" s="187"/>
      <c r="C120" s="188"/>
      <c r="D120" s="189" t="s">
        <v>141</v>
      </c>
      <c r="E120" s="190" t="s">
        <v>19</v>
      </c>
      <c r="F120" s="191" t="s">
        <v>176</v>
      </c>
      <c r="G120" s="188"/>
      <c r="H120" s="192">
        <v>12.8</v>
      </c>
      <c r="I120" s="193"/>
      <c r="J120" s="188"/>
      <c r="K120" s="188"/>
      <c r="L120" s="194"/>
      <c r="M120" s="195"/>
      <c r="N120" s="196"/>
      <c r="O120" s="196"/>
      <c r="P120" s="196"/>
      <c r="Q120" s="196"/>
      <c r="R120" s="196"/>
      <c r="S120" s="196"/>
      <c r="T120" s="197"/>
      <c r="AT120" s="198" t="s">
        <v>141</v>
      </c>
      <c r="AU120" s="198" t="s">
        <v>82</v>
      </c>
      <c r="AV120" s="13" t="s">
        <v>82</v>
      </c>
      <c r="AW120" s="13" t="s">
        <v>33</v>
      </c>
      <c r="AX120" s="13" t="s">
        <v>72</v>
      </c>
      <c r="AY120" s="198" t="s">
        <v>133</v>
      </c>
    </row>
    <row r="121" spans="1:65" s="14" customFormat="1" ht="10.199999999999999" x14ac:dyDescent="0.2">
      <c r="B121" s="204"/>
      <c r="C121" s="205"/>
      <c r="D121" s="189" t="s">
        <v>141</v>
      </c>
      <c r="E121" s="206" t="s">
        <v>19</v>
      </c>
      <c r="F121" s="207" t="s">
        <v>177</v>
      </c>
      <c r="G121" s="205"/>
      <c r="H121" s="206" t="s">
        <v>19</v>
      </c>
      <c r="I121" s="208"/>
      <c r="J121" s="205"/>
      <c r="K121" s="205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141</v>
      </c>
      <c r="AU121" s="213" t="s">
        <v>82</v>
      </c>
      <c r="AV121" s="14" t="s">
        <v>80</v>
      </c>
      <c r="AW121" s="14" t="s">
        <v>33</v>
      </c>
      <c r="AX121" s="14" t="s">
        <v>72</v>
      </c>
      <c r="AY121" s="213" t="s">
        <v>133</v>
      </c>
    </row>
    <row r="122" spans="1:65" s="13" customFormat="1" ht="10.199999999999999" x14ac:dyDescent="0.2">
      <c r="B122" s="187"/>
      <c r="C122" s="188"/>
      <c r="D122" s="189" t="s">
        <v>141</v>
      </c>
      <c r="E122" s="190" t="s">
        <v>19</v>
      </c>
      <c r="F122" s="191" t="s">
        <v>178</v>
      </c>
      <c r="G122" s="188"/>
      <c r="H122" s="192">
        <v>1.1519999999999999</v>
      </c>
      <c r="I122" s="193"/>
      <c r="J122" s="188"/>
      <c r="K122" s="188"/>
      <c r="L122" s="194"/>
      <c r="M122" s="195"/>
      <c r="N122" s="196"/>
      <c r="O122" s="196"/>
      <c r="P122" s="196"/>
      <c r="Q122" s="196"/>
      <c r="R122" s="196"/>
      <c r="S122" s="196"/>
      <c r="T122" s="197"/>
      <c r="AT122" s="198" t="s">
        <v>141</v>
      </c>
      <c r="AU122" s="198" t="s">
        <v>82</v>
      </c>
      <c r="AV122" s="13" t="s">
        <v>82</v>
      </c>
      <c r="AW122" s="13" t="s">
        <v>33</v>
      </c>
      <c r="AX122" s="13" t="s">
        <v>72</v>
      </c>
      <c r="AY122" s="198" t="s">
        <v>133</v>
      </c>
    </row>
    <row r="123" spans="1:65" s="14" customFormat="1" ht="10.199999999999999" x14ac:dyDescent="0.2">
      <c r="B123" s="204"/>
      <c r="C123" s="205"/>
      <c r="D123" s="189" t="s">
        <v>141</v>
      </c>
      <c r="E123" s="206" t="s">
        <v>19</v>
      </c>
      <c r="F123" s="207" t="s">
        <v>179</v>
      </c>
      <c r="G123" s="205"/>
      <c r="H123" s="206" t="s">
        <v>19</v>
      </c>
      <c r="I123" s="208"/>
      <c r="J123" s="205"/>
      <c r="K123" s="205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141</v>
      </c>
      <c r="AU123" s="213" t="s">
        <v>82</v>
      </c>
      <c r="AV123" s="14" t="s">
        <v>80</v>
      </c>
      <c r="AW123" s="14" t="s">
        <v>33</v>
      </c>
      <c r="AX123" s="14" t="s">
        <v>72</v>
      </c>
      <c r="AY123" s="213" t="s">
        <v>133</v>
      </c>
    </row>
    <row r="124" spans="1:65" s="15" customFormat="1" ht="10.199999999999999" x14ac:dyDescent="0.2">
      <c r="B124" s="214"/>
      <c r="C124" s="215"/>
      <c r="D124" s="189" t="s">
        <v>141</v>
      </c>
      <c r="E124" s="216" t="s">
        <v>19</v>
      </c>
      <c r="F124" s="217" t="s">
        <v>156</v>
      </c>
      <c r="G124" s="215"/>
      <c r="H124" s="218">
        <v>37.262</v>
      </c>
      <c r="I124" s="219"/>
      <c r="J124" s="215"/>
      <c r="K124" s="215"/>
      <c r="L124" s="220"/>
      <c r="M124" s="221"/>
      <c r="N124" s="222"/>
      <c r="O124" s="222"/>
      <c r="P124" s="222"/>
      <c r="Q124" s="222"/>
      <c r="R124" s="222"/>
      <c r="S124" s="222"/>
      <c r="T124" s="223"/>
      <c r="AT124" s="224" t="s">
        <v>141</v>
      </c>
      <c r="AU124" s="224" t="s">
        <v>82</v>
      </c>
      <c r="AV124" s="15" t="s">
        <v>139</v>
      </c>
      <c r="AW124" s="15" t="s">
        <v>33</v>
      </c>
      <c r="AX124" s="15" t="s">
        <v>80</v>
      </c>
      <c r="AY124" s="224" t="s">
        <v>133</v>
      </c>
    </row>
    <row r="125" spans="1:65" s="2" customFormat="1" ht="24.15" customHeight="1" x14ac:dyDescent="0.2">
      <c r="A125" s="35"/>
      <c r="B125" s="36"/>
      <c r="C125" s="174" t="s">
        <v>180</v>
      </c>
      <c r="D125" s="174" t="s">
        <v>135</v>
      </c>
      <c r="E125" s="175" t="s">
        <v>181</v>
      </c>
      <c r="F125" s="176" t="s">
        <v>182</v>
      </c>
      <c r="G125" s="177" t="s">
        <v>145</v>
      </c>
      <c r="H125" s="178">
        <v>318.24</v>
      </c>
      <c r="I125" s="179"/>
      <c r="J125" s="180">
        <f>ROUND(I125*H125,2)</f>
        <v>0</v>
      </c>
      <c r="K125" s="176" t="s">
        <v>146</v>
      </c>
      <c r="L125" s="40"/>
      <c r="M125" s="181" t="s">
        <v>19</v>
      </c>
      <c r="N125" s="182" t="s">
        <v>43</v>
      </c>
      <c r="O125" s="65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139</v>
      </c>
      <c r="AT125" s="185" t="s">
        <v>135</v>
      </c>
      <c r="AU125" s="185" t="s">
        <v>82</v>
      </c>
      <c r="AY125" s="18" t="s">
        <v>133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80</v>
      </c>
      <c r="BK125" s="186">
        <f>ROUND(I125*H125,2)</f>
        <v>0</v>
      </c>
      <c r="BL125" s="18" t="s">
        <v>139</v>
      </c>
      <c r="BM125" s="185" t="s">
        <v>183</v>
      </c>
    </row>
    <row r="126" spans="1:65" s="2" customFormat="1" ht="10.199999999999999" x14ac:dyDescent="0.2">
      <c r="A126" s="35"/>
      <c r="B126" s="36"/>
      <c r="C126" s="37"/>
      <c r="D126" s="199" t="s">
        <v>148</v>
      </c>
      <c r="E126" s="37"/>
      <c r="F126" s="200" t="s">
        <v>184</v>
      </c>
      <c r="G126" s="37"/>
      <c r="H126" s="37"/>
      <c r="I126" s="201"/>
      <c r="J126" s="37"/>
      <c r="K126" s="37"/>
      <c r="L126" s="40"/>
      <c r="M126" s="202"/>
      <c r="N126" s="203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148</v>
      </c>
      <c r="AU126" s="18" t="s">
        <v>82</v>
      </c>
    </row>
    <row r="127" spans="1:65" s="13" customFormat="1" ht="10.199999999999999" x14ac:dyDescent="0.2">
      <c r="B127" s="187"/>
      <c r="C127" s="188"/>
      <c r="D127" s="189" t="s">
        <v>141</v>
      </c>
      <c r="E127" s="190" t="s">
        <v>19</v>
      </c>
      <c r="F127" s="191" t="s">
        <v>185</v>
      </c>
      <c r="G127" s="188"/>
      <c r="H127" s="192">
        <v>187.245</v>
      </c>
      <c r="I127" s="193"/>
      <c r="J127" s="188"/>
      <c r="K127" s="188"/>
      <c r="L127" s="194"/>
      <c r="M127" s="195"/>
      <c r="N127" s="196"/>
      <c r="O127" s="196"/>
      <c r="P127" s="196"/>
      <c r="Q127" s="196"/>
      <c r="R127" s="196"/>
      <c r="S127" s="196"/>
      <c r="T127" s="197"/>
      <c r="AT127" s="198" t="s">
        <v>141</v>
      </c>
      <c r="AU127" s="198" t="s">
        <v>82</v>
      </c>
      <c r="AV127" s="13" t="s">
        <v>82</v>
      </c>
      <c r="AW127" s="13" t="s">
        <v>33</v>
      </c>
      <c r="AX127" s="13" t="s">
        <v>72</v>
      </c>
      <c r="AY127" s="198" t="s">
        <v>133</v>
      </c>
    </row>
    <row r="128" spans="1:65" s="14" customFormat="1" ht="10.199999999999999" x14ac:dyDescent="0.2">
      <c r="B128" s="204"/>
      <c r="C128" s="205"/>
      <c r="D128" s="189" t="s">
        <v>141</v>
      </c>
      <c r="E128" s="206" t="s">
        <v>19</v>
      </c>
      <c r="F128" s="207" t="s">
        <v>186</v>
      </c>
      <c r="G128" s="205"/>
      <c r="H128" s="206" t="s">
        <v>19</v>
      </c>
      <c r="I128" s="208"/>
      <c r="J128" s="205"/>
      <c r="K128" s="205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141</v>
      </c>
      <c r="AU128" s="213" t="s">
        <v>82</v>
      </c>
      <c r="AV128" s="14" t="s">
        <v>80</v>
      </c>
      <c r="AW128" s="14" t="s">
        <v>33</v>
      </c>
      <c r="AX128" s="14" t="s">
        <v>72</v>
      </c>
      <c r="AY128" s="213" t="s">
        <v>133</v>
      </c>
    </row>
    <row r="129" spans="1:65" s="13" customFormat="1" ht="10.199999999999999" x14ac:dyDescent="0.2">
      <c r="B129" s="187"/>
      <c r="C129" s="188"/>
      <c r="D129" s="189" t="s">
        <v>141</v>
      </c>
      <c r="E129" s="190" t="s">
        <v>19</v>
      </c>
      <c r="F129" s="191" t="s">
        <v>187</v>
      </c>
      <c r="G129" s="188"/>
      <c r="H129" s="192">
        <v>37.575000000000003</v>
      </c>
      <c r="I129" s="193"/>
      <c r="J129" s="188"/>
      <c r="K129" s="188"/>
      <c r="L129" s="194"/>
      <c r="M129" s="195"/>
      <c r="N129" s="196"/>
      <c r="O129" s="196"/>
      <c r="P129" s="196"/>
      <c r="Q129" s="196"/>
      <c r="R129" s="196"/>
      <c r="S129" s="196"/>
      <c r="T129" s="197"/>
      <c r="AT129" s="198" t="s">
        <v>141</v>
      </c>
      <c r="AU129" s="198" t="s">
        <v>82</v>
      </c>
      <c r="AV129" s="13" t="s">
        <v>82</v>
      </c>
      <c r="AW129" s="13" t="s">
        <v>33</v>
      </c>
      <c r="AX129" s="13" t="s">
        <v>72</v>
      </c>
      <c r="AY129" s="198" t="s">
        <v>133</v>
      </c>
    </row>
    <row r="130" spans="1:65" s="14" customFormat="1" ht="10.199999999999999" x14ac:dyDescent="0.2">
      <c r="B130" s="204"/>
      <c r="C130" s="205"/>
      <c r="D130" s="189" t="s">
        <v>141</v>
      </c>
      <c r="E130" s="206" t="s">
        <v>19</v>
      </c>
      <c r="F130" s="207" t="s">
        <v>188</v>
      </c>
      <c r="G130" s="205"/>
      <c r="H130" s="206" t="s">
        <v>19</v>
      </c>
      <c r="I130" s="208"/>
      <c r="J130" s="205"/>
      <c r="K130" s="205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141</v>
      </c>
      <c r="AU130" s="213" t="s">
        <v>82</v>
      </c>
      <c r="AV130" s="14" t="s">
        <v>80</v>
      </c>
      <c r="AW130" s="14" t="s">
        <v>33</v>
      </c>
      <c r="AX130" s="14" t="s">
        <v>72</v>
      </c>
      <c r="AY130" s="213" t="s">
        <v>133</v>
      </c>
    </row>
    <row r="131" spans="1:65" s="13" customFormat="1" ht="10.199999999999999" x14ac:dyDescent="0.2">
      <c r="B131" s="187"/>
      <c r="C131" s="188"/>
      <c r="D131" s="189" t="s">
        <v>141</v>
      </c>
      <c r="E131" s="190" t="s">
        <v>19</v>
      </c>
      <c r="F131" s="191" t="s">
        <v>189</v>
      </c>
      <c r="G131" s="188"/>
      <c r="H131" s="192">
        <v>93.42</v>
      </c>
      <c r="I131" s="193"/>
      <c r="J131" s="188"/>
      <c r="K131" s="188"/>
      <c r="L131" s="194"/>
      <c r="M131" s="195"/>
      <c r="N131" s="196"/>
      <c r="O131" s="196"/>
      <c r="P131" s="196"/>
      <c r="Q131" s="196"/>
      <c r="R131" s="196"/>
      <c r="S131" s="196"/>
      <c r="T131" s="197"/>
      <c r="AT131" s="198" t="s">
        <v>141</v>
      </c>
      <c r="AU131" s="198" t="s">
        <v>82</v>
      </c>
      <c r="AV131" s="13" t="s">
        <v>82</v>
      </c>
      <c r="AW131" s="13" t="s">
        <v>33</v>
      </c>
      <c r="AX131" s="13" t="s">
        <v>72</v>
      </c>
      <c r="AY131" s="198" t="s">
        <v>133</v>
      </c>
    </row>
    <row r="132" spans="1:65" s="14" customFormat="1" ht="10.199999999999999" x14ac:dyDescent="0.2">
      <c r="B132" s="204"/>
      <c r="C132" s="205"/>
      <c r="D132" s="189" t="s">
        <v>141</v>
      </c>
      <c r="E132" s="206" t="s">
        <v>19</v>
      </c>
      <c r="F132" s="207" t="s">
        <v>190</v>
      </c>
      <c r="G132" s="205"/>
      <c r="H132" s="206" t="s">
        <v>19</v>
      </c>
      <c r="I132" s="208"/>
      <c r="J132" s="205"/>
      <c r="K132" s="205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141</v>
      </c>
      <c r="AU132" s="213" t="s">
        <v>82</v>
      </c>
      <c r="AV132" s="14" t="s">
        <v>80</v>
      </c>
      <c r="AW132" s="14" t="s">
        <v>33</v>
      </c>
      <c r="AX132" s="14" t="s">
        <v>72</v>
      </c>
      <c r="AY132" s="213" t="s">
        <v>133</v>
      </c>
    </row>
    <row r="133" spans="1:65" s="15" customFormat="1" ht="10.199999999999999" x14ac:dyDescent="0.2">
      <c r="B133" s="214"/>
      <c r="C133" s="215"/>
      <c r="D133" s="189" t="s">
        <v>141</v>
      </c>
      <c r="E133" s="216" t="s">
        <v>19</v>
      </c>
      <c r="F133" s="217" t="s">
        <v>156</v>
      </c>
      <c r="G133" s="215"/>
      <c r="H133" s="218">
        <v>318.24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141</v>
      </c>
      <c r="AU133" s="224" t="s">
        <v>82</v>
      </c>
      <c r="AV133" s="15" t="s">
        <v>139</v>
      </c>
      <c r="AW133" s="15" t="s">
        <v>33</v>
      </c>
      <c r="AX133" s="15" t="s">
        <v>80</v>
      </c>
      <c r="AY133" s="224" t="s">
        <v>133</v>
      </c>
    </row>
    <row r="134" spans="1:65" s="2" customFormat="1" ht="24.15" customHeight="1" x14ac:dyDescent="0.2">
      <c r="A134" s="35"/>
      <c r="B134" s="36"/>
      <c r="C134" s="174" t="s">
        <v>191</v>
      </c>
      <c r="D134" s="174" t="s">
        <v>135</v>
      </c>
      <c r="E134" s="175" t="s">
        <v>181</v>
      </c>
      <c r="F134" s="176" t="s">
        <v>182</v>
      </c>
      <c r="G134" s="177" t="s">
        <v>145</v>
      </c>
      <c r="H134" s="178">
        <v>20.475000000000001</v>
      </c>
      <c r="I134" s="179"/>
      <c r="J134" s="180">
        <f>ROUND(I134*H134,2)</f>
        <v>0</v>
      </c>
      <c r="K134" s="176" t="s">
        <v>146</v>
      </c>
      <c r="L134" s="40"/>
      <c r="M134" s="181" t="s">
        <v>19</v>
      </c>
      <c r="N134" s="182" t="s">
        <v>43</v>
      </c>
      <c r="O134" s="65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139</v>
      </c>
      <c r="AT134" s="185" t="s">
        <v>135</v>
      </c>
      <c r="AU134" s="185" t="s">
        <v>82</v>
      </c>
      <c r="AY134" s="18" t="s">
        <v>133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8" t="s">
        <v>80</v>
      </c>
      <c r="BK134" s="186">
        <f>ROUND(I134*H134,2)</f>
        <v>0</v>
      </c>
      <c r="BL134" s="18" t="s">
        <v>139</v>
      </c>
      <c r="BM134" s="185" t="s">
        <v>192</v>
      </c>
    </row>
    <row r="135" spans="1:65" s="2" customFormat="1" ht="10.199999999999999" x14ac:dyDescent="0.2">
      <c r="A135" s="35"/>
      <c r="B135" s="36"/>
      <c r="C135" s="37"/>
      <c r="D135" s="199" t="s">
        <v>148</v>
      </c>
      <c r="E135" s="37"/>
      <c r="F135" s="200" t="s">
        <v>184</v>
      </c>
      <c r="G135" s="37"/>
      <c r="H135" s="37"/>
      <c r="I135" s="201"/>
      <c r="J135" s="37"/>
      <c r="K135" s="37"/>
      <c r="L135" s="40"/>
      <c r="M135" s="202"/>
      <c r="N135" s="203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148</v>
      </c>
      <c r="AU135" s="18" t="s">
        <v>82</v>
      </c>
    </row>
    <row r="136" spans="1:65" s="13" customFormat="1" ht="10.199999999999999" x14ac:dyDescent="0.2">
      <c r="B136" s="187"/>
      <c r="C136" s="188"/>
      <c r="D136" s="189" t="s">
        <v>141</v>
      </c>
      <c r="E136" s="190" t="s">
        <v>19</v>
      </c>
      <c r="F136" s="191" t="s">
        <v>193</v>
      </c>
      <c r="G136" s="188"/>
      <c r="H136" s="192">
        <v>20.475000000000001</v>
      </c>
      <c r="I136" s="193"/>
      <c r="J136" s="188"/>
      <c r="K136" s="188"/>
      <c r="L136" s="194"/>
      <c r="M136" s="195"/>
      <c r="N136" s="196"/>
      <c r="O136" s="196"/>
      <c r="P136" s="196"/>
      <c r="Q136" s="196"/>
      <c r="R136" s="196"/>
      <c r="S136" s="196"/>
      <c r="T136" s="197"/>
      <c r="AT136" s="198" t="s">
        <v>141</v>
      </c>
      <c r="AU136" s="198" t="s">
        <v>82</v>
      </c>
      <c r="AV136" s="13" t="s">
        <v>82</v>
      </c>
      <c r="AW136" s="13" t="s">
        <v>33</v>
      </c>
      <c r="AX136" s="13" t="s">
        <v>80</v>
      </c>
      <c r="AY136" s="198" t="s">
        <v>133</v>
      </c>
    </row>
    <row r="137" spans="1:65" s="14" customFormat="1" ht="10.199999999999999" x14ac:dyDescent="0.2">
      <c r="B137" s="204"/>
      <c r="C137" s="205"/>
      <c r="D137" s="189" t="s">
        <v>141</v>
      </c>
      <c r="E137" s="206" t="s">
        <v>19</v>
      </c>
      <c r="F137" s="207" t="s">
        <v>194</v>
      </c>
      <c r="G137" s="205"/>
      <c r="H137" s="206" t="s">
        <v>19</v>
      </c>
      <c r="I137" s="208"/>
      <c r="J137" s="205"/>
      <c r="K137" s="205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141</v>
      </c>
      <c r="AU137" s="213" t="s">
        <v>82</v>
      </c>
      <c r="AV137" s="14" t="s">
        <v>80</v>
      </c>
      <c r="AW137" s="14" t="s">
        <v>33</v>
      </c>
      <c r="AX137" s="14" t="s">
        <v>72</v>
      </c>
      <c r="AY137" s="213" t="s">
        <v>133</v>
      </c>
    </row>
    <row r="138" spans="1:65" s="2" customFormat="1" ht="24.15" customHeight="1" x14ac:dyDescent="0.2">
      <c r="A138" s="35"/>
      <c r="B138" s="36"/>
      <c r="C138" s="174" t="s">
        <v>195</v>
      </c>
      <c r="D138" s="174" t="s">
        <v>135</v>
      </c>
      <c r="E138" s="175" t="s">
        <v>196</v>
      </c>
      <c r="F138" s="176" t="s">
        <v>197</v>
      </c>
      <c r="G138" s="177" t="s">
        <v>145</v>
      </c>
      <c r="H138" s="178">
        <v>433</v>
      </c>
      <c r="I138" s="179"/>
      <c r="J138" s="180">
        <f>ROUND(I138*H138,2)</f>
        <v>0</v>
      </c>
      <c r="K138" s="176" t="s">
        <v>146</v>
      </c>
      <c r="L138" s="40"/>
      <c r="M138" s="181" t="s">
        <v>19</v>
      </c>
      <c r="N138" s="182" t="s">
        <v>43</v>
      </c>
      <c r="O138" s="65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139</v>
      </c>
      <c r="AT138" s="185" t="s">
        <v>135</v>
      </c>
      <c r="AU138" s="185" t="s">
        <v>82</v>
      </c>
      <c r="AY138" s="18" t="s">
        <v>133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8" t="s">
        <v>80</v>
      </c>
      <c r="BK138" s="186">
        <f>ROUND(I138*H138,2)</f>
        <v>0</v>
      </c>
      <c r="BL138" s="18" t="s">
        <v>139</v>
      </c>
      <c r="BM138" s="185" t="s">
        <v>198</v>
      </c>
    </row>
    <row r="139" spans="1:65" s="2" customFormat="1" ht="10.199999999999999" x14ac:dyDescent="0.2">
      <c r="A139" s="35"/>
      <c r="B139" s="36"/>
      <c r="C139" s="37"/>
      <c r="D139" s="199" t="s">
        <v>148</v>
      </c>
      <c r="E139" s="37"/>
      <c r="F139" s="200" t="s">
        <v>199</v>
      </c>
      <c r="G139" s="37"/>
      <c r="H139" s="37"/>
      <c r="I139" s="201"/>
      <c r="J139" s="37"/>
      <c r="K139" s="37"/>
      <c r="L139" s="40"/>
      <c r="M139" s="202"/>
      <c r="N139" s="203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148</v>
      </c>
      <c r="AU139" s="18" t="s">
        <v>82</v>
      </c>
    </row>
    <row r="140" spans="1:65" s="13" customFormat="1" ht="10.199999999999999" x14ac:dyDescent="0.2">
      <c r="B140" s="187"/>
      <c r="C140" s="188"/>
      <c r="D140" s="189" t="s">
        <v>141</v>
      </c>
      <c r="E140" s="190" t="s">
        <v>19</v>
      </c>
      <c r="F140" s="191" t="s">
        <v>200</v>
      </c>
      <c r="G140" s="188"/>
      <c r="H140" s="192">
        <v>433</v>
      </c>
      <c r="I140" s="193"/>
      <c r="J140" s="188"/>
      <c r="K140" s="188"/>
      <c r="L140" s="194"/>
      <c r="M140" s="195"/>
      <c r="N140" s="196"/>
      <c r="O140" s="196"/>
      <c r="P140" s="196"/>
      <c r="Q140" s="196"/>
      <c r="R140" s="196"/>
      <c r="S140" s="196"/>
      <c r="T140" s="197"/>
      <c r="AT140" s="198" t="s">
        <v>141</v>
      </c>
      <c r="AU140" s="198" t="s">
        <v>82</v>
      </c>
      <c r="AV140" s="13" t="s">
        <v>82</v>
      </c>
      <c r="AW140" s="13" t="s">
        <v>33</v>
      </c>
      <c r="AX140" s="13" t="s">
        <v>72</v>
      </c>
      <c r="AY140" s="198" t="s">
        <v>133</v>
      </c>
    </row>
    <row r="141" spans="1:65" s="14" customFormat="1" ht="10.199999999999999" x14ac:dyDescent="0.2">
      <c r="B141" s="204"/>
      <c r="C141" s="205"/>
      <c r="D141" s="189" t="s">
        <v>141</v>
      </c>
      <c r="E141" s="206" t="s">
        <v>19</v>
      </c>
      <c r="F141" s="207" t="s">
        <v>201</v>
      </c>
      <c r="G141" s="205"/>
      <c r="H141" s="206" t="s">
        <v>19</v>
      </c>
      <c r="I141" s="208"/>
      <c r="J141" s="205"/>
      <c r="K141" s="205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141</v>
      </c>
      <c r="AU141" s="213" t="s">
        <v>82</v>
      </c>
      <c r="AV141" s="14" t="s">
        <v>80</v>
      </c>
      <c r="AW141" s="14" t="s">
        <v>33</v>
      </c>
      <c r="AX141" s="14" t="s">
        <v>72</v>
      </c>
      <c r="AY141" s="213" t="s">
        <v>133</v>
      </c>
    </row>
    <row r="142" spans="1:65" s="15" customFormat="1" ht="10.199999999999999" x14ac:dyDescent="0.2">
      <c r="B142" s="214"/>
      <c r="C142" s="215"/>
      <c r="D142" s="189" t="s">
        <v>141</v>
      </c>
      <c r="E142" s="216" t="s">
        <v>19</v>
      </c>
      <c r="F142" s="217" t="s">
        <v>156</v>
      </c>
      <c r="G142" s="215"/>
      <c r="H142" s="218">
        <v>433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141</v>
      </c>
      <c r="AU142" s="224" t="s">
        <v>82</v>
      </c>
      <c r="AV142" s="15" t="s">
        <v>139</v>
      </c>
      <c r="AW142" s="15" t="s">
        <v>33</v>
      </c>
      <c r="AX142" s="15" t="s">
        <v>80</v>
      </c>
      <c r="AY142" s="224" t="s">
        <v>133</v>
      </c>
    </row>
    <row r="143" spans="1:65" s="2" customFormat="1" ht="24.15" customHeight="1" x14ac:dyDescent="0.2">
      <c r="A143" s="35"/>
      <c r="B143" s="36"/>
      <c r="C143" s="174" t="s">
        <v>202</v>
      </c>
      <c r="D143" s="174" t="s">
        <v>135</v>
      </c>
      <c r="E143" s="175" t="s">
        <v>203</v>
      </c>
      <c r="F143" s="176" t="s">
        <v>204</v>
      </c>
      <c r="G143" s="177" t="s">
        <v>145</v>
      </c>
      <c r="H143" s="178">
        <v>1732</v>
      </c>
      <c r="I143" s="179"/>
      <c r="J143" s="180">
        <f>ROUND(I143*H143,2)</f>
        <v>0</v>
      </c>
      <c r="K143" s="176" t="s">
        <v>146</v>
      </c>
      <c r="L143" s="40"/>
      <c r="M143" s="181" t="s">
        <v>19</v>
      </c>
      <c r="N143" s="182" t="s">
        <v>43</v>
      </c>
      <c r="O143" s="65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139</v>
      </c>
      <c r="AT143" s="185" t="s">
        <v>135</v>
      </c>
      <c r="AU143" s="185" t="s">
        <v>82</v>
      </c>
      <c r="AY143" s="18" t="s">
        <v>133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80</v>
      </c>
      <c r="BK143" s="186">
        <f>ROUND(I143*H143,2)</f>
        <v>0</v>
      </c>
      <c r="BL143" s="18" t="s">
        <v>139</v>
      </c>
      <c r="BM143" s="185" t="s">
        <v>205</v>
      </c>
    </row>
    <row r="144" spans="1:65" s="2" customFormat="1" ht="10.199999999999999" x14ac:dyDescent="0.2">
      <c r="A144" s="35"/>
      <c r="B144" s="36"/>
      <c r="C144" s="37"/>
      <c r="D144" s="199" t="s">
        <v>148</v>
      </c>
      <c r="E144" s="37"/>
      <c r="F144" s="200" t="s">
        <v>206</v>
      </c>
      <c r="G144" s="37"/>
      <c r="H144" s="37"/>
      <c r="I144" s="201"/>
      <c r="J144" s="37"/>
      <c r="K144" s="37"/>
      <c r="L144" s="40"/>
      <c r="M144" s="202"/>
      <c r="N144" s="203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148</v>
      </c>
      <c r="AU144" s="18" t="s">
        <v>82</v>
      </c>
    </row>
    <row r="145" spans="1:65" s="2" customFormat="1" ht="19.2" x14ac:dyDescent="0.2">
      <c r="A145" s="35"/>
      <c r="B145" s="36"/>
      <c r="C145" s="37"/>
      <c r="D145" s="189" t="s">
        <v>207</v>
      </c>
      <c r="E145" s="37"/>
      <c r="F145" s="225" t="s">
        <v>208</v>
      </c>
      <c r="G145" s="37"/>
      <c r="H145" s="37"/>
      <c r="I145" s="201"/>
      <c r="J145" s="37"/>
      <c r="K145" s="37"/>
      <c r="L145" s="40"/>
      <c r="M145" s="202"/>
      <c r="N145" s="203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207</v>
      </c>
      <c r="AU145" s="18" t="s">
        <v>82</v>
      </c>
    </row>
    <row r="146" spans="1:65" s="13" customFormat="1" ht="10.199999999999999" x14ac:dyDescent="0.2">
      <c r="B146" s="187"/>
      <c r="C146" s="188"/>
      <c r="D146" s="189" t="s">
        <v>141</v>
      </c>
      <c r="E146" s="190" t="s">
        <v>19</v>
      </c>
      <c r="F146" s="191" t="s">
        <v>200</v>
      </c>
      <c r="G146" s="188"/>
      <c r="H146" s="192">
        <v>433</v>
      </c>
      <c r="I146" s="193"/>
      <c r="J146" s="188"/>
      <c r="K146" s="188"/>
      <c r="L146" s="194"/>
      <c r="M146" s="195"/>
      <c r="N146" s="196"/>
      <c r="O146" s="196"/>
      <c r="P146" s="196"/>
      <c r="Q146" s="196"/>
      <c r="R146" s="196"/>
      <c r="S146" s="196"/>
      <c r="T146" s="197"/>
      <c r="AT146" s="198" t="s">
        <v>141</v>
      </c>
      <c r="AU146" s="198" t="s">
        <v>82</v>
      </c>
      <c r="AV146" s="13" t="s">
        <v>82</v>
      </c>
      <c r="AW146" s="13" t="s">
        <v>33</v>
      </c>
      <c r="AX146" s="13" t="s">
        <v>72</v>
      </c>
      <c r="AY146" s="198" t="s">
        <v>133</v>
      </c>
    </row>
    <row r="147" spans="1:65" s="14" customFormat="1" ht="10.199999999999999" x14ac:dyDescent="0.2">
      <c r="B147" s="204"/>
      <c r="C147" s="205"/>
      <c r="D147" s="189" t="s">
        <v>141</v>
      </c>
      <c r="E147" s="206" t="s">
        <v>19</v>
      </c>
      <c r="F147" s="207" t="s">
        <v>201</v>
      </c>
      <c r="G147" s="205"/>
      <c r="H147" s="206" t="s">
        <v>19</v>
      </c>
      <c r="I147" s="208"/>
      <c r="J147" s="205"/>
      <c r="K147" s="205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141</v>
      </c>
      <c r="AU147" s="213" t="s">
        <v>82</v>
      </c>
      <c r="AV147" s="14" t="s">
        <v>80</v>
      </c>
      <c r="AW147" s="14" t="s">
        <v>33</v>
      </c>
      <c r="AX147" s="14" t="s">
        <v>72</v>
      </c>
      <c r="AY147" s="213" t="s">
        <v>133</v>
      </c>
    </row>
    <row r="148" spans="1:65" s="15" customFormat="1" ht="10.199999999999999" x14ac:dyDescent="0.2">
      <c r="B148" s="214"/>
      <c r="C148" s="215"/>
      <c r="D148" s="189" t="s">
        <v>141</v>
      </c>
      <c r="E148" s="216" t="s">
        <v>19</v>
      </c>
      <c r="F148" s="217" t="s">
        <v>156</v>
      </c>
      <c r="G148" s="215"/>
      <c r="H148" s="218">
        <v>433</v>
      </c>
      <c r="I148" s="219"/>
      <c r="J148" s="215"/>
      <c r="K148" s="215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141</v>
      </c>
      <c r="AU148" s="224" t="s">
        <v>82</v>
      </c>
      <c r="AV148" s="15" t="s">
        <v>139</v>
      </c>
      <c r="AW148" s="15" t="s">
        <v>33</v>
      </c>
      <c r="AX148" s="15" t="s">
        <v>80</v>
      </c>
      <c r="AY148" s="224" t="s">
        <v>133</v>
      </c>
    </row>
    <row r="149" spans="1:65" s="13" customFormat="1" ht="10.199999999999999" x14ac:dyDescent="0.2">
      <c r="B149" s="187"/>
      <c r="C149" s="188"/>
      <c r="D149" s="189" t="s">
        <v>141</v>
      </c>
      <c r="E149" s="188"/>
      <c r="F149" s="191" t="s">
        <v>209</v>
      </c>
      <c r="G149" s="188"/>
      <c r="H149" s="192">
        <v>1732</v>
      </c>
      <c r="I149" s="193"/>
      <c r="J149" s="188"/>
      <c r="K149" s="188"/>
      <c r="L149" s="194"/>
      <c r="M149" s="195"/>
      <c r="N149" s="196"/>
      <c r="O149" s="196"/>
      <c r="P149" s="196"/>
      <c r="Q149" s="196"/>
      <c r="R149" s="196"/>
      <c r="S149" s="196"/>
      <c r="T149" s="197"/>
      <c r="AT149" s="198" t="s">
        <v>141</v>
      </c>
      <c r="AU149" s="198" t="s">
        <v>82</v>
      </c>
      <c r="AV149" s="13" t="s">
        <v>82</v>
      </c>
      <c r="AW149" s="13" t="s">
        <v>4</v>
      </c>
      <c r="AX149" s="13" t="s">
        <v>80</v>
      </c>
      <c r="AY149" s="198" t="s">
        <v>133</v>
      </c>
    </row>
    <row r="150" spans="1:65" s="2" customFormat="1" ht="37.799999999999997" customHeight="1" x14ac:dyDescent="0.2">
      <c r="A150" s="35"/>
      <c r="B150" s="36"/>
      <c r="C150" s="174" t="s">
        <v>210</v>
      </c>
      <c r="D150" s="174" t="s">
        <v>135</v>
      </c>
      <c r="E150" s="175" t="s">
        <v>211</v>
      </c>
      <c r="F150" s="176" t="s">
        <v>212</v>
      </c>
      <c r="G150" s="177" t="s">
        <v>145</v>
      </c>
      <c r="H150" s="178">
        <v>1001.807</v>
      </c>
      <c r="I150" s="179"/>
      <c r="J150" s="180">
        <f>ROUND(I150*H150,2)</f>
        <v>0</v>
      </c>
      <c r="K150" s="176" t="s">
        <v>146</v>
      </c>
      <c r="L150" s="40"/>
      <c r="M150" s="181" t="s">
        <v>19</v>
      </c>
      <c r="N150" s="182" t="s">
        <v>43</v>
      </c>
      <c r="O150" s="65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139</v>
      </c>
      <c r="AT150" s="185" t="s">
        <v>135</v>
      </c>
      <c r="AU150" s="185" t="s">
        <v>82</v>
      </c>
      <c r="AY150" s="18" t="s">
        <v>133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8" t="s">
        <v>80</v>
      </c>
      <c r="BK150" s="186">
        <f>ROUND(I150*H150,2)</f>
        <v>0</v>
      </c>
      <c r="BL150" s="18" t="s">
        <v>139</v>
      </c>
      <c r="BM150" s="185" t="s">
        <v>213</v>
      </c>
    </row>
    <row r="151" spans="1:65" s="2" customFormat="1" ht="10.199999999999999" x14ac:dyDescent="0.2">
      <c r="A151" s="35"/>
      <c r="B151" s="36"/>
      <c r="C151" s="37"/>
      <c r="D151" s="199" t="s">
        <v>148</v>
      </c>
      <c r="E151" s="37"/>
      <c r="F151" s="200" t="s">
        <v>214</v>
      </c>
      <c r="G151" s="37"/>
      <c r="H151" s="37"/>
      <c r="I151" s="201"/>
      <c r="J151" s="37"/>
      <c r="K151" s="37"/>
      <c r="L151" s="40"/>
      <c r="M151" s="202"/>
      <c r="N151" s="203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148</v>
      </c>
      <c r="AU151" s="18" t="s">
        <v>82</v>
      </c>
    </row>
    <row r="152" spans="1:65" s="13" customFormat="1" ht="10.199999999999999" x14ac:dyDescent="0.2">
      <c r="B152" s="187"/>
      <c r="C152" s="188"/>
      <c r="D152" s="189" t="s">
        <v>141</v>
      </c>
      <c r="E152" s="190" t="s">
        <v>19</v>
      </c>
      <c r="F152" s="191" t="s">
        <v>152</v>
      </c>
      <c r="G152" s="188"/>
      <c r="H152" s="192">
        <v>111.6</v>
      </c>
      <c r="I152" s="193"/>
      <c r="J152" s="188"/>
      <c r="K152" s="188"/>
      <c r="L152" s="194"/>
      <c r="M152" s="195"/>
      <c r="N152" s="196"/>
      <c r="O152" s="196"/>
      <c r="P152" s="196"/>
      <c r="Q152" s="196"/>
      <c r="R152" s="196"/>
      <c r="S152" s="196"/>
      <c r="T152" s="197"/>
      <c r="AT152" s="198" t="s">
        <v>141</v>
      </c>
      <c r="AU152" s="198" t="s">
        <v>82</v>
      </c>
      <c r="AV152" s="13" t="s">
        <v>82</v>
      </c>
      <c r="AW152" s="13" t="s">
        <v>33</v>
      </c>
      <c r="AX152" s="13" t="s">
        <v>72</v>
      </c>
      <c r="AY152" s="198" t="s">
        <v>133</v>
      </c>
    </row>
    <row r="153" spans="1:65" s="14" customFormat="1" ht="10.199999999999999" x14ac:dyDescent="0.2">
      <c r="B153" s="204"/>
      <c r="C153" s="205"/>
      <c r="D153" s="189" t="s">
        <v>141</v>
      </c>
      <c r="E153" s="206" t="s">
        <v>19</v>
      </c>
      <c r="F153" s="207" t="s">
        <v>215</v>
      </c>
      <c r="G153" s="205"/>
      <c r="H153" s="206" t="s">
        <v>19</v>
      </c>
      <c r="I153" s="208"/>
      <c r="J153" s="205"/>
      <c r="K153" s="205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141</v>
      </c>
      <c r="AU153" s="213" t="s">
        <v>82</v>
      </c>
      <c r="AV153" s="14" t="s">
        <v>80</v>
      </c>
      <c r="AW153" s="14" t="s">
        <v>33</v>
      </c>
      <c r="AX153" s="14" t="s">
        <v>72</v>
      </c>
      <c r="AY153" s="213" t="s">
        <v>133</v>
      </c>
    </row>
    <row r="154" spans="1:65" s="13" customFormat="1" ht="10.199999999999999" x14ac:dyDescent="0.2">
      <c r="B154" s="187"/>
      <c r="C154" s="188"/>
      <c r="D154" s="189" t="s">
        <v>141</v>
      </c>
      <c r="E154" s="190" t="s">
        <v>19</v>
      </c>
      <c r="F154" s="191" t="s">
        <v>216</v>
      </c>
      <c r="G154" s="188"/>
      <c r="H154" s="192">
        <v>396</v>
      </c>
      <c r="I154" s="193"/>
      <c r="J154" s="188"/>
      <c r="K154" s="188"/>
      <c r="L154" s="194"/>
      <c r="M154" s="195"/>
      <c r="N154" s="196"/>
      <c r="O154" s="196"/>
      <c r="P154" s="196"/>
      <c r="Q154" s="196"/>
      <c r="R154" s="196"/>
      <c r="S154" s="196"/>
      <c r="T154" s="197"/>
      <c r="AT154" s="198" t="s">
        <v>141</v>
      </c>
      <c r="AU154" s="198" t="s">
        <v>82</v>
      </c>
      <c r="AV154" s="13" t="s">
        <v>82</v>
      </c>
      <c r="AW154" s="13" t="s">
        <v>33</v>
      </c>
      <c r="AX154" s="13" t="s">
        <v>72</v>
      </c>
      <c r="AY154" s="198" t="s">
        <v>133</v>
      </c>
    </row>
    <row r="155" spans="1:65" s="14" customFormat="1" ht="10.199999999999999" x14ac:dyDescent="0.2">
      <c r="B155" s="204"/>
      <c r="C155" s="205"/>
      <c r="D155" s="189" t="s">
        <v>141</v>
      </c>
      <c r="E155" s="206" t="s">
        <v>19</v>
      </c>
      <c r="F155" s="207" t="s">
        <v>217</v>
      </c>
      <c r="G155" s="205"/>
      <c r="H155" s="206" t="s">
        <v>19</v>
      </c>
      <c r="I155" s="208"/>
      <c r="J155" s="205"/>
      <c r="K155" s="205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141</v>
      </c>
      <c r="AU155" s="213" t="s">
        <v>82</v>
      </c>
      <c r="AV155" s="14" t="s">
        <v>80</v>
      </c>
      <c r="AW155" s="14" t="s">
        <v>33</v>
      </c>
      <c r="AX155" s="14" t="s">
        <v>72</v>
      </c>
      <c r="AY155" s="213" t="s">
        <v>133</v>
      </c>
    </row>
    <row r="156" spans="1:65" s="13" customFormat="1" ht="10.199999999999999" x14ac:dyDescent="0.2">
      <c r="B156" s="187"/>
      <c r="C156" s="188"/>
      <c r="D156" s="189" t="s">
        <v>141</v>
      </c>
      <c r="E156" s="190" t="s">
        <v>19</v>
      </c>
      <c r="F156" s="191" t="s">
        <v>218</v>
      </c>
      <c r="G156" s="188"/>
      <c r="H156" s="192">
        <v>37.26</v>
      </c>
      <c r="I156" s="193"/>
      <c r="J156" s="188"/>
      <c r="K156" s="188"/>
      <c r="L156" s="194"/>
      <c r="M156" s="195"/>
      <c r="N156" s="196"/>
      <c r="O156" s="196"/>
      <c r="P156" s="196"/>
      <c r="Q156" s="196"/>
      <c r="R156" s="196"/>
      <c r="S156" s="196"/>
      <c r="T156" s="197"/>
      <c r="AT156" s="198" t="s">
        <v>141</v>
      </c>
      <c r="AU156" s="198" t="s">
        <v>82</v>
      </c>
      <c r="AV156" s="13" t="s">
        <v>82</v>
      </c>
      <c r="AW156" s="13" t="s">
        <v>33</v>
      </c>
      <c r="AX156" s="13" t="s">
        <v>72</v>
      </c>
      <c r="AY156" s="198" t="s">
        <v>133</v>
      </c>
    </row>
    <row r="157" spans="1:65" s="14" customFormat="1" ht="10.199999999999999" x14ac:dyDescent="0.2">
      <c r="B157" s="204"/>
      <c r="C157" s="205"/>
      <c r="D157" s="189" t="s">
        <v>141</v>
      </c>
      <c r="E157" s="206" t="s">
        <v>19</v>
      </c>
      <c r="F157" s="207" t="s">
        <v>219</v>
      </c>
      <c r="G157" s="205"/>
      <c r="H157" s="206" t="s">
        <v>19</v>
      </c>
      <c r="I157" s="208"/>
      <c r="J157" s="205"/>
      <c r="K157" s="205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141</v>
      </c>
      <c r="AU157" s="213" t="s">
        <v>82</v>
      </c>
      <c r="AV157" s="14" t="s">
        <v>80</v>
      </c>
      <c r="AW157" s="14" t="s">
        <v>33</v>
      </c>
      <c r="AX157" s="14" t="s">
        <v>72</v>
      </c>
      <c r="AY157" s="213" t="s">
        <v>133</v>
      </c>
    </row>
    <row r="158" spans="1:65" s="13" customFormat="1" ht="10.199999999999999" x14ac:dyDescent="0.2">
      <c r="B158" s="187"/>
      <c r="C158" s="188"/>
      <c r="D158" s="189" t="s">
        <v>141</v>
      </c>
      <c r="E158" s="190" t="s">
        <v>19</v>
      </c>
      <c r="F158" s="191" t="s">
        <v>220</v>
      </c>
      <c r="G158" s="188"/>
      <c r="H158" s="192">
        <v>20.47</v>
      </c>
      <c r="I158" s="193"/>
      <c r="J158" s="188"/>
      <c r="K158" s="188"/>
      <c r="L158" s="194"/>
      <c r="M158" s="195"/>
      <c r="N158" s="196"/>
      <c r="O158" s="196"/>
      <c r="P158" s="196"/>
      <c r="Q158" s="196"/>
      <c r="R158" s="196"/>
      <c r="S158" s="196"/>
      <c r="T158" s="197"/>
      <c r="AT158" s="198" t="s">
        <v>141</v>
      </c>
      <c r="AU158" s="198" t="s">
        <v>82</v>
      </c>
      <c r="AV158" s="13" t="s">
        <v>82</v>
      </c>
      <c r="AW158" s="13" t="s">
        <v>33</v>
      </c>
      <c r="AX158" s="13" t="s">
        <v>72</v>
      </c>
      <c r="AY158" s="198" t="s">
        <v>133</v>
      </c>
    </row>
    <row r="159" spans="1:65" s="14" customFormat="1" ht="10.199999999999999" x14ac:dyDescent="0.2">
      <c r="B159" s="204"/>
      <c r="C159" s="205"/>
      <c r="D159" s="189" t="s">
        <v>141</v>
      </c>
      <c r="E159" s="206" t="s">
        <v>19</v>
      </c>
      <c r="F159" s="207" t="s">
        <v>221</v>
      </c>
      <c r="G159" s="205"/>
      <c r="H159" s="206" t="s">
        <v>19</v>
      </c>
      <c r="I159" s="208"/>
      <c r="J159" s="205"/>
      <c r="K159" s="205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141</v>
      </c>
      <c r="AU159" s="213" t="s">
        <v>82</v>
      </c>
      <c r="AV159" s="14" t="s">
        <v>80</v>
      </c>
      <c r="AW159" s="14" t="s">
        <v>33</v>
      </c>
      <c r="AX159" s="14" t="s">
        <v>72</v>
      </c>
      <c r="AY159" s="213" t="s">
        <v>133</v>
      </c>
    </row>
    <row r="160" spans="1:65" s="13" customFormat="1" ht="10.199999999999999" x14ac:dyDescent="0.2">
      <c r="B160" s="187"/>
      <c r="C160" s="188"/>
      <c r="D160" s="189" t="s">
        <v>141</v>
      </c>
      <c r="E160" s="190" t="s">
        <v>19</v>
      </c>
      <c r="F160" s="191" t="s">
        <v>222</v>
      </c>
      <c r="G160" s="188"/>
      <c r="H160" s="192">
        <v>60.5</v>
      </c>
      <c r="I160" s="193"/>
      <c r="J160" s="188"/>
      <c r="K160" s="188"/>
      <c r="L160" s="194"/>
      <c r="M160" s="195"/>
      <c r="N160" s="196"/>
      <c r="O160" s="196"/>
      <c r="P160" s="196"/>
      <c r="Q160" s="196"/>
      <c r="R160" s="196"/>
      <c r="S160" s="196"/>
      <c r="T160" s="197"/>
      <c r="AT160" s="198" t="s">
        <v>141</v>
      </c>
      <c r="AU160" s="198" t="s">
        <v>82</v>
      </c>
      <c r="AV160" s="13" t="s">
        <v>82</v>
      </c>
      <c r="AW160" s="13" t="s">
        <v>33</v>
      </c>
      <c r="AX160" s="13" t="s">
        <v>72</v>
      </c>
      <c r="AY160" s="198" t="s">
        <v>133</v>
      </c>
    </row>
    <row r="161" spans="2:51" s="14" customFormat="1" ht="10.199999999999999" x14ac:dyDescent="0.2">
      <c r="B161" s="204"/>
      <c r="C161" s="205"/>
      <c r="D161" s="189" t="s">
        <v>141</v>
      </c>
      <c r="E161" s="206" t="s">
        <v>19</v>
      </c>
      <c r="F161" s="207" t="s">
        <v>223</v>
      </c>
      <c r="G161" s="205"/>
      <c r="H161" s="206" t="s">
        <v>19</v>
      </c>
      <c r="I161" s="208"/>
      <c r="J161" s="205"/>
      <c r="K161" s="205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141</v>
      </c>
      <c r="AU161" s="213" t="s">
        <v>82</v>
      </c>
      <c r="AV161" s="14" t="s">
        <v>80</v>
      </c>
      <c r="AW161" s="14" t="s">
        <v>33</v>
      </c>
      <c r="AX161" s="14" t="s">
        <v>72</v>
      </c>
      <c r="AY161" s="213" t="s">
        <v>133</v>
      </c>
    </row>
    <row r="162" spans="2:51" s="14" customFormat="1" ht="10.199999999999999" x14ac:dyDescent="0.2">
      <c r="B162" s="204"/>
      <c r="C162" s="205"/>
      <c r="D162" s="189" t="s">
        <v>141</v>
      </c>
      <c r="E162" s="206" t="s">
        <v>19</v>
      </c>
      <c r="F162" s="207" t="s">
        <v>224</v>
      </c>
      <c r="G162" s="205"/>
      <c r="H162" s="206" t="s">
        <v>19</v>
      </c>
      <c r="I162" s="208"/>
      <c r="J162" s="205"/>
      <c r="K162" s="205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141</v>
      </c>
      <c r="AU162" s="213" t="s">
        <v>82</v>
      </c>
      <c r="AV162" s="14" t="s">
        <v>80</v>
      </c>
      <c r="AW162" s="14" t="s">
        <v>33</v>
      </c>
      <c r="AX162" s="14" t="s">
        <v>72</v>
      </c>
      <c r="AY162" s="213" t="s">
        <v>133</v>
      </c>
    </row>
    <row r="163" spans="2:51" s="14" customFormat="1" ht="10.199999999999999" x14ac:dyDescent="0.2">
      <c r="B163" s="204"/>
      <c r="C163" s="205"/>
      <c r="D163" s="189" t="s">
        <v>141</v>
      </c>
      <c r="E163" s="206" t="s">
        <v>19</v>
      </c>
      <c r="F163" s="207" t="s">
        <v>225</v>
      </c>
      <c r="G163" s="205"/>
      <c r="H163" s="206" t="s">
        <v>19</v>
      </c>
      <c r="I163" s="208"/>
      <c r="J163" s="205"/>
      <c r="K163" s="205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141</v>
      </c>
      <c r="AU163" s="213" t="s">
        <v>82</v>
      </c>
      <c r="AV163" s="14" t="s">
        <v>80</v>
      </c>
      <c r="AW163" s="14" t="s">
        <v>33</v>
      </c>
      <c r="AX163" s="14" t="s">
        <v>72</v>
      </c>
      <c r="AY163" s="213" t="s">
        <v>133</v>
      </c>
    </row>
    <row r="164" spans="2:51" s="13" customFormat="1" ht="10.199999999999999" x14ac:dyDescent="0.2">
      <c r="B164" s="187"/>
      <c r="C164" s="188"/>
      <c r="D164" s="189" t="s">
        <v>141</v>
      </c>
      <c r="E164" s="190" t="s">
        <v>19</v>
      </c>
      <c r="F164" s="191" t="s">
        <v>185</v>
      </c>
      <c r="G164" s="188"/>
      <c r="H164" s="192">
        <v>187.245</v>
      </c>
      <c r="I164" s="193"/>
      <c r="J164" s="188"/>
      <c r="K164" s="188"/>
      <c r="L164" s="194"/>
      <c r="M164" s="195"/>
      <c r="N164" s="196"/>
      <c r="O164" s="196"/>
      <c r="P164" s="196"/>
      <c r="Q164" s="196"/>
      <c r="R164" s="196"/>
      <c r="S164" s="196"/>
      <c r="T164" s="197"/>
      <c r="AT164" s="198" t="s">
        <v>141</v>
      </c>
      <c r="AU164" s="198" t="s">
        <v>82</v>
      </c>
      <c r="AV164" s="13" t="s">
        <v>82</v>
      </c>
      <c r="AW164" s="13" t="s">
        <v>33</v>
      </c>
      <c r="AX164" s="13" t="s">
        <v>72</v>
      </c>
      <c r="AY164" s="198" t="s">
        <v>133</v>
      </c>
    </row>
    <row r="165" spans="2:51" s="14" customFormat="1" ht="10.199999999999999" x14ac:dyDescent="0.2">
      <c r="B165" s="204"/>
      <c r="C165" s="205"/>
      <c r="D165" s="189" t="s">
        <v>141</v>
      </c>
      <c r="E165" s="206" t="s">
        <v>19</v>
      </c>
      <c r="F165" s="207" t="s">
        <v>186</v>
      </c>
      <c r="G165" s="205"/>
      <c r="H165" s="206" t="s">
        <v>19</v>
      </c>
      <c r="I165" s="208"/>
      <c r="J165" s="205"/>
      <c r="K165" s="205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141</v>
      </c>
      <c r="AU165" s="213" t="s">
        <v>82</v>
      </c>
      <c r="AV165" s="14" t="s">
        <v>80</v>
      </c>
      <c r="AW165" s="14" t="s">
        <v>33</v>
      </c>
      <c r="AX165" s="14" t="s">
        <v>72</v>
      </c>
      <c r="AY165" s="213" t="s">
        <v>133</v>
      </c>
    </row>
    <row r="166" spans="2:51" s="13" customFormat="1" ht="10.199999999999999" x14ac:dyDescent="0.2">
      <c r="B166" s="187"/>
      <c r="C166" s="188"/>
      <c r="D166" s="189" t="s">
        <v>141</v>
      </c>
      <c r="E166" s="190" t="s">
        <v>19</v>
      </c>
      <c r="F166" s="191" t="s">
        <v>187</v>
      </c>
      <c r="G166" s="188"/>
      <c r="H166" s="192">
        <v>37.575000000000003</v>
      </c>
      <c r="I166" s="193"/>
      <c r="J166" s="188"/>
      <c r="K166" s="188"/>
      <c r="L166" s="194"/>
      <c r="M166" s="195"/>
      <c r="N166" s="196"/>
      <c r="O166" s="196"/>
      <c r="P166" s="196"/>
      <c r="Q166" s="196"/>
      <c r="R166" s="196"/>
      <c r="S166" s="196"/>
      <c r="T166" s="197"/>
      <c r="AT166" s="198" t="s">
        <v>141</v>
      </c>
      <c r="AU166" s="198" t="s">
        <v>82</v>
      </c>
      <c r="AV166" s="13" t="s">
        <v>82</v>
      </c>
      <c r="AW166" s="13" t="s">
        <v>33</v>
      </c>
      <c r="AX166" s="13" t="s">
        <v>72</v>
      </c>
      <c r="AY166" s="198" t="s">
        <v>133</v>
      </c>
    </row>
    <row r="167" spans="2:51" s="14" customFormat="1" ht="10.199999999999999" x14ac:dyDescent="0.2">
      <c r="B167" s="204"/>
      <c r="C167" s="205"/>
      <c r="D167" s="189" t="s">
        <v>141</v>
      </c>
      <c r="E167" s="206" t="s">
        <v>19</v>
      </c>
      <c r="F167" s="207" t="s">
        <v>188</v>
      </c>
      <c r="G167" s="205"/>
      <c r="H167" s="206" t="s">
        <v>19</v>
      </c>
      <c r="I167" s="208"/>
      <c r="J167" s="205"/>
      <c r="K167" s="205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141</v>
      </c>
      <c r="AU167" s="213" t="s">
        <v>82</v>
      </c>
      <c r="AV167" s="14" t="s">
        <v>80</v>
      </c>
      <c r="AW167" s="14" t="s">
        <v>33</v>
      </c>
      <c r="AX167" s="14" t="s">
        <v>72</v>
      </c>
      <c r="AY167" s="213" t="s">
        <v>133</v>
      </c>
    </row>
    <row r="168" spans="2:51" s="13" customFormat="1" ht="10.199999999999999" x14ac:dyDescent="0.2">
      <c r="B168" s="187"/>
      <c r="C168" s="188"/>
      <c r="D168" s="189" t="s">
        <v>141</v>
      </c>
      <c r="E168" s="190" t="s">
        <v>19</v>
      </c>
      <c r="F168" s="191" t="s">
        <v>189</v>
      </c>
      <c r="G168" s="188"/>
      <c r="H168" s="192">
        <v>93.42</v>
      </c>
      <c r="I168" s="193"/>
      <c r="J168" s="188"/>
      <c r="K168" s="188"/>
      <c r="L168" s="194"/>
      <c r="M168" s="195"/>
      <c r="N168" s="196"/>
      <c r="O168" s="196"/>
      <c r="P168" s="196"/>
      <c r="Q168" s="196"/>
      <c r="R168" s="196"/>
      <c r="S168" s="196"/>
      <c r="T168" s="197"/>
      <c r="AT168" s="198" t="s">
        <v>141</v>
      </c>
      <c r="AU168" s="198" t="s">
        <v>82</v>
      </c>
      <c r="AV168" s="13" t="s">
        <v>82</v>
      </c>
      <c r="AW168" s="13" t="s">
        <v>33</v>
      </c>
      <c r="AX168" s="13" t="s">
        <v>72</v>
      </c>
      <c r="AY168" s="198" t="s">
        <v>133</v>
      </c>
    </row>
    <row r="169" spans="2:51" s="14" customFormat="1" ht="10.199999999999999" x14ac:dyDescent="0.2">
      <c r="B169" s="204"/>
      <c r="C169" s="205"/>
      <c r="D169" s="189" t="s">
        <v>141</v>
      </c>
      <c r="E169" s="206" t="s">
        <v>19</v>
      </c>
      <c r="F169" s="207" t="s">
        <v>190</v>
      </c>
      <c r="G169" s="205"/>
      <c r="H169" s="206" t="s">
        <v>19</v>
      </c>
      <c r="I169" s="208"/>
      <c r="J169" s="205"/>
      <c r="K169" s="205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141</v>
      </c>
      <c r="AU169" s="213" t="s">
        <v>82</v>
      </c>
      <c r="AV169" s="14" t="s">
        <v>80</v>
      </c>
      <c r="AW169" s="14" t="s">
        <v>33</v>
      </c>
      <c r="AX169" s="14" t="s">
        <v>72</v>
      </c>
      <c r="AY169" s="213" t="s">
        <v>133</v>
      </c>
    </row>
    <row r="170" spans="2:51" s="16" customFormat="1" ht="10.199999999999999" x14ac:dyDescent="0.2">
      <c r="B170" s="226"/>
      <c r="C170" s="227"/>
      <c r="D170" s="189" t="s">
        <v>141</v>
      </c>
      <c r="E170" s="228" t="s">
        <v>19</v>
      </c>
      <c r="F170" s="229" t="s">
        <v>226</v>
      </c>
      <c r="G170" s="227"/>
      <c r="H170" s="230">
        <v>944.07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AT170" s="236" t="s">
        <v>141</v>
      </c>
      <c r="AU170" s="236" t="s">
        <v>82</v>
      </c>
      <c r="AV170" s="16" t="s">
        <v>157</v>
      </c>
      <c r="AW170" s="16" t="s">
        <v>33</v>
      </c>
      <c r="AX170" s="16" t="s">
        <v>72</v>
      </c>
      <c r="AY170" s="236" t="s">
        <v>133</v>
      </c>
    </row>
    <row r="171" spans="2:51" s="13" customFormat="1" ht="10.199999999999999" x14ac:dyDescent="0.2">
      <c r="B171" s="187"/>
      <c r="C171" s="188"/>
      <c r="D171" s="189" t="s">
        <v>141</v>
      </c>
      <c r="E171" s="190" t="s">
        <v>19</v>
      </c>
      <c r="F171" s="191" t="s">
        <v>168</v>
      </c>
      <c r="G171" s="188"/>
      <c r="H171" s="192">
        <v>1.296</v>
      </c>
      <c r="I171" s="193"/>
      <c r="J171" s="188"/>
      <c r="K171" s="188"/>
      <c r="L171" s="194"/>
      <c r="M171" s="195"/>
      <c r="N171" s="196"/>
      <c r="O171" s="196"/>
      <c r="P171" s="196"/>
      <c r="Q171" s="196"/>
      <c r="R171" s="196"/>
      <c r="S171" s="196"/>
      <c r="T171" s="197"/>
      <c r="AT171" s="198" t="s">
        <v>141</v>
      </c>
      <c r="AU171" s="198" t="s">
        <v>82</v>
      </c>
      <c r="AV171" s="13" t="s">
        <v>82</v>
      </c>
      <c r="AW171" s="13" t="s">
        <v>33</v>
      </c>
      <c r="AX171" s="13" t="s">
        <v>72</v>
      </c>
      <c r="AY171" s="198" t="s">
        <v>133</v>
      </c>
    </row>
    <row r="172" spans="2:51" s="14" customFormat="1" ht="10.199999999999999" x14ac:dyDescent="0.2">
      <c r="B172" s="204"/>
      <c r="C172" s="205"/>
      <c r="D172" s="189" t="s">
        <v>141</v>
      </c>
      <c r="E172" s="206" t="s">
        <v>19</v>
      </c>
      <c r="F172" s="207" t="s">
        <v>169</v>
      </c>
      <c r="G172" s="205"/>
      <c r="H172" s="206" t="s">
        <v>19</v>
      </c>
      <c r="I172" s="208"/>
      <c r="J172" s="205"/>
      <c r="K172" s="205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141</v>
      </c>
      <c r="AU172" s="213" t="s">
        <v>82</v>
      </c>
      <c r="AV172" s="14" t="s">
        <v>80</v>
      </c>
      <c r="AW172" s="14" t="s">
        <v>33</v>
      </c>
      <c r="AX172" s="14" t="s">
        <v>72</v>
      </c>
      <c r="AY172" s="213" t="s">
        <v>133</v>
      </c>
    </row>
    <row r="173" spans="2:51" s="13" customFormat="1" ht="10.199999999999999" x14ac:dyDescent="0.2">
      <c r="B173" s="187"/>
      <c r="C173" s="188"/>
      <c r="D173" s="189" t="s">
        <v>141</v>
      </c>
      <c r="E173" s="190" t="s">
        <v>19</v>
      </c>
      <c r="F173" s="191" t="s">
        <v>170</v>
      </c>
      <c r="G173" s="188"/>
      <c r="H173" s="192">
        <v>0.57599999999999996</v>
      </c>
      <c r="I173" s="193"/>
      <c r="J173" s="188"/>
      <c r="K173" s="188"/>
      <c r="L173" s="194"/>
      <c r="M173" s="195"/>
      <c r="N173" s="196"/>
      <c r="O173" s="196"/>
      <c r="P173" s="196"/>
      <c r="Q173" s="196"/>
      <c r="R173" s="196"/>
      <c r="S173" s="196"/>
      <c r="T173" s="197"/>
      <c r="AT173" s="198" t="s">
        <v>141</v>
      </c>
      <c r="AU173" s="198" t="s">
        <v>82</v>
      </c>
      <c r="AV173" s="13" t="s">
        <v>82</v>
      </c>
      <c r="AW173" s="13" t="s">
        <v>33</v>
      </c>
      <c r="AX173" s="13" t="s">
        <v>72</v>
      </c>
      <c r="AY173" s="198" t="s">
        <v>133</v>
      </c>
    </row>
    <row r="174" spans="2:51" s="14" customFormat="1" ht="10.199999999999999" x14ac:dyDescent="0.2">
      <c r="B174" s="204"/>
      <c r="C174" s="205"/>
      <c r="D174" s="189" t="s">
        <v>141</v>
      </c>
      <c r="E174" s="206" t="s">
        <v>19</v>
      </c>
      <c r="F174" s="207" t="s">
        <v>171</v>
      </c>
      <c r="G174" s="205"/>
      <c r="H174" s="206" t="s">
        <v>19</v>
      </c>
      <c r="I174" s="208"/>
      <c r="J174" s="205"/>
      <c r="K174" s="205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141</v>
      </c>
      <c r="AU174" s="213" t="s">
        <v>82</v>
      </c>
      <c r="AV174" s="14" t="s">
        <v>80</v>
      </c>
      <c r="AW174" s="14" t="s">
        <v>33</v>
      </c>
      <c r="AX174" s="14" t="s">
        <v>72</v>
      </c>
      <c r="AY174" s="213" t="s">
        <v>133</v>
      </c>
    </row>
    <row r="175" spans="2:51" s="13" customFormat="1" ht="10.199999999999999" x14ac:dyDescent="0.2">
      <c r="B175" s="187"/>
      <c r="C175" s="188"/>
      <c r="D175" s="189" t="s">
        <v>141</v>
      </c>
      <c r="E175" s="190" t="s">
        <v>19</v>
      </c>
      <c r="F175" s="191" t="s">
        <v>172</v>
      </c>
      <c r="G175" s="188"/>
      <c r="H175" s="192">
        <v>7.9379999999999997</v>
      </c>
      <c r="I175" s="193"/>
      <c r="J175" s="188"/>
      <c r="K175" s="188"/>
      <c r="L175" s="194"/>
      <c r="M175" s="195"/>
      <c r="N175" s="196"/>
      <c r="O175" s="196"/>
      <c r="P175" s="196"/>
      <c r="Q175" s="196"/>
      <c r="R175" s="196"/>
      <c r="S175" s="196"/>
      <c r="T175" s="197"/>
      <c r="AT175" s="198" t="s">
        <v>141</v>
      </c>
      <c r="AU175" s="198" t="s">
        <v>82</v>
      </c>
      <c r="AV175" s="13" t="s">
        <v>82</v>
      </c>
      <c r="AW175" s="13" t="s">
        <v>33</v>
      </c>
      <c r="AX175" s="13" t="s">
        <v>72</v>
      </c>
      <c r="AY175" s="198" t="s">
        <v>133</v>
      </c>
    </row>
    <row r="176" spans="2:51" s="14" customFormat="1" ht="10.199999999999999" x14ac:dyDescent="0.2">
      <c r="B176" s="204"/>
      <c r="C176" s="205"/>
      <c r="D176" s="189" t="s">
        <v>141</v>
      </c>
      <c r="E176" s="206" t="s">
        <v>19</v>
      </c>
      <c r="F176" s="207" t="s">
        <v>173</v>
      </c>
      <c r="G176" s="205"/>
      <c r="H176" s="206" t="s">
        <v>19</v>
      </c>
      <c r="I176" s="208"/>
      <c r="J176" s="205"/>
      <c r="K176" s="205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141</v>
      </c>
      <c r="AU176" s="213" t="s">
        <v>82</v>
      </c>
      <c r="AV176" s="14" t="s">
        <v>80</v>
      </c>
      <c r="AW176" s="14" t="s">
        <v>33</v>
      </c>
      <c r="AX176" s="14" t="s">
        <v>72</v>
      </c>
      <c r="AY176" s="213" t="s">
        <v>133</v>
      </c>
    </row>
    <row r="177" spans="1:65" s="13" customFormat="1" ht="10.199999999999999" x14ac:dyDescent="0.2">
      <c r="B177" s="187"/>
      <c r="C177" s="188"/>
      <c r="D177" s="189" t="s">
        <v>141</v>
      </c>
      <c r="E177" s="190" t="s">
        <v>19</v>
      </c>
      <c r="F177" s="191" t="s">
        <v>174</v>
      </c>
      <c r="G177" s="188"/>
      <c r="H177" s="192">
        <v>13.5</v>
      </c>
      <c r="I177" s="193"/>
      <c r="J177" s="188"/>
      <c r="K177" s="188"/>
      <c r="L177" s="194"/>
      <c r="M177" s="195"/>
      <c r="N177" s="196"/>
      <c r="O177" s="196"/>
      <c r="P177" s="196"/>
      <c r="Q177" s="196"/>
      <c r="R177" s="196"/>
      <c r="S177" s="196"/>
      <c r="T177" s="197"/>
      <c r="AT177" s="198" t="s">
        <v>141</v>
      </c>
      <c r="AU177" s="198" t="s">
        <v>82</v>
      </c>
      <c r="AV177" s="13" t="s">
        <v>82</v>
      </c>
      <c r="AW177" s="13" t="s">
        <v>33</v>
      </c>
      <c r="AX177" s="13" t="s">
        <v>72</v>
      </c>
      <c r="AY177" s="198" t="s">
        <v>133</v>
      </c>
    </row>
    <row r="178" spans="1:65" s="14" customFormat="1" ht="10.199999999999999" x14ac:dyDescent="0.2">
      <c r="B178" s="204"/>
      <c r="C178" s="205"/>
      <c r="D178" s="189" t="s">
        <v>141</v>
      </c>
      <c r="E178" s="206" t="s">
        <v>19</v>
      </c>
      <c r="F178" s="207" t="s">
        <v>175</v>
      </c>
      <c r="G178" s="205"/>
      <c r="H178" s="206" t="s">
        <v>19</v>
      </c>
      <c r="I178" s="208"/>
      <c r="J178" s="205"/>
      <c r="K178" s="205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141</v>
      </c>
      <c r="AU178" s="213" t="s">
        <v>82</v>
      </c>
      <c r="AV178" s="14" t="s">
        <v>80</v>
      </c>
      <c r="AW178" s="14" t="s">
        <v>33</v>
      </c>
      <c r="AX178" s="14" t="s">
        <v>72</v>
      </c>
      <c r="AY178" s="213" t="s">
        <v>133</v>
      </c>
    </row>
    <row r="179" spans="1:65" s="13" customFormat="1" ht="10.199999999999999" x14ac:dyDescent="0.2">
      <c r="B179" s="187"/>
      <c r="C179" s="188"/>
      <c r="D179" s="189" t="s">
        <v>141</v>
      </c>
      <c r="E179" s="190" t="s">
        <v>19</v>
      </c>
      <c r="F179" s="191" t="s">
        <v>176</v>
      </c>
      <c r="G179" s="188"/>
      <c r="H179" s="192">
        <v>12.8</v>
      </c>
      <c r="I179" s="193"/>
      <c r="J179" s="188"/>
      <c r="K179" s="188"/>
      <c r="L179" s="194"/>
      <c r="M179" s="195"/>
      <c r="N179" s="196"/>
      <c r="O179" s="196"/>
      <c r="P179" s="196"/>
      <c r="Q179" s="196"/>
      <c r="R179" s="196"/>
      <c r="S179" s="196"/>
      <c r="T179" s="197"/>
      <c r="AT179" s="198" t="s">
        <v>141</v>
      </c>
      <c r="AU179" s="198" t="s">
        <v>82</v>
      </c>
      <c r="AV179" s="13" t="s">
        <v>82</v>
      </c>
      <c r="AW179" s="13" t="s">
        <v>33</v>
      </c>
      <c r="AX179" s="13" t="s">
        <v>72</v>
      </c>
      <c r="AY179" s="198" t="s">
        <v>133</v>
      </c>
    </row>
    <row r="180" spans="1:65" s="14" customFormat="1" ht="10.199999999999999" x14ac:dyDescent="0.2">
      <c r="B180" s="204"/>
      <c r="C180" s="205"/>
      <c r="D180" s="189" t="s">
        <v>141</v>
      </c>
      <c r="E180" s="206" t="s">
        <v>19</v>
      </c>
      <c r="F180" s="207" t="s">
        <v>177</v>
      </c>
      <c r="G180" s="205"/>
      <c r="H180" s="206" t="s">
        <v>19</v>
      </c>
      <c r="I180" s="208"/>
      <c r="J180" s="205"/>
      <c r="K180" s="205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141</v>
      </c>
      <c r="AU180" s="213" t="s">
        <v>82</v>
      </c>
      <c r="AV180" s="14" t="s">
        <v>80</v>
      </c>
      <c r="AW180" s="14" t="s">
        <v>33</v>
      </c>
      <c r="AX180" s="14" t="s">
        <v>72</v>
      </c>
      <c r="AY180" s="213" t="s">
        <v>133</v>
      </c>
    </row>
    <row r="181" spans="1:65" s="13" customFormat="1" ht="10.199999999999999" x14ac:dyDescent="0.2">
      <c r="B181" s="187"/>
      <c r="C181" s="188"/>
      <c r="D181" s="189" t="s">
        <v>141</v>
      </c>
      <c r="E181" s="190" t="s">
        <v>19</v>
      </c>
      <c r="F181" s="191" t="s">
        <v>178</v>
      </c>
      <c r="G181" s="188"/>
      <c r="H181" s="192">
        <v>1.1519999999999999</v>
      </c>
      <c r="I181" s="193"/>
      <c r="J181" s="188"/>
      <c r="K181" s="188"/>
      <c r="L181" s="194"/>
      <c r="M181" s="195"/>
      <c r="N181" s="196"/>
      <c r="O181" s="196"/>
      <c r="P181" s="196"/>
      <c r="Q181" s="196"/>
      <c r="R181" s="196"/>
      <c r="S181" s="196"/>
      <c r="T181" s="197"/>
      <c r="AT181" s="198" t="s">
        <v>141</v>
      </c>
      <c r="AU181" s="198" t="s">
        <v>82</v>
      </c>
      <c r="AV181" s="13" t="s">
        <v>82</v>
      </c>
      <c r="AW181" s="13" t="s">
        <v>33</v>
      </c>
      <c r="AX181" s="13" t="s">
        <v>72</v>
      </c>
      <c r="AY181" s="198" t="s">
        <v>133</v>
      </c>
    </row>
    <row r="182" spans="1:65" s="14" customFormat="1" ht="10.199999999999999" x14ac:dyDescent="0.2">
      <c r="B182" s="204"/>
      <c r="C182" s="205"/>
      <c r="D182" s="189" t="s">
        <v>141</v>
      </c>
      <c r="E182" s="206" t="s">
        <v>19</v>
      </c>
      <c r="F182" s="207" t="s">
        <v>179</v>
      </c>
      <c r="G182" s="205"/>
      <c r="H182" s="206" t="s">
        <v>19</v>
      </c>
      <c r="I182" s="208"/>
      <c r="J182" s="205"/>
      <c r="K182" s="205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141</v>
      </c>
      <c r="AU182" s="213" t="s">
        <v>82</v>
      </c>
      <c r="AV182" s="14" t="s">
        <v>80</v>
      </c>
      <c r="AW182" s="14" t="s">
        <v>33</v>
      </c>
      <c r="AX182" s="14" t="s">
        <v>72</v>
      </c>
      <c r="AY182" s="213" t="s">
        <v>133</v>
      </c>
    </row>
    <row r="183" spans="1:65" s="16" customFormat="1" ht="10.199999999999999" x14ac:dyDescent="0.2">
      <c r="B183" s="226"/>
      <c r="C183" s="227"/>
      <c r="D183" s="189" t="s">
        <v>141</v>
      </c>
      <c r="E183" s="228" t="s">
        <v>19</v>
      </c>
      <c r="F183" s="229" t="s">
        <v>226</v>
      </c>
      <c r="G183" s="227"/>
      <c r="H183" s="230">
        <v>37.262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AT183" s="236" t="s">
        <v>141</v>
      </c>
      <c r="AU183" s="236" t="s">
        <v>82</v>
      </c>
      <c r="AV183" s="16" t="s">
        <v>157</v>
      </c>
      <c r="AW183" s="16" t="s">
        <v>33</v>
      </c>
      <c r="AX183" s="16" t="s">
        <v>72</v>
      </c>
      <c r="AY183" s="236" t="s">
        <v>133</v>
      </c>
    </row>
    <row r="184" spans="1:65" s="13" customFormat="1" ht="10.199999999999999" x14ac:dyDescent="0.2">
      <c r="B184" s="187"/>
      <c r="C184" s="188"/>
      <c r="D184" s="189" t="s">
        <v>141</v>
      </c>
      <c r="E184" s="190" t="s">
        <v>19</v>
      </c>
      <c r="F184" s="191" t="s">
        <v>193</v>
      </c>
      <c r="G184" s="188"/>
      <c r="H184" s="192">
        <v>20.475000000000001</v>
      </c>
      <c r="I184" s="193"/>
      <c r="J184" s="188"/>
      <c r="K184" s="188"/>
      <c r="L184" s="194"/>
      <c r="M184" s="195"/>
      <c r="N184" s="196"/>
      <c r="O184" s="196"/>
      <c r="P184" s="196"/>
      <c r="Q184" s="196"/>
      <c r="R184" s="196"/>
      <c r="S184" s="196"/>
      <c r="T184" s="197"/>
      <c r="AT184" s="198" t="s">
        <v>141</v>
      </c>
      <c r="AU184" s="198" t="s">
        <v>82</v>
      </c>
      <c r="AV184" s="13" t="s">
        <v>82</v>
      </c>
      <c r="AW184" s="13" t="s">
        <v>33</v>
      </c>
      <c r="AX184" s="13" t="s">
        <v>72</v>
      </c>
      <c r="AY184" s="198" t="s">
        <v>133</v>
      </c>
    </row>
    <row r="185" spans="1:65" s="14" customFormat="1" ht="10.199999999999999" x14ac:dyDescent="0.2">
      <c r="B185" s="204"/>
      <c r="C185" s="205"/>
      <c r="D185" s="189" t="s">
        <v>141</v>
      </c>
      <c r="E185" s="206" t="s">
        <v>19</v>
      </c>
      <c r="F185" s="207" t="s">
        <v>194</v>
      </c>
      <c r="G185" s="205"/>
      <c r="H185" s="206" t="s">
        <v>19</v>
      </c>
      <c r="I185" s="208"/>
      <c r="J185" s="205"/>
      <c r="K185" s="205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141</v>
      </c>
      <c r="AU185" s="213" t="s">
        <v>82</v>
      </c>
      <c r="AV185" s="14" t="s">
        <v>80</v>
      </c>
      <c r="AW185" s="14" t="s">
        <v>33</v>
      </c>
      <c r="AX185" s="14" t="s">
        <v>72</v>
      </c>
      <c r="AY185" s="213" t="s">
        <v>133</v>
      </c>
    </row>
    <row r="186" spans="1:65" s="16" customFormat="1" ht="10.199999999999999" x14ac:dyDescent="0.2">
      <c r="B186" s="226"/>
      <c r="C186" s="227"/>
      <c r="D186" s="189" t="s">
        <v>141</v>
      </c>
      <c r="E186" s="228" t="s">
        <v>19</v>
      </c>
      <c r="F186" s="229" t="s">
        <v>226</v>
      </c>
      <c r="G186" s="227"/>
      <c r="H186" s="230">
        <v>20.475000000000001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AT186" s="236" t="s">
        <v>141</v>
      </c>
      <c r="AU186" s="236" t="s">
        <v>82</v>
      </c>
      <c r="AV186" s="16" t="s">
        <v>157</v>
      </c>
      <c r="AW186" s="16" t="s">
        <v>33</v>
      </c>
      <c r="AX186" s="16" t="s">
        <v>72</v>
      </c>
      <c r="AY186" s="236" t="s">
        <v>133</v>
      </c>
    </row>
    <row r="187" spans="1:65" s="15" customFormat="1" ht="10.199999999999999" x14ac:dyDescent="0.2">
      <c r="B187" s="214"/>
      <c r="C187" s="215"/>
      <c r="D187" s="189" t="s">
        <v>141</v>
      </c>
      <c r="E187" s="216" t="s">
        <v>19</v>
      </c>
      <c r="F187" s="217" t="s">
        <v>156</v>
      </c>
      <c r="G187" s="215"/>
      <c r="H187" s="218">
        <v>1001.807</v>
      </c>
      <c r="I187" s="219"/>
      <c r="J187" s="215"/>
      <c r="K187" s="215"/>
      <c r="L187" s="220"/>
      <c r="M187" s="221"/>
      <c r="N187" s="222"/>
      <c r="O187" s="222"/>
      <c r="P187" s="222"/>
      <c r="Q187" s="222"/>
      <c r="R187" s="222"/>
      <c r="S187" s="222"/>
      <c r="T187" s="223"/>
      <c r="AT187" s="224" t="s">
        <v>141</v>
      </c>
      <c r="AU187" s="224" t="s">
        <v>82</v>
      </c>
      <c r="AV187" s="15" t="s">
        <v>139</v>
      </c>
      <c r="AW187" s="15" t="s">
        <v>33</v>
      </c>
      <c r="AX187" s="15" t="s">
        <v>80</v>
      </c>
      <c r="AY187" s="224" t="s">
        <v>133</v>
      </c>
    </row>
    <row r="188" spans="1:65" s="2" customFormat="1" ht="21.75" customHeight="1" x14ac:dyDescent="0.2">
      <c r="A188" s="35"/>
      <c r="B188" s="36"/>
      <c r="C188" s="174" t="s">
        <v>227</v>
      </c>
      <c r="D188" s="174" t="s">
        <v>135</v>
      </c>
      <c r="E188" s="175" t="s">
        <v>228</v>
      </c>
      <c r="F188" s="176" t="s">
        <v>229</v>
      </c>
      <c r="G188" s="177" t="s">
        <v>138</v>
      </c>
      <c r="H188" s="178">
        <v>8660</v>
      </c>
      <c r="I188" s="179"/>
      <c r="J188" s="180">
        <f>ROUND(I188*H188,2)</f>
        <v>0</v>
      </c>
      <c r="K188" s="176" t="s">
        <v>146</v>
      </c>
      <c r="L188" s="40"/>
      <c r="M188" s="181" t="s">
        <v>19</v>
      </c>
      <c r="N188" s="182" t="s">
        <v>43</v>
      </c>
      <c r="O188" s="65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139</v>
      </c>
      <c r="AT188" s="185" t="s">
        <v>135</v>
      </c>
      <c r="AU188" s="185" t="s">
        <v>82</v>
      </c>
      <c r="AY188" s="18" t="s">
        <v>133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8" t="s">
        <v>80</v>
      </c>
      <c r="BK188" s="186">
        <f>ROUND(I188*H188,2)</f>
        <v>0</v>
      </c>
      <c r="BL188" s="18" t="s">
        <v>139</v>
      </c>
      <c r="BM188" s="185" t="s">
        <v>230</v>
      </c>
    </row>
    <row r="189" spans="1:65" s="2" customFormat="1" ht="10.199999999999999" x14ac:dyDescent="0.2">
      <c r="A189" s="35"/>
      <c r="B189" s="36"/>
      <c r="C189" s="37"/>
      <c r="D189" s="199" t="s">
        <v>148</v>
      </c>
      <c r="E189" s="37"/>
      <c r="F189" s="200" t="s">
        <v>231</v>
      </c>
      <c r="G189" s="37"/>
      <c r="H189" s="37"/>
      <c r="I189" s="201"/>
      <c r="J189" s="37"/>
      <c r="K189" s="37"/>
      <c r="L189" s="40"/>
      <c r="M189" s="202"/>
      <c r="N189" s="203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148</v>
      </c>
      <c r="AU189" s="18" t="s">
        <v>82</v>
      </c>
    </row>
    <row r="190" spans="1:65" s="13" customFormat="1" ht="10.199999999999999" x14ac:dyDescent="0.2">
      <c r="B190" s="187"/>
      <c r="C190" s="188"/>
      <c r="D190" s="189" t="s">
        <v>141</v>
      </c>
      <c r="E190" s="190" t="s">
        <v>19</v>
      </c>
      <c r="F190" s="191" t="s">
        <v>142</v>
      </c>
      <c r="G190" s="188"/>
      <c r="H190" s="192">
        <v>8660</v>
      </c>
      <c r="I190" s="193"/>
      <c r="J190" s="188"/>
      <c r="K190" s="188"/>
      <c r="L190" s="194"/>
      <c r="M190" s="195"/>
      <c r="N190" s="196"/>
      <c r="O190" s="196"/>
      <c r="P190" s="196"/>
      <c r="Q190" s="196"/>
      <c r="R190" s="196"/>
      <c r="S190" s="196"/>
      <c r="T190" s="197"/>
      <c r="AT190" s="198" t="s">
        <v>141</v>
      </c>
      <c r="AU190" s="198" t="s">
        <v>82</v>
      </c>
      <c r="AV190" s="13" t="s">
        <v>82</v>
      </c>
      <c r="AW190" s="13" t="s">
        <v>33</v>
      </c>
      <c r="AX190" s="13" t="s">
        <v>80</v>
      </c>
      <c r="AY190" s="198" t="s">
        <v>133</v>
      </c>
    </row>
    <row r="191" spans="1:65" s="14" customFormat="1" ht="10.199999999999999" x14ac:dyDescent="0.2">
      <c r="B191" s="204"/>
      <c r="C191" s="205"/>
      <c r="D191" s="189" t="s">
        <v>141</v>
      </c>
      <c r="E191" s="206" t="s">
        <v>19</v>
      </c>
      <c r="F191" s="207" t="s">
        <v>232</v>
      </c>
      <c r="G191" s="205"/>
      <c r="H191" s="206" t="s">
        <v>19</v>
      </c>
      <c r="I191" s="208"/>
      <c r="J191" s="205"/>
      <c r="K191" s="205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141</v>
      </c>
      <c r="AU191" s="213" t="s">
        <v>82</v>
      </c>
      <c r="AV191" s="14" t="s">
        <v>80</v>
      </c>
      <c r="AW191" s="14" t="s">
        <v>33</v>
      </c>
      <c r="AX191" s="14" t="s">
        <v>72</v>
      </c>
      <c r="AY191" s="213" t="s">
        <v>133</v>
      </c>
    </row>
    <row r="192" spans="1:65" s="2" customFormat="1" ht="24.15" customHeight="1" x14ac:dyDescent="0.2">
      <c r="A192" s="35"/>
      <c r="B192" s="36"/>
      <c r="C192" s="174" t="s">
        <v>233</v>
      </c>
      <c r="D192" s="174" t="s">
        <v>135</v>
      </c>
      <c r="E192" s="175" t="s">
        <v>234</v>
      </c>
      <c r="F192" s="176" t="s">
        <v>235</v>
      </c>
      <c r="G192" s="177" t="s">
        <v>145</v>
      </c>
      <c r="H192" s="178">
        <v>866</v>
      </c>
      <c r="I192" s="179"/>
      <c r="J192" s="180">
        <f>ROUND(I192*H192,2)</f>
        <v>0</v>
      </c>
      <c r="K192" s="176" t="s">
        <v>146</v>
      </c>
      <c r="L192" s="40"/>
      <c r="M192" s="181" t="s">
        <v>19</v>
      </c>
      <c r="N192" s="182" t="s">
        <v>43</v>
      </c>
      <c r="O192" s="65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139</v>
      </c>
      <c r="AT192" s="185" t="s">
        <v>135</v>
      </c>
      <c r="AU192" s="185" t="s">
        <v>82</v>
      </c>
      <c r="AY192" s="18" t="s">
        <v>133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80</v>
      </c>
      <c r="BK192" s="186">
        <f>ROUND(I192*H192,2)</f>
        <v>0</v>
      </c>
      <c r="BL192" s="18" t="s">
        <v>139</v>
      </c>
      <c r="BM192" s="185" t="s">
        <v>236</v>
      </c>
    </row>
    <row r="193" spans="1:65" s="2" customFormat="1" ht="10.199999999999999" x14ac:dyDescent="0.2">
      <c r="A193" s="35"/>
      <c r="B193" s="36"/>
      <c r="C193" s="37"/>
      <c r="D193" s="199" t="s">
        <v>148</v>
      </c>
      <c r="E193" s="37"/>
      <c r="F193" s="200" t="s">
        <v>237</v>
      </c>
      <c r="G193" s="37"/>
      <c r="H193" s="37"/>
      <c r="I193" s="201"/>
      <c r="J193" s="37"/>
      <c r="K193" s="37"/>
      <c r="L193" s="40"/>
      <c r="M193" s="202"/>
      <c r="N193" s="203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148</v>
      </c>
      <c r="AU193" s="18" t="s">
        <v>82</v>
      </c>
    </row>
    <row r="194" spans="1:65" s="13" customFormat="1" ht="10.199999999999999" x14ac:dyDescent="0.2">
      <c r="B194" s="187"/>
      <c r="C194" s="188"/>
      <c r="D194" s="189" t="s">
        <v>141</v>
      </c>
      <c r="E194" s="190" t="s">
        <v>19</v>
      </c>
      <c r="F194" s="191" t="s">
        <v>150</v>
      </c>
      <c r="G194" s="188"/>
      <c r="H194" s="192">
        <v>866</v>
      </c>
      <c r="I194" s="193"/>
      <c r="J194" s="188"/>
      <c r="K194" s="188"/>
      <c r="L194" s="194"/>
      <c r="M194" s="195"/>
      <c r="N194" s="196"/>
      <c r="O194" s="196"/>
      <c r="P194" s="196"/>
      <c r="Q194" s="196"/>
      <c r="R194" s="196"/>
      <c r="S194" s="196"/>
      <c r="T194" s="197"/>
      <c r="AT194" s="198" t="s">
        <v>141</v>
      </c>
      <c r="AU194" s="198" t="s">
        <v>82</v>
      </c>
      <c r="AV194" s="13" t="s">
        <v>82</v>
      </c>
      <c r="AW194" s="13" t="s">
        <v>33</v>
      </c>
      <c r="AX194" s="13" t="s">
        <v>80</v>
      </c>
      <c r="AY194" s="198" t="s">
        <v>133</v>
      </c>
    </row>
    <row r="195" spans="1:65" s="14" customFormat="1" ht="10.199999999999999" x14ac:dyDescent="0.2">
      <c r="B195" s="204"/>
      <c r="C195" s="205"/>
      <c r="D195" s="189" t="s">
        <v>141</v>
      </c>
      <c r="E195" s="206" t="s">
        <v>19</v>
      </c>
      <c r="F195" s="207" t="s">
        <v>238</v>
      </c>
      <c r="G195" s="205"/>
      <c r="H195" s="206" t="s">
        <v>19</v>
      </c>
      <c r="I195" s="208"/>
      <c r="J195" s="205"/>
      <c r="K195" s="205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141</v>
      </c>
      <c r="AU195" s="213" t="s">
        <v>82</v>
      </c>
      <c r="AV195" s="14" t="s">
        <v>80</v>
      </c>
      <c r="AW195" s="14" t="s">
        <v>33</v>
      </c>
      <c r="AX195" s="14" t="s">
        <v>72</v>
      </c>
      <c r="AY195" s="213" t="s">
        <v>133</v>
      </c>
    </row>
    <row r="196" spans="1:65" s="2" customFormat="1" ht="24.15" customHeight="1" x14ac:dyDescent="0.2">
      <c r="A196" s="35"/>
      <c r="B196" s="36"/>
      <c r="C196" s="174" t="s">
        <v>239</v>
      </c>
      <c r="D196" s="174" t="s">
        <v>135</v>
      </c>
      <c r="E196" s="175" t="s">
        <v>240</v>
      </c>
      <c r="F196" s="176" t="s">
        <v>241</v>
      </c>
      <c r="G196" s="177" t="s">
        <v>242</v>
      </c>
      <c r="H196" s="178">
        <v>1803.2529999999999</v>
      </c>
      <c r="I196" s="179"/>
      <c r="J196" s="180">
        <f>ROUND(I196*H196,2)</f>
        <v>0</v>
      </c>
      <c r="K196" s="176" t="s">
        <v>146</v>
      </c>
      <c r="L196" s="40"/>
      <c r="M196" s="181" t="s">
        <v>19</v>
      </c>
      <c r="N196" s="182" t="s">
        <v>43</v>
      </c>
      <c r="O196" s="65"/>
      <c r="P196" s="183">
        <f>O196*H196</f>
        <v>0</v>
      </c>
      <c r="Q196" s="183">
        <v>0</v>
      </c>
      <c r="R196" s="183">
        <f>Q196*H196</f>
        <v>0</v>
      </c>
      <c r="S196" s="183">
        <v>0</v>
      </c>
      <c r="T196" s="18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5" t="s">
        <v>139</v>
      </c>
      <c r="AT196" s="185" t="s">
        <v>135</v>
      </c>
      <c r="AU196" s="185" t="s">
        <v>82</v>
      </c>
      <c r="AY196" s="18" t="s">
        <v>133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18" t="s">
        <v>80</v>
      </c>
      <c r="BK196" s="186">
        <f>ROUND(I196*H196,2)</f>
        <v>0</v>
      </c>
      <c r="BL196" s="18" t="s">
        <v>139</v>
      </c>
      <c r="BM196" s="185" t="s">
        <v>243</v>
      </c>
    </row>
    <row r="197" spans="1:65" s="2" customFormat="1" ht="10.199999999999999" x14ac:dyDescent="0.2">
      <c r="A197" s="35"/>
      <c r="B197" s="36"/>
      <c r="C197" s="37"/>
      <c r="D197" s="199" t="s">
        <v>148</v>
      </c>
      <c r="E197" s="37"/>
      <c r="F197" s="200" t="s">
        <v>244</v>
      </c>
      <c r="G197" s="37"/>
      <c r="H197" s="37"/>
      <c r="I197" s="201"/>
      <c r="J197" s="37"/>
      <c r="K197" s="37"/>
      <c r="L197" s="40"/>
      <c r="M197" s="202"/>
      <c r="N197" s="203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148</v>
      </c>
      <c r="AU197" s="18" t="s">
        <v>82</v>
      </c>
    </row>
    <row r="198" spans="1:65" s="13" customFormat="1" ht="10.199999999999999" x14ac:dyDescent="0.2">
      <c r="B198" s="187"/>
      <c r="C198" s="188"/>
      <c r="D198" s="189" t="s">
        <v>141</v>
      </c>
      <c r="E198" s="190" t="s">
        <v>19</v>
      </c>
      <c r="F198" s="191" t="s">
        <v>152</v>
      </c>
      <c r="G198" s="188"/>
      <c r="H198" s="192">
        <v>111.6</v>
      </c>
      <c r="I198" s="193"/>
      <c r="J198" s="188"/>
      <c r="K198" s="188"/>
      <c r="L198" s="194"/>
      <c r="M198" s="195"/>
      <c r="N198" s="196"/>
      <c r="O198" s="196"/>
      <c r="P198" s="196"/>
      <c r="Q198" s="196"/>
      <c r="R198" s="196"/>
      <c r="S198" s="196"/>
      <c r="T198" s="197"/>
      <c r="AT198" s="198" t="s">
        <v>141</v>
      </c>
      <c r="AU198" s="198" t="s">
        <v>82</v>
      </c>
      <c r="AV198" s="13" t="s">
        <v>82</v>
      </c>
      <c r="AW198" s="13" t="s">
        <v>33</v>
      </c>
      <c r="AX198" s="13" t="s">
        <v>72</v>
      </c>
      <c r="AY198" s="198" t="s">
        <v>133</v>
      </c>
    </row>
    <row r="199" spans="1:65" s="14" customFormat="1" ht="10.199999999999999" x14ac:dyDescent="0.2">
      <c r="B199" s="204"/>
      <c r="C199" s="205"/>
      <c r="D199" s="189" t="s">
        <v>141</v>
      </c>
      <c r="E199" s="206" t="s">
        <v>19</v>
      </c>
      <c r="F199" s="207" t="s">
        <v>215</v>
      </c>
      <c r="G199" s="205"/>
      <c r="H199" s="206" t="s">
        <v>19</v>
      </c>
      <c r="I199" s="208"/>
      <c r="J199" s="205"/>
      <c r="K199" s="205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141</v>
      </c>
      <c r="AU199" s="213" t="s">
        <v>82</v>
      </c>
      <c r="AV199" s="14" t="s">
        <v>80</v>
      </c>
      <c r="AW199" s="14" t="s">
        <v>33</v>
      </c>
      <c r="AX199" s="14" t="s">
        <v>72</v>
      </c>
      <c r="AY199" s="213" t="s">
        <v>133</v>
      </c>
    </row>
    <row r="200" spans="1:65" s="13" customFormat="1" ht="10.199999999999999" x14ac:dyDescent="0.2">
      <c r="B200" s="187"/>
      <c r="C200" s="188"/>
      <c r="D200" s="189" t="s">
        <v>141</v>
      </c>
      <c r="E200" s="190" t="s">
        <v>19</v>
      </c>
      <c r="F200" s="191" t="s">
        <v>216</v>
      </c>
      <c r="G200" s="188"/>
      <c r="H200" s="192">
        <v>396</v>
      </c>
      <c r="I200" s="193"/>
      <c r="J200" s="188"/>
      <c r="K200" s="188"/>
      <c r="L200" s="194"/>
      <c r="M200" s="195"/>
      <c r="N200" s="196"/>
      <c r="O200" s="196"/>
      <c r="P200" s="196"/>
      <c r="Q200" s="196"/>
      <c r="R200" s="196"/>
      <c r="S200" s="196"/>
      <c r="T200" s="197"/>
      <c r="AT200" s="198" t="s">
        <v>141</v>
      </c>
      <c r="AU200" s="198" t="s">
        <v>82</v>
      </c>
      <c r="AV200" s="13" t="s">
        <v>82</v>
      </c>
      <c r="AW200" s="13" t="s">
        <v>33</v>
      </c>
      <c r="AX200" s="13" t="s">
        <v>72</v>
      </c>
      <c r="AY200" s="198" t="s">
        <v>133</v>
      </c>
    </row>
    <row r="201" spans="1:65" s="14" customFormat="1" ht="10.199999999999999" x14ac:dyDescent="0.2">
      <c r="B201" s="204"/>
      <c r="C201" s="205"/>
      <c r="D201" s="189" t="s">
        <v>141</v>
      </c>
      <c r="E201" s="206" t="s">
        <v>19</v>
      </c>
      <c r="F201" s="207" t="s">
        <v>217</v>
      </c>
      <c r="G201" s="205"/>
      <c r="H201" s="206" t="s">
        <v>19</v>
      </c>
      <c r="I201" s="208"/>
      <c r="J201" s="205"/>
      <c r="K201" s="205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141</v>
      </c>
      <c r="AU201" s="213" t="s">
        <v>82</v>
      </c>
      <c r="AV201" s="14" t="s">
        <v>80</v>
      </c>
      <c r="AW201" s="14" t="s">
        <v>33</v>
      </c>
      <c r="AX201" s="14" t="s">
        <v>72</v>
      </c>
      <c r="AY201" s="213" t="s">
        <v>133</v>
      </c>
    </row>
    <row r="202" spans="1:65" s="13" customFormat="1" ht="10.199999999999999" x14ac:dyDescent="0.2">
      <c r="B202" s="187"/>
      <c r="C202" s="188"/>
      <c r="D202" s="189" t="s">
        <v>141</v>
      </c>
      <c r="E202" s="190" t="s">
        <v>19</v>
      </c>
      <c r="F202" s="191" t="s">
        <v>218</v>
      </c>
      <c r="G202" s="188"/>
      <c r="H202" s="192">
        <v>37.26</v>
      </c>
      <c r="I202" s="193"/>
      <c r="J202" s="188"/>
      <c r="K202" s="188"/>
      <c r="L202" s="194"/>
      <c r="M202" s="195"/>
      <c r="N202" s="196"/>
      <c r="O202" s="196"/>
      <c r="P202" s="196"/>
      <c r="Q202" s="196"/>
      <c r="R202" s="196"/>
      <c r="S202" s="196"/>
      <c r="T202" s="197"/>
      <c r="AT202" s="198" t="s">
        <v>141</v>
      </c>
      <c r="AU202" s="198" t="s">
        <v>82</v>
      </c>
      <c r="AV202" s="13" t="s">
        <v>82</v>
      </c>
      <c r="AW202" s="13" t="s">
        <v>33</v>
      </c>
      <c r="AX202" s="13" t="s">
        <v>72</v>
      </c>
      <c r="AY202" s="198" t="s">
        <v>133</v>
      </c>
    </row>
    <row r="203" spans="1:65" s="14" customFormat="1" ht="10.199999999999999" x14ac:dyDescent="0.2">
      <c r="B203" s="204"/>
      <c r="C203" s="205"/>
      <c r="D203" s="189" t="s">
        <v>141</v>
      </c>
      <c r="E203" s="206" t="s">
        <v>19</v>
      </c>
      <c r="F203" s="207" t="s">
        <v>219</v>
      </c>
      <c r="G203" s="205"/>
      <c r="H203" s="206" t="s">
        <v>19</v>
      </c>
      <c r="I203" s="208"/>
      <c r="J203" s="205"/>
      <c r="K203" s="205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141</v>
      </c>
      <c r="AU203" s="213" t="s">
        <v>82</v>
      </c>
      <c r="AV203" s="14" t="s">
        <v>80</v>
      </c>
      <c r="AW203" s="14" t="s">
        <v>33</v>
      </c>
      <c r="AX203" s="14" t="s">
        <v>72</v>
      </c>
      <c r="AY203" s="213" t="s">
        <v>133</v>
      </c>
    </row>
    <row r="204" spans="1:65" s="13" customFormat="1" ht="10.199999999999999" x14ac:dyDescent="0.2">
      <c r="B204" s="187"/>
      <c r="C204" s="188"/>
      <c r="D204" s="189" t="s">
        <v>141</v>
      </c>
      <c r="E204" s="190" t="s">
        <v>19</v>
      </c>
      <c r="F204" s="191" t="s">
        <v>220</v>
      </c>
      <c r="G204" s="188"/>
      <c r="H204" s="192">
        <v>20.47</v>
      </c>
      <c r="I204" s="193"/>
      <c r="J204" s="188"/>
      <c r="K204" s="188"/>
      <c r="L204" s="194"/>
      <c r="M204" s="195"/>
      <c r="N204" s="196"/>
      <c r="O204" s="196"/>
      <c r="P204" s="196"/>
      <c r="Q204" s="196"/>
      <c r="R204" s="196"/>
      <c r="S204" s="196"/>
      <c r="T204" s="197"/>
      <c r="AT204" s="198" t="s">
        <v>141</v>
      </c>
      <c r="AU204" s="198" t="s">
        <v>82</v>
      </c>
      <c r="AV204" s="13" t="s">
        <v>82</v>
      </c>
      <c r="AW204" s="13" t="s">
        <v>33</v>
      </c>
      <c r="AX204" s="13" t="s">
        <v>72</v>
      </c>
      <c r="AY204" s="198" t="s">
        <v>133</v>
      </c>
    </row>
    <row r="205" spans="1:65" s="14" customFormat="1" ht="10.199999999999999" x14ac:dyDescent="0.2">
      <c r="B205" s="204"/>
      <c r="C205" s="205"/>
      <c r="D205" s="189" t="s">
        <v>141</v>
      </c>
      <c r="E205" s="206" t="s">
        <v>19</v>
      </c>
      <c r="F205" s="207" t="s">
        <v>221</v>
      </c>
      <c r="G205" s="205"/>
      <c r="H205" s="206" t="s">
        <v>19</v>
      </c>
      <c r="I205" s="208"/>
      <c r="J205" s="205"/>
      <c r="K205" s="205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141</v>
      </c>
      <c r="AU205" s="213" t="s">
        <v>82</v>
      </c>
      <c r="AV205" s="14" t="s">
        <v>80</v>
      </c>
      <c r="AW205" s="14" t="s">
        <v>33</v>
      </c>
      <c r="AX205" s="14" t="s">
        <v>72</v>
      </c>
      <c r="AY205" s="213" t="s">
        <v>133</v>
      </c>
    </row>
    <row r="206" spans="1:65" s="13" customFormat="1" ht="10.199999999999999" x14ac:dyDescent="0.2">
      <c r="B206" s="187"/>
      <c r="C206" s="188"/>
      <c r="D206" s="189" t="s">
        <v>141</v>
      </c>
      <c r="E206" s="190" t="s">
        <v>19</v>
      </c>
      <c r="F206" s="191" t="s">
        <v>222</v>
      </c>
      <c r="G206" s="188"/>
      <c r="H206" s="192">
        <v>60.5</v>
      </c>
      <c r="I206" s="193"/>
      <c r="J206" s="188"/>
      <c r="K206" s="188"/>
      <c r="L206" s="194"/>
      <c r="M206" s="195"/>
      <c r="N206" s="196"/>
      <c r="O206" s="196"/>
      <c r="P206" s="196"/>
      <c r="Q206" s="196"/>
      <c r="R206" s="196"/>
      <c r="S206" s="196"/>
      <c r="T206" s="197"/>
      <c r="AT206" s="198" t="s">
        <v>141</v>
      </c>
      <c r="AU206" s="198" t="s">
        <v>82</v>
      </c>
      <c r="AV206" s="13" t="s">
        <v>82</v>
      </c>
      <c r="AW206" s="13" t="s">
        <v>33</v>
      </c>
      <c r="AX206" s="13" t="s">
        <v>72</v>
      </c>
      <c r="AY206" s="198" t="s">
        <v>133</v>
      </c>
    </row>
    <row r="207" spans="1:65" s="14" customFormat="1" ht="10.199999999999999" x14ac:dyDescent="0.2">
      <c r="B207" s="204"/>
      <c r="C207" s="205"/>
      <c r="D207" s="189" t="s">
        <v>141</v>
      </c>
      <c r="E207" s="206" t="s">
        <v>19</v>
      </c>
      <c r="F207" s="207" t="s">
        <v>223</v>
      </c>
      <c r="G207" s="205"/>
      <c r="H207" s="206" t="s">
        <v>19</v>
      </c>
      <c r="I207" s="208"/>
      <c r="J207" s="205"/>
      <c r="K207" s="205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141</v>
      </c>
      <c r="AU207" s="213" t="s">
        <v>82</v>
      </c>
      <c r="AV207" s="14" t="s">
        <v>80</v>
      </c>
      <c r="AW207" s="14" t="s">
        <v>33</v>
      </c>
      <c r="AX207" s="14" t="s">
        <v>72</v>
      </c>
      <c r="AY207" s="213" t="s">
        <v>133</v>
      </c>
    </row>
    <row r="208" spans="1:65" s="14" customFormat="1" ht="10.199999999999999" x14ac:dyDescent="0.2">
      <c r="B208" s="204"/>
      <c r="C208" s="205"/>
      <c r="D208" s="189" t="s">
        <v>141</v>
      </c>
      <c r="E208" s="206" t="s">
        <v>19</v>
      </c>
      <c r="F208" s="207" t="s">
        <v>224</v>
      </c>
      <c r="G208" s="205"/>
      <c r="H208" s="206" t="s">
        <v>19</v>
      </c>
      <c r="I208" s="208"/>
      <c r="J208" s="205"/>
      <c r="K208" s="205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141</v>
      </c>
      <c r="AU208" s="213" t="s">
        <v>82</v>
      </c>
      <c r="AV208" s="14" t="s">
        <v>80</v>
      </c>
      <c r="AW208" s="14" t="s">
        <v>33</v>
      </c>
      <c r="AX208" s="14" t="s">
        <v>72</v>
      </c>
      <c r="AY208" s="213" t="s">
        <v>133</v>
      </c>
    </row>
    <row r="209" spans="2:51" s="14" customFormat="1" ht="10.199999999999999" x14ac:dyDescent="0.2">
      <c r="B209" s="204"/>
      <c r="C209" s="205"/>
      <c r="D209" s="189" t="s">
        <v>141</v>
      </c>
      <c r="E209" s="206" t="s">
        <v>19</v>
      </c>
      <c r="F209" s="207" t="s">
        <v>225</v>
      </c>
      <c r="G209" s="205"/>
      <c r="H209" s="206" t="s">
        <v>19</v>
      </c>
      <c r="I209" s="208"/>
      <c r="J209" s="205"/>
      <c r="K209" s="205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141</v>
      </c>
      <c r="AU209" s="213" t="s">
        <v>82</v>
      </c>
      <c r="AV209" s="14" t="s">
        <v>80</v>
      </c>
      <c r="AW209" s="14" t="s">
        <v>33</v>
      </c>
      <c r="AX209" s="14" t="s">
        <v>72</v>
      </c>
      <c r="AY209" s="213" t="s">
        <v>133</v>
      </c>
    </row>
    <row r="210" spans="2:51" s="13" customFormat="1" ht="10.199999999999999" x14ac:dyDescent="0.2">
      <c r="B210" s="187"/>
      <c r="C210" s="188"/>
      <c r="D210" s="189" t="s">
        <v>141</v>
      </c>
      <c r="E210" s="190" t="s">
        <v>19</v>
      </c>
      <c r="F210" s="191" t="s">
        <v>185</v>
      </c>
      <c r="G210" s="188"/>
      <c r="H210" s="192">
        <v>187.245</v>
      </c>
      <c r="I210" s="193"/>
      <c r="J210" s="188"/>
      <c r="K210" s="188"/>
      <c r="L210" s="194"/>
      <c r="M210" s="195"/>
      <c r="N210" s="196"/>
      <c r="O210" s="196"/>
      <c r="P210" s="196"/>
      <c r="Q210" s="196"/>
      <c r="R210" s="196"/>
      <c r="S210" s="196"/>
      <c r="T210" s="197"/>
      <c r="AT210" s="198" t="s">
        <v>141</v>
      </c>
      <c r="AU210" s="198" t="s">
        <v>82</v>
      </c>
      <c r="AV210" s="13" t="s">
        <v>82</v>
      </c>
      <c r="AW210" s="13" t="s">
        <v>33</v>
      </c>
      <c r="AX210" s="13" t="s">
        <v>72</v>
      </c>
      <c r="AY210" s="198" t="s">
        <v>133</v>
      </c>
    </row>
    <row r="211" spans="2:51" s="14" customFormat="1" ht="10.199999999999999" x14ac:dyDescent="0.2">
      <c r="B211" s="204"/>
      <c r="C211" s="205"/>
      <c r="D211" s="189" t="s">
        <v>141</v>
      </c>
      <c r="E211" s="206" t="s">
        <v>19</v>
      </c>
      <c r="F211" s="207" t="s">
        <v>186</v>
      </c>
      <c r="G211" s="205"/>
      <c r="H211" s="206" t="s">
        <v>19</v>
      </c>
      <c r="I211" s="208"/>
      <c r="J211" s="205"/>
      <c r="K211" s="205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141</v>
      </c>
      <c r="AU211" s="213" t="s">
        <v>82</v>
      </c>
      <c r="AV211" s="14" t="s">
        <v>80</v>
      </c>
      <c r="AW211" s="14" t="s">
        <v>33</v>
      </c>
      <c r="AX211" s="14" t="s">
        <v>72</v>
      </c>
      <c r="AY211" s="213" t="s">
        <v>133</v>
      </c>
    </row>
    <row r="212" spans="2:51" s="13" customFormat="1" ht="10.199999999999999" x14ac:dyDescent="0.2">
      <c r="B212" s="187"/>
      <c r="C212" s="188"/>
      <c r="D212" s="189" t="s">
        <v>141</v>
      </c>
      <c r="E212" s="190" t="s">
        <v>19</v>
      </c>
      <c r="F212" s="191" t="s">
        <v>187</v>
      </c>
      <c r="G212" s="188"/>
      <c r="H212" s="192">
        <v>37.575000000000003</v>
      </c>
      <c r="I212" s="193"/>
      <c r="J212" s="188"/>
      <c r="K212" s="188"/>
      <c r="L212" s="194"/>
      <c r="M212" s="195"/>
      <c r="N212" s="196"/>
      <c r="O212" s="196"/>
      <c r="P212" s="196"/>
      <c r="Q212" s="196"/>
      <c r="R212" s="196"/>
      <c r="S212" s="196"/>
      <c r="T212" s="197"/>
      <c r="AT212" s="198" t="s">
        <v>141</v>
      </c>
      <c r="AU212" s="198" t="s">
        <v>82</v>
      </c>
      <c r="AV212" s="13" t="s">
        <v>82</v>
      </c>
      <c r="AW212" s="13" t="s">
        <v>33</v>
      </c>
      <c r="AX212" s="13" t="s">
        <v>72</v>
      </c>
      <c r="AY212" s="198" t="s">
        <v>133</v>
      </c>
    </row>
    <row r="213" spans="2:51" s="14" customFormat="1" ht="10.199999999999999" x14ac:dyDescent="0.2">
      <c r="B213" s="204"/>
      <c r="C213" s="205"/>
      <c r="D213" s="189" t="s">
        <v>141</v>
      </c>
      <c r="E213" s="206" t="s">
        <v>19</v>
      </c>
      <c r="F213" s="207" t="s">
        <v>188</v>
      </c>
      <c r="G213" s="205"/>
      <c r="H213" s="206" t="s">
        <v>19</v>
      </c>
      <c r="I213" s="208"/>
      <c r="J213" s="205"/>
      <c r="K213" s="205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141</v>
      </c>
      <c r="AU213" s="213" t="s">
        <v>82</v>
      </c>
      <c r="AV213" s="14" t="s">
        <v>80</v>
      </c>
      <c r="AW213" s="14" t="s">
        <v>33</v>
      </c>
      <c r="AX213" s="14" t="s">
        <v>72</v>
      </c>
      <c r="AY213" s="213" t="s">
        <v>133</v>
      </c>
    </row>
    <row r="214" spans="2:51" s="13" customFormat="1" ht="10.199999999999999" x14ac:dyDescent="0.2">
      <c r="B214" s="187"/>
      <c r="C214" s="188"/>
      <c r="D214" s="189" t="s">
        <v>141</v>
      </c>
      <c r="E214" s="190" t="s">
        <v>19</v>
      </c>
      <c r="F214" s="191" t="s">
        <v>189</v>
      </c>
      <c r="G214" s="188"/>
      <c r="H214" s="192">
        <v>93.42</v>
      </c>
      <c r="I214" s="193"/>
      <c r="J214" s="188"/>
      <c r="K214" s="188"/>
      <c r="L214" s="194"/>
      <c r="M214" s="195"/>
      <c r="N214" s="196"/>
      <c r="O214" s="196"/>
      <c r="P214" s="196"/>
      <c r="Q214" s="196"/>
      <c r="R214" s="196"/>
      <c r="S214" s="196"/>
      <c r="T214" s="197"/>
      <c r="AT214" s="198" t="s">
        <v>141</v>
      </c>
      <c r="AU214" s="198" t="s">
        <v>82</v>
      </c>
      <c r="AV214" s="13" t="s">
        <v>82</v>
      </c>
      <c r="AW214" s="13" t="s">
        <v>33</v>
      </c>
      <c r="AX214" s="13" t="s">
        <v>72</v>
      </c>
      <c r="AY214" s="198" t="s">
        <v>133</v>
      </c>
    </row>
    <row r="215" spans="2:51" s="14" customFormat="1" ht="10.199999999999999" x14ac:dyDescent="0.2">
      <c r="B215" s="204"/>
      <c r="C215" s="205"/>
      <c r="D215" s="189" t="s">
        <v>141</v>
      </c>
      <c r="E215" s="206" t="s">
        <v>19</v>
      </c>
      <c r="F215" s="207" t="s">
        <v>190</v>
      </c>
      <c r="G215" s="205"/>
      <c r="H215" s="206" t="s">
        <v>19</v>
      </c>
      <c r="I215" s="208"/>
      <c r="J215" s="205"/>
      <c r="K215" s="205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141</v>
      </c>
      <c r="AU215" s="213" t="s">
        <v>82</v>
      </c>
      <c r="AV215" s="14" t="s">
        <v>80</v>
      </c>
      <c r="AW215" s="14" t="s">
        <v>33</v>
      </c>
      <c r="AX215" s="14" t="s">
        <v>72</v>
      </c>
      <c r="AY215" s="213" t="s">
        <v>133</v>
      </c>
    </row>
    <row r="216" spans="2:51" s="16" customFormat="1" ht="10.199999999999999" x14ac:dyDescent="0.2">
      <c r="B216" s="226"/>
      <c r="C216" s="227"/>
      <c r="D216" s="189" t="s">
        <v>141</v>
      </c>
      <c r="E216" s="228" t="s">
        <v>19</v>
      </c>
      <c r="F216" s="229" t="s">
        <v>226</v>
      </c>
      <c r="G216" s="227"/>
      <c r="H216" s="230">
        <v>944.07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AT216" s="236" t="s">
        <v>141</v>
      </c>
      <c r="AU216" s="236" t="s">
        <v>82</v>
      </c>
      <c r="AV216" s="16" t="s">
        <v>157</v>
      </c>
      <c r="AW216" s="16" t="s">
        <v>33</v>
      </c>
      <c r="AX216" s="16" t="s">
        <v>72</v>
      </c>
      <c r="AY216" s="236" t="s">
        <v>133</v>
      </c>
    </row>
    <row r="217" spans="2:51" s="13" customFormat="1" ht="10.199999999999999" x14ac:dyDescent="0.2">
      <c r="B217" s="187"/>
      <c r="C217" s="188"/>
      <c r="D217" s="189" t="s">
        <v>141</v>
      </c>
      <c r="E217" s="190" t="s">
        <v>19</v>
      </c>
      <c r="F217" s="191" t="s">
        <v>168</v>
      </c>
      <c r="G217" s="188"/>
      <c r="H217" s="192">
        <v>1.296</v>
      </c>
      <c r="I217" s="193"/>
      <c r="J217" s="188"/>
      <c r="K217" s="188"/>
      <c r="L217" s="194"/>
      <c r="M217" s="195"/>
      <c r="N217" s="196"/>
      <c r="O217" s="196"/>
      <c r="P217" s="196"/>
      <c r="Q217" s="196"/>
      <c r="R217" s="196"/>
      <c r="S217" s="196"/>
      <c r="T217" s="197"/>
      <c r="AT217" s="198" t="s">
        <v>141</v>
      </c>
      <c r="AU217" s="198" t="s">
        <v>82</v>
      </c>
      <c r="AV217" s="13" t="s">
        <v>82</v>
      </c>
      <c r="AW217" s="13" t="s">
        <v>33</v>
      </c>
      <c r="AX217" s="13" t="s">
        <v>72</v>
      </c>
      <c r="AY217" s="198" t="s">
        <v>133</v>
      </c>
    </row>
    <row r="218" spans="2:51" s="14" customFormat="1" ht="10.199999999999999" x14ac:dyDescent="0.2">
      <c r="B218" s="204"/>
      <c r="C218" s="205"/>
      <c r="D218" s="189" t="s">
        <v>141</v>
      </c>
      <c r="E218" s="206" t="s">
        <v>19</v>
      </c>
      <c r="F218" s="207" t="s">
        <v>169</v>
      </c>
      <c r="G218" s="205"/>
      <c r="H218" s="206" t="s">
        <v>19</v>
      </c>
      <c r="I218" s="208"/>
      <c r="J218" s="205"/>
      <c r="K218" s="205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141</v>
      </c>
      <c r="AU218" s="213" t="s">
        <v>82</v>
      </c>
      <c r="AV218" s="14" t="s">
        <v>80</v>
      </c>
      <c r="AW218" s="14" t="s">
        <v>33</v>
      </c>
      <c r="AX218" s="14" t="s">
        <v>72</v>
      </c>
      <c r="AY218" s="213" t="s">
        <v>133</v>
      </c>
    </row>
    <row r="219" spans="2:51" s="13" customFormat="1" ht="10.199999999999999" x14ac:dyDescent="0.2">
      <c r="B219" s="187"/>
      <c r="C219" s="188"/>
      <c r="D219" s="189" t="s">
        <v>141</v>
      </c>
      <c r="E219" s="190" t="s">
        <v>19</v>
      </c>
      <c r="F219" s="191" t="s">
        <v>170</v>
      </c>
      <c r="G219" s="188"/>
      <c r="H219" s="192">
        <v>0.57599999999999996</v>
      </c>
      <c r="I219" s="193"/>
      <c r="J219" s="188"/>
      <c r="K219" s="188"/>
      <c r="L219" s="194"/>
      <c r="M219" s="195"/>
      <c r="N219" s="196"/>
      <c r="O219" s="196"/>
      <c r="P219" s="196"/>
      <c r="Q219" s="196"/>
      <c r="R219" s="196"/>
      <c r="S219" s="196"/>
      <c r="T219" s="197"/>
      <c r="AT219" s="198" t="s">
        <v>141</v>
      </c>
      <c r="AU219" s="198" t="s">
        <v>82</v>
      </c>
      <c r="AV219" s="13" t="s">
        <v>82</v>
      </c>
      <c r="AW219" s="13" t="s">
        <v>33</v>
      </c>
      <c r="AX219" s="13" t="s">
        <v>72</v>
      </c>
      <c r="AY219" s="198" t="s">
        <v>133</v>
      </c>
    </row>
    <row r="220" spans="2:51" s="14" customFormat="1" ht="10.199999999999999" x14ac:dyDescent="0.2">
      <c r="B220" s="204"/>
      <c r="C220" s="205"/>
      <c r="D220" s="189" t="s">
        <v>141</v>
      </c>
      <c r="E220" s="206" t="s">
        <v>19</v>
      </c>
      <c r="F220" s="207" t="s">
        <v>171</v>
      </c>
      <c r="G220" s="205"/>
      <c r="H220" s="206" t="s">
        <v>19</v>
      </c>
      <c r="I220" s="208"/>
      <c r="J220" s="205"/>
      <c r="K220" s="205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141</v>
      </c>
      <c r="AU220" s="213" t="s">
        <v>82</v>
      </c>
      <c r="AV220" s="14" t="s">
        <v>80</v>
      </c>
      <c r="AW220" s="14" t="s">
        <v>33</v>
      </c>
      <c r="AX220" s="14" t="s">
        <v>72</v>
      </c>
      <c r="AY220" s="213" t="s">
        <v>133</v>
      </c>
    </row>
    <row r="221" spans="2:51" s="13" customFormat="1" ht="10.199999999999999" x14ac:dyDescent="0.2">
      <c r="B221" s="187"/>
      <c r="C221" s="188"/>
      <c r="D221" s="189" t="s">
        <v>141</v>
      </c>
      <c r="E221" s="190" t="s">
        <v>19</v>
      </c>
      <c r="F221" s="191" t="s">
        <v>172</v>
      </c>
      <c r="G221" s="188"/>
      <c r="H221" s="192">
        <v>7.9379999999999997</v>
      </c>
      <c r="I221" s="193"/>
      <c r="J221" s="188"/>
      <c r="K221" s="188"/>
      <c r="L221" s="194"/>
      <c r="M221" s="195"/>
      <c r="N221" s="196"/>
      <c r="O221" s="196"/>
      <c r="P221" s="196"/>
      <c r="Q221" s="196"/>
      <c r="R221" s="196"/>
      <c r="S221" s="196"/>
      <c r="T221" s="197"/>
      <c r="AT221" s="198" t="s">
        <v>141</v>
      </c>
      <c r="AU221" s="198" t="s">
        <v>82</v>
      </c>
      <c r="AV221" s="13" t="s">
        <v>82</v>
      </c>
      <c r="AW221" s="13" t="s">
        <v>33</v>
      </c>
      <c r="AX221" s="13" t="s">
        <v>72</v>
      </c>
      <c r="AY221" s="198" t="s">
        <v>133</v>
      </c>
    </row>
    <row r="222" spans="2:51" s="14" customFormat="1" ht="10.199999999999999" x14ac:dyDescent="0.2">
      <c r="B222" s="204"/>
      <c r="C222" s="205"/>
      <c r="D222" s="189" t="s">
        <v>141</v>
      </c>
      <c r="E222" s="206" t="s">
        <v>19</v>
      </c>
      <c r="F222" s="207" t="s">
        <v>173</v>
      </c>
      <c r="G222" s="205"/>
      <c r="H222" s="206" t="s">
        <v>19</v>
      </c>
      <c r="I222" s="208"/>
      <c r="J222" s="205"/>
      <c r="K222" s="205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141</v>
      </c>
      <c r="AU222" s="213" t="s">
        <v>82</v>
      </c>
      <c r="AV222" s="14" t="s">
        <v>80</v>
      </c>
      <c r="AW222" s="14" t="s">
        <v>33</v>
      </c>
      <c r="AX222" s="14" t="s">
        <v>72</v>
      </c>
      <c r="AY222" s="213" t="s">
        <v>133</v>
      </c>
    </row>
    <row r="223" spans="2:51" s="13" customFormat="1" ht="10.199999999999999" x14ac:dyDescent="0.2">
      <c r="B223" s="187"/>
      <c r="C223" s="188"/>
      <c r="D223" s="189" t="s">
        <v>141</v>
      </c>
      <c r="E223" s="190" t="s">
        <v>19</v>
      </c>
      <c r="F223" s="191" t="s">
        <v>174</v>
      </c>
      <c r="G223" s="188"/>
      <c r="H223" s="192">
        <v>13.5</v>
      </c>
      <c r="I223" s="193"/>
      <c r="J223" s="188"/>
      <c r="K223" s="188"/>
      <c r="L223" s="194"/>
      <c r="M223" s="195"/>
      <c r="N223" s="196"/>
      <c r="O223" s="196"/>
      <c r="P223" s="196"/>
      <c r="Q223" s="196"/>
      <c r="R223" s="196"/>
      <c r="S223" s="196"/>
      <c r="T223" s="197"/>
      <c r="AT223" s="198" t="s">
        <v>141</v>
      </c>
      <c r="AU223" s="198" t="s">
        <v>82</v>
      </c>
      <c r="AV223" s="13" t="s">
        <v>82</v>
      </c>
      <c r="AW223" s="13" t="s">
        <v>33</v>
      </c>
      <c r="AX223" s="13" t="s">
        <v>72</v>
      </c>
      <c r="AY223" s="198" t="s">
        <v>133</v>
      </c>
    </row>
    <row r="224" spans="2:51" s="14" customFormat="1" ht="10.199999999999999" x14ac:dyDescent="0.2">
      <c r="B224" s="204"/>
      <c r="C224" s="205"/>
      <c r="D224" s="189" t="s">
        <v>141</v>
      </c>
      <c r="E224" s="206" t="s">
        <v>19</v>
      </c>
      <c r="F224" s="207" t="s">
        <v>175</v>
      </c>
      <c r="G224" s="205"/>
      <c r="H224" s="206" t="s">
        <v>19</v>
      </c>
      <c r="I224" s="208"/>
      <c r="J224" s="205"/>
      <c r="K224" s="205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141</v>
      </c>
      <c r="AU224" s="213" t="s">
        <v>82</v>
      </c>
      <c r="AV224" s="14" t="s">
        <v>80</v>
      </c>
      <c r="AW224" s="14" t="s">
        <v>33</v>
      </c>
      <c r="AX224" s="14" t="s">
        <v>72</v>
      </c>
      <c r="AY224" s="213" t="s">
        <v>133</v>
      </c>
    </row>
    <row r="225" spans="1:65" s="13" customFormat="1" ht="10.199999999999999" x14ac:dyDescent="0.2">
      <c r="B225" s="187"/>
      <c r="C225" s="188"/>
      <c r="D225" s="189" t="s">
        <v>141</v>
      </c>
      <c r="E225" s="190" t="s">
        <v>19</v>
      </c>
      <c r="F225" s="191" t="s">
        <v>176</v>
      </c>
      <c r="G225" s="188"/>
      <c r="H225" s="192">
        <v>12.8</v>
      </c>
      <c r="I225" s="193"/>
      <c r="J225" s="188"/>
      <c r="K225" s="188"/>
      <c r="L225" s="194"/>
      <c r="M225" s="195"/>
      <c r="N225" s="196"/>
      <c r="O225" s="196"/>
      <c r="P225" s="196"/>
      <c r="Q225" s="196"/>
      <c r="R225" s="196"/>
      <c r="S225" s="196"/>
      <c r="T225" s="197"/>
      <c r="AT225" s="198" t="s">
        <v>141</v>
      </c>
      <c r="AU225" s="198" t="s">
        <v>82</v>
      </c>
      <c r="AV225" s="13" t="s">
        <v>82</v>
      </c>
      <c r="AW225" s="13" t="s">
        <v>33</v>
      </c>
      <c r="AX225" s="13" t="s">
        <v>72</v>
      </c>
      <c r="AY225" s="198" t="s">
        <v>133</v>
      </c>
    </row>
    <row r="226" spans="1:65" s="14" customFormat="1" ht="10.199999999999999" x14ac:dyDescent="0.2">
      <c r="B226" s="204"/>
      <c r="C226" s="205"/>
      <c r="D226" s="189" t="s">
        <v>141</v>
      </c>
      <c r="E226" s="206" t="s">
        <v>19</v>
      </c>
      <c r="F226" s="207" t="s">
        <v>177</v>
      </c>
      <c r="G226" s="205"/>
      <c r="H226" s="206" t="s">
        <v>19</v>
      </c>
      <c r="I226" s="208"/>
      <c r="J226" s="205"/>
      <c r="K226" s="205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141</v>
      </c>
      <c r="AU226" s="213" t="s">
        <v>82</v>
      </c>
      <c r="AV226" s="14" t="s">
        <v>80</v>
      </c>
      <c r="AW226" s="14" t="s">
        <v>33</v>
      </c>
      <c r="AX226" s="14" t="s">
        <v>72</v>
      </c>
      <c r="AY226" s="213" t="s">
        <v>133</v>
      </c>
    </row>
    <row r="227" spans="1:65" s="13" customFormat="1" ht="10.199999999999999" x14ac:dyDescent="0.2">
      <c r="B227" s="187"/>
      <c r="C227" s="188"/>
      <c r="D227" s="189" t="s">
        <v>141</v>
      </c>
      <c r="E227" s="190" t="s">
        <v>19</v>
      </c>
      <c r="F227" s="191" t="s">
        <v>178</v>
      </c>
      <c r="G227" s="188"/>
      <c r="H227" s="192">
        <v>1.1519999999999999</v>
      </c>
      <c r="I227" s="193"/>
      <c r="J227" s="188"/>
      <c r="K227" s="188"/>
      <c r="L227" s="194"/>
      <c r="M227" s="195"/>
      <c r="N227" s="196"/>
      <c r="O227" s="196"/>
      <c r="P227" s="196"/>
      <c r="Q227" s="196"/>
      <c r="R227" s="196"/>
      <c r="S227" s="196"/>
      <c r="T227" s="197"/>
      <c r="AT227" s="198" t="s">
        <v>141</v>
      </c>
      <c r="AU227" s="198" t="s">
        <v>82</v>
      </c>
      <c r="AV227" s="13" t="s">
        <v>82</v>
      </c>
      <c r="AW227" s="13" t="s">
        <v>33</v>
      </c>
      <c r="AX227" s="13" t="s">
        <v>72</v>
      </c>
      <c r="AY227" s="198" t="s">
        <v>133</v>
      </c>
    </row>
    <row r="228" spans="1:65" s="14" customFormat="1" ht="10.199999999999999" x14ac:dyDescent="0.2">
      <c r="B228" s="204"/>
      <c r="C228" s="205"/>
      <c r="D228" s="189" t="s">
        <v>141</v>
      </c>
      <c r="E228" s="206" t="s">
        <v>19</v>
      </c>
      <c r="F228" s="207" t="s">
        <v>179</v>
      </c>
      <c r="G228" s="205"/>
      <c r="H228" s="206" t="s">
        <v>19</v>
      </c>
      <c r="I228" s="208"/>
      <c r="J228" s="205"/>
      <c r="K228" s="205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141</v>
      </c>
      <c r="AU228" s="213" t="s">
        <v>82</v>
      </c>
      <c r="AV228" s="14" t="s">
        <v>80</v>
      </c>
      <c r="AW228" s="14" t="s">
        <v>33</v>
      </c>
      <c r="AX228" s="14" t="s">
        <v>72</v>
      </c>
      <c r="AY228" s="213" t="s">
        <v>133</v>
      </c>
    </row>
    <row r="229" spans="1:65" s="16" customFormat="1" ht="10.199999999999999" x14ac:dyDescent="0.2">
      <c r="B229" s="226"/>
      <c r="C229" s="227"/>
      <c r="D229" s="189" t="s">
        <v>141</v>
      </c>
      <c r="E229" s="228" t="s">
        <v>19</v>
      </c>
      <c r="F229" s="229" t="s">
        <v>226</v>
      </c>
      <c r="G229" s="227"/>
      <c r="H229" s="230">
        <v>37.262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AT229" s="236" t="s">
        <v>141</v>
      </c>
      <c r="AU229" s="236" t="s">
        <v>82</v>
      </c>
      <c r="AV229" s="16" t="s">
        <v>157</v>
      </c>
      <c r="AW229" s="16" t="s">
        <v>33</v>
      </c>
      <c r="AX229" s="16" t="s">
        <v>72</v>
      </c>
      <c r="AY229" s="236" t="s">
        <v>133</v>
      </c>
    </row>
    <row r="230" spans="1:65" s="13" customFormat="1" ht="10.199999999999999" x14ac:dyDescent="0.2">
      <c r="B230" s="187"/>
      <c r="C230" s="188"/>
      <c r="D230" s="189" t="s">
        <v>141</v>
      </c>
      <c r="E230" s="190" t="s">
        <v>19</v>
      </c>
      <c r="F230" s="191" t="s">
        <v>193</v>
      </c>
      <c r="G230" s="188"/>
      <c r="H230" s="192">
        <v>20.475000000000001</v>
      </c>
      <c r="I230" s="193"/>
      <c r="J230" s="188"/>
      <c r="K230" s="188"/>
      <c r="L230" s="194"/>
      <c r="M230" s="195"/>
      <c r="N230" s="196"/>
      <c r="O230" s="196"/>
      <c r="P230" s="196"/>
      <c r="Q230" s="196"/>
      <c r="R230" s="196"/>
      <c r="S230" s="196"/>
      <c r="T230" s="197"/>
      <c r="AT230" s="198" t="s">
        <v>141</v>
      </c>
      <c r="AU230" s="198" t="s">
        <v>82</v>
      </c>
      <c r="AV230" s="13" t="s">
        <v>82</v>
      </c>
      <c r="AW230" s="13" t="s">
        <v>33</v>
      </c>
      <c r="AX230" s="13" t="s">
        <v>72</v>
      </c>
      <c r="AY230" s="198" t="s">
        <v>133</v>
      </c>
    </row>
    <row r="231" spans="1:65" s="14" customFormat="1" ht="10.199999999999999" x14ac:dyDescent="0.2">
      <c r="B231" s="204"/>
      <c r="C231" s="205"/>
      <c r="D231" s="189" t="s">
        <v>141</v>
      </c>
      <c r="E231" s="206" t="s">
        <v>19</v>
      </c>
      <c r="F231" s="207" t="s">
        <v>194</v>
      </c>
      <c r="G231" s="205"/>
      <c r="H231" s="206" t="s">
        <v>19</v>
      </c>
      <c r="I231" s="208"/>
      <c r="J231" s="205"/>
      <c r="K231" s="205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141</v>
      </c>
      <c r="AU231" s="213" t="s">
        <v>82</v>
      </c>
      <c r="AV231" s="14" t="s">
        <v>80</v>
      </c>
      <c r="AW231" s="14" t="s">
        <v>33</v>
      </c>
      <c r="AX231" s="14" t="s">
        <v>72</v>
      </c>
      <c r="AY231" s="213" t="s">
        <v>133</v>
      </c>
    </row>
    <row r="232" spans="1:65" s="16" customFormat="1" ht="10.199999999999999" x14ac:dyDescent="0.2">
      <c r="B232" s="226"/>
      <c r="C232" s="227"/>
      <c r="D232" s="189" t="s">
        <v>141</v>
      </c>
      <c r="E232" s="228" t="s">
        <v>19</v>
      </c>
      <c r="F232" s="229" t="s">
        <v>226</v>
      </c>
      <c r="G232" s="227"/>
      <c r="H232" s="230">
        <v>20.475000000000001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AT232" s="236" t="s">
        <v>141</v>
      </c>
      <c r="AU232" s="236" t="s">
        <v>82</v>
      </c>
      <c r="AV232" s="16" t="s">
        <v>157</v>
      </c>
      <c r="AW232" s="16" t="s">
        <v>33</v>
      </c>
      <c r="AX232" s="16" t="s">
        <v>72</v>
      </c>
      <c r="AY232" s="236" t="s">
        <v>133</v>
      </c>
    </row>
    <row r="233" spans="1:65" s="15" customFormat="1" ht="10.199999999999999" x14ac:dyDescent="0.2">
      <c r="B233" s="214"/>
      <c r="C233" s="215"/>
      <c r="D233" s="189" t="s">
        <v>141</v>
      </c>
      <c r="E233" s="216" t="s">
        <v>19</v>
      </c>
      <c r="F233" s="217" t="s">
        <v>156</v>
      </c>
      <c r="G233" s="215"/>
      <c r="H233" s="218">
        <v>1001.807</v>
      </c>
      <c r="I233" s="219"/>
      <c r="J233" s="215"/>
      <c r="K233" s="215"/>
      <c r="L233" s="220"/>
      <c r="M233" s="221"/>
      <c r="N233" s="222"/>
      <c r="O233" s="222"/>
      <c r="P233" s="222"/>
      <c r="Q233" s="222"/>
      <c r="R233" s="222"/>
      <c r="S233" s="222"/>
      <c r="T233" s="223"/>
      <c r="AT233" s="224" t="s">
        <v>141</v>
      </c>
      <c r="AU233" s="224" t="s">
        <v>82</v>
      </c>
      <c r="AV233" s="15" t="s">
        <v>139</v>
      </c>
      <c r="AW233" s="15" t="s">
        <v>33</v>
      </c>
      <c r="AX233" s="15" t="s">
        <v>80</v>
      </c>
      <c r="AY233" s="224" t="s">
        <v>133</v>
      </c>
    </row>
    <row r="234" spans="1:65" s="13" customFormat="1" ht="10.199999999999999" x14ac:dyDescent="0.2">
      <c r="B234" s="187"/>
      <c r="C234" s="188"/>
      <c r="D234" s="189" t="s">
        <v>141</v>
      </c>
      <c r="E234" s="188"/>
      <c r="F234" s="191" t="s">
        <v>245</v>
      </c>
      <c r="G234" s="188"/>
      <c r="H234" s="192">
        <v>1803.2529999999999</v>
      </c>
      <c r="I234" s="193"/>
      <c r="J234" s="188"/>
      <c r="K234" s="188"/>
      <c r="L234" s="194"/>
      <c r="M234" s="195"/>
      <c r="N234" s="196"/>
      <c r="O234" s="196"/>
      <c r="P234" s="196"/>
      <c r="Q234" s="196"/>
      <c r="R234" s="196"/>
      <c r="S234" s="196"/>
      <c r="T234" s="197"/>
      <c r="AT234" s="198" t="s">
        <v>141</v>
      </c>
      <c r="AU234" s="198" t="s">
        <v>82</v>
      </c>
      <c r="AV234" s="13" t="s">
        <v>82</v>
      </c>
      <c r="AW234" s="13" t="s">
        <v>4</v>
      </c>
      <c r="AX234" s="13" t="s">
        <v>80</v>
      </c>
      <c r="AY234" s="198" t="s">
        <v>133</v>
      </c>
    </row>
    <row r="235" spans="1:65" s="2" customFormat="1" ht="16.5" customHeight="1" x14ac:dyDescent="0.2">
      <c r="A235" s="35"/>
      <c r="B235" s="36"/>
      <c r="C235" s="174" t="s">
        <v>246</v>
      </c>
      <c r="D235" s="174" t="s">
        <v>135</v>
      </c>
      <c r="E235" s="175" t="s">
        <v>247</v>
      </c>
      <c r="F235" s="176" t="s">
        <v>248</v>
      </c>
      <c r="G235" s="177" t="s">
        <v>138</v>
      </c>
      <c r="H235" s="178">
        <v>8085</v>
      </c>
      <c r="I235" s="179"/>
      <c r="J235" s="180">
        <f>ROUND(I235*H235,2)</f>
        <v>0</v>
      </c>
      <c r="K235" s="176" t="s">
        <v>146</v>
      </c>
      <c r="L235" s="40"/>
      <c r="M235" s="181" t="s">
        <v>19</v>
      </c>
      <c r="N235" s="182" t="s">
        <v>43</v>
      </c>
      <c r="O235" s="65"/>
      <c r="P235" s="183">
        <f>O235*H235</f>
        <v>0</v>
      </c>
      <c r="Q235" s="183">
        <v>0</v>
      </c>
      <c r="R235" s="183">
        <f>Q235*H235</f>
        <v>0</v>
      </c>
      <c r="S235" s="183">
        <v>0</v>
      </c>
      <c r="T235" s="184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85" t="s">
        <v>139</v>
      </c>
      <c r="AT235" s="185" t="s">
        <v>135</v>
      </c>
      <c r="AU235" s="185" t="s">
        <v>82</v>
      </c>
      <c r="AY235" s="18" t="s">
        <v>133</v>
      </c>
      <c r="BE235" s="186">
        <f>IF(N235="základní",J235,0)</f>
        <v>0</v>
      </c>
      <c r="BF235" s="186">
        <f>IF(N235="snížená",J235,0)</f>
        <v>0</v>
      </c>
      <c r="BG235" s="186">
        <f>IF(N235="zákl. přenesená",J235,0)</f>
        <v>0</v>
      </c>
      <c r="BH235" s="186">
        <f>IF(N235="sníž. přenesená",J235,0)</f>
        <v>0</v>
      </c>
      <c r="BI235" s="186">
        <f>IF(N235="nulová",J235,0)</f>
        <v>0</v>
      </c>
      <c r="BJ235" s="18" t="s">
        <v>80</v>
      </c>
      <c r="BK235" s="186">
        <f>ROUND(I235*H235,2)</f>
        <v>0</v>
      </c>
      <c r="BL235" s="18" t="s">
        <v>139</v>
      </c>
      <c r="BM235" s="185" t="s">
        <v>249</v>
      </c>
    </row>
    <row r="236" spans="1:65" s="2" customFormat="1" ht="10.199999999999999" x14ac:dyDescent="0.2">
      <c r="A236" s="35"/>
      <c r="B236" s="36"/>
      <c r="C236" s="37"/>
      <c r="D236" s="199" t="s">
        <v>148</v>
      </c>
      <c r="E236" s="37"/>
      <c r="F236" s="200" t="s">
        <v>250</v>
      </c>
      <c r="G236" s="37"/>
      <c r="H236" s="37"/>
      <c r="I236" s="201"/>
      <c r="J236" s="37"/>
      <c r="K236" s="37"/>
      <c r="L236" s="40"/>
      <c r="M236" s="202"/>
      <c r="N236" s="203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148</v>
      </c>
      <c r="AU236" s="18" t="s">
        <v>82</v>
      </c>
    </row>
    <row r="237" spans="1:65" s="2" customFormat="1" ht="16.5" customHeight="1" x14ac:dyDescent="0.2">
      <c r="A237" s="35"/>
      <c r="B237" s="36"/>
      <c r="C237" s="237" t="s">
        <v>251</v>
      </c>
      <c r="D237" s="237" t="s">
        <v>252</v>
      </c>
      <c r="E237" s="238" t="s">
        <v>253</v>
      </c>
      <c r="F237" s="239" t="s">
        <v>254</v>
      </c>
      <c r="G237" s="240" t="s">
        <v>255</v>
      </c>
      <c r="H237" s="241">
        <v>282.98</v>
      </c>
      <c r="I237" s="242"/>
      <c r="J237" s="243">
        <f>ROUND(I237*H237,2)</f>
        <v>0</v>
      </c>
      <c r="K237" s="239" t="s">
        <v>146</v>
      </c>
      <c r="L237" s="244"/>
      <c r="M237" s="245" t="s">
        <v>19</v>
      </c>
      <c r="N237" s="246" t="s">
        <v>43</v>
      </c>
      <c r="O237" s="65"/>
      <c r="P237" s="183">
        <f>O237*H237</f>
        <v>0</v>
      </c>
      <c r="Q237" s="183">
        <v>1E-3</v>
      </c>
      <c r="R237" s="183">
        <f>Q237*H237</f>
        <v>0.28298000000000001</v>
      </c>
      <c r="S237" s="183">
        <v>0</v>
      </c>
      <c r="T237" s="184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5" t="s">
        <v>202</v>
      </c>
      <c r="AT237" s="185" t="s">
        <v>252</v>
      </c>
      <c r="AU237" s="185" t="s">
        <v>82</v>
      </c>
      <c r="AY237" s="18" t="s">
        <v>133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18" t="s">
        <v>80</v>
      </c>
      <c r="BK237" s="186">
        <f>ROUND(I237*H237,2)</f>
        <v>0</v>
      </c>
      <c r="BL237" s="18" t="s">
        <v>139</v>
      </c>
      <c r="BM237" s="185" t="s">
        <v>256</v>
      </c>
    </row>
    <row r="238" spans="1:65" s="13" customFormat="1" ht="10.199999999999999" x14ac:dyDescent="0.2">
      <c r="B238" s="187"/>
      <c r="C238" s="188"/>
      <c r="D238" s="189" t="s">
        <v>141</v>
      </c>
      <c r="E238" s="190" t="s">
        <v>19</v>
      </c>
      <c r="F238" s="191" t="s">
        <v>257</v>
      </c>
      <c r="G238" s="188"/>
      <c r="H238" s="192">
        <v>282.98</v>
      </c>
      <c r="I238" s="193"/>
      <c r="J238" s="188"/>
      <c r="K238" s="188"/>
      <c r="L238" s="194"/>
      <c r="M238" s="195"/>
      <c r="N238" s="196"/>
      <c r="O238" s="196"/>
      <c r="P238" s="196"/>
      <c r="Q238" s="196"/>
      <c r="R238" s="196"/>
      <c r="S238" s="196"/>
      <c r="T238" s="197"/>
      <c r="AT238" s="198" t="s">
        <v>141</v>
      </c>
      <c r="AU238" s="198" t="s">
        <v>82</v>
      </c>
      <c r="AV238" s="13" t="s">
        <v>82</v>
      </c>
      <c r="AW238" s="13" t="s">
        <v>33</v>
      </c>
      <c r="AX238" s="13" t="s">
        <v>80</v>
      </c>
      <c r="AY238" s="198" t="s">
        <v>133</v>
      </c>
    </row>
    <row r="239" spans="1:65" s="2" customFormat="1" ht="21.75" customHeight="1" x14ac:dyDescent="0.2">
      <c r="A239" s="35"/>
      <c r="B239" s="36"/>
      <c r="C239" s="174" t="s">
        <v>8</v>
      </c>
      <c r="D239" s="174" t="s">
        <v>135</v>
      </c>
      <c r="E239" s="175" t="s">
        <v>258</v>
      </c>
      <c r="F239" s="176" t="s">
        <v>259</v>
      </c>
      <c r="G239" s="177" t="s">
        <v>138</v>
      </c>
      <c r="H239" s="178">
        <v>15450</v>
      </c>
      <c r="I239" s="179"/>
      <c r="J239" s="180">
        <f>ROUND(I239*H239,2)</f>
        <v>0</v>
      </c>
      <c r="K239" s="176" t="s">
        <v>146</v>
      </c>
      <c r="L239" s="40"/>
      <c r="M239" s="181" t="s">
        <v>19</v>
      </c>
      <c r="N239" s="182" t="s">
        <v>43</v>
      </c>
      <c r="O239" s="65"/>
      <c r="P239" s="183">
        <f>O239*H239</f>
        <v>0</v>
      </c>
      <c r="Q239" s="183">
        <v>0</v>
      </c>
      <c r="R239" s="183">
        <f>Q239*H239</f>
        <v>0</v>
      </c>
      <c r="S239" s="183">
        <v>0</v>
      </c>
      <c r="T239" s="184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5" t="s">
        <v>139</v>
      </c>
      <c r="AT239" s="185" t="s">
        <v>135</v>
      </c>
      <c r="AU239" s="185" t="s">
        <v>82</v>
      </c>
      <c r="AY239" s="18" t="s">
        <v>133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0</v>
      </c>
      <c r="BH239" s="186">
        <f>IF(N239="sníž. přenesená",J239,0)</f>
        <v>0</v>
      </c>
      <c r="BI239" s="186">
        <f>IF(N239="nulová",J239,0)</f>
        <v>0</v>
      </c>
      <c r="BJ239" s="18" t="s">
        <v>80</v>
      </c>
      <c r="BK239" s="186">
        <f>ROUND(I239*H239,2)</f>
        <v>0</v>
      </c>
      <c r="BL239" s="18" t="s">
        <v>139</v>
      </c>
      <c r="BM239" s="185" t="s">
        <v>260</v>
      </c>
    </row>
    <row r="240" spans="1:65" s="2" customFormat="1" ht="10.199999999999999" x14ac:dyDescent="0.2">
      <c r="A240" s="35"/>
      <c r="B240" s="36"/>
      <c r="C240" s="37"/>
      <c r="D240" s="199" t="s">
        <v>148</v>
      </c>
      <c r="E240" s="37"/>
      <c r="F240" s="200" t="s">
        <v>261</v>
      </c>
      <c r="G240" s="37"/>
      <c r="H240" s="37"/>
      <c r="I240" s="201"/>
      <c r="J240" s="37"/>
      <c r="K240" s="37"/>
      <c r="L240" s="40"/>
      <c r="M240" s="202"/>
      <c r="N240" s="203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148</v>
      </c>
      <c r="AU240" s="18" t="s">
        <v>82</v>
      </c>
    </row>
    <row r="241" spans="1:65" s="13" customFormat="1" ht="10.199999999999999" x14ac:dyDescent="0.2">
      <c r="B241" s="187"/>
      <c r="C241" s="188"/>
      <c r="D241" s="189" t="s">
        <v>141</v>
      </c>
      <c r="E241" s="190" t="s">
        <v>19</v>
      </c>
      <c r="F241" s="191" t="s">
        <v>262</v>
      </c>
      <c r="G241" s="188"/>
      <c r="H241" s="192">
        <v>7555</v>
      </c>
      <c r="I241" s="193"/>
      <c r="J241" s="188"/>
      <c r="K241" s="188"/>
      <c r="L241" s="194"/>
      <c r="M241" s="195"/>
      <c r="N241" s="196"/>
      <c r="O241" s="196"/>
      <c r="P241" s="196"/>
      <c r="Q241" s="196"/>
      <c r="R241" s="196"/>
      <c r="S241" s="196"/>
      <c r="T241" s="197"/>
      <c r="AT241" s="198" t="s">
        <v>141</v>
      </c>
      <c r="AU241" s="198" t="s">
        <v>82</v>
      </c>
      <c r="AV241" s="13" t="s">
        <v>82</v>
      </c>
      <c r="AW241" s="13" t="s">
        <v>33</v>
      </c>
      <c r="AX241" s="13" t="s">
        <v>72</v>
      </c>
      <c r="AY241" s="198" t="s">
        <v>133</v>
      </c>
    </row>
    <row r="242" spans="1:65" s="14" customFormat="1" ht="10.199999999999999" x14ac:dyDescent="0.2">
      <c r="B242" s="204"/>
      <c r="C242" s="205"/>
      <c r="D242" s="189" t="s">
        <v>141</v>
      </c>
      <c r="E242" s="206" t="s">
        <v>19</v>
      </c>
      <c r="F242" s="207" t="s">
        <v>263</v>
      </c>
      <c r="G242" s="205"/>
      <c r="H242" s="206" t="s">
        <v>19</v>
      </c>
      <c r="I242" s="208"/>
      <c r="J242" s="205"/>
      <c r="K242" s="205"/>
      <c r="L242" s="209"/>
      <c r="M242" s="210"/>
      <c r="N242" s="211"/>
      <c r="O242" s="211"/>
      <c r="P242" s="211"/>
      <c r="Q242" s="211"/>
      <c r="R242" s="211"/>
      <c r="S242" s="211"/>
      <c r="T242" s="212"/>
      <c r="AT242" s="213" t="s">
        <v>141</v>
      </c>
      <c r="AU242" s="213" t="s">
        <v>82</v>
      </c>
      <c r="AV242" s="14" t="s">
        <v>80</v>
      </c>
      <c r="AW242" s="14" t="s">
        <v>33</v>
      </c>
      <c r="AX242" s="14" t="s">
        <v>72</v>
      </c>
      <c r="AY242" s="213" t="s">
        <v>133</v>
      </c>
    </row>
    <row r="243" spans="1:65" s="13" customFormat="1" ht="10.199999999999999" x14ac:dyDescent="0.2">
      <c r="B243" s="187"/>
      <c r="C243" s="188"/>
      <c r="D243" s="189" t="s">
        <v>141</v>
      </c>
      <c r="E243" s="190" t="s">
        <v>19</v>
      </c>
      <c r="F243" s="191" t="s">
        <v>264</v>
      </c>
      <c r="G243" s="188"/>
      <c r="H243" s="192">
        <v>340</v>
      </c>
      <c r="I243" s="193"/>
      <c r="J243" s="188"/>
      <c r="K243" s="188"/>
      <c r="L243" s="194"/>
      <c r="M243" s="195"/>
      <c r="N243" s="196"/>
      <c r="O243" s="196"/>
      <c r="P243" s="196"/>
      <c r="Q243" s="196"/>
      <c r="R243" s="196"/>
      <c r="S243" s="196"/>
      <c r="T243" s="197"/>
      <c r="AT243" s="198" t="s">
        <v>141</v>
      </c>
      <c r="AU243" s="198" t="s">
        <v>82</v>
      </c>
      <c r="AV243" s="13" t="s">
        <v>82</v>
      </c>
      <c r="AW243" s="13" t="s">
        <v>33</v>
      </c>
      <c r="AX243" s="13" t="s">
        <v>72</v>
      </c>
      <c r="AY243" s="198" t="s">
        <v>133</v>
      </c>
    </row>
    <row r="244" spans="1:65" s="14" customFormat="1" ht="10.199999999999999" x14ac:dyDescent="0.2">
      <c r="B244" s="204"/>
      <c r="C244" s="205"/>
      <c r="D244" s="189" t="s">
        <v>141</v>
      </c>
      <c r="E244" s="206" t="s">
        <v>19</v>
      </c>
      <c r="F244" s="207" t="s">
        <v>265</v>
      </c>
      <c r="G244" s="205"/>
      <c r="H244" s="206" t="s">
        <v>19</v>
      </c>
      <c r="I244" s="208"/>
      <c r="J244" s="205"/>
      <c r="K244" s="205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141</v>
      </c>
      <c r="AU244" s="213" t="s">
        <v>82</v>
      </c>
      <c r="AV244" s="14" t="s">
        <v>80</v>
      </c>
      <c r="AW244" s="14" t="s">
        <v>33</v>
      </c>
      <c r="AX244" s="14" t="s">
        <v>72</v>
      </c>
      <c r="AY244" s="213" t="s">
        <v>133</v>
      </c>
    </row>
    <row r="245" spans="1:65" s="13" customFormat="1" ht="10.199999999999999" x14ac:dyDescent="0.2">
      <c r="B245" s="187"/>
      <c r="C245" s="188"/>
      <c r="D245" s="189" t="s">
        <v>141</v>
      </c>
      <c r="E245" s="190" t="s">
        <v>19</v>
      </c>
      <c r="F245" s="191" t="s">
        <v>266</v>
      </c>
      <c r="G245" s="188"/>
      <c r="H245" s="192">
        <v>7555</v>
      </c>
      <c r="I245" s="193"/>
      <c r="J245" s="188"/>
      <c r="K245" s="188"/>
      <c r="L245" s="194"/>
      <c r="M245" s="195"/>
      <c r="N245" s="196"/>
      <c r="O245" s="196"/>
      <c r="P245" s="196"/>
      <c r="Q245" s="196"/>
      <c r="R245" s="196"/>
      <c r="S245" s="196"/>
      <c r="T245" s="197"/>
      <c r="AT245" s="198" t="s">
        <v>141</v>
      </c>
      <c r="AU245" s="198" t="s">
        <v>82</v>
      </c>
      <c r="AV245" s="13" t="s">
        <v>82</v>
      </c>
      <c r="AW245" s="13" t="s">
        <v>33</v>
      </c>
      <c r="AX245" s="13" t="s">
        <v>72</v>
      </c>
      <c r="AY245" s="198" t="s">
        <v>133</v>
      </c>
    </row>
    <row r="246" spans="1:65" s="14" customFormat="1" ht="10.199999999999999" x14ac:dyDescent="0.2">
      <c r="B246" s="204"/>
      <c r="C246" s="205"/>
      <c r="D246" s="189" t="s">
        <v>141</v>
      </c>
      <c r="E246" s="206" t="s">
        <v>19</v>
      </c>
      <c r="F246" s="207" t="s">
        <v>267</v>
      </c>
      <c r="G246" s="205"/>
      <c r="H246" s="206" t="s">
        <v>19</v>
      </c>
      <c r="I246" s="208"/>
      <c r="J246" s="205"/>
      <c r="K246" s="205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141</v>
      </c>
      <c r="AU246" s="213" t="s">
        <v>82</v>
      </c>
      <c r="AV246" s="14" t="s">
        <v>80</v>
      </c>
      <c r="AW246" s="14" t="s">
        <v>33</v>
      </c>
      <c r="AX246" s="14" t="s">
        <v>72</v>
      </c>
      <c r="AY246" s="213" t="s">
        <v>133</v>
      </c>
    </row>
    <row r="247" spans="1:65" s="15" customFormat="1" ht="10.199999999999999" x14ac:dyDescent="0.2">
      <c r="B247" s="214"/>
      <c r="C247" s="215"/>
      <c r="D247" s="189" t="s">
        <v>141</v>
      </c>
      <c r="E247" s="216" t="s">
        <v>19</v>
      </c>
      <c r="F247" s="217" t="s">
        <v>156</v>
      </c>
      <c r="G247" s="215"/>
      <c r="H247" s="218">
        <v>15450</v>
      </c>
      <c r="I247" s="219"/>
      <c r="J247" s="215"/>
      <c r="K247" s="215"/>
      <c r="L247" s="220"/>
      <c r="M247" s="221"/>
      <c r="N247" s="222"/>
      <c r="O247" s="222"/>
      <c r="P247" s="222"/>
      <c r="Q247" s="222"/>
      <c r="R247" s="222"/>
      <c r="S247" s="222"/>
      <c r="T247" s="223"/>
      <c r="AT247" s="224" t="s">
        <v>141</v>
      </c>
      <c r="AU247" s="224" t="s">
        <v>82</v>
      </c>
      <c r="AV247" s="15" t="s">
        <v>139</v>
      </c>
      <c r="AW247" s="15" t="s">
        <v>33</v>
      </c>
      <c r="AX247" s="15" t="s">
        <v>80</v>
      </c>
      <c r="AY247" s="224" t="s">
        <v>133</v>
      </c>
    </row>
    <row r="248" spans="1:65" s="2" customFormat="1" ht="24.15" customHeight="1" x14ac:dyDescent="0.2">
      <c r="A248" s="35"/>
      <c r="B248" s="36"/>
      <c r="C248" s="174" t="s">
        <v>268</v>
      </c>
      <c r="D248" s="174" t="s">
        <v>135</v>
      </c>
      <c r="E248" s="175" t="s">
        <v>269</v>
      </c>
      <c r="F248" s="176" t="s">
        <v>270</v>
      </c>
      <c r="G248" s="177" t="s">
        <v>138</v>
      </c>
      <c r="H248" s="178">
        <v>190</v>
      </c>
      <c r="I248" s="179"/>
      <c r="J248" s="180">
        <f>ROUND(I248*H248,2)</f>
        <v>0</v>
      </c>
      <c r="K248" s="176" t="s">
        <v>19</v>
      </c>
      <c r="L248" s="40"/>
      <c r="M248" s="181" t="s">
        <v>19</v>
      </c>
      <c r="N248" s="182" t="s">
        <v>43</v>
      </c>
      <c r="O248" s="65"/>
      <c r="P248" s="183">
        <f>O248*H248</f>
        <v>0</v>
      </c>
      <c r="Q248" s="183">
        <v>0</v>
      </c>
      <c r="R248" s="183">
        <f>Q248*H248</f>
        <v>0</v>
      </c>
      <c r="S248" s="183">
        <v>0</v>
      </c>
      <c r="T248" s="18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5" t="s">
        <v>139</v>
      </c>
      <c r="AT248" s="185" t="s">
        <v>135</v>
      </c>
      <c r="AU248" s="185" t="s">
        <v>82</v>
      </c>
      <c r="AY248" s="18" t="s">
        <v>133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8" t="s">
        <v>80</v>
      </c>
      <c r="BK248" s="186">
        <f>ROUND(I248*H248,2)</f>
        <v>0</v>
      </c>
      <c r="BL248" s="18" t="s">
        <v>139</v>
      </c>
      <c r="BM248" s="185" t="s">
        <v>271</v>
      </c>
    </row>
    <row r="249" spans="1:65" s="13" customFormat="1" ht="10.199999999999999" x14ac:dyDescent="0.2">
      <c r="B249" s="187"/>
      <c r="C249" s="188"/>
      <c r="D249" s="189" t="s">
        <v>141</v>
      </c>
      <c r="E249" s="190" t="s">
        <v>19</v>
      </c>
      <c r="F249" s="191" t="s">
        <v>272</v>
      </c>
      <c r="G249" s="188"/>
      <c r="H249" s="192">
        <v>190</v>
      </c>
      <c r="I249" s="193"/>
      <c r="J249" s="188"/>
      <c r="K249" s="188"/>
      <c r="L249" s="194"/>
      <c r="M249" s="195"/>
      <c r="N249" s="196"/>
      <c r="O249" s="196"/>
      <c r="P249" s="196"/>
      <c r="Q249" s="196"/>
      <c r="R249" s="196"/>
      <c r="S249" s="196"/>
      <c r="T249" s="197"/>
      <c r="AT249" s="198" t="s">
        <v>141</v>
      </c>
      <c r="AU249" s="198" t="s">
        <v>82</v>
      </c>
      <c r="AV249" s="13" t="s">
        <v>82</v>
      </c>
      <c r="AW249" s="13" t="s">
        <v>33</v>
      </c>
      <c r="AX249" s="13" t="s">
        <v>80</v>
      </c>
      <c r="AY249" s="198" t="s">
        <v>133</v>
      </c>
    </row>
    <row r="250" spans="1:65" s="14" customFormat="1" ht="10.199999999999999" x14ac:dyDescent="0.2">
      <c r="B250" s="204"/>
      <c r="C250" s="205"/>
      <c r="D250" s="189" t="s">
        <v>141</v>
      </c>
      <c r="E250" s="206" t="s">
        <v>19</v>
      </c>
      <c r="F250" s="207" t="s">
        <v>273</v>
      </c>
      <c r="G250" s="205"/>
      <c r="H250" s="206" t="s">
        <v>19</v>
      </c>
      <c r="I250" s="208"/>
      <c r="J250" s="205"/>
      <c r="K250" s="205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141</v>
      </c>
      <c r="AU250" s="213" t="s">
        <v>82</v>
      </c>
      <c r="AV250" s="14" t="s">
        <v>80</v>
      </c>
      <c r="AW250" s="14" t="s">
        <v>33</v>
      </c>
      <c r="AX250" s="14" t="s">
        <v>72</v>
      </c>
      <c r="AY250" s="213" t="s">
        <v>133</v>
      </c>
    </row>
    <row r="251" spans="1:65" s="2" customFormat="1" ht="16.5" customHeight="1" x14ac:dyDescent="0.2">
      <c r="A251" s="35"/>
      <c r="B251" s="36"/>
      <c r="C251" s="174" t="s">
        <v>274</v>
      </c>
      <c r="D251" s="174" t="s">
        <v>135</v>
      </c>
      <c r="E251" s="175" t="s">
        <v>275</v>
      </c>
      <c r="F251" s="176" t="s">
        <v>276</v>
      </c>
      <c r="G251" s="177" t="s">
        <v>138</v>
      </c>
      <c r="H251" s="178">
        <v>15450</v>
      </c>
      <c r="I251" s="179"/>
      <c r="J251" s="180">
        <f>ROUND(I251*H251,2)</f>
        <v>0</v>
      </c>
      <c r="K251" s="176" t="s">
        <v>19</v>
      </c>
      <c r="L251" s="40"/>
      <c r="M251" s="181" t="s">
        <v>19</v>
      </c>
      <c r="N251" s="182" t="s">
        <v>43</v>
      </c>
      <c r="O251" s="65"/>
      <c r="P251" s="183">
        <f>O251*H251</f>
        <v>0</v>
      </c>
      <c r="Q251" s="183">
        <v>0</v>
      </c>
      <c r="R251" s="183">
        <f>Q251*H251</f>
        <v>0</v>
      </c>
      <c r="S251" s="183">
        <v>0</v>
      </c>
      <c r="T251" s="184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5" t="s">
        <v>139</v>
      </c>
      <c r="AT251" s="185" t="s">
        <v>135</v>
      </c>
      <c r="AU251" s="185" t="s">
        <v>82</v>
      </c>
      <c r="AY251" s="18" t="s">
        <v>133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18" t="s">
        <v>80</v>
      </c>
      <c r="BK251" s="186">
        <f>ROUND(I251*H251,2)</f>
        <v>0</v>
      </c>
      <c r="BL251" s="18" t="s">
        <v>139</v>
      </c>
      <c r="BM251" s="185" t="s">
        <v>277</v>
      </c>
    </row>
    <row r="252" spans="1:65" s="13" customFormat="1" ht="10.199999999999999" x14ac:dyDescent="0.2">
      <c r="B252" s="187"/>
      <c r="C252" s="188"/>
      <c r="D252" s="189" t="s">
        <v>141</v>
      </c>
      <c r="E252" s="190" t="s">
        <v>19</v>
      </c>
      <c r="F252" s="191" t="s">
        <v>266</v>
      </c>
      <c r="G252" s="188"/>
      <c r="H252" s="192">
        <v>7555</v>
      </c>
      <c r="I252" s="193"/>
      <c r="J252" s="188"/>
      <c r="K252" s="188"/>
      <c r="L252" s="194"/>
      <c r="M252" s="195"/>
      <c r="N252" s="196"/>
      <c r="O252" s="196"/>
      <c r="P252" s="196"/>
      <c r="Q252" s="196"/>
      <c r="R252" s="196"/>
      <c r="S252" s="196"/>
      <c r="T252" s="197"/>
      <c r="AT252" s="198" t="s">
        <v>141</v>
      </c>
      <c r="AU252" s="198" t="s">
        <v>82</v>
      </c>
      <c r="AV252" s="13" t="s">
        <v>82</v>
      </c>
      <c r="AW252" s="13" t="s">
        <v>33</v>
      </c>
      <c r="AX252" s="13" t="s">
        <v>72</v>
      </c>
      <c r="AY252" s="198" t="s">
        <v>133</v>
      </c>
    </row>
    <row r="253" spans="1:65" s="14" customFormat="1" ht="10.199999999999999" x14ac:dyDescent="0.2">
      <c r="B253" s="204"/>
      <c r="C253" s="205"/>
      <c r="D253" s="189" t="s">
        <v>141</v>
      </c>
      <c r="E253" s="206" t="s">
        <v>19</v>
      </c>
      <c r="F253" s="207" t="s">
        <v>267</v>
      </c>
      <c r="G253" s="205"/>
      <c r="H253" s="206" t="s">
        <v>19</v>
      </c>
      <c r="I253" s="208"/>
      <c r="J253" s="205"/>
      <c r="K253" s="205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141</v>
      </c>
      <c r="AU253" s="213" t="s">
        <v>82</v>
      </c>
      <c r="AV253" s="14" t="s">
        <v>80</v>
      </c>
      <c r="AW253" s="14" t="s">
        <v>33</v>
      </c>
      <c r="AX253" s="14" t="s">
        <v>72</v>
      </c>
      <c r="AY253" s="213" t="s">
        <v>133</v>
      </c>
    </row>
    <row r="254" spans="1:65" s="13" customFormat="1" ht="10.199999999999999" x14ac:dyDescent="0.2">
      <c r="B254" s="187"/>
      <c r="C254" s="188"/>
      <c r="D254" s="189" t="s">
        <v>141</v>
      </c>
      <c r="E254" s="190" t="s">
        <v>19</v>
      </c>
      <c r="F254" s="191" t="s">
        <v>278</v>
      </c>
      <c r="G254" s="188"/>
      <c r="H254" s="192">
        <v>7895</v>
      </c>
      <c r="I254" s="193"/>
      <c r="J254" s="188"/>
      <c r="K254" s="188"/>
      <c r="L254" s="194"/>
      <c r="M254" s="195"/>
      <c r="N254" s="196"/>
      <c r="O254" s="196"/>
      <c r="P254" s="196"/>
      <c r="Q254" s="196"/>
      <c r="R254" s="196"/>
      <c r="S254" s="196"/>
      <c r="T254" s="197"/>
      <c r="AT254" s="198" t="s">
        <v>141</v>
      </c>
      <c r="AU254" s="198" t="s">
        <v>82</v>
      </c>
      <c r="AV254" s="13" t="s">
        <v>82</v>
      </c>
      <c r="AW254" s="13" t="s">
        <v>33</v>
      </c>
      <c r="AX254" s="13" t="s">
        <v>72</v>
      </c>
      <c r="AY254" s="198" t="s">
        <v>133</v>
      </c>
    </row>
    <row r="255" spans="1:65" s="14" customFormat="1" ht="10.199999999999999" x14ac:dyDescent="0.2">
      <c r="B255" s="204"/>
      <c r="C255" s="205"/>
      <c r="D255" s="189" t="s">
        <v>141</v>
      </c>
      <c r="E255" s="206" t="s">
        <v>19</v>
      </c>
      <c r="F255" s="207" t="s">
        <v>279</v>
      </c>
      <c r="G255" s="205"/>
      <c r="H255" s="206" t="s">
        <v>19</v>
      </c>
      <c r="I255" s="208"/>
      <c r="J255" s="205"/>
      <c r="K255" s="205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141</v>
      </c>
      <c r="AU255" s="213" t="s">
        <v>82</v>
      </c>
      <c r="AV255" s="14" t="s">
        <v>80</v>
      </c>
      <c r="AW255" s="14" t="s">
        <v>33</v>
      </c>
      <c r="AX255" s="14" t="s">
        <v>72</v>
      </c>
      <c r="AY255" s="213" t="s">
        <v>133</v>
      </c>
    </row>
    <row r="256" spans="1:65" s="15" customFormat="1" ht="10.199999999999999" x14ac:dyDescent="0.2">
      <c r="B256" s="214"/>
      <c r="C256" s="215"/>
      <c r="D256" s="189" t="s">
        <v>141</v>
      </c>
      <c r="E256" s="216" t="s">
        <v>19</v>
      </c>
      <c r="F256" s="217" t="s">
        <v>156</v>
      </c>
      <c r="G256" s="215"/>
      <c r="H256" s="218">
        <v>15450</v>
      </c>
      <c r="I256" s="219"/>
      <c r="J256" s="215"/>
      <c r="K256" s="215"/>
      <c r="L256" s="220"/>
      <c r="M256" s="221"/>
      <c r="N256" s="222"/>
      <c r="O256" s="222"/>
      <c r="P256" s="222"/>
      <c r="Q256" s="222"/>
      <c r="R256" s="222"/>
      <c r="S256" s="222"/>
      <c r="T256" s="223"/>
      <c r="AT256" s="224" t="s">
        <v>141</v>
      </c>
      <c r="AU256" s="224" t="s">
        <v>82</v>
      </c>
      <c r="AV256" s="15" t="s">
        <v>139</v>
      </c>
      <c r="AW256" s="15" t="s">
        <v>33</v>
      </c>
      <c r="AX256" s="15" t="s">
        <v>80</v>
      </c>
      <c r="AY256" s="224" t="s">
        <v>133</v>
      </c>
    </row>
    <row r="257" spans="1:65" s="2" customFormat="1" ht="16.5" customHeight="1" x14ac:dyDescent="0.2">
      <c r="A257" s="35"/>
      <c r="B257" s="36"/>
      <c r="C257" s="174" t="s">
        <v>280</v>
      </c>
      <c r="D257" s="174" t="s">
        <v>135</v>
      </c>
      <c r="E257" s="175" t="s">
        <v>281</v>
      </c>
      <c r="F257" s="176" t="s">
        <v>282</v>
      </c>
      <c r="G257" s="177" t="s">
        <v>138</v>
      </c>
      <c r="H257" s="178">
        <v>7555</v>
      </c>
      <c r="I257" s="179"/>
      <c r="J257" s="180">
        <f>ROUND(I257*H257,2)</f>
        <v>0</v>
      </c>
      <c r="K257" s="176" t="s">
        <v>146</v>
      </c>
      <c r="L257" s="40"/>
      <c r="M257" s="181" t="s">
        <v>19</v>
      </c>
      <c r="N257" s="182" t="s">
        <v>43</v>
      </c>
      <c r="O257" s="65"/>
      <c r="P257" s="183">
        <f>O257*H257</f>
        <v>0</v>
      </c>
      <c r="Q257" s="183">
        <v>0</v>
      </c>
      <c r="R257" s="183">
        <f>Q257*H257</f>
        <v>0</v>
      </c>
      <c r="S257" s="183">
        <v>0</v>
      </c>
      <c r="T257" s="184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5" t="s">
        <v>139</v>
      </c>
      <c r="AT257" s="185" t="s">
        <v>135</v>
      </c>
      <c r="AU257" s="185" t="s">
        <v>82</v>
      </c>
      <c r="AY257" s="18" t="s">
        <v>133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18" t="s">
        <v>80</v>
      </c>
      <c r="BK257" s="186">
        <f>ROUND(I257*H257,2)</f>
        <v>0</v>
      </c>
      <c r="BL257" s="18" t="s">
        <v>139</v>
      </c>
      <c r="BM257" s="185" t="s">
        <v>283</v>
      </c>
    </row>
    <row r="258" spans="1:65" s="2" customFormat="1" ht="10.199999999999999" x14ac:dyDescent="0.2">
      <c r="A258" s="35"/>
      <c r="B258" s="36"/>
      <c r="C258" s="37"/>
      <c r="D258" s="199" t="s">
        <v>148</v>
      </c>
      <c r="E258" s="37"/>
      <c r="F258" s="200" t="s">
        <v>284</v>
      </c>
      <c r="G258" s="37"/>
      <c r="H258" s="37"/>
      <c r="I258" s="201"/>
      <c r="J258" s="37"/>
      <c r="K258" s="37"/>
      <c r="L258" s="40"/>
      <c r="M258" s="202"/>
      <c r="N258" s="203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148</v>
      </c>
      <c r="AU258" s="18" t="s">
        <v>82</v>
      </c>
    </row>
    <row r="259" spans="1:65" s="2" customFormat="1" ht="16.5" customHeight="1" x14ac:dyDescent="0.2">
      <c r="A259" s="35"/>
      <c r="B259" s="36"/>
      <c r="C259" s="174" t="s">
        <v>285</v>
      </c>
      <c r="D259" s="174" t="s">
        <v>135</v>
      </c>
      <c r="E259" s="175" t="s">
        <v>286</v>
      </c>
      <c r="F259" s="176" t="s">
        <v>287</v>
      </c>
      <c r="G259" s="177" t="s">
        <v>138</v>
      </c>
      <c r="H259" s="178">
        <v>7555</v>
      </c>
      <c r="I259" s="179"/>
      <c r="J259" s="180">
        <f>ROUND(I259*H259,2)</f>
        <v>0</v>
      </c>
      <c r="K259" s="176" t="s">
        <v>146</v>
      </c>
      <c r="L259" s="40"/>
      <c r="M259" s="181" t="s">
        <v>19</v>
      </c>
      <c r="N259" s="182" t="s">
        <v>43</v>
      </c>
      <c r="O259" s="65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5" t="s">
        <v>139</v>
      </c>
      <c r="AT259" s="185" t="s">
        <v>135</v>
      </c>
      <c r="AU259" s="185" t="s">
        <v>82</v>
      </c>
      <c r="AY259" s="18" t="s">
        <v>133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8" t="s">
        <v>80</v>
      </c>
      <c r="BK259" s="186">
        <f>ROUND(I259*H259,2)</f>
        <v>0</v>
      </c>
      <c r="BL259" s="18" t="s">
        <v>139</v>
      </c>
      <c r="BM259" s="185" t="s">
        <v>288</v>
      </c>
    </row>
    <row r="260" spans="1:65" s="2" customFormat="1" ht="10.199999999999999" x14ac:dyDescent="0.2">
      <c r="A260" s="35"/>
      <c r="B260" s="36"/>
      <c r="C260" s="37"/>
      <c r="D260" s="199" t="s">
        <v>148</v>
      </c>
      <c r="E260" s="37"/>
      <c r="F260" s="200" t="s">
        <v>289</v>
      </c>
      <c r="G260" s="37"/>
      <c r="H260" s="37"/>
      <c r="I260" s="201"/>
      <c r="J260" s="37"/>
      <c r="K260" s="37"/>
      <c r="L260" s="40"/>
      <c r="M260" s="202"/>
      <c r="N260" s="203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148</v>
      </c>
      <c r="AU260" s="18" t="s">
        <v>82</v>
      </c>
    </row>
    <row r="261" spans="1:65" s="2" customFormat="1" ht="24.15" customHeight="1" x14ac:dyDescent="0.2">
      <c r="A261" s="35"/>
      <c r="B261" s="36"/>
      <c r="C261" s="174" t="s">
        <v>290</v>
      </c>
      <c r="D261" s="174" t="s">
        <v>135</v>
      </c>
      <c r="E261" s="175" t="s">
        <v>291</v>
      </c>
      <c r="F261" s="176" t="s">
        <v>292</v>
      </c>
      <c r="G261" s="177" t="s">
        <v>138</v>
      </c>
      <c r="H261" s="178">
        <v>7745</v>
      </c>
      <c r="I261" s="179"/>
      <c r="J261" s="180">
        <f>ROUND(I261*H261,2)</f>
        <v>0</v>
      </c>
      <c r="K261" s="176" t="s">
        <v>19</v>
      </c>
      <c r="L261" s="40"/>
      <c r="M261" s="181" t="s">
        <v>19</v>
      </c>
      <c r="N261" s="182" t="s">
        <v>43</v>
      </c>
      <c r="O261" s="65"/>
      <c r="P261" s="183">
        <f>O261*H261</f>
        <v>0</v>
      </c>
      <c r="Q261" s="183">
        <v>0</v>
      </c>
      <c r="R261" s="183">
        <f>Q261*H261</f>
        <v>0</v>
      </c>
      <c r="S261" s="183">
        <v>0</v>
      </c>
      <c r="T261" s="184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5" t="s">
        <v>139</v>
      </c>
      <c r="AT261" s="185" t="s">
        <v>135</v>
      </c>
      <c r="AU261" s="185" t="s">
        <v>82</v>
      </c>
      <c r="AY261" s="18" t="s">
        <v>133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18" t="s">
        <v>80</v>
      </c>
      <c r="BK261" s="186">
        <f>ROUND(I261*H261,2)</f>
        <v>0</v>
      </c>
      <c r="BL261" s="18" t="s">
        <v>139</v>
      </c>
      <c r="BM261" s="185" t="s">
        <v>293</v>
      </c>
    </row>
    <row r="262" spans="1:65" s="12" customFormat="1" ht="22.8" customHeight="1" x14ac:dyDescent="0.25">
      <c r="B262" s="158"/>
      <c r="C262" s="159"/>
      <c r="D262" s="160" t="s">
        <v>71</v>
      </c>
      <c r="E262" s="172" t="s">
        <v>82</v>
      </c>
      <c r="F262" s="172" t="s">
        <v>294</v>
      </c>
      <c r="G262" s="159"/>
      <c r="H262" s="159"/>
      <c r="I262" s="162"/>
      <c r="J262" s="173">
        <f>BK262</f>
        <v>0</v>
      </c>
      <c r="K262" s="159"/>
      <c r="L262" s="164"/>
      <c r="M262" s="165"/>
      <c r="N262" s="166"/>
      <c r="O262" s="166"/>
      <c r="P262" s="167">
        <f>SUM(P263:P312)</f>
        <v>0</v>
      </c>
      <c r="Q262" s="166"/>
      <c r="R262" s="167">
        <f>SUM(R263:R312)</f>
        <v>664.20474650000006</v>
      </c>
      <c r="S262" s="166"/>
      <c r="T262" s="168">
        <f>SUM(T263:T312)</f>
        <v>0</v>
      </c>
      <c r="AR262" s="169" t="s">
        <v>80</v>
      </c>
      <c r="AT262" s="170" t="s">
        <v>71</v>
      </c>
      <c r="AU262" s="170" t="s">
        <v>80</v>
      </c>
      <c r="AY262" s="169" t="s">
        <v>133</v>
      </c>
      <c r="BK262" s="171">
        <f>SUM(BK263:BK312)</f>
        <v>0</v>
      </c>
    </row>
    <row r="263" spans="1:65" s="2" customFormat="1" ht="24.15" customHeight="1" x14ac:dyDescent="0.2">
      <c r="A263" s="35"/>
      <c r="B263" s="36"/>
      <c r="C263" s="174" t="s">
        <v>7</v>
      </c>
      <c r="D263" s="174" t="s">
        <v>135</v>
      </c>
      <c r="E263" s="175" t="s">
        <v>295</v>
      </c>
      <c r="F263" s="176" t="s">
        <v>296</v>
      </c>
      <c r="G263" s="177" t="s">
        <v>145</v>
      </c>
      <c r="H263" s="178">
        <v>104.02500000000001</v>
      </c>
      <c r="I263" s="179"/>
      <c r="J263" s="180">
        <f>ROUND(I263*H263,2)</f>
        <v>0</v>
      </c>
      <c r="K263" s="176" t="s">
        <v>146</v>
      </c>
      <c r="L263" s="40"/>
      <c r="M263" s="181" t="s">
        <v>19</v>
      </c>
      <c r="N263" s="182" t="s">
        <v>43</v>
      </c>
      <c r="O263" s="65"/>
      <c r="P263" s="183">
        <f>O263*H263</f>
        <v>0</v>
      </c>
      <c r="Q263" s="183">
        <v>1.63</v>
      </c>
      <c r="R263" s="183">
        <f>Q263*H263</f>
        <v>169.56074999999998</v>
      </c>
      <c r="S263" s="183">
        <v>0</v>
      </c>
      <c r="T263" s="18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5" t="s">
        <v>139</v>
      </c>
      <c r="AT263" s="185" t="s">
        <v>135</v>
      </c>
      <c r="AU263" s="185" t="s">
        <v>82</v>
      </c>
      <c r="AY263" s="18" t="s">
        <v>133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18" t="s">
        <v>80</v>
      </c>
      <c r="BK263" s="186">
        <f>ROUND(I263*H263,2)</f>
        <v>0</v>
      </c>
      <c r="BL263" s="18" t="s">
        <v>139</v>
      </c>
      <c r="BM263" s="185" t="s">
        <v>297</v>
      </c>
    </row>
    <row r="264" spans="1:65" s="2" customFormat="1" ht="10.199999999999999" x14ac:dyDescent="0.2">
      <c r="A264" s="35"/>
      <c r="B264" s="36"/>
      <c r="C264" s="37"/>
      <c r="D264" s="199" t="s">
        <v>148</v>
      </c>
      <c r="E264" s="37"/>
      <c r="F264" s="200" t="s">
        <v>298</v>
      </c>
      <c r="G264" s="37"/>
      <c r="H264" s="37"/>
      <c r="I264" s="201"/>
      <c r="J264" s="37"/>
      <c r="K264" s="37"/>
      <c r="L264" s="40"/>
      <c r="M264" s="202"/>
      <c r="N264" s="203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148</v>
      </c>
      <c r="AU264" s="18" t="s">
        <v>82</v>
      </c>
    </row>
    <row r="265" spans="1:65" s="13" customFormat="1" ht="10.199999999999999" x14ac:dyDescent="0.2">
      <c r="B265" s="187"/>
      <c r="C265" s="188"/>
      <c r="D265" s="189" t="s">
        <v>141</v>
      </c>
      <c r="E265" s="190" t="s">
        <v>19</v>
      </c>
      <c r="F265" s="191" t="s">
        <v>299</v>
      </c>
      <c r="G265" s="188"/>
      <c r="H265" s="192">
        <v>104.02500000000001</v>
      </c>
      <c r="I265" s="193"/>
      <c r="J265" s="188"/>
      <c r="K265" s="188"/>
      <c r="L265" s="194"/>
      <c r="M265" s="195"/>
      <c r="N265" s="196"/>
      <c r="O265" s="196"/>
      <c r="P265" s="196"/>
      <c r="Q265" s="196"/>
      <c r="R265" s="196"/>
      <c r="S265" s="196"/>
      <c r="T265" s="197"/>
      <c r="AT265" s="198" t="s">
        <v>141</v>
      </c>
      <c r="AU265" s="198" t="s">
        <v>82</v>
      </c>
      <c r="AV265" s="13" t="s">
        <v>82</v>
      </c>
      <c r="AW265" s="13" t="s">
        <v>33</v>
      </c>
      <c r="AX265" s="13" t="s">
        <v>80</v>
      </c>
      <c r="AY265" s="198" t="s">
        <v>133</v>
      </c>
    </row>
    <row r="266" spans="1:65" s="14" customFormat="1" ht="10.199999999999999" x14ac:dyDescent="0.2">
      <c r="B266" s="204"/>
      <c r="C266" s="205"/>
      <c r="D266" s="189" t="s">
        <v>141</v>
      </c>
      <c r="E266" s="206" t="s">
        <v>19</v>
      </c>
      <c r="F266" s="207" t="s">
        <v>300</v>
      </c>
      <c r="G266" s="205"/>
      <c r="H266" s="206" t="s">
        <v>19</v>
      </c>
      <c r="I266" s="208"/>
      <c r="J266" s="205"/>
      <c r="K266" s="205"/>
      <c r="L266" s="209"/>
      <c r="M266" s="210"/>
      <c r="N266" s="211"/>
      <c r="O266" s="211"/>
      <c r="P266" s="211"/>
      <c r="Q266" s="211"/>
      <c r="R266" s="211"/>
      <c r="S266" s="211"/>
      <c r="T266" s="212"/>
      <c r="AT266" s="213" t="s">
        <v>141</v>
      </c>
      <c r="AU266" s="213" t="s">
        <v>82</v>
      </c>
      <c r="AV266" s="14" t="s">
        <v>80</v>
      </c>
      <c r="AW266" s="14" t="s">
        <v>33</v>
      </c>
      <c r="AX266" s="14" t="s">
        <v>72</v>
      </c>
      <c r="AY266" s="213" t="s">
        <v>133</v>
      </c>
    </row>
    <row r="267" spans="1:65" s="2" customFormat="1" ht="24.15" customHeight="1" x14ac:dyDescent="0.2">
      <c r="A267" s="35"/>
      <c r="B267" s="36"/>
      <c r="C267" s="174" t="s">
        <v>301</v>
      </c>
      <c r="D267" s="174" t="s">
        <v>135</v>
      </c>
      <c r="E267" s="175" t="s">
        <v>302</v>
      </c>
      <c r="F267" s="176" t="s">
        <v>303</v>
      </c>
      <c r="G267" s="177" t="s">
        <v>145</v>
      </c>
      <c r="H267" s="178">
        <v>62.414999999999999</v>
      </c>
      <c r="I267" s="179"/>
      <c r="J267" s="180">
        <f>ROUND(I267*H267,2)</f>
        <v>0</v>
      </c>
      <c r="K267" s="176" t="s">
        <v>146</v>
      </c>
      <c r="L267" s="40"/>
      <c r="M267" s="181" t="s">
        <v>19</v>
      </c>
      <c r="N267" s="182" t="s">
        <v>43</v>
      </c>
      <c r="O267" s="65"/>
      <c r="P267" s="183">
        <f>O267*H267</f>
        <v>0</v>
      </c>
      <c r="Q267" s="183">
        <v>1.665</v>
      </c>
      <c r="R267" s="183">
        <f>Q267*H267</f>
        <v>103.920975</v>
      </c>
      <c r="S267" s="183">
        <v>0</v>
      </c>
      <c r="T267" s="184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5" t="s">
        <v>139</v>
      </c>
      <c r="AT267" s="185" t="s">
        <v>135</v>
      </c>
      <c r="AU267" s="185" t="s">
        <v>82</v>
      </c>
      <c r="AY267" s="18" t="s">
        <v>133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8" t="s">
        <v>80</v>
      </c>
      <c r="BK267" s="186">
        <f>ROUND(I267*H267,2)</f>
        <v>0</v>
      </c>
      <c r="BL267" s="18" t="s">
        <v>139</v>
      </c>
      <c r="BM267" s="185" t="s">
        <v>304</v>
      </c>
    </row>
    <row r="268" spans="1:65" s="2" customFormat="1" ht="10.199999999999999" x14ac:dyDescent="0.2">
      <c r="A268" s="35"/>
      <c r="B268" s="36"/>
      <c r="C268" s="37"/>
      <c r="D268" s="199" t="s">
        <v>148</v>
      </c>
      <c r="E268" s="37"/>
      <c r="F268" s="200" t="s">
        <v>305</v>
      </c>
      <c r="G268" s="37"/>
      <c r="H268" s="37"/>
      <c r="I268" s="201"/>
      <c r="J268" s="37"/>
      <c r="K268" s="37"/>
      <c r="L268" s="40"/>
      <c r="M268" s="202"/>
      <c r="N268" s="203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148</v>
      </c>
      <c r="AU268" s="18" t="s">
        <v>82</v>
      </c>
    </row>
    <row r="269" spans="1:65" s="13" customFormat="1" ht="10.199999999999999" x14ac:dyDescent="0.2">
      <c r="B269" s="187"/>
      <c r="C269" s="188"/>
      <c r="D269" s="189" t="s">
        <v>141</v>
      </c>
      <c r="E269" s="190" t="s">
        <v>19</v>
      </c>
      <c r="F269" s="191" t="s">
        <v>306</v>
      </c>
      <c r="G269" s="188"/>
      <c r="H269" s="192">
        <v>62.414999999999999</v>
      </c>
      <c r="I269" s="193"/>
      <c r="J269" s="188"/>
      <c r="K269" s="188"/>
      <c r="L269" s="194"/>
      <c r="M269" s="195"/>
      <c r="N269" s="196"/>
      <c r="O269" s="196"/>
      <c r="P269" s="196"/>
      <c r="Q269" s="196"/>
      <c r="R269" s="196"/>
      <c r="S269" s="196"/>
      <c r="T269" s="197"/>
      <c r="AT269" s="198" t="s">
        <v>141</v>
      </c>
      <c r="AU269" s="198" t="s">
        <v>82</v>
      </c>
      <c r="AV269" s="13" t="s">
        <v>82</v>
      </c>
      <c r="AW269" s="13" t="s">
        <v>33</v>
      </c>
      <c r="AX269" s="13" t="s">
        <v>80</v>
      </c>
      <c r="AY269" s="198" t="s">
        <v>133</v>
      </c>
    </row>
    <row r="270" spans="1:65" s="14" customFormat="1" ht="10.199999999999999" x14ac:dyDescent="0.2">
      <c r="B270" s="204"/>
      <c r="C270" s="205"/>
      <c r="D270" s="189" t="s">
        <v>141</v>
      </c>
      <c r="E270" s="206" t="s">
        <v>19</v>
      </c>
      <c r="F270" s="207" t="s">
        <v>307</v>
      </c>
      <c r="G270" s="205"/>
      <c r="H270" s="206" t="s">
        <v>19</v>
      </c>
      <c r="I270" s="208"/>
      <c r="J270" s="205"/>
      <c r="K270" s="205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141</v>
      </c>
      <c r="AU270" s="213" t="s">
        <v>82</v>
      </c>
      <c r="AV270" s="14" t="s">
        <v>80</v>
      </c>
      <c r="AW270" s="14" t="s">
        <v>33</v>
      </c>
      <c r="AX270" s="14" t="s">
        <v>72</v>
      </c>
      <c r="AY270" s="213" t="s">
        <v>133</v>
      </c>
    </row>
    <row r="271" spans="1:65" s="2" customFormat="1" ht="24.15" customHeight="1" x14ac:dyDescent="0.2">
      <c r="A271" s="35"/>
      <c r="B271" s="36"/>
      <c r="C271" s="174" t="s">
        <v>308</v>
      </c>
      <c r="D271" s="174" t="s">
        <v>135</v>
      </c>
      <c r="E271" s="175" t="s">
        <v>309</v>
      </c>
      <c r="F271" s="176" t="s">
        <v>310</v>
      </c>
      <c r="G271" s="177" t="s">
        <v>145</v>
      </c>
      <c r="H271" s="178">
        <v>125.224</v>
      </c>
      <c r="I271" s="179"/>
      <c r="J271" s="180">
        <f>ROUND(I271*H271,2)</f>
        <v>0</v>
      </c>
      <c r="K271" s="176" t="s">
        <v>146</v>
      </c>
      <c r="L271" s="40"/>
      <c r="M271" s="181" t="s">
        <v>19</v>
      </c>
      <c r="N271" s="182" t="s">
        <v>43</v>
      </c>
      <c r="O271" s="65"/>
      <c r="P271" s="183">
        <f>O271*H271</f>
        <v>0</v>
      </c>
      <c r="Q271" s="183">
        <v>1.9205000000000001</v>
      </c>
      <c r="R271" s="183">
        <f>Q271*H271</f>
        <v>240.49269200000001</v>
      </c>
      <c r="S271" s="183">
        <v>0</v>
      </c>
      <c r="T271" s="184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5" t="s">
        <v>139</v>
      </c>
      <c r="AT271" s="185" t="s">
        <v>135</v>
      </c>
      <c r="AU271" s="185" t="s">
        <v>82</v>
      </c>
      <c r="AY271" s="18" t="s">
        <v>133</v>
      </c>
      <c r="BE271" s="186">
        <f>IF(N271="základní",J271,0)</f>
        <v>0</v>
      </c>
      <c r="BF271" s="186">
        <f>IF(N271="snížená",J271,0)</f>
        <v>0</v>
      </c>
      <c r="BG271" s="186">
        <f>IF(N271="zákl. přenesená",J271,0)</f>
        <v>0</v>
      </c>
      <c r="BH271" s="186">
        <f>IF(N271="sníž. přenesená",J271,0)</f>
        <v>0</v>
      </c>
      <c r="BI271" s="186">
        <f>IF(N271="nulová",J271,0)</f>
        <v>0</v>
      </c>
      <c r="BJ271" s="18" t="s">
        <v>80</v>
      </c>
      <c r="BK271" s="186">
        <f>ROUND(I271*H271,2)</f>
        <v>0</v>
      </c>
      <c r="BL271" s="18" t="s">
        <v>139</v>
      </c>
      <c r="BM271" s="185" t="s">
        <v>311</v>
      </c>
    </row>
    <row r="272" spans="1:65" s="2" customFormat="1" ht="10.199999999999999" x14ac:dyDescent="0.2">
      <c r="A272" s="35"/>
      <c r="B272" s="36"/>
      <c r="C272" s="37"/>
      <c r="D272" s="199" t="s">
        <v>148</v>
      </c>
      <c r="E272" s="37"/>
      <c r="F272" s="200" t="s">
        <v>312</v>
      </c>
      <c r="G272" s="37"/>
      <c r="H272" s="37"/>
      <c r="I272" s="201"/>
      <c r="J272" s="37"/>
      <c r="K272" s="37"/>
      <c r="L272" s="40"/>
      <c r="M272" s="202"/>
      <c r="N272" s="203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148</v>
      </c>
      <c r="AU272" s="18" t="s">
        <v>82</v>
      </c>
    </row>
    <row r="273" spans="1:65" s="13" customFormat="1" ht="10.199999999999999" x14ac:dyDescent="0.2">
      <c r="B273" s="187"/>
      <c r="C273" s="188"/>
      <c r="D273" s="189" t="s">
        <v>141</v>
      </c>
      <c r="E273" s="190" t="s">
        <v>19</v>
      </c>
      <c r="F273" s="191" t="s">
        <v>313</v>
      </c>
      <c r="G273" s="188"/>
      <c r="H273" s="192">
        <v>35.695999999999998</v>
      </c>
      <c r="I273" s="193"/>
      <c r="J273" s="188"/>
      <c r="K273" s="188"/>
      <c r="L273" s="194"/>
      <c r="M273" s="195"/>
      <c r="N273" s="196"/>
      <c r="O273" s="196"/>
      <c r="P273" s="196"/>
      <c r="Q273" s="196"/>
      <c r="R273" s="196"/>
      <c r="S273" s="196"/>
      <c r="T273" s="197"/>
      <c r="AT273" s="198" t="s">
        <v>141</v>
      </c>
      <c r="AU273" s="198" t="s">
        <v>82</v>
      </c>
      <c r="AV273" s="13" t="s">
        <v>82</v>
      </c>
      <c r="AW273" s="13" t="s">
        <v>33</v>
      </c>
      <c r="AX273" s="13" t="s">
        <v>72</v>
      </c>
      <c r="AY273" s="198" t="s">
        <v>133</v>
      </c>
    </row>
    <row r="274" spans="1:65" s="14" customFormat="1" ht="10.199999999999999" x14ac:dyDescent="0.2">
      <c r="B274" s="204"/>
      <c r="C274" s="205"/>
      <c r="D274" s="189" t="s">
        <v>141</v>
      </c>
      <c r="E274" s="206" t="s">
        <v>19</v>
      </c>
      <c r="F274" s="207" t="s">
        <v>314</v>
      </c>
      <c r="G274" s="205"/>
      <c r="H274" s="206" t="s">
        <v>19</v>
      </c>
      <c r="I274" s="208"/>
      <c r="J274" s="205"/>
      <c r="K274" s="205"/>
      <c r="L274" s="209"/>
      <c r="M274" s="210"/>
      <c r="N274" s="211"/>
      <c r="O274" s="211"/>
      <c r="P274" s="211"/>
      <c r="Q274" s="211"/>
      <c r="R274" s="211"/>
      <c r="S274" s="211"/>
      <c r="T274" s="212"/>
      <c r="AT274" s="213" t="s">
        <v>141</v>
      </c>
      <c r="AU274" s="213" t="s">
        <v>82</v>
      </c>
      <c r="AV274" s="14" t="s">
        <v>80</v>
      </c>
      <c r="AW274" s="14" t="s">
        <v>33</v>
      </c>
      <c r="AX274" s="14" t="s">
        <v>72</v>
      </c>
      <c r="AY274" s="213" t="s">
        <v>133</v>
      </c>
    </row>
    <row r="275" spans="1:65" s="13" customFormat="1" ht="10.199999999999999" x14ac:dyDescent="0.2">
      <c r="B275" s="187"/>
      <c r="C275" s="188"/>
      <c r="D275" s="189" t="s">
        <v>141</v>
      </c>
      <c r="E275" s="190" t="s">
        <v>19</v>
      </c>
      <c r="F275" s="191" t="s">
        <v>315</v>
      </c>
      <c r="G275" s="188"/>
      <c r="H275" s="192">
        <v>89.528000000000006</v>
      </c>
      <c r="I275" s="193"/>
      <c r="J275" s="188"/>
      <c r="K275" s="188"/>
      <c r="L275" s="194"/>
      <c r="M275" s="195"/>
      <c r="N275" s="196"/>
      <c r="O275" s="196"/>
      <c r="P275" s="196"/>
      <c r="Q275" s="196"/>
      <c r="R275" s="196"/>
      <c r="S275" s="196"/>
      <c r="T275" s="197"/>
      <c r="AT275" s="198" t="s">
        <v>141</v>
      </c>
      <c r="AU275" s="198" t="s">
        <v>82</v>
      </c>
      <c r="AV275" s="13" t="s">
        <v>82</v>
      </c>
      <c r="AW275" s="13" t="s">
        <v>33</v>
      </c>
      <c r="AX275" s="13" t="s">
        <v>72</v>
      </c>
      <c r="AY275" s="198" t="s">
        <v>133</v>
      </c>
    </row>
    <row r="276" spans="1:65" s="14" customFormat="1" ht="10.199999999999999" x14ac:dyDescent="0.2">
      <c r="B276" s="204"/>
      <c r="C276" s="205"/>
      <c r="D276" s="189" t="s">
        <v>141</v>
      </c>
      <c r="E276" s="206" t="s">
        <v>19</v>
      </c>
      <c r="F276" s="207" t="s">
        <v>316</v>
      </c>
      <c r="G276" s="205"/>
      <c r="H276" s="206" t="s">
        <v>19</v>
      </c>
      <c r="I276" s="208"/>
      <c r="J276" s="205"/>
      <c r="K276" s="205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141</v>
      </c>
      <c r="AU276" s="213" t="s">
        <v>82</v>
      </c>
      <c r="AV276" s="14" t="s">
        <v>80</v>
      </c>
      <c r="AW276" s="14" t="s">
        <v>33</v>
      </c>
      <c r="AX276" s="14" t="s">
        <v>72</v>
      </c>
      <c r="AY276" s="213" t="s">
        <v>133</v>
      </c>
    </row>
    <row r="277" spans="1:65" s="15" customFormat="1" ht="10.199999999999999" x14ac:dyDescent="0.2">
      <c r="B277" s="214"/>
      <c r="C277" s="215"/>
      <c r="D277" s="189" t="s">
        <v>141</v>
      </c>
      <c r="E277" s="216" t="s">
        <v>19</v>
      </c>
      <c r="F277" s="217" t="s">
        <v>156</v>
      </c>
      <c r="G277" s="215"/>
      <c r="H277" s="218">
        <v>125.224</v>
      </c>
      <c r="I277" s="219"/>
      <c r="J277" s="215"/>
      <c r="K277" s="215"/>
      <c r="L277" s="220"/>
      <c r="M277" s="221"/>
      <c r="N277" s="222"/>
      <c r="O277" s="222"/>
      <c r="P277" s="222"/>
      <c r="Q277" s="222"/>
      <c r="R277" s="222"/>
      <c r="S277" s="222"/>
      <c r="T277" s="223"/>
      <c r="AT277" s="224" t="s">
        <v>141</v>
      </c>
      <c r="AU277" s="224" t="s">
        <v>82</v>
      </c>
      <c r="AV277" s="15" t="s">
        <v>139</v>
      </c>
      <c r="AW277" s="15" t="s">
        <v>33</v>
      </c>
      <c r="AX277" s="15" t="s">
        <v>80</v>
      </c>
      <c r="AY277" s="224" t="s">
        <v>133</v>
      </c>
    </row>
    <row r="278" spans="1:65" s="2" customFormat="1" ht="24.15" customHeight="1" x14ac:dyDescent="0.2">
      <c r="A278" s="35"/>
      <c r="B278" s="36"/>
      <c r="C278" s="174" t="s">
        <v>317</v>
      </c>
      <c r="D278" s="174" t="s">
        <v>135</v>
      </c>
      <c r="E278" s="175" t="s">
        <v>318</v>
      </c>
      <c r="F278" s="176" t="s">
        <v>319</v>
      </c>
      <c r="G278" s="177" t="s">
        <v>145</v>
      </c>
      <c r="H278" s="178">
        <v>18.899999999999999</v>
      </c>
      <c r="I278" s="179"/>
      <c r="J278" s="180">
        <f>ROUND(I278*H278,2)</f>
        <v>0</v>
      </c>
      <c r="K278" s="176" t="s">
        <v>146</v>
      </c>
      <c r="L278" s="40"/>
      <c r="M278" s="181" t="s">
        <v>19</v>
      </c>
      <c r="N278" s="182" t="s">
        <v>43</v>
      </c>
      <c r="O278" s="65"/>
      <c r="P278" s="183">
        <f>O278*H278</f>
        <v>0</v>
      </c>
      <c r="Q278" s="183">
        <v>1.9205000000000001</v>
      </c>
      <c r="R278" s="183">
        <f>Q278*H278</f>
        <v>36.297449999999998</v>
      </c>
      <c r="S278" s="183">
        <v>0</v>
      </c>
      <c r="T278" s="184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5" t="s">
        <v>139</v>
      </c>
      <c r="AT278" s="185" t="s">
        <v>135</v>
      </c>
      <c r="AU278" s="185" t="s">
        <v>82</v>
      </c>
      <c r="AY278" s="18" t="s">
        <v>133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18" t="s">
        <v>80</v>
      </c>
      <c r="BK278" s="186">
        <f>ROUND(I278*H278,2)</f>
        <v>0</v>
      </c>
      <c r="BL278" s="18" t="s">
        <v>139</v>
      </c>
      <c r="BM278" s="185" t="s">
        <v>320</v>
      </c>
    </row>
    <row r="279" spans="1:65" s="2" customFormat="1" ht="10.199999999999999" x14ac:dyDescent="0.2">
      <c r="A279" s="35"/>
      <c r="B279" s="36"/>
      <c r="C279" s="37"/>
      <c r="D279" s="199" t="s">
        <v>148</v>
      </c>
      <c r="E279" s="37"/>
      <c r="F279" s="200" t="s">
        <v>321</v>
      </c>
      <c r="G279" s="37"/>
      <c r="H279" s="37"/>
      <c r="I279" s="201"/>
      <c r="J279" s="37"/>
      <c r="K279" s="37"/>
      <c r="L279" s="40"/>
      <c r="M279" s="202"/>
      <c r="N279" s="203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148</v>
      </c>
      <c r="AU279" s="18" t="s">
        <v>82</v>
      </c>
    </row>
    <row r="280" spans="1:65" s="13" customFormat="1" ht="10.199999999999999" x14ac:dyDescent="0.2">
      <c r="B280" s="187"/>
      <c r="C280" s="188"/>
      <c r="D280" s="189" t="s">
        <v>141</v>
      </c>
      <c r="E280" s="190" t="s">
        <v>19</v>
      </c>
      <c r="F280" s="191" t="s">
        <v>322</v>
      </c>
      <c r="G280" s="188"/>
      <c r="H280" s="192">
        <v>18.899999999999999</v>
      </c>
      <c r="I280" s="193"/>
      <c r="J280" s="188"/>
      <c r="K280" s="188"/>
      <c r="L280" s="194"/>
      <c r="M280" s="195"/>
      <c r="N280" s="196"/>
      <c r="O280" s="196"/>
      <c r="P280" s="196"/>
      <c r="Q280" s="196"/>
      <c r="R280" s="196"/>
      <c r="S280" s="196"/>
      <c r="T280" s="197"/>
      <c r="AT280" s="198" t="s">
        <v>141</v>
      </c>
      <c r="AU280" s="198" t="s">
        <v>82</v>
      </c>
      <c r="AV280" s="13" t="s">
        <v>82</v>
      </c>
      <c r="AW280" s="13" t="s">
        <v>33</v>
      </c>
      <c r="AX280" s="13" t="s">
        <v>80</v>
      </c>
      <c r="AY280" s="198" t="s">
        <v>133</v>
      </c>
    </row>
    <row r="281" spans="1:65" s="14" customFormat="1" ht="10.199999999999999" x14ac:dyDescent="0.2">
      <c r="B281" s="204"/>
      <c r="C281" s="205"/>
      <c r="D281" s="189" t="s">
        <v>141</v>
      </c>
      <c r="E281" s="206" t="s">
        <v>19</v>
      </c>
      <c r="F281" s="207" t="s">
        <v>323</v>
      </c>
      <c r="G281" s="205"/>
      <c r="H281" s="206" t="s">
        <v>19</v>
      </c>
      <c r="I281" s="208"/>
      <c r="J281" s="205"/>
      <c r="K281" s="205"/>
      <c r="L281" s="209"/>
      <c r="M281" s="210"/>
      <c r="N281" s="211"/>
      <c r="O281" s="211"/>
      <c r="P281" s="211"/>
      <c r="Q281" s="211"/>
      <c r="R281" s="211"/>
      <c r="S281" s="211"/>
      <c r="T281" s="212"/>
      <c r="AT281" s="213" t="s">
        <v>141</v>
      </c>
      <c r="AU281" s="213" t="s">
        <v>82</v>
      </c>
      <c r="AV281" s="14" t="s">
        <v>80</v>
      </c>
      <c r="AW281" s="14" t="s">
        <v>33</v>
      </c>
      <c r="AX281" s="14" t="s">
        <v>72</v>
      </c>
      <c r="AY281" s="213" t="s">
        <v>133</v>
      </c>
    </row>
    <row r="282" spans="1:65" s="2" customFormat="1" ht="16.5" customHeight="1" x14ac:dyDescent="0.2">
      <c r="A282" s="35"/>
      <c r="B282" s="36"/>
      <c r="C282" s="174" t="s">
        <v>324</v>
      </c>
      <c r="D282" s="174" t="s">
        <v>135</v>
      </c>
      <c r="E282" s="175" t="s">
        <v>325</v>
      </c>
      <c r="F282" s="176" t="s">
        <v>326</v>
      </c>
      <c r="G282" s="177" t="s">
        <v>145</v>
      </c>
      <c r="H282" s="178">
        <v>26.577000000000002</v>
      </c>
      <c r="I282" s="179"/>
      <c r="J282" s="180">
        <f>ROUND(I282*H282,2)</f>
        <v>0</v>
      </c>
      <c r="K282" s="176" t="s">
        <v>146</v>
      </c>
      <c r="L282" s="40"/>
      <c r="M282" s="181" t="s">
        <v>19</v>
      </c>
      <c r="N282" s="182" t="s">
        <v>43</v>
      </c>
      <c r="O282" s="65"/>
      <c r="P282" s="183">
        <f>O282*H282</f>
        <v>0</v>
      </c>
      <c r="Q282" s="183">
        <v>1.63</v>
      </c>
      <c r="R282" s="183">
        <f>Q282*H282</f>
        <v>43.320509999999999</v>
      </c>
      <c r="S282" s="183">
        <v>0</v>
      </c>
      <c r="T282" s="184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5" t="s">
        <v>139</v>
      </c>
      <c r="AT282" s="185" t="s">
        <v>135</v>
      </c>
      <c r="AU282" s="185" t="s">
        <v>82</v>
      </c>
      <c r="AY282" s="18" t="s">
        <v>133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18" t="s">
        <v>80</v>
      </c>
      <c r="BK282" s="186">
        <f>ROUND(I282*H282,2)</f>
        <v>0</v>
      </c>
      <c r="BL282" s="18" t="s">
        <v>139</v>
      </c>
      <c r="BM282" s="185" t="s">
        <v>327</v>
      </c>
    </row>
    <row r="283" spans="1:65" s="2" customFormat="1" ht="10.199999999999999" x14ac:dyDescent="0.2">
      <c r="A283" s="35"/>
      <c r="B283" s="36"/>
      <c r="C283" s="37"/>
      <c r="D283" s="199" t="s">
        <v>148</v>
      </c>
      <c r="E283" s="37"/>
      <c r="F283" s="200" t="s">
        <v>328</v>
      </c>
      <c r="G283" s="37"/>
      <c r="H283" s="37"/>
      <c r="I283" s="201"/>
      <c r="J283" s="37"/>
      <c r="K283" s="37"/>
      <c r="L283" s="40"/>
      <c r="M283" s="202"/>
      <c r="N283" s="203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148</v>
      </c>
      <c r="AU283" s="18" t="s">
        <v>82</v>
      </c>
    </row>
    <row r="284" spans="1:65" s="13" customFormat="1" ht="10.199999999999999" x14ac:dyDescent="0.2">
      <c r="B284" s="187"/>
      <c r="C284" s="188"/>
      <c r="D284" s="189" t="s">
        <v>141</v>
      </c>
      <c r="E284" s="190" t="s">
        <v>19</v>
      </c>
      <c r="F284" s="191" t="s">
        <v>329</v>
      </c>
      <c r="G284" s="188"/>
      <c r="H284" s="192">
        <v>20.805</v>
      </c>
      <c r="I284" s="193"/>
      <c r="J284" s="188"/>
      <c r="K284" s="188"/>
      <c r="L284" s="194"/>
      <c r="M284" s="195"/>
      <c r="N284" s="196"/>
      <c r="O284" s="196"/>
      <c r="P284" s="196"/>
      <c r="Q284" s="196"/>
      <c r="R284" s="196"/>
      <c r="S284" s="196"/>
      <c r="T284" s="197"/>
      <c r="AT284" s="198" t="s">
        <v>141</v>
      </c>
      <c r="AU284" s="198" t="s">
        <v>82</v>
      </c>
      <c r="AV284" s="13" t="s">
        <v>82</v>
      </c>
      <c r="AW284" s="13" t="s">
        <v>33</v>
      </c>
      <c r="AX284" s="13" t="s">
        <v>72</v>
      </c>
      <c r="AY284" s="198" t="s">
        <v>133</v>
      </c>
    </row>
    <row r="285" spans="1:65" s="14" customFormat="1" ht="10.199999999999999" x14ac:dyDescent="0.2">
      <c r="B285" s="204"/>
      <c r="C285" s="205"/>
      <c r="D285" s="189" t="s">
        <v>141</v>
      </c>
      <c r="E285" s="206" t="s">
        <v>19</v>
      </c>
      <c r="F285" s="207" t="s">
        <v>186</v>
      </c>
      <c r="G285" s="205"/>
      <c r="H285" s="206" t="s">
        <v>19</v>
      </c>
      <c r="I285" s="208"/>
      <c r="J285" s="205"/>
      <c r="K285" s="205"/>
      <c r="L285" s="209"/>
      <c r="M285" s="210"/>
      <c r="N285" s="211"/>
      <c r="O285" s="211"/>
      <c r="P285" s="211"/>
      <c r="Q285" s="211"/>
      <c r="R285" s="211"/>
      <c r="S285" s="211"/>
      <c r="T285" s="212"/>
      <c r="AT285" s="213" t="s">
        <v>141</v>
      </c>
      <c r="AU285" s="213" t="s">
        <v>82</v>
      </c>
      <c r="AV285" s="14" t="s">
        <v>80</v>
      </c>
      <c r="AW285" s="14" t="s">
        <v>33</v>
      </c>
      <c r="AX285" s="14" t="s">
        <v>72</v>
      </c>
      <c r="AY285" s="213" t="s">
        <v>133</v>
      </c>
    </row>
    <row r="286" spans="1:65" s="13" customFormat="1" ht="10.199999999999999" x14ac:dyDescent="0.2">
      <c r="B286" s="187"/>
      <c r="C286" s="188"/>
      <c r="D286" s="189" t="s">
        <v>141</v>
      </c>
      <c r="E286" s="190" t="s">
        <v>19</v>
      </c>
      <c r="F286" s="191" t="s">
        <v>330</v>
      </c>
      <c r="G286" s="188"/>
      <c r="H286" s="192">
        <v>1.879</v>
      </c>
      <c r="I286" s="193"/>
      <c r="J286" s="188"/>
      <c r="K286" s="188"/>
      <c r="L286" s="194"/>
      <c r="M286" s="195"/>
      <c r="N286" s="196"/>
      <c r="O286" s="196"/>
      <c r="P286" s="196"/>
      <c r="Q286" s="196"/>
      <c r="R286" s="196"/>
      <c r="S286" s="196"/>
      <c r="T286" s="197"/>
      <c r="AT286" s="198" t="s">
        <v>141</v>
      </c>
      <c r="AU286" s="198" t="s">
        <v>82</v>
      </c>
      <c r="AV286" s="13" t="s">
        <v>82</v>
      </c>
      <c r="AW286" s="13" t="s">
        <v>33</v>
      </c>
      <c r="AX286" s="13" t="s">
        <v>72</v>
      </c>
      <c r="AY286" s="198" t="s">
        <v>133</v>
      </c>
    </row>
    <row r="287" spans="1:65" s="14" customFormat="1" ht="10.199999999999999" x14ac:dyDescent="0.2">
      <c r="B287" s="204"/>
      <c r="C287" s="205"/>
      <c r="D287" s="189" t="s">
        <v>141</v>
      </c>
      <c r="E287" s="206" t="s">
        <v>19</v>
      </c>
      <c r="F287" s="207" t="s">
        <v>314</v>
      </c>
      <c r="G287" s="205"/>
      <c r="H287" s="206" t="s">
        <v>19</v>
      </c>
      <c r="I287" s="208"/>
      <c r="J287" s="205"/>
      <c r="K287" s="205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141</v>
      </c>
      <c r="AU287" s="213" t="s">
        <v>82</v>
      </c>
      <c r="AV287" s="14" t="s">
        <v>80</v>
      </c>
      <c r="AW287" s="14" t="s">
        <v>33</v>
      </c>
      <c r="AX287" s="14" t="s">
        <v>72</v>
      </c>
      <c r="AY287" s="213" t="s">
        <v>133</v>
      </c>
    </row>
    <row r="288" spans="1:65" s="13" customFormat="1" ht="10.199999999999999" x14ac:dyDescent="0.2">
      <c r="B288" s="187"/>
      <c r="C288" s="188"/>
      <c r="D288" s="189" t="s">
        <v>141</v>
      </c>
      <c r="E288" s="190" t="s">
        <v>19</v>
      </c>
      <c r="F288" s="191" t="s">
        <v>331</v>
      </c>
      <c r="G288" s="188"/>
      <c r="H288" s="192">
        <v>3.8929999999999998</v>
      </c>
      <c r="I288" s="193"/>
      <c r="J288" s="188"/>
      <c r="K288" s="188"/>
      <c r="L288" s="194"/>
      <c r="M288" s="195"/>
      <c r="N288" s="196"/>
      <c r="O288" s="196"/>
      <c r="P288" s="196"/>
      <c r="Q288" s="196"/>
      <c r="R288" s="196"/>
      <c r="S288" s="196"/>
      <c r="T288" s="197"/>
      <c r="AT288" s="198" t="s">
        <v>141</v>
      </c>
      <c r="AU288" s="198" t="s">
        <v>82</v>
      </c>
      <c r="AV288" s="13" t="s">
        <v>82</v>
      </c>
      <c r="AW288" s="13" t="s">
        <v>33</v>
      </c>
      <c r="AX288" s="13" t="s">
        <v>72</v>
      </c>
      <c r="AY288" s="198" t="s">
        <v>133</v>
      </c>
    </row>
    <row r="289" spans="1:65" s="14" customFormat="1" ht="10.199999999999999" x14ac:dyDescent="0.2">
      <c r="B289" s="204"/>
      <c r="C289" s="205"/>
      <c r="D289" s="189" t="s">
        <v>141</v>
      </c>
      <c r="E289" s="206" t="s">
        <v>19</v>
      </c>
      <c r="F289" s="207" t="s">
        <v>332</v>
      </c>
      <c r="G289" s="205"/>
      <c r="H289" s="206" t="s">
        <v>19</v>
      </c>
      <c r="I289" s="208"/>
      <c r="J289" s="205"/>
      <c r="K289" s="205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141</v>
      </c>
      <c r="AU289" s="213" t="s">
        <v>82</v>
      </c>
      <c r="AV289" s="14" t="s">
        <v>80</v>
      </c>
      <c r="AW289" s="14" t="s">
        <v>33</v>
      </c>
      <c r="AX289" s="14" t="s">
        <v>72</v>
      </c>
      <c r="AY289" s="213" t="s">
        <v>133</v>
      </c>
    </row>
    <row r="290" spans="1:65" s="15" customFormat="1" ht="10.199999999999999" x14ac:dyDescent="0.2">
      <c r="B290" s="214"/>
      <c r="C290" s="215"/>
      <c r="D290" s="189" t="s">
        <v>141</v>
      </c>
      <c r="E290" s="216" t="s">
        <v>19</v>
      </c>
      <c r="F290" s="217" t="s">
        <v>156</v>
      </c>
      <c r="G290" s="215"/>
      <c r="H290" s="218">
        <v>26.577000000000002</v>
      </c>
      <c r="I290" s="219"/>
      <c r="J290" s="215"/>
      <c r="K290" s="215"/>
      <c r="L290" s="220"/>
      <c r="M290" s="221"/>
      <c r="N290" s="222"/>
      <c r="O290" s="222"/>
      <c r="P290" s="222"/>
      <c r="Q290" s="222"/>
      <c r="R290" s="222"/>
      <c r="S290" s="222"/>
      <c r="T290" s="223"/>
      <c r="AT290" s="224" t="s">
        <v>141</v>
      </c>
      <c r="AU290" s="224" t="s">
        <v>82</v>
      </c>
      <c r="AV290" s="15" t="s">
        <v>139</v>
      </c>
      <c r="AW290" s="15" t="s">
        <v>33</v>
      </c>
      <c r="AX290" s="15" t="s">
        <v>80</v>
      </c>
      <c r="AY290" s="224" t="s">
        <v>133</v>
      </c>
    </row>
    <row r="291" spans="1:65" s="2" customFormat="1" ht="16.5" customHeight="1" x14ac:dyDescent="0.2">
      <c r="A291" s="35"/>
      <c r="B291" s="36"/>
      <c r="C291" s="174" t="s">
        <v>333</v>
      </c>
      <c r="D291" s="174" t="s">
        <v>135</v>
      </c>
      <c r="E291" s="175" t="s">
        <v>334</v>
      </c>
      <c r="F291" s="176" t="s">
        <v>335</v>
      </c>
      <c r="G291" s="177" t="s">
        <v>145</v>
      </c>
      <c r="H291" s="178">
        <v>1.575</v>
      </c>
      <c r="I291" s="179"/>
      <c r="J291" s="180">
        <f>ROUND(I291*H291,2)</f>
        <v>0</v>
      </c>
      <c r="K291" s="176" t="s">
        <v>146</v>
      </c>
      <c r="L291" s="40"/>
      <c r="M291" s="181" t="s">
        <v>19</v>
      </c>
      <c r="N291" s="182" t="s">
        <v>43</v>
      </c>
      <c r="O291" s="65"/>
      <c r="P291" s="183">
        <f>O291*H291</f>
        <v>0</v>
      </c>
      <c r="Q291" s="183">
        <v>1.92</v>
      </c>
      <c r="R291" s="183">
        <f>Q291*H291</f>
        <v>3.024</v>
      </c>
      <c r="S291" s="183">
        <v>0</v>
      </c>
      <c r="T291" s="184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85" t="s">
        <v>139</v>
      </c>
      <c r="AT291" s="185" t="s">
        <v>135</v>
      </c>
      <c r="AU291" s="185" t="s">
        <v>82</v>
      </c>
      <c r="AY291" s="18" t="s">
        <v>133</v>
      </c>
      <c r="BE291" s="186">
        <f>IF(N291="základní",J291,0)</f>
        <v>0</v>
      </c>
      <c r="BF291" s="186">
        <f>IF(N291="snížená",J291,0)</f>
        <v>0</v>
      </c>
      <c r="BG291" s="186">
        <f>IF(N291="zákl. přenesená",J291,0)</f>
        <v>0</v>
      </c>
      <c r="BH291" s="186">
        <f>IF(N291="sníž. přenesená",J291,0)</f>
        <v>0</v>
      </c>
      <c r="BI291" s="186">
        <f>IF(N291="nulová",J291,0)</f>
        <v>0</v>
      </c>
      <c r="BJ291" s="18" t="s">
        <v>80</v>
      </c>
      <c r="BK291" s="186">
        <f>ROUND(I291*H291,2)</f>
        <v>0</v>
      </c>
      <c r="BL291" s="18" t="s">
        <v>139</v>
      </c>
      <c r="BM291" s="185" t="s">
        <v>336</v>
      </c>
    </row>
    <row r="292" spans="1:65" s="2" customFormat="1" ht="10.199999999999999" x14ac:dyDescent="0.2">
      <c r="A292" s="35"/>
      <c r="B292" s="36"/>
      <c r="C292" s="37"/>
      <c r="D292" s="199" t="s">
        <v>148</v>
      </c>
      <c r="E292" s="37"/>
      <c r="F292" s="200" t="s">
        <v>337</v>
      </c>
      <c r="G292" s="37"/>
      <c r="H292" s="37"/>
      <c r="I292" s="201"/>
      <c r="J292" s="37"/>
      <c r="K292" s="37"/>
      <c r="L292" s="40"/>
      <c r="M292" s="202"/>
      <c r="N292" s="203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148</v>
      </c>
      <c r="AU292" s="18" t="s">
        <v>82</v>
      </c>
    </row>
    <row r="293" spans="1:65" s="13" customFormat="1" ht="10.199999999999999" x14ac:dyDescent="0.2">
      <c r="B293" s="187"/>
      <c r="C293" s="188"/>
      <c r="D293" s="189" t="s">
        <v>141</v>
      </c>
      <c r="E293" s="190" t="s">
        <v>19</v>
      </c>
      <c r="F293" s="191" t="s">
        <v>338</v>
      </c>
      <c r="G293" s="188"/>
      <c r="H293" s="192">
        <v>1.575</v>
      </c>
      <c r="I293" s="193"/>
      <c r="J293" s="188"/>
      <c r="K293" s="188"/>
      <c r="L293" s="194"/>
      <c r="M293" s="195"/>
      <c r="N293" s="196"/>
      <c r="O293" s="196"/>
      <c r="P293" s="196"/>
      <c r="Q293" s="196"/>
      <c r="R293" s="196"/>
      <c r="S293" s="196"/>
      <c r="T293" s="197"/>
      <c r="AT293" s="198" t="s">
        <v>141</v>
      </c>
      <c r="AU293" s="198" t="s">
        <v>82</v>
      </c>
      <c r="AV293" s="13" t="s">
        <v>82</v>
      </c>
      <c r="AW293" s="13" t="s">
        <v>33</v>
      </c>
      <c r="AX293" s="13" t="s">
        <v>80</v>
      </c>
      <c r="AY293" s="198" t="s">
        <v>133</v>
      </c>
    </row>
    <row r="294" spans="1:65" s="14" customFormat="1" ht="10.199999999999999" x14ac:dyDescent="0.2">
      <c r="B294" s="204"/>
      <c r="C294" s="205"/>
      <c r="D294" s="189" t="s">
        <v>141</v>
      </c>
      <c r="E294" s="206" t="s">
        <v>19</v>
      </c>
      <c r="F294" s="207" t="s">
        <v>339</v>
      </c>
      <c r="G294" s="205"/>
      <c r="H294" s="206" t="s">
        <v>19</v>
      </c>
      <c r="I294" s="208"/>
      <c r="J294" s="205"/>
      <c r="K294" s="205"/>
      <c r="L294" s="209"/>
      <c r="M294" s="210"/>
      <c r="N294" s="211"/>
      <c r="O294" s="211"/>
      <c r="P294" s="211"/>
      <c r="Q294" s="211"/>
      <c r="R294" s="211"/>
      <c r="S294" s="211"/>
      <c r="T294" s="212"/>
      <c r="AT294" s="213" t="s">
        <v>141</v>
      </c>
      <c r="AU294" s="213" t="s">
        <v>82</v>
      </c>
      <c r="AV294" s="14" t="s">
        <v>80</v>
      </c>
      <c r="AW294" s="14" t="s">
        <v>33</v>
      </c>
      <c r="AX294" s="14" t="s">
        <v>72</v>
      </c>
      <c r="AY294" s="213" t="s">
        <v>133</v>
      </c>
    </row>
    <row r="295" spans="1:65" s="2" customFormat="1" ht="16.5" customHeight="1" x14ac:dyDescent="0.2">
      <c r="A295" s="35"/>
      <c r="B295" s="36"/>
      <c r="C295" s="174" t="s">
        <v>340</v>
      </c>
      <c r="D295" s="174" t="s">
        <v>135</v>
      </c>
      <c r="E295" s="175" t="s">
        <v>341</v>
      </c>
      <c r="F295" s="176" t="s">
        <v>342</v>
      </c>
      <c r="G295" s="177" t="s">
        <v>343</v>
      </c>
      <c r="H295" s="178">
        <v>1387</v>
      </c>
      <c r="I295" s="179"/>
      <c r="J295" s="180">
        <f>ROUND(I295*H295,2)</f>
        <v>0</v>
      </c>
      <c r="K295" s="176" t="s">
        <v>19</v>
      </c>
      <c r="L295" s="40"/>
      <c r="M295" s="181" t="s">
        <v>19</v>
      </c>
      <c r="N295" s="182" t="s">
        <v>43</v>
      </c>
      <c r="O295" s="65"/>
      <c r="P295" s="183">
        <f>O295*H295</f>
        <v>0</v>
      </c>
      <c r="Q295" s="183">
        <v>4.8000000000000001E-4</v>
      </c>
      <c r="R295" s="183">
        <f>Q295*H295</f>
        <v>0.66576000000000002</v>
      </c>
      <c r="S295" s="183">
        <v>0</v>
      </c>
      <c r="T295" s="184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5" t="s">
        <v>139</v>
      </c>
      <c r="AT295" s="185" t="s">
        <v>135</v>
      </c>
      <c r="AU295" s="185" t="s">
        <v>82</v>
      </c>
      <c r="AY295" s="18" t="s">
        <v>133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8" t="s">
        <v>80</v>
      </c>
      <c r="BK295" s="186">
        <f>ROUND(I295*H295,2)</f>
        <v>0</v>
      </c>
      <c r="BL295" s="18" t="s">
        <v>139</v>
      </c>
      <c r="BM295" s="185" t="s">
        <v>344</v>
      </c>
    </row>
    <row r="296" spans="1:65" s="2" customFormat="1" ht="16.5" customHeight="1" x14ac:dyDescent="0.2">
      <c r="A296" s="35"/>
      <c r="B296" s="36"/>
      <c r="C296" s="174" t="s">
        <v>345</v>
      </c>
      <c r="D296" s="174" t="s">
        <v>135</v>
      </c>
      <c r="E296" s="175" t="s">
        <v>346</v>
      </c>
      <c r="F296" s="176" t="s">
        <v>347</v>
      </c>
      <c r="G296" s="177" t="s">
        <v>145</v>
      </c>
      <c r="H296" s="178">
        <v>28.05</v>
      </c>
      <c r="I296" s="179"/>
      <c r="J296" s="180">
        <f>ROUND(I296*H296,2)</f>
        <v>0</v>
      </c>
      <c r="K296" s="176" t="s">
        <v>146</v>
      </c>
      <c r="L296" s="40"/>
      <c r="M296" s="181" t="s">
        <v>19</v>
      </c>
      <c r="N296" s="182" t="s">
        <v>43</v>
      </c>
      <c r="O296" s="65"/>
      <c r="P296" s="183">
        <f>O296*H296</f>
        <v>0</v>
      </c>
      <c r="Q296" s="183">
        <v>2.34579</v>
      </c>
      <c r="R296" s="183">
        <f>Q296*H296</f>
        <v>65.799409499999996</v>
      </c>
      <c r="S296" s="183">
        <v>0</v>
      </c>
      <c r="T296" s="184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85" t="s">
        <v>139</v>
      </c>
      <c r="AT296" s="185" t="s">
        <v>135</v>
      </c>
      <c r="AU296" s="185" t="s">
        <v>82</v>
      </c>
      <c r="AY296" s="18" t="s">
        <v>133</v>
      </c>
      <c r="BE296" s="186">
        <f>IF(N296="základní",J296,0)</f>
        <v>0</v>
      </c>
      <c r="BF296" s="186">
        <f>IF(N296="snížená",J296,0)</f>
        <v>0</v>
      </c>
      <c r="BG296" s="186">
        <f>IF(N296="zákl. přenesená",J296,0)</f>
        <v>0</v>
      </c>
      <c r="BH296" s="186">
        <f>IF(N296="sníž. přenesená",J296,0)</f>
        <v>0</v>
      </c>
      <c r="BI296" s="186">
        <f>IF(N296="nulová",J296,0)</f>
        <v>0</v>
      </c>
      <c r="BJ296" s="18" t="s">
        <v>80</v>
      </c>
      <c r="BK296" s="186">
        <f>ROUND(I296*H296,2)</f>
        <v>0</v>
      </c>
      <c r="BL296" s="18" t="s">
        <v>139</v>
      </c>
      <c r="BM296" s="185" t="s">
        <v>348</v>
      </c>
    </row>
    <row r="297" spans="1:65" s="2" customFormat="1" ht="10.199999999999999" x14ac:dyDescent="0.2">
      <c r="A297" s="35"/>
      <c r="B297" s="36"/>
      <c r="C297" s="37"/>
      <c r="D297" s="199" t="s">
        <v>148</v>
      </c>
      <c r="E297" s="37"/>
      <c r="F297" s="200" t="s">
        <v>349</v>
      </c>
      <c r="G297" s="37"/>
      <c r="H297" s="37"/>
      <c r="I297" s="201"/>
      <c r="J297" s="37"/>
      <c r="K297" s="37"/>
      <c r="L297" s="40"/>
      <c r="M297" s="202"/>
      <c r="N297" s="203"/>
      <c r="O297" s="65"/>
      <c r="P297" s="65"/>
      <c r="Q297" s="65"/>
      <c r="R297" s="65"/>
      <c r="S297" s="65"/>
      <c r="T297" s="66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148</v>
      </c>
      <c r="AU297" s="18" t="s">
        <v>82</v>
      </c>
    </row>
    <row r="298" spans="1:65" s="13" customFormat="1" ht="10.199999999999999" x14ac:dyDescent="0.2">
      <c r="B298" s="187"/>
      <c r="C298" s="188"/>
      <c r="D298" s="189" t="s">
        <v>141</v>
      </c>
      <c r="E298" s="190" t="s">
        <v>19</v>
      </c>
      <c r="F298" s="191" t="s">
        <v>168</v>
      </c>
      <c r="G298" s="188"/>
      <c r="H298" s="192">
        <v>1.296</v>
      </c>
      <c r="I298" s="193"/>
      <c r="J298" s="188"/>
      <c r="K298" s="188"/>
      <c r="L298" s="194"/>
      <c r="M298" s="195"/>
      <c r="N298" s="196"/>
      <c r="O298" s="196"/>
      <c r="P298" s="196"/>
      <c r="Q298" s="196"/>
      <c r="R298" s="196"/>
      <c r="S298" s="196"/>
      <c r="T298" s="197"/>
      <c r="AT298" s="198" t="s">
        <v>141</v>
      </c>
      <c r="AU298" s="198" t="s">
        <v>82</v>
      </c>
      <c r="AV298" s="13" t="s">
        <v>82</v>
      </c>
      <c r="AW298" s="13" t="s">
        <v>33</v>
      </c>
      <c r="AX298" s="13" t="s">
        <v>72</v>
      </c>
      <c r="AY298" s="198" t="s">
        <v>133</v>
      </c>
    </row>
    <row r="299" spans="1:65" s="14" customFormat="1" ht="10.199999999999999" x14ac:dyDescent="0.2">
      <c r="B299" s="204"/>
      <c r="C299" s="205"/>
      <c r="D299" s="189" t="s">
        <v>141</v>
      </c>
      <c r="E299" s="206" t="s">
        <v>19</v>
      </c>
      <c r="F299" s="207" t="s">
        <v>169</v>
      </c>
      <c r="G299" s="205"/>
      <c r="H299" s="206" t="s">
        <v>19</v>
      </c>
      <c r="I299" s="208"/>
      <c r="J299" s="205"/>
      <c r="K299" s="205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141</v>
      </c>
      <c r="AU299" s="213" t="s">
        <v>82</v>
      </c>
      <c r="AV299" s="14" t="s">
        <v>80</v>
      </c>
      <c r="AW299" s="14" t="s">
        <v>33</v>
      </c>
      <c r="AX299" s="14" t="s">
        <v>72</v>
      </c>
      <c r="AY299" s="213" t="s">
        <v>133</v>
      </c>
    </row>
    <row r="300" spans="1:65" s="13" customFormat="1" ht="10.199999999999999" x14ac:dyDescent="0.2">
      <c r="B300" s="187"/>
      <c r="C300" s="188"/>
      <c r="D300" s="189" t="s">
        <v>141</v>
      </c>
      <c r="E300" s="190" t="s">
        <v>19</v>
      </c>
      <c r="F300" s="191" t="s">
        <v>170</v>
      </c>
      <c r="G300" s="188"/>
      <c r="H300" s="192">
        <v>0.57599999999999996</v>
      </c>
      <c r="I300" s="193"/>
      <c r="J300" s="188"/>
      <c r="K300" s="188"/>
      <c r="L300" s="194"/>
      <c r="M300" s="195"/>
      <c r="N300" s="196"/>
      <c r="O300" s="196"/>
      <c r="P300" s="196"/>
      <c r="Q300" s="196"/>
      <c r="R300" s="196"/>
      <c r="S300" s="196"/>
      <c r="T300" s="197"/>
      <c r="AT300" s="198" t="s">
        <v>141</v>
      </c>
      <c r="AU300" s="198" t="s">
        <v>82</v>
      </c>
      <c r="AV300" s="13" t="s">
        <v>82</v>
      </c>
      <c r="AW300" s="13" t="s">
        <v>33</v>
      </c>
      <c r="AX300" s="13" t="s">
        <v>72</v>
      </c>
      <c r="AY300" s="198" t="s">
        <v>133</v>
      </c>
    </row>
    <row r="301" spans="1:65" s="14" customFormat="1" ht="10.199999999999999" x14ac:dyDescent="0.2">
      <c r="B301" s="204"/>
      <c r="C301" s="205"/>
      <c r="D301" s="189" t="s">
        <v>141</v>
      </c>
      <c r="E301" s="206" t="s">
        <v>19</v>
      </c>
      <c r="F301" s="207" t="s">
        <v>171</v>
      </c>
      <c r="G301" s="205"/>
      <c r="H301" s="206" t="s">
        <v>19</v>
      </c>
      <c r="I301" s="208"/>
      <c r="J301" s="205"/>
      <c r="K301" s="205"/>
      <c r="L301" s="209"/>
      <c r="M301" s="210"/>
      <c r="N301" s="211"/>
      <c r="O301" s="211"/>
      <c r="P301" s="211"/>
      <c r="Q301" s="211"/>
      <c r="R301" s="211"/>
      <c r="S301" s="211"/>
      <c r="T301" s="212"/>
      <c r="AT301" s="213" t="s">
        <v>141</v>
      </c>
      <c r="AU301" s="213" t="s">
        <v>82</v>
      </c>
      <c r="AV301" s="14" t="s">
        <v>80</v>
      </c>
      <c r="AW301" s="14" t="s">
        <v>33</v>
      </c>
      <c r="AX301" s="14" t="s">
        <v>72</v>
      </c>
      <c r="AY301" s="213" t="s">
        <v>133</v>
      </c>
    </row>
    <row r="302" spans="1:65" s="13" customFormat="1" ht="10.199999999999999" x14ac:dyDescent="0.2">
      <c r="B302" s="187"/>
      <c r="C302" s="188"/>
      <c r="D302" s="189" t="s">
        <v>141</v>
      </c>
      <c r="E302" s="190" t="s">
        <v>19</v>
      </c>
      <c r="F302" s="191" t="s">
        <v>172</v>
      </c>
      <c r="G302" s="188"/>
      <c r="H302" s="192">
        <v>7.9379999999999997</v>
      </c>
      <c r="I302" s="193"/>
      <c r="J302" s="188"/>
      <c r="K302" s="188"/>
      <c r="L302" s="194"/>
      <c r="M302" s="195"/>
      <c r="N302" s="196"/>
      <c r="O302" s="196"/>
      <c r="P302" s="196"/>
      <c r="Q302" s="196"/>
      <c r="R302" s="196"/>
      <c r="S302" s="196"/>
      <c r="T302" s="197"/>
      <c r="AT302" s="198" t="s">
        <v>141</v>
      </c>
      <c r="AU302" s="198" t="s">
        <v>82</v>
      </c>
      <c r="AV302" s="13" t="s">
        <v>82</v>
      </c>
      <c r="AW302" s="13" t="s">
        <v>33</v>
      </c>
      <c r="AX302" s="13" t="s">
        <v>72</v>
      </c>
      <c r="AY302" s="198" t="s">
        <v>133</v>
      </c>
    </row>
    <row r="303" spans="1:65" s="14" customFormat="1" ht="10.199999999999999" x14ac:dyDescent="0.2">
      <c r="B303" s="204"/>
      <c r="C303" s="205"/>
      <c r="D303" s="189" t="s">
        <v>141</v>
      </c>
      <c r="E303" s="206" t="s">
        <v>19</v>
      </c>
      <c r="F303" s="207" t="s">
        <v>350</v>
      </c>
      <c r="G303" s="205"/>
      <c r="H303" s="206" t="s">
        <v>19</v>
      </c>
      <c r="I303" s="208"/>
      <c r="J303" s="205"/>
      <c r="K303" s="205"/>
      <c r="L303" s="209"/>
      <c r="M303" s="210"/>
      <c r="N303" s="211"/>
      <c r="O303" s="211"/>
      <c r="P303" s="211"/>
      <c r="Q303" s="211"/>
      <c r="R303" s="211"/>
      <c r="S303" s="211"/>
      <c r="T303" s="212"/>
      <c r="AT303" s="213" t="s">
        <v>141</v>
      </c>
      <c r="AU303" s="213" t="s">
        <v>82</v>
      </c>
      <c r="AV303" s="14" t="s">
        <v>80</v>
      </c>
      <c r="AW303" s="14" t="s">
        <v>33</v>
      </c>
      <c r="AX303" s="14" t="s">
        <v>72</v>
      </c>
      <c r="AY303" s="213" t="s">
        <v>133</v>
      </c>
    </row>
    <row r="304" spans="1:65" s="13" customFormat="1" ht="10.199999999999999" x14ac:dyDescent="0.2">
      <c r="B304" s="187"/>
      <c r="C304" s="188"/>
      <c r="D304" s="189" t="s">
        <v>141</v>
      </c>
      <c r="E304" s="190" t="s">
        <v>19</v>
      </c>
      <c r="F304" s="191" t="s">
        <v>351</v>
      </c>
      <c r="G304" s="188"/>
      <c r="H304" s="192">
        <v>16.8</v>
      </c>
      <c r="I304" s="193"/>
      <c r="J304" s="188"/>
      <c r="K304" s="188"/>
      <c r="L304" s="194"/>
      <c r="M304" s="195"/>
      <c r="N304" s="196"/>
      <c r="O304" s="196"/>
      <c r="P304" s="196"/>
      <c r="Q304" s="196"/>
      <c r="R304" s="196"/>
      <c r="S304" s="196"/>
      <c r="T304" s="197"/>
      <c r="AT304" s="198" t="s">
        <v>141</v>
      </c>
      <c r="AU304" s="198" t="s">
        <v>82</v>
      </c>
      <c r="AV304" s="13" t="s">
        <v>82</v>
      </c>
      <c r="AW304" s="13" t="s">
        <v>33</v>
      </c>
      <c r="AX304" s="13" t="s">
        <v>72</v>
      </c>
      <c r="AY304" s="198" t="s">
        <v>133</v>
      </c>
    </row>
    <row r="305" spans="1:65" s="14" customFormat="1" ht="10.199999999999999" x14ac:dyDescent="0.2">
      <c r="B305" s="204"/>
      <c r="C305" s="205"/>
      <c r="D305" s="189" t="s">
        <v>141</v>
      </c>
      <c r="E305" s="206" t="s">
        <v>19</v>
      </c>
      <c r="F305" s="207" t="s">
        <v>352</v>
      </c>
      <c r="G305" s="205"/>
      <c r="H305" s="206" t="s">
        <v>19</v>
      </c>
      <c r="I305" s="208"/>
      <c r="J305" s="205"/>
      <c r="K305" s="205"/>
      <c r="L305" s="209"/>
      <c r="M305" s="210"/>
      <c r="N305" s="211"/>
      <c r="O305" s="211"/>
      <c r="P305" s="211"/>
      <c r="Q305" s="211"/>
      <c r="R305" s="211"/>
      <c r="S305" s="211"/>
      <c r="T305" s="212"/>
      <c r="AT305" s="213" t="s">
        <v>141</v>
      </c>
      <c r="AU305" s="213" t="s">
        <v>82</v>
      </c>
      <c r="AV305" s="14" t="s">
        <v>80</v>
      </c>
      <c r="AW305" s="14" t="s">
        <v>33</v>
      </c>
      <c r="AX305" s="14" t="s">
        <v>72</v>
      </c>
      <c r="AY305" s="213" t="s">
        <v>133</v>
      </c>
    </row>
    <row r="306" spans="1:65" s="13" customFormat="1" ht="10.199999999999999" x14ac:dyDescent="0.2">
      <c r="B306" s="187"/>
      <c r="C306" s="188"/>
      <c r="D306" s="189" t="s">
        <v>141</v>
      </c>
      <c r="E306" s="190" t="s">
        <v>19</v>
      </c>
      <c r="F306" s="191" t="s">
        <v>353</v>
      </c>
      <c r="G306" s="188"/>
      <c r="H306" s="192">
        <v>1.44</v>
      </c>
      <c r="I306" s="193"/>
      <c r="J306" s="188"/>
      <c r="K306" s="188"/>
      <c r="L306" s="194"/>
      <c r="M306" s="195"/>
      <c r="N306" s="196"/>
      <c r="O306" s="196"/>
      <c r="P306" s="196"/>
      <c r="Q306" s="196"/>
      <c r="R306" s="196"/>
      <c r="S306" s="196"/>
      <c r="T306" s="197"/>
      <c r="AT306" s="198" t="s">
        <v>141</v>
      </c>
      <c r="AU306" s="198" t="s">
        <v>82</v>
      </c>
      <c r="AV306" s="13" t="s">
        <v>82</v>
      </c>
      <c r="AW306" s="13" t="s">
        <v>33</v>
      </c>
      <c r="AX306" s="13" t="s">
        <v>72</v>
      </c>
      <c r="AY306" s="198" t="s">
        <v>133</v>
      </c>
    </row>
    <row r="307" spans="1:65" s="14" customFormat="1" ht="10.199999999999999" x14ac:dyDescent="0.2">
      <c r="B307" s="204"/>
      <c r="C307" s="205"/>
      <c r="D307" s="189" t="s">
        <v>141</v>
      </c>
      <c r="E307" s="206" t="s">
        <v>19</v>
      </c>
      <c r="F307" s="207" t="s">
        <v>354</v>
      </c>
      <c r="G307" s="205"/>
      <c r="H307" s="206" t="s">
        <v>19</v>
      </c>
      <c r="I307" s="208"/>
      <c r="J307" s="205"/>
      <c r="K307" s="205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141</v>
      </c>
      <c r="AU307" s="213" t="s">
        <v>82</v>
      </c>
      <c r="AV307" s="14" t="s">
        <v>80</v>
      </c>
      <c r="AW307" s="14" t="s">
        <v>33</v>
      </c>
      <c r="AX307" s="14" t="s">
        <v>72</v>
      </c>
      <c r="AY307" s="213" t="s">
        <v>133</v>
      </c>
    </row>
    <row r="308" spans="1:65" s="15" customFormat="1" ht="10.199999999999999" x14ac:dyDescent="0.2">
      <c r="B308" s="214"/>
      <c r="C308" s="215"/>
      <c r="D308" s="189" t="s">
        <v>141</v>
      </c>
      <c r="E308" s="216" t="s">
        <v>19</v>
      </c>
      <c r="F308" s="217" t="s">
        <v>156</v>
      </c>
      <c r="G308" s="215"/>
      <c r="H308" s="218">
        <v>28.05</v>
      </c>
      <c r="I308" s="219"/>
      <c r="J308" s="215"/>
      <c r="K308" s="215"/>
      <c r="L308" s="220"/>
      <c r="M308" s="221"/>
      <c r="N308" s="222"/>
      <c r="O308" s="222"/>
      <c r="P308" s="222"/>
      <c r="Q308" s="222"/>
      <c r="R308" s="222"/>
      <c r="S308" s="222"/>
      <c r="T308" s="223"/>
      <c r="AT308" s="224" t="s">
        <v>141</v>
      </c>
      <c r="AU308" s="224" t="s">
        <v>82</v>
      </c>
      <c r="AV308" s="15" t="s">
        <v>139</v>
      </c>
      <c r="AW308" s="15" t="s">
        <v>33</v>
      </c>
      <c r="AX308" s="15" t="s">
        <v>80</v>
      </c>
      <c r="AY308" s="224" t="s">
        <v>133</v>
      </c>
    </row>
    <row r="309" spans="1:65" s="2" customFormat="1" ht="16.5" customHeight="1" x14ac:dyDescent="0.2">
      <c r="A309" s="35"/>
      <c r="B309" s="36"/>
      <c r="C309" s="174" t="s">
        <v>355</v>
      </c>
      <c r="D309" s="174" t="s">
        <v>135</v>
      </c>
      <c r="E309" s="175" t="s">
        <v>356</v>
      </c>
      <c r="F309" s="176" t="s">
        <v>357</v>
      </c>
      <c r="G309" s="177" t="s">
        <v>138</v>
      </c>
      <c r="H309" s="178">
        <v>32</v>
      </c>
      <c r="I309" s="179"/>
      <c r="J309" s="180">
        <f>ROUND(I309*H309,2)</f>
        <v>0</v>
      </c>
      <c r="K309" s="176" t="s">
        <v>146</v>
      </c>
      <c r="L309" s="40"/>
      <c r="M309" s="181" t="s">
        <v>19</v>
      </c>
      <c r="N309" s="182" t="s">
        <v>43</v>
      </c>
      <c r="O309" s="65"/>
      <c r="P309" s="183">
        <f>O309*H309</f>
        <v>0</v>
      </c>
      <c r="Q309" s="183">
        <v>3.5099999999999999E-2</v>
      </c>
      <c r="R309" s="183">
        <f>Q309*H309</f>
        <v>1.1232</v>
      </c>
      <c r="S309" s="183">
        <v>0</v>
      </c>
      <c r="T309" s="184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85" t="s">
        <v>139</v>
      </c>
      <c r="AT309" s="185" t="s">
        <v>135</v>
      </c>
      <c r="AU309" s="185" t="s">
        <v>82</v>
      </c>
      <c r="AY309" s="18" t="s">
        <v>133</v>
      </c>
      <c r="BE309" s="186">
        <f>IF(N309="základní",J309,0)</f>
        <v>0</v>
      </c>
      <c r="BF309" s="186">
        <f>IF(N309="snížená",J309,0)</f>
        <v>0</v>
      </c>
      <c r="BG309" s="186">
        <f>IF(N309="zákl. přenesená",J309,0)</f>
        <v>0</v>
      </c>
      <c r="BH309" s="186">
        <f>IF(N309="sníž. přenesená",J309,0)</f>
        <v>0</v>
      </c>
      <c r="BI309" s="186">
        <f>IF(N309="nulová",J309,0)</f>
        <v>0</v>
      </c>
      <c r="BJ309" s="18" t="s">
        <v>80</v>
      </c>
      <c r="BK309" s="186">
        <f>ROUND(I309*H309,2)</f>
        <v>0</v>
      </c>
      <c r="BL309" s="18" t="s">
        <v>139</v>
      </c>
      <c r="BM309" s="185" t="s">
        <v>358</v>
      </c>
    </row>
    <row r="310" spans="1:65" s="2" customFormat="1" ht="10.199999999999999" x14ac:dyDescent="0.2">
      <c r="A310" s="35"/>
      <c r="B310" s="36"/>
      <c r="C310" s="37"/>
      <c r="D310" s="199" t="s">
        <v>148</v>
      </c>
      <c r="E310" s="37"/>
      <c r="F310" s="200" t="s">
        <v>359</v>
      </c>
      <c r="G310" s="37"/>
      <c r="H310" s="37"/>
      <c r="I310" s="201"/>
      <c r="J310" s="37"/>
      <c r="K310" s="37"/>
      <c r="L310" s="40"/>
      <c r="M310" s="202"/>
      <c r="N310" s="203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148</v>
      </c>
      <c r="AU310" s="18" t="s">
        <v>82</v>
      </c>
    </row>
    <row r="311" spans="1:65" s="13" customFormat="1" ht="10.199999999999999" x14ac:dyDescent="0.2">
      <c r="B311" s="187"/>
      <c r="C311" s="188"/>
      <c r="D311" s="189" t="s">
        <v>141</v>
      </c>
      <c r="E311" s="190" t="s">
        <v>19</v>
      </c>
      <c r="F311" s="191" t="s">
        <v>360</v>
      </c>
      <c r="G311" s="188"/>
      <c r="H311" s="192">
        <v>32</v>
      </c>
      <c r="I311" s="193"/>
      <c r="J311" s="188"/>
      <c r="K311" s="188"/>
      <c r="L311" s="194"/>
      <c r="M311" s="195"/>
      <c r="N311" s="196"/>
      <c r="O311" s="196"/>
      <c r="P311" s="196"/>
      <c r="Q311" s="196"/>
      <c r="R311" s="196"/>
      <c r="S311" s="196"/>
      <c r="T311" s="197"/>
      <c r="AT311" s="198" t="s">
        <v>141</v>
      </c>
      <c r="AU311" s="198" t="s">
        <v>82</v>
      </c>
      <c r="AV311" s="13" t="s">
        <v>82</v>
      </c>
      <c r="AW311" s="13" t="s">
        <v>33</v>
      </c>
      <c r="AX311" s="13" t="s">
        <v>80</v>
      </c>
      <c r="AY311" s="198" t="s">
        <v>133</v>
      </c>
    </row>
    <row r="312" spans="1:65" s="14" customFormat="1" ht="10.199999999999999" x14ac:dyDescent="0.2">
      <c r="B312" s="204"/>
      <c r="C312" s="205"/>
      <c r="D312" s="189" t="s">
        <v>141</v>
      </c>
      <c r="E312" s="206" t="s">
        <v>19</v>
      </c>
      <c r="F312" s="207" t="s">
        <v>361</v>
      </c>
      <c r="G312" s="205"/>
      <c r="H312" s="206" t="s">
        <v>19</v>
      </c>
      <c r="I312" s="208"/>
      <c r="J312" s="205"/>
      <c r="K312" s="205"/>
      <c r="L312" s="209"/>
      <c r="M312" s="210"/>
      <c r="N312" s="211"/>
      <c r="O312" s="211"/>
      <c r="P312" s="211"/>
      <c r="Q312" s="211"/>
      <c r="R312" s="211"/>
      <c r="S312" s="211"/>
      <c r="T312" s="212"/>
      <c r="AT312" s="213" t="s">
        <v>141</v>
      </c>
      <c r="AU312" s="213" t="s">
        <v>82</v>
      </c>
      <c r="AV312" s="14" t="s">
        <v>80</v>
      </c>
      <c r="AW312" s="14" t="s">
        <v>33</v>
      </c>
      <c r="AX312" s="14" t="s">
        <v>72</v>
      </c>
      <c r="AY312" s="213" t="s">
        <v>133</v>
      </c>
    </row>
    <row r="313" spans="1:65" s="12" customFormat="1" ht="22.8" customHeight="1" x14ac:dyDescent="0.25">
      <c r="B313" s="158"/>
      <c r="C313" s="159"/>
      <c r="D313" s="160" t="s">
        <v>71</v>
      </c>
      <c r="E313" s="172" t="s">
        <v>157</v>
      </c>
      <c r="F313" s="172" t="s">
        <v>362</v>
      </c>
      <c r="G313" s="159"/>
      <c r="H313" s="159"/>
      <c r="I313" s="162"/>
      <c r="J313" s="173">
        <f>BK313</f>
        <v>0</v>
      </c>
      <c r="K313" s="159"/>
      <c r="L313" s="164"/>
      <c r="M313" s="165"/>
      <c r="N313" s="166"/>
      <c r="O313" s="166"/>
      <c r="P313" s="167">
        <f>SUM(P314:P361)</f>
        <v>0</v>
      </c>
      <c r="Q313" s="166"/>
      <c r="R313" s="167">
        <f>SUM(R314:R361)</f>
        <v>0.14865564999999997</v>
      </c>
      <c r="S313" s="166"/>
      <c r="T313" s="168">
        <f>SUM(T314:T361)</f>
        <v>0</v>
      </c>
      <c r="AR313" s="169" t="s">
        <v>80</v>
      </c>
      <c r="AT313" s="170" t="s">
        <v>71</v>
      </c>
      <c r="AU313" s="170" t="s">
        <v>80</v>
      </c>
      <c r="AY313" s="169" t="s">
        <v>133</v>
      </c>
      <c r="BK313" s="171">
        <f>SUM(BK314:BK361)</f>
        <v>0</v>
      </c>
    </row>
    <row r="314" spans="1:65" s="2" customFormat="1" ht="44.25" customHeight="1" x14ac:dyDescent="0.2">
      <c r="A314" s="35"/>
      <c r="B314" s="36"/>
      <c r="C314" s="174" t="s">
        <v>363</v>
      </c>
      <c r="D314" s="174" t="s">
        <v>135</v>
      </c>
      <c r="E314" s="175" t="s">
        <v>364</v>
      </c>
      <c r="F314" s="176" t="s">
        <v>365</v>
      </c>
      <c r="G314" s="177" t="s">
        <v>242</v>
      </c>
      <c r="H314" s="178">
        <v>0.14299999999999999</v>
      </c>
      <c r="I314" s="179"/>
      <c r="J314" s="180">
        <f>ROUND(I314*H314,2)</f>
        <v>0</v>
      </c>
      <c r="K314" s="176" t="s">
        <v>146</v>
      </c>
      <c r="L314" s="40"/>
      <c r="M314" s="181" t="s">
        <v>19</v>
      </c>
      <c r="N314" s="182" t="s">
        <v>43</v>
      </c>
      <c r="O314" s="65"/>
      <c r="P314" s="183">
        <f>O314*H314</f>
        <v>0</v>
      </c>
      <c r="Q314" s="183">
        <v>1.03955</v>
      </c>
      <c r="R314" s="183">
        <f>Q314*H314</f>
        <v>0.14865564999999997</v>
      </c>
      <c r="S314" s="183">
        <v>0</v>
      </c>
      <c r="T314" s="184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85" t="s">
        <v>139</v>
      </c>
      <c r="AT314" s="185" t="s">
        <v>135</v>
      </c>
      <c r="AU314" s="185" t="s">
        <v>82</v>
      </c>
      <c r="AY314" s="18" t="s">
        <v>133</v>
      </c>
      <c r="BE314" s="186">
        <f>IF(N314="základní",J314,0)</f>
        <v>0</v>
      </c>
      <c r="BF314" s="186">
        <f>IF(N314="snížená",J314,0)</f>
        <v>0</v>
      </c>
      <c r="BG314" s="186">
        <f>IF(N314="zákl. přenesená",J314,0)</f>
        <v>0</v>
      </c>
      <c r="BH314" s="186">
        <f>IF(N314="sníž. přenesená",J314,0)</f>
        <v>0</v>
      </c>
      <c r="BI314" s="186">
        <f>IF(N314="nulová",J314,0)</f>
        <v>0</v>
      </c>
      <c r="BJ314" s="18" t="s">
        <v>80</v>
      </c>
      <c r="BK314" s="186">
        <f>ROUND(I314*H314,2)</f>
        <v>0</v>
      </c>
      <c r="BL314" s="18" t="s">
        <v>139</v>
      </c>
      <c r="BM314" s="185" t="s">
        <v>366</v>
      </c>
    </row>
    <row r="315" spans="1:65" s="2" customFormat="1" ht="10.199999999999999" x14ac:dyDescent="0.2">
      <c r="A315" s="35"/>
      <c r="B315" s="36"/>
      <c r="C315" s="37"/>
      <c r="D315" s="199" t="s">
        <v>148</v>
      </c>
      <c r="E315" s="37"/>
      <c r="F315" s="200" t="s">
        <v>367</v>
      </c>
      <c r="G315" s="37"/>
      <c r="H315" s="37"/>
      <c r="I315" s="201"/>
      <c r="J315" s="37"/>
      <c r="K315" s="37"/>
      <c r="L315" s="40"/>
      <c r="M315" s="202"/>
      <c r="N315" s="203"/>
      <c r="O315" s="65"/>
      <c r="P315" s="65"/>
      <c r="Q315" s="65"/>
      <c r="R315" s="65"/>
      <c r="S315" s="65"/>
      <c r="T315" s="66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148</v>
      </c>
      <c r="AU315" s="18" t="s">
        <v>82</v>
      </c>
    </row>
    <row r="316" spans="1:65" s="13" customFormat="1" ht="10.199999999999999" x14ac:dyDescent="0.2">
      <c r="B316" s="187"/>
      <c r="C316" s="188"/>
      <c r="D316" s="189" t="s">
        <v>141</v>
      </c>
      <c r="E316" s="190" t="s">
        <v>19</v>
      </c>
      <c r="F316" s="191" t="s">
        <v>368</v>
      </c>
      <c r="G316" s="188"/>
      <c r="H316" s="192">
        <v>0.14299999999999999</v>
      </c>
      <c r="I316" s="193"/>
      <c r="J316" s="188"/>
      <c r="K316" s="188"/>
      <c r="L316" s="194"/>
      <c r="M316" s="195"/>
      <c r="N316" s="196"/>
      <c r="O316" s="196"/>
      <c r="P316" s="196"/>
      <c r="Q316" s="196"/>
      <c r="R316" s="196"/>
      <c r="S316" s="196"/>
      <c r="T316" s="197"/>
      <c r="AT316" s="198" t="s">
        <v>141</v>
      </c>
      <c r="AU316" s="198" t="s">
        <v>82</v>
      </c>
      <c r="AV316" s="13" t="s">
        <v>82</v>
      </c>
      <c r="AW316" s="13" t="s">
        <v>33</v>
      </c>
      <c r="AX316" s="13" t="s">
        <v>80</v>
      </c>
      <c r="AY316" s="198" t="s">
        <v>133</v>
      </c>
    </row>
    <row r="317" spans="1:65" s="14" customFormat="1" ht="10.199999999999999" x14ac:dyDescent="0.2">
      <c r="B317" s="204"/>
      <c r="C317" s="205"/>
      <c r="D317" s="189" t="s">
        <v>141</v>
      </c>
      <c r="E317" s="206" t="s">
        <v>19</v>
      </c>
      <c r="F317" s="207" t="s">
        <v>369</v>
      </c>
      <c r="G317" s="205"/>
      <c r="H317" s="206" t="s">
        <v>19</v>
      </c>
      <c r="I317" s="208"/>
      <c r="J317" s="205"/>
      <c r="K317" s="205"/>
      <c r="L317" s="209"/>
      <c r="M317" s="210"/>
      <c r="N317" s="211"/>
      <c r="O317" s="211"/>
      <c r="P317" s="211"/>
      <c r="Q317" s="211"/>
      <c r="R317" s="211"/>
      <c r="S317" s="211"/>
      <c r="T317" s="212"/>
      <c r="AT317" s="213" t="s">
        <v>141</v>
      </c>
      <c r="AU317" s="213" t="s">
        <v>82</v>
      </c>
      <c r="AV317" s="14" t="s">
        <v>80</v>
      </c>
      <c r="AW317" s="14" t="s">
        <v>33</v>
      </c>
      <c r="AX317" s="14" t="s">
        <v>72</v>
      </c>
      <c r="AY317" s="213" t="s">
        <v>133</v>
      </c>
    </row>
    <row r="318" spans="1:65" s="2" customFormat="1" ht="16.5" customHeight="1" x14ac:dyDescent="0.2">
      <c r="A318" s="35"/>
      <c r="B318" s="36"/>
      <c r="C318" s="174" t="s">
        <v>370</v>
      </c>
      <c r="D318" s="174" t="s">
        <v>135</v>
      </c>
      <c r="E318" s="175" t="s">
        <v>371</v>
      </c>
      <c r="F318" s="176" t="s">
        <v>372</v>
      </c>
      <c r="G318" s="177" t="s">
        <v>373</v>
      </c>
      <c r="H318" s="178">
        <v>6</v>
      </c>
      <c r="I318" s="179"/>
      <c r="J318" s="180">
        <f>ROUND(I318*H318,2)</f>
        <v>0</v>
      </c>
      <c r="K318" s="176" t="s">
        <v>19</v>
      </c>
      <c r="L318" s="40"/>
      <c r="M318" s="181" t="s">
        <v>19</v>
      </c>
      <c r="N318" s="182" t="s">
        <v>43</v>
      </c>
      <c r="O318" s="65"/>
      <c r="P318" s="183">
        <f>O318*H318</f>
        <v>0</v>
      </c>
      <c r="Q318" s="183">
        <v>0</v>
      </c>
      <c r="R318" s="183">
        <f>Q318*H318</f>
        <v>0</v>
      </c>
      <c r="S318" s="183">
        <v>0</v>
      </c>
      <c r="T318" s="184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85" t="s">
        <v>139</v>
      </c>
      <c r="AT318" s="185" t="s">
        <v>135</v>
      </c>
      <c r="AU318" s="185" t="s">
        <v>82</v>
      </c>
      <c r="AY318" s="18" t="s">
        <v>133</v>
      </c>
      <c r="BE318" s="186">
        <f>IF(N318="základní",J318,0)</f>
        <v>0</v>
      </c>
      <c r="BF318" s="186">
        <f>IF(N318="snížená",J318,0)</f>
        <v>0</v>
      </c>
      <c r="BG318" s="186">
        <f>IF(N318="zákl. přenesená",J318,0)</f>
        <v>0</v>
      </c>
      <c r="BH318" s="186">
        <f>IF(N318="sníž. přenesená",J318,0)</f>
        <v>0</v>
      </c>
      <c r="BI318" s="186">
        <f>IF(N318="nulová",J318,0)</f>
        <v>0</v>
      </c>
      <c r="BJ318" s="18" t="s">
        <v>80</v>
      </c>
      <c r="BK318" s="186">
        <f>ROUND(I318*H318,2)</f>
        <v>0</v>
      </c>
      <c r="BL318" s="18" t="s">
        <v>139</v>
      </c>
      <c r="BM318" s="185" t="s">
        <v>374</v>
      </c>
    </row>
    <row r="319" spans="1:65" s="13" customFormat="1" ht="10.199999999999999" x14ac:dyDescent="0.2">
      <c r="B319" s="187"/>
      <c r="C319" s="188"/>
      <c r="D319" s="189" t="s">
        <v>141</v>
      </c>
      <c r="E319" s="190" t="s">
        <v>19</v>
      </c>
      <c r="F319" s="191" t="s">
        <v>191</v>
      </c>
      <c r="G319" s="188"/>
      <c r="H319" s="192">
        <v>6</v>
      </c>
      <c r="I319" s="193"/>
      <c r="J319" s="188"/>
      <c r="K319" s="188"/>
      <c r="L319" s="194"/>
      <c r="M319" s="195"/>
      <c r="N319" s="196"/>
      <c r="O319" s="196"/>
      <c r="P319" s="196"/>
      <c r="Q319" s="196"/>
      <c r="R319" s="196"/>
      <c r="S319" s="196"/>
      <c r="T319" s="197"/>
      <c r="AT319" s="198" t="s">
        <v>141</v>
      </c>
      <c r="AU319" s="198" t="s">
        <v>82</v>
      </c>
      <c r="AV319" s="13" t="s">
        <v>82</v>
      </c>
      <c r="AW319" s="13" t="s">
        <v>33</v>
      </c>
      <c r="AX319" s="13" t="s">
        <v>80</v>
      </c>
      <c r="AY319" s="198" t="s">
        <v>133</v>
      </c>
    </row>
    <row r="320" spans="1:65" s="14" customFormat="1" ht="10.199999999999999" x14ac:dyDescent="0.2">
      <c r="B320" s="204"/>
      <c r="C320" s="205"/>
      <c r="D320" s="189" t="s">
        <v>141</v>
      </c>
      <c r="E320" s="206" t="s">
        <v>19</v>
      </c>
      <c r="F320" s="207" t="s">
        <v>375</v>
      </c>
      <c r="G320" s="205"/>
      <c r="H320" s="206" t="s">
        <v>19</v>
      </c>
      <c r="I320" s="208"/>
      <c r="J320" s="205"/>
      <c r="K320" s="205"/>
      <c r="L320" s="209"/>
      <c r="M320" s="210"/>
      <c r="N320" s="211"/>
      <c r="O320" s="211"/>
      <c r="P320" s="211"/>
      <c r="Q320" s="211"/>
      <c r="R320" s="211"/>
      <c r="S320" s="211"/>
      <c r="T320" s="212"/>
      <c r="AT320" s="213" t="s">
        <v>141</v>
      </c>
      <c r="AU320" s="213" t="s">
        <v>82</v>
      </c>
      <c r="AV320" s="14" t="s">
        <v>80</v>
      </c>
      <c r="AW320" s="14" t="s">
        <v>33</v>
      </c>
      <c r="AX320" s="14" t="s">
        <v>72</v>
      </c>
      <c r="AY320" s="213" t="s">
        <v>133</v>
      </c>
    </row>
    <row r="321" spans="1:65" s="2" customFormat="1" ht="16.5" customHeight="1" x14ac:dyDescent="0.2">
      <c r="A321" s="35"/>
      <c r="B321" s="36"/>
      <c r="C321" s="174" t="s">
        <v>376</v>
      </c>
      <c r="D321" s="174" t="s">
        <v>135</v>
      </c>
      <c r="E321" s="175" t="s">
        <v>377</v>
      </c>
      <c r="F321" s="176" t="s">
        <v>378</v>
      </c>
      <c r="G321" s="177" t="s">
        <v>343</v>
      </c>
      <c r="H321" s="178">
        <v>127.5</v>
      </c>
      <c r="I321" s="179"/>
      <c r="J321" s="180">
        <f>ROUND(I321*H321,2)</f>
        <v>0</v>
      </c>
      <c r="K321" s="176" t="s">
        <v>19</v>
      </c>
      <c r="L321" s="40"/>
      <c r="M321" s="181" t="s">
        <v>19</v>
      </c>
      <c r="N321" s="182" t="s">
        <v>43</v>
      </c>
      <c r="O321" s="65"/>
      <c r="P321" s="183">
        <f>O321*H321</f>
        <v>0</v>
      </c>
      <c r="Q321" s="183">
        <v>0</v>
      </c>
      <c r="R321" s="183">
        <f>Q321*H321</f>
        <v>0</v>
      </c>
      <c r="S321" s="183">
        <v>0</v>
      </c>
      <c r="T321" s="184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85" t="s">
        <v>139</v>
      </c>
      <c r="AT321" s="185" t="s">
        <v>135</v>
      </c>
      <c r="AU321" s="185" t="s">
        <v>82</v>
      </c>
      <c r="AY321" s="18" t="s">
        <v>133</v>
      </c>
      <c r="BE321" s="186">
        <f>IF(N321="základní",J321,0)</f>
        <v>0</v>
      </c>
      <c r="BF321" s="186">
        <f>IF(N321="snížená",J321,0)</f>
        <v>0</v>
      </c>
      <c r="BG321" s="186">
        <f>IF(N321="zákl. přenesená",J321,0)</f>
        <v>0</v>
      </c>
      <c r="BH321" s="186">
        <f>IF(N321="sníž. přenesená",J321,0)</f>
        <v>0</v>
      </c>
      <c r="BI321" s="186">
        <f>IF(N321="nulová",J321,0)</f>
        <v>0</v>
      </c>
      <c r="BJ321" s="18" t="s">
        <v>80</v>
      </c>
      <c r="BK321" s="186">
        <f>ROUND(I321*H321,2)</f>
        <v>0</v>
      </c>
      <c r="BL321" s="18" t="s">
        <v>139</v>
      </c>
      <c r="BM321" s="185" t="s">
        <v>379</v>
      </c>
    </row>
    <row r="322" spans="1:65" s="13" customFormat="1" ht="10.199999999999999" x14ac:dyDescent="0.2">
      <c r="B322" s="187"/>
      <c r="C322" s="188"/>
      <c r="D322" s="189" t="s">
        <v>141</v>
      </c>
      <c r="E322" s="190" t="s">
        <v>19</v>
      </c>
      <c r="F322" s="191" t="s">
        <v>380</v>
      </c>
      <c r="G322" s="188"/>
      <c r="H322" s="192">
        <v>127.5</v>
      </c>
      <c r="I322" s="193"/>
      <c r="J322" s="188"/>
      <c r="K322" s="188"/>
      <c r="L322" s="194"/>
      <c r="M322" s="195"/>
      <c r="N322" s="196"/>
      <c r="O322" s="196"/>
      <c r="P322" s="196"/>
      <c r="Q322" s="196"/>
      <c r="R322" s="196"/>
      <c r="S322" s="196"/>
      <c r="T322" s="197"/>
      <c r="AT322" s="198" t="s">
        <v>141</v>
      </c>
      <c r="AU322" s="198" t="s">
        <v>82</v>
      </c>
      <c r="AV322" s="13" t="s">
        <v>82</v>
      </c>
      <c r="AW322" s="13" t="s">
        <v>33</v>
      </c>
      <c r="AX322" s="13" t="s">
        <v>80</v>
      </c>
      <c r="AY322" s="198" t="s">
        <v>133</v>
      </c>
    </row>
    <row r="323" spans="1:65" s="14" customFormat="1" ht="20.399999999999999" x14ac:dyDescent="0.2">
      <c r="B323" s="204"/>
      <c r="C323" s="205"/>
      <c r="D323" s="189" t="s">
        <v>141</v>
      </c>
      <c r="E323" s="206" t="s">
        <v>19</v>
      </c>
      <c r="F323" s="207" t="s">
        <v>381</v>
      </c>
      <c r="G323" s="205"/>
      <c r="H323" s="206" t="s">
        <v>19</v>
      </c>
      <c r="I323" s="208"/>
      <c r="J323" s="205"/>
      <c r="K323" s="205"/>
      <c r="L323" s="209"/>
      <c r="M323" s="210"/>
      <c r="N323" s="211"/>
      <c r="O323" s="211"/>
      <c r="P323" s="211"/>
      <c r="Q323" s="211"/>
      <c r="R323" s="211"/>
      <c r="S323" s="211"/>
      <c r="T323" s="212"/>
      <c r="AT323" s="213" t="s">
        <v>141</v>
      </c>
      <c r="AU323" s="213" t="s">
        <v>82</v>
      </c>
      <c r="AV323" s="14" t="s">
        <v>80</v>
      </c>
      <c r="AW323" s="14" t="s">
        <v>33</v>
      </c>
      <c r="AX323" s="14" t="s">
        <v>72</v>
      </c>
      <c r="AY323" s="213" t="s">
        <v>133</v>
      </c>
    </row>
    <row r="324" spans="1:65" s="2" customFormat="1" ht="16.5" customHeight="1" x14ac:dyDescent="0.2">
      <c r="A324" s="35"/>
      <c r="B324" s="36"/>
      <c r="C324" s="174" t="s">
        <v>382</v>
      </c>
      <c r="D324" s="174" t="s">
        <v>135</v>
      </c>
      <c r="E324" s="175" t="s">
        <v>383</v>
      </c>
      <c r="F324" s="176" t="s">
        <v>384</v>
      </c>
      <c r="G324" s="177" t="s">
        <v>373</v>
      </c>
      <c r="H324" s="178">
        <v>18</v>
      </c>
      <c r="I324" s="179"/>
      <c r="J324" s="180">
        <f>ROUND(I324*H324,2)</f>
        <v>0</v>
      </c>
      <c r="K324" s="176" t="s">
        <v>19</v>
      </c>
      <c r="L324" s="40"/>
      <c r="M324" s="181" t="s">
        <v>19</v>
      </c>
      <c r="N324" s="182" t="s">
        <v>43</v>
      </c>
      <c r="O324" s="65"/>
      <c r="P324" s="183">
        <f>O324*H324</f>
        <v>0</v>
      </c>
      <c r="Q324" s="183">
        <v>0</v>
      </c>
      <c r="R324" s="183">
        <f>Q324*H324</f>
        <v>0</v>
      </c>
      <c r="S324" s="183">
        <v>0</v>
      </c>
      <c r="T324" s="184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85" t="s">
        <v>139</v>
      </c>
      <c r="AT324" s="185" t="s">
        <v>135</v>
      </c>
      <c r="AU324" s="185" t="s">
        <v>82</v>
      </c>
      <c r="AY324" s="18" t="s">
        <v>133</v>
      </c>
      <c r="BE324" s="186">
        <f>IF(N324="základní",J324,0)</f>
        <v>0</v>
      </c>
      <c r="BF324" s="186">
        <f>IF(N324="snížená",J324,0)</f>
        <v>0</v>
      </c>
      <c r="BG324" s="186">
        <f>IF(N324="zákl. přenesená",J324,0)</f>
        <v>0</v>
      </c>
      <c r="BH324" s="186">
        <f>IF(N324="sníž. přenesená",J324,0)</f>
        <v>0</v>
      </c>
      <c r="BI324" s="186">
        <f>IF(N324="nulová",J324,0)</f>
        <v>0</v>
      </c>
      <c r="BJ324" s="18" t="s">
        <v>80</v>
      </c>
      <c r="BK324" s="186">
        <f>ROUND(I324*H324,2)</f>
        <v>0</v>
      </c>
      <c r="BL324" s="18" t="s">
        <v>139</v>
      </c>
      <c r="BM324" s="185" t="s">
        <v>385</v>
      </c>
    </row>
    <row r="325" spans="1:65" s="2" customFormat="1" ht="16.5" customHeight="1" x14ac:dyDescent="0.2">
      <c r="A325" s="35"/>
      <c r="B325" s="36"/>
      <c r="C325" s="174" t="s">
        <v>386</v>
      </c>
      <c r="D325" s="174" t="s">
        <v>135</v>
      </c>
      <c r="E325" s="175" t="s">
        <v>387</v>
      </c>
      <c r="F325" s="176" t="s">
        <v>388</v>
      </c>
      <c r="G325" s="177" t="s">
        <v>138</v>
      </c>
      <c r="H325" s="178">
        <v>560</v>
      </c>
      <c r="I325" s="179"/>
      <c r="J325" s="180">
        <f>ROUND(I325*H325,2)</f>
        <v>0</v>
      </c>
      <c r="K325" s="176" t="s">
        <v>19</v>
      </c>
      <c r="L325" s="40"/>
      <c r="M325" s="181" t="s">
        <v>19</v>
      </c>
      <c r="N325" s="182" t="s">
        <v>43</v>
      </c>
      <c r="O325" s="65"/>
      <c r="P325" s="183">
        <f>O325*H325</f>
        <v>0</v>
      </c>
      <c r="Q325" s="183">
        <v>0</v>
      </c>
      <c r="R325" s="183">
        <f>Q325*H325</f>
        <v>0</v>
      </c>
      <c r="S325" s="183">
        <v>0</v>
      </c>
      <c r="T325" s="184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85" t="s">
        <v>139</v>
      </c>
      <c r="AT325" s="185" t="s">
        <v>135</v>
      </c>
      <c r="AU325" s="185" t="s">
        <v>82</v>
      </c>
      <c r="AY325" s="18" t="s">
        <v>133</v>
      </c>
      <c r="BE325" s="186">
        <f>IF(N325="základní",J325,0)</f>
        <v>0</v>
      </c>
      <c r="BF325" s="186">
        <f>IF(N325="snížená",J325,0)</f>
        <v>0</v>
      </c>
      <c r="BG325" s="186">
        <f>IF(N325="zákl. přenesená",J325,0)</f>
        <v>0</v>
      </c>
      <c r="BH325" s="186">
        <f>IF(N325="sníž. přenesená",J325,0)</f>
        <v>0</v>
      </c>
      <c r="BI325" s="186">
        <f>IF(N325="nulová",J325,0)</f>
        <v>0</v>
      </c>
      <c r="BJ325" s="18" t="s">
        <v>80</v>
      </c>
      <c r="BK325" s="186">
        <f>ROUND(I325*H325,2)</f>
        <v>0</v>
      </c>
      <c r="BL325" s="18" t="s">
        <v>139</v>
      </c>
      <c r="BM325" s="185" t="s">
        <v>389</v>
      </c>
    </row>
    <row r="326" spans="1:65" s="13" customFormat="1" ht="10.199999999999999" x14ac:dyDescent="0.2">
      <c r="B326" s="187"/>
      <c r="C326" s="188"/>
      <c r="D326" s="189" t="s">
        <v>141</v>
      </c>
      <c r="E326" s="190" t="s">
        <v>19</v>
      </c>
      <c r="F326" s="191" t="s">
        <v>390</v>
      </c>
      <c r="G326" s="188"/>
      <c r="H326" s="192">
        <v>560</v>
      </c>
      <c r="I326" s="193"/>
      <c r="J326" s="188"/>
      <c r="K326" s="188"/>
      <c r="L326" s="194"/>
      <c r="M326" s="195"/>
      <c r="N326" s="196"/>
      <c r="O326" s="196"/>
      <c r="P326" s="196"/>
      <c r="Q326" s="196"/>
      <c r="R326" s="196"/>
      <c r="S326" s="196"/>
      <c r="T326" s="197"/>
      <c r="AT326" s="198" t="s">
        <v>141</v>
      </c>
      <c r="AU326" s="198" t="s">
        <v>82</v>
      </c>
      <c r="AV326" s="13" t="s">
        <v>82</v>
      </c>
      <c r="AW326" s="13" t="s">
        <v>33</v>
      </c>
      <c r="AX326" s="13" t="s">
        <v>80</v>
      </c>
      <c r="AY326" s="198" t="s">
        <v>133</v>
      </c>
    </row>
    <row r="327" spans="1:65" s="14" customFormat="1" ht="10.199999999999999" x14ac:dyDescent="0.2">
      <c r="B327" s="204"/>
      <c r="C327" s="205"/>
      <c r="D327" s="189" t="s">
        <v>141</v>
      </c>
      <c r="E327" s="206" t="s">
        <v>19</v>
      </c>
      <c r="F327" s="207" t="s">
        <v>391</v>
      </c>
      <c r="G327" s="205"/>
      <c r="H327" s="206" t="s">
        <v>19</v>
      </c>
      <c r="I327" s="208"/>
      <c r="J327" s="205"/>
      <c r="K327" s="205"/>
      <c r="L327" s="209"/>
      <c r="M327" s="210"/>
      <c r="N327" s="211"/>
      <c r="O327" s="211"/>
      <c r="P327" s="211"/>
      <c r="Q327" s="211"/>
      <c r="R327" s="211"/>
      <c r="S327" s="211"/>
      <c r="T327" s="212"/>
      <c r="AT327" s="213" t="s">
        <v>141</v>
      </c>
      <c r="AU327" s="213" t="s">
        <v>82</v>
      </c>
      <c r="AV327" s="14" t="s">
        <v>80</v>
      </c>
      <c r="AW327" s="14" t="s">
        <v>33</v>
      </c>
      <c r="AX327" s="14" t="s">
        <v>72</v>
      </c>
      <c r="AY327" s="213" t="s">
        <v>133</v>
      </c>
    </row>
    <row r="328" spans="1:65" s="14" customFormat="1" ht="10.199999999999999" x14ac:dyDescent="0.2">
      <c r="B328" s="204"/>
      <c r="C328" s="205"/>
      <c r="D328" s="189" t="s">
        <v>141</v>
      </c>
      <c r="E328" s="206" t="s">
        <v>19</v>
      </c>
      <c r="F328" s="207" t="s">
        <v>392</v>
      </c>
      <c r="G328" s="205"/>
      <c r="H328" s="206" t="s">
        <v>19</v>
      </c>
      <c r="I328" s="208"/>
      <c r="J328" s="205"/>
      <c r="K328" s="205"/>
      <c r="L328" s="209"/>
      <c r="M328" s="210"/>
      <c r="N328" s="211"/>
      <c r="O328" s="211"/>
      <c r="P328" s="211"/>
      <c r="Q328" s="211"/>
      <c r="R328" s="211"/>
      <c r="S328" s="211"/>
      <c r="T328" s="212"/>
      <c r="AT328" s="213" t="s">
        <v>141</v>
      </c>
      <c r="AU328" s="213" t="s">
        <v>82</v>
      </c>
      <c r="AV328" s="14" t="s">
        <v>80</v>
      </c>
      <c r="AW328" s="14" t="s">
        <v>33</v>
      </c>
      <c r="AX328" s="14" t="s">
        <v>72</v>
      </c>
      <c r="AY328" s="213" t="s">
        <v>133</v>
      </c>
    </row>
    <row r="329" spans="1:65" s="2" customFormat="1" ht="16.5" customHeight="1" x14ac:dyDescent="0.2">
      <c r="A329" s="35"/>
      <c r="B329" s="36"/>
      <c r="C329" s="174" t="s">
        <v>393</v>
      </c>
      <c r="D329" s="174" t="s">
        <v>135</v>
      </c>
      <c r="E329" s="175" t="s">
        <v>394</v>
      </c>
      <c r="F329" s="176" t="s">
        <v>395</v>
      </c>
      <c r="G329" s="177" t="s">
        <v>138</v>
      </c>
      <c r="H329" s="178">
        <v>4</v>
      </c>
      <c r="I329" s="179"/>
      <c r="J329" s="180">
        <f>ROUND(I329*H329,2)</f>
        <v>0</v>
      </c>
      <c r="K329" s="176" t="s">
        <v>19</v>
      </c>
      <c r="L329" s="40"/>
      <c r="M329" s="181" t="s">
        <v>19</v>
      </c>
      <c r="N329" s="182" t="s">
        <v>43</v>
      </c>
      <c r="O329" s="65"/>
      <c r="P329" s="183">
        <f>O329*H329</f>
        <v>0</v>
      </c>
      <c r="Q329" s="183">
        <v>0</v>
      </c>
      <c r="R329" s="183">
        <f>Q329*H329</f>
        <v>0</v>
      </c>
      <c r="S329" s="183">
        <v>0</v>
      </c>
      <c r="T329" s="184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85" t="s">
        <v>139</v>
      </c>
      <c r="AT329" s="185" t="s">
        <v>135</v>
      </c>
      <c r="AU329" s="185" t="s">
        <v>82</v>
      </c>
      <c r="AY329" s="18" t="s">
        <v>133</v>
      </c>
      <c r="BE329" s="186">
        <f>IF(N329="základní",J329,0)</f>
        <v>0</v>
      </c>
      <c r="BF329" s="186">
        <f>IF(N329="snížená",J329,0)</f>
        <v>0</v>
      </c>
      <c r="BG329" s="186">
        <f>IF(N329="zákl. přenesená",J329,0)</f>
        <v>0</v>
      </c>
      <c r="BH329" s="186">
        <f>IF(N329="sníž. přenesená",J329,0)</f>
        <v>0</v>
      </c>
      <c r="BI329" s="186">
        <f>IF(N329="nulová",J329,0)</f>
        <v>0</v>
      </c>
      <c r="BJ329" s="18" t="s">
        <v>80</v>
      </c>
      <c r="BK329" s="186">
        <f>ROUND(I329*H329,2)</f>
        <v>0</v>
      </c>
      <c r="BL329" s="18" t="s">
        <v>139</v>
      </c>
      <c r="BM329" s="185" t="s">
        <v>396</v>
      </c>
    </row>
    <row r="330" spans="1:65" s="13" customFormat="1" ht="10.199999999999999" x14ac:dyDescent="0.2">
      <c r="B330" s="187"/>
      <c r="C330" s="188"/>
      <c r="D330" s="189" t="s">
        <v>141</v>
      </c>
      <c r="E330" s="190" t="s">
        <v>19</v>
      </c>
      <c r="F330" s="191" t="s">
        <v>139</v>
      </c>
      <c r="G330" s="188"/>
      <c r="H330" s="192">
        <v>4</v>
      </c>
      <c r="I330" s="193"/>
      <c r="J330" s="188"/>
      <c r="K330" s="188"/>
      <c r="L330" s="194"/>
      <c r="M330" s="195"/>
      <c r="N330" s="196"/>
      <c r="O330" s="196"/>
      <c r="P330" s="196"/>
      <c r="Q330" s="196"/>
      <c r="R330" s="196"/>
      <c r="S330" s="196"/>
      <c r="T330" s="197"/>
      <c r="AT330" s="198" t="s">
        <v>141</v>
      </c>
      <c r="AU330" s="198" t="s">
        <v>82</v>
      </c>
      <c r="AV330" s="13" t="s">
        <v>82</v>
      </c>
      <c r="AW330" s="13" t="s">
        <v>33</v>
      </c>
      <c r="AX330" s="13" t="s">
        <v>80</v>
      </c>
      <c r="AY330" s="198" t="s">
        <v>133</v>
      </c>
    </row>
    <row r="331" spans="1:65" s="14" customFormat="1" ht="10.199999999999999" x14ac:dyDescent="0.2">
      <c r="B331" s="204"/>
      <c r="C331" s="205"/>
      <c r="D331" s="189" t="s">
        <v>141</v>
      </c>
      <c r="E331" s="206" t="s">
        <v>19</v>
      </c>
      <c r="F331" s="207" t="s">
        <v>397</v>
      </c>
      <c r="G331" s="205"/>
      <c r="H331" s="206" t="s">
        <v>19</v>
      </c>
      <c r="I331" s="208"/>
      <c r="J331" s="205"/>
      <c r="K331" s="205"/>
      <c r="L331" s="209"/>
      <c r="M331" s="210"/>
      <c r="N331" s="211"/>
      <c r="O331" s="211"/>
      <c r="P331" s="211"/>
      <c r="Q331" s="211"/>
      <c r="R331" s="211"/>
      <c r="S331" s="211"/>
      <c r="T331" s="212"/>
      <c r="AT331" s="213" t="s">
        <v>141</v>
      </c>
      <c r="AU331" s="213" t="s">
        <v>82</v>
      </c>
      <c r="AV331" s="14" t="s">
        <v>80</v>
      </c>
      <c r="AW331" s="14" t="s">
        <v>33</v>
      </c>
      <c r="AX331" s="14" t="s">
        <v>72</v>
      </c>
      <c r="AY331" s="213" t="s">
        <v>133</v>
      </c>
    </row>
    <row r="332" spans="1:65" s="2" customFormat="1" ht="16.5" customHeight="1" x14ac:dyDescent="0.2">
      <c r="A332" s="35"/>
      <c r="B332" s="36"/>
      <c r="C332" s="174" t="s">
        <v>398</v>
      </c>
      <c r="D332" s="174" t="s">
        <v>135</v>
      </c>
      <c r="E332" s="175" t="s">
        <v>399</v>
      </c>
      <c r="F332" s="176" t="s">
        <v>400</v>
      </c>
      <c r="G332" s="177" t="s">
        <v>401</v>
      </c>
      <c r="H332" s="178">
        <v>1</v>
      </c>
      <c r="I332" s="179"/>
      <c r="J332" s="180">
        <f>ROUND(I332*H332,2)</f>
        <v>0</v>
      </c>
      <c r="K332" s="176" t="s">
        <v>19</v>
      </c>
      <c r="L332" s="40"/>
      <c r="M332" s="181" t="s">
        <v>19</v>
      </c>
      <c r="N332" s="182" t="s">
        <v>43</v>
      </c>
      <c r="O332" s="65"/>
      <c r="P332" s="183">
        <f>O332*H332</f>
        <v>0</v>
      </c>
      <c r="Q332" s="183">
        <v>0</v>
      </c>
      <c r="R332" s="183">
        <f>Q332*H332</f>
        <v>0</v>
      </c>
      <c r="S332" s="183">
        <v>0</v>
      </c>
      <c r="T332" s="184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85" t="s">
        <v>139</v>
      </c>
      <c r="AT332" s="185" t="s">
        <v>135</v>
      </c>
      <c r="AU332" s="185" t="s">
        <v>82</v>
      </c>
      <c r="AY332" s="18" t="s">
        <v>133</v>
      </c>
      <c r="BE332" s="186">
        <f>IF(N332="základní",J332,0)</f>
        <v>0</v>
      </c>
      <c r="BF332" s="186">
        <f>IF(N332="snížená",J332,0)</f>
        <v>0</v>
      </c>
      <c r="BG332" s="186">
        <f>IF(N332="zákl. přenesená",J332,0)</f>
        <v>0</v>
      </c>
      <c r="BH332" s="186">
        <f>IF(N332="sníž. přenesená",J332,0)</f>
        <v>0</v>
      </c>
      <c r="BI332" s="186">
        <f>IF(N332="nulová",J332,0)</f>
        <v>0</v>
      </c>
      <c r="BJ332" s="18" t="s">
        <v>80</v>
      </c>
      <c r="BK332" s="186">
        <f>ROUND(I332*H332,2)</f>
        <v>0</v>
      </c>
      <c r="BL332" s="18" t="s">
        <v>139</v>
      </c>
      <c r="BM332" s="185" t="s">
        <v>402</v>
      </c>
    </row>
    <row r="333" spans="1:65" s="13" customFormat="1" ht="10.199999999999999" x14ac:dyDescent="0.2">
      <c r="B333" s="187"/>
      <c r="C333" s="188"/>
      <c r="D333" s="189" t="s">
        <v>141</v>
      </c>
      <c r="E333" s="190" t="s">
        <v>19</v>
      </c>
      <c r="F333" s="191" t="s">
        <v>80</v>
      </c>
      <c r="G333" s="188"/>
      <c r="H333" s="192">
        <v>1</v>
      </c>
      <c r="I333" s="193"/>
      <c r="J333" s="188"/>
      <c r="K333" s="188"/>
      <c r="L333" s="194"/>
      <c r="M333" s="195"/>
      <c r="N333" s="196"/>
      <c r="O333" s="196"/>
      <c r="P333" s="196"/>
      <c r="Q333" s="196"/>
      <c r="R333" s="196"/>
      <c r="S333" s="196"/>
      <c r="T333" s="197"/>
      <c r="AT333" s="198" t="s">
        <v>141</v>
      </c>
      <c r="AU333" s="198" t="s">
        <v>82</v>
      </c>
      <c r="AV333" s="13" t="s">
        <v>82</v>
      </c>
      <c r="AW333" s="13" t="s">
        <v>33</v>
      </c>
      <c r="AX333" s="13" t="s">
        <v>80</v>
      </c>
      <c r="AY333" s="198" t="s">
        <v>133</v>
      </c>
    </row>
    <row r="334" spans="1:65" s="14" customFormat="1" ht="10.199999999999999" x14ac:dyDescent="0.2">
      <c r="B334" s="204"/>
      <c r="C334" s="205"/>
      <c r="D334" s="189" t="s">
        <v>141</v>
      </c>
      <c r="E334" s="206" t="s">
        <v>19</v>
      </c>
      <c r="F334" s="207" t="s">
        <v>403</v>
      </c>
      <c r="G334" s="205"/>
      <c r="H334" s="206" t="s">
        <v>19</v>
      </c>
      <c r="I334" s="208"/>
      <c r="J334" s="205"/>
      <c r="K334" s="205"/>
      <c r="L334" s="209"/>
      <c r="M334" s="210"/>
      <c r="N334" s="211"/>
      <c r="O334" s="211"/>
      <c r="P334" s="211"/>
      <c r="Q334" s="211"/>
      <c r="R334" s="211"/>
      <c r="S334" s="211"/>
      <c r="T334" s="212"/>
      <c r="AT334" s="213" t="s">
        <v>141</v>
      </c>
      <c r="AU334" s="213" t="s">
        <v>82</v>
      </c>
      <c r="AV334" s="14" t="s">
        <v>80</v>
      </c>
      <c r="AW334" s="14" t="s">
        <v>33</v>
      </c>
      <c r="AX334" s="14" t="s">
        <v>72</v>
      </c>
      <c r="AY334" s="213" t="s">
        <v>133</v>
      </c>
    </row>
    <row r="335" spans="1:65" s="14" customFormat="1" ht="10.199999999999999" x14ac:dyDescent="0.2">
      <c r="B335" s="204"/>
      <c r="C335" s="205"/>
      <c r="D335" s="189" t="s">
        <v>141</v>
      </c>
      <c r="E335" s="206" t="s">
        <v>19</v>
      </c>
      <c r="F335" s="207" t="s">
        <v>404</v>
      </c>
      <c r="G335" s="205"/>
      <c r="H335" s="206" t="s">
        <v>19</v>
      </c>
      <c r="I335" s="208"/>
      <c r="J335" s="205"/>
      <c r="K335" s="205"/>
      <c r="L335" s="209"/>
      <c r="M335" s="210"/>
      <c r="N335" s="211"/>
      <c r="O335" s="211"/>
      <c r="P335" s="211"/>
      <c r="Q335" s="211"/>
      <c r="R335" s="211"/>
      <c r="S335" s="211"/>
      <c r="T335" s="212"/>
      <c r="AT335" s="213" t="s">
        <v>141</v>
      </c>
      <c r="AU335" s="213" t="s">
        <v>82</v>
      </c>
      <c r="AV335" s="14" t="s">
        <v>80</v>
      </c>
      <c r="AW335" s="14" t="s">
        <v>33</v>
      </c>
      <c r="AX335" s="14" t="s">
        <v>72</v>
      </c>
      <c r="AY335" s="213" t="s">
        <v>133</v>
      </c>
    </row>
    <row r="336" spans="1:65" s="14" customFormat="1" ht="10.199999999999999" x14ac:dyDescent="0.2">
      <c r="B336" s="204"/>
      <c r="C336" s="205"/>
      <c r="D336" s="189" t="s">
        <v>141</v>
      </c>
      <c r="E336" s="206" t="s">
        <v>19</v>
      </c>
      <c r="F336" s="207" t="s">
        <v>405</v>
      </c>
      <c r="G336" s="205"/>
      <c r="H336" s="206" t="s">
        <v>19</v>
      </c>
      <c r="I336" s="208"/>
      <c r="J336" s="205"/>
      <c r="K336" s="205"/>
      <c r="L336" s="209"/>
      <c r="M336" s="210"/>
      <c r="N336" s="211"/>
      <c r="O336" s="211"/>
      <c r="P336" s="211"/>
      <c r="Q336" s="211"/>
      <c r="R336" s="211"/>
      <c r="S336" s="211"/>
      <c r="T336" s="212"/>
      <c r="AT336" s="213" t="s">
        <v>141</v>
      </c>
      <c r="AU336" s="213" t="s">
        <v>82</v>
      </c>
      <c r="AV336" s="14" t="s">
        <v>80</v>
      </c>
      <c r="AW336" s="14" t="s">
        <v>33</v>
      </c>
      <c r="AX336" s="14" t="s">
        <v>72</v>
      </c>
      <c r="AY336" s="213" t="s">
        <v>133</v>
      </c>
    </row>
    <row r="337" spans="1:65" s="14" customFormat="1" ht="10.199999999999999" x14ac:dyDescent="0.2">
      <c r="B337" s="204"/>
      <c r="C337" s="205"/>
      <c r="D337" s="189" t="s">
        <v>141</v>
      </c>
      <c r="E337" s="206" t="s">
        <v>19</v>
      </c>
      <c r="F337" s="207" t="s">
        <v>406</v>
      </c>
      <c r="G337" s="205"/>
      <c r="H337" s="206" t="s">
        <v>19</v>
      </c>
      <c r="I337" s="208"/>
      <c r="J337" s="205"/>
      <c r="K337" s="205"/>
      <c r="L337" s="209"/>
      <c r="M337" s="210"/>
      <c r="N337" s="211"/>
      <c r="O337" s="211"/>
      <c r="P337" s="211"/>
      <c r="Q337" s="211"/>
      <c r="R337" s="211"/>
      <c r="S337" s="211"/>
      <c r="T337" s="212"/>
      <c r="AT337" s="213" t="s">
        <v>141</v>
      </c>
      <c r="AU337" s="213" t="s">
        <v>82</v>
      </c>
      <c r="AV337" s="14" t="s">
        <v>80</v>
      </c>
      <c r="AW337" s="14" t="s">
        <v>33</v>
      </c>
      <c r="AX337" s="14" t="s">
        <v>72</v>
      </c>
      <c r="AY337" s="213" t="s">
        <v>133</v>
      </c>
    </row>
    <row r="338" spans="1:65" s="2" customFormat="1" ht="16.5" customHeight="1" x14ac:dyDescent="0.2">
      <c r="A338" s="35"/>
      <c r="B338" s="36"/>
      <c r="C338" s="174" t="s">
        <v>407</v>
      </c>
      <c r="D338" s="174" t="s">
        <v>135</v>
      </c>
      <c r="E338" s="175" t="s">
        <v>408</v>
      </c>
      <c r="F338" s="176" t="s">
        <v>409</v>
      </c>
      <c r="G338" s="177" t="s">
        <v>373</v>
      </c>
      <c r="H338" s="178">
        <v>1</v>
      </c>
      <c r="I338" s="179"/>
      <c r="J338" s="180">
        <f>ROUND(I338*H338,2)</f>
        <v>0</v>
      </c>
      <c r="K338" s="176" t="s">
        <v>19</v>
      </c>
      <c r="L338" s="40"/>
      <c r="M338" s="181" t="s">
        <v>19</v>
      </c>
      <c r="N338" s="182" t="s">
        <v>43</v>
      </c>
      <c r="O338" s="65"/>
      <c r="P338" s="183">
        <f>O338*H338</f>
        <v>0</v>
      </c>
      <c r="Q338" s="183">
        <v>0</v>
      </c>
      <c r="R338" s="183">
        <f>Q338*H338</f>
        <v>0</v>
      </c>
      <c r="S338" s="183">
        <v>0</v>
      </c>
      <c r="T338" s="184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85" t="s">
        <v>139</v>
      </c>
      <c r="AT338" s="185" t="s">
        <v>135</v>
      </c>
      <c r="AU338" s="185" t="s">
        <v>82</v>
      </c>
      <c r="AY338" s="18" t="s">
        <v>133</v>
      </c>
      <c r="BE338" s="186">
        <f>IF(N338="základní",J338,0)</f>
        <v>0</v>
      </c>
      <c r="BF338" s="186">
        <f>IF(N338="snížená",J338,0)</f>
        <v>0</v>
      </c>
      <c r="BG338" s="186">
        <f>IF(N338="zákl. přenesená",J338,0)</f>
        <v>0</v>
      </c>
      <c r="BH338" s="186">
        <f>IF(N338="sníž. přenesená",J338,0)</f>
        <v>0</v>
      </c>
      <c r="BI338" s="186">
        <f>IF(N338="nulová",J338,0)</f>
        <v>0</v>
      </c>
      <c r="BJ338" s="18" t="s">
        <v>80</v>
      </c>
      <c r="BK338" s="186">
        <f>ROUND(I338*H338,2)</f>
        <v>0</v>
      </c>
      <c r="BL338" s="18" t="s">
        <v>139</v>
      </c>
      <c r="BM338" s="185" t="s">
        <v>410</v>
      </c>
    </row>
    <row r="339" spans="1:65" s="13" customFormat="1" ht="10.199999999999999" x14ac:dyDescent="0.2">
      <c r="B339" s="187"/>
      <c r="C339" s="188"/>
      <c r="D339" s="189" t="s">
        <v>141</v>
      </c>
      <c r="E339" s="190" t="s">
        <v>19</v>
      </c>
      <c r="F339" s="191" t="s">
        <v>80</v>
      </c>
      <c r="G339" s="188"/>
      <c r="H339" s="192">
        <v>1</v>
      </c>
      <c r="I339" s="193"/>
      <c r="J339" s="188"/>
      <c r="K339" s="188"/>
      <c r="L339" s="194"/>
      <c r="M339" s="195"/>
      <c r="N339" s="196"/>
      <c r="O339" s="196"/>
      <c r="P339" s="196"/>
      <c r="Q339" s="196"/>
      <c r="R339" s="196"/>
      <c r="S339" s="196"/>
      <c r="T339" s="197"/>
      <c r="AT339" s="198" t="s">
        <v>141</v>
      </c>
      <c r="AU339" s="198" t="s">
        <v>82</v>
      </c>
      <c r="AV339" s="13" t="s">
        <v>82</v>
      </c>
      <c r="AW339" s="13" t="s">
        <v>33</v>
      </c>
      <c r="AX339" s="13" t="s">
        <v>80</v>
      </c>
      <c r="AY339" s="198" t="s">
        <v>133</v>
      </c>
    </row>
    <row r="340" spans="1:65" s="14" customFormat="1" ht="10.199999999999999" x14ac:dyDescent="0.2">
      <c r="B340" s="204"/>
      <c r="C340" s="205"/>
      <c r="D340" s="189" t="s">
        <v>141</v>
      </c>
      <c r="E340" s="206" t="s">
        <v>19</v>
      </c>
      <c r="F340" s="207" t="s">
        <v>411</v>
      </c>
      <c r="G340" s="205"/>
      <c r="H340" s="206" t="s">
        <v>19</v>
      </c>
      <c r="I340" s="208"/>
      <c r="J340" s="205"/>
      <c r="K340" s="205"/>
      <c r="L340" s="209"/>
      <c r="M340" s="210"/>
      <c r="N340" s="211"/>
      <c r="O340" s="211"/>
      <c r="P340" s="211"/>
      <c r="Q340" s="211"/>
      <c r="R340" s="211"/>
      <c r="S340" s="211"/>
      <c r="T340" s="212"/>
      <c r="AT340" s="213" t="s">
        <v>141</v>
      </c>
      <c r="AU340" s="213" t="s">
        <v>82</v>
      </c>
      <c r="AV340" s="14" t="s">
        <v>80</v>
      </c>
      <c r="AW340" s="14" t="s">
        <v>33</v>
      </c>
      <c r="AX340" s="14" t="s">
        <v>72</v>
      </c>
      <c r="AY340" s="213" t="s">
        <v>133</v>
      </c>
    </row>
    <row r="341" spans="1:65" s="14" customFormat="1" ht="10.199999999999999" x14ac:dyDescent="0.2">
      <c r="B341" s="204"/>
      <c r="C341" s="205"/>
      <c r="D341" s="189" t="s">
        <v>141</v>
      </c>
      <c r="E341" s="206" t="s">
        <v>19</v>
      </c>
      <c r="F341" s="207" t="s">
        <v>412</v>
      </c>
      <c r="G341" s="205"/>
      <c r="H341" s="206" t="s">
        <v>19</v>
      </c>
      <c r="I341" s="208"/>
      <c r="J341" s="205"/>
      <c r="K341" s="205"/>
      <c r="L341" s="209"/>
      <c r="M341" s="210"/>
      <c r="N341" s="211"/>
      <c r="O341" s="211"/>
      <c r="P341" s="211"/>
      <c r="Q341" s="211"/>
      <c r="R341" s="211"/>
      <c r="S341" s="211"/>
      <c r="T341" s="212"/>
      <c r="AT341" s="213" t="s">
        <v>141</v>
      </c>
      <c r="AU341" s="213" t="s">
        <v>82</v>
      </c>
      <c r="AV341" s="14" t="s">
        <v>80</v>
      </c>
      <c r="AW341" s="14" t="s">
        <v>33</v>
      </c>
      <c r="AX341" s="14" t="s">
        <v>72</v>
      </c>
      <c r="AY341" s="213" t="s">
        <v>133</v>
      </c>
    </row>
    <row r="342" spans="1:65" s="14" customFormat="1" ht="10.199999999999999" x14ac:dyDescent="0.2">
      <c r="B342" s="204"/>
      <c r="C342" s="205"/>
      <c r="D342" s="189" t="s">
        <v>141</v>
      </c>
      <c r="E342" s="206" t="s">
        <v>19</v>
      </c>
      <c r="F342" s="207" t="s">
        <v>413</v>
      </c>
      <c r="G342" s="205"/>
      <c r="H342" s="206" t="s">
        <v>19</v>
      </c>
      <c r="I342" s="208"/>
      <c r="J342" s="205"/>
      <c r="K342" s="205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141</v>
      </c>
      <c r="AU342" s="213" t="s">
        <v>82</v>
      </c>
      <c r="AV342" s="14" t="s">
        <v>80</v>
      </c>
      <c r="AW342" s="14" t="s">
        <v>33</v>
      </c>
      <c r="AX342" s="14" t="s">
        <v>72</v>
      </c>
      <c r="AY342" s="213" t="s">
        <v>133</v>
      </c>
    </row>
    <row r="343" spans="1:65" s="2" customFormat="1" ht="16.5" customHeight="1" x14ac:dyDescent="0.2">
      <c r="A343" s="35"/>
      <c r="B343" s="36"/>
      <c r="C343" s="174" t="s">
        <v>414</v>
      </c>
      <c r="D343" s="174" t="s">
        <v>135</v>
      </c>
      <c r="E343" s="175" t="s">
        <v>415</v>
      </c>
      <c r="F343" s="176" t="s">
        <v>416</v>
      </c>
      <c r="G343" s="177" t="s">
        <v>417</v>
      </c>
      <c r="H343" s="178">
        <v>1</v>
      </c>
      <c r="I343" s="179"/>
      <c r="J343" s="180">
        <f>ROUND(I343*H343,2)</f>
        <v>0</v>
      </c>
      <c r="K343" s="176" t="s">
        <v>19</v>
      </c>
      <c r="L343" s="40"/>
      <c r="M343" s="181" t="s">
        <v>19</v>
      </c>
      <c r="N343" s="182" t="s">
        <v>43</v>
      </c>
      <c r="O343" s="65"/>
      <c r="P343" s="183">
        <f>O343*H343</f>
        <v>0</v>
      </c>
      <c r="Q343" s="183">
        <v>0</v>
      </c>
      <c r="R343" s="183">
        <f>Q343*H343</f>
        <v>0</v>
      </c>
      <c r="S343" s="183">
        <v>0</v>
      </c>
      <c r="T343" s="184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85" t="s">
        <v>139</v>
      </c>
      <c r="AT343" s="185" t="s">
        <v>135</v>
      </c>
      <c r="AU343" s="185" t="s">
        <v>82</v>
      </c>
      <c r="AY343" s="18" t="s">
        <v>133</v>
      </c>
      <c r="BE343" s="186">
        <f>IF(N343="základní",J343,0)</f>
        <v>0</v>
      </c>
      <c r="BF343" s="186">
        <f>IF(N343="snížená",J343,0)</f>
        <v>0</v>
      </c>
      <c r="BG343" s="186">
        <f>IF(N343="zákl. přenesená",J343,0)</f>
        <v>0</v>
      </c>
      <c r="BH343" s="186">
        <f>IF(N343="sníž. přenesená",J343,0)</f>
        <v>0</v>
      </c>
      <c r="BI343" s="186">
        <f>IF(N343="nulová",J343,0)</f>
        <v>0</v>
      </c>
      <c r="BJ343" s="18" t="s">
        <v>80</v>
      </c>
      <c r="BK343" s="186">
        <f>ROUND(I343*H343,2)</f>
        <v>0</v>
      </c>
      <c r="BL343" s="18" t="s">
        <v>139</v>
      </c>
      <c r="BM343" s="185" t="s">
        <v>418</v>
      </c>
    </row>
    <row r="344" spans="1:65" s="13" customFormat="1" ht="10.199999999999999" x14ac:dyDescent="0.2">
      <c r="B344" s="187"/>
      <c r="C344" s="188"/>
      <c r="D344" s="189" t="s">
        <v>141</v>
      </c>
      <c r="E344" s="190" t="s">
        <v>19</v>
      </c>
      <c r="F344" s="191" t="s">
        <v>80</v>
      </c>
      <c r="G344" s="188"/>
      <c r="H344" s="192">
        <v>1</v>
      </c>
      <c r="I344" s="193"/>
      <c r="J344" s="188"/>
      <c r="K344" s="188"/>
      <c r="L344" s="194"/>
      <c r="M344" s="195"/>
      <c r="N344" s="196"/>
      <c r="O344" s="196"/>
      <c r="P344" s="196"/>
      <c r="Q344" s="196"/>
      <c r="R344" s="196"/>
      <c r="S344" s="196"/>
      <c r="T344" s="197"/>
      <c r="AT344" s="198" t="s">
        <v>141</v>
      </c>
      <c r="AU344" s="198" t="s">
        <v>82</v>
      </c>
      <c r="AV344" s="13" t="s">
        <v>82</v>
      </c>
      <c r="AW344" s="13" t="s">
        <v>33</v>
      </c>
      <c r="AX344" s="13" t="s">
        <v>80</v>
      </c>
      <c r="AY344" s="198" t="s">
        <v>133</v>
      </c>
    </row>
    <row r="345" spans="1:65" s="14" customFormat="1" ht="10.199999999999999" x14ac:dyDescent="0.2">
      <c r="B345" s="204"/>
      <c r="C345" s="205"/>
      <c r="D345" s="189" t="s">
        <v>141</v>
      </c>
      <c r="E345" s="206" t="s">
        <v>19</v>
      </c>
      <c r="F345" s="207" t="s">
        <v>419</v>
      </c>
      <c r="G345" s="205"/>
      <c r="H345" s="206" t="s">
        <v>19</v>
      </c>
      <c r="I345" s="208"/>
      <c r="J345" s="205"/>
      <c r="K345" s="205"/>
      <c r="L345" s="209"/>
      <c r="M345" s="210"/>
      <c r="N345" s="211"/>
      <c r="O345" s="211"/>
      <c r="P345" s="211"/>
      <c r="Q345" s="211"/>
      <c r="R345" s="211"/>
      <c r="S345" s="211"/>
      <c r="T345" s="212"/>
      <c r="AT345" s="213" t="s">
        <v>141</v>
      </c>
      <c r="AU345" s="213" t="s">
        <v>82</v>
      </c>
      <c r="AV345" s="14" t="s">
        <v>80</v>
      </c>
      <c r="AW345" s="14" t="s">
        <v>33</v>
      </c>
      <c r="AX345" s="14" t="s">
        <v>72</v>
      </c>
      <c r="AY345" s="213" t="s">
        <v>133</v>
      </c>
    </row>
    <row r="346" spans="1:65" s="14" customFormat="1" ht="10.199999999999999" x14ac:dyDescent="0.2">
      <c r="B346" s="204"/>
      <c r="C346" s="205"/>
      <c r="D346" s="189" t="s">
        <v>141</v>
      </c>
      <c r="E346" s="206" t="s">
        <v>19</v>
      </c>
      <c r="F346" s="207" t="s">
        <v>420</v>
      </c>
      <c r="G346" s="205"/>
      <c r="H346" s="206" t="s">
        <v>19</v>
      </c>
      <c r="I346" s="208"/>
      <c r="J346" s="205"/>
      <c r="K346" s="205"/>
      <c r="L346" s="209"/>
      <c r="M346" s="210"/>
      <c r="N346" s="211"/>
      <c r="O346" s="211"/>
      <c r="P346" s="211"/>
      <c r="Q346" s="211"/>
      <c r="R346" s="211"/>
      <c r="S346" s="211"/>
      <c r="T346" s="212"/>
      <c r="AT346" s="213" t="s">
        <v>141</v>
      </c>
      <c r="AU346" s="213" t="s">
        <v>82</v>
      </c>
      <c r="AV346" s="14" t="s">
        <v>80</v>
      </c>
      <c r="AW346" s="14" t="s">
        <v>33</v>
      </c>
      <c r="AX346" s="14" t="s">
        <v>72</v>
      </c>
      <c r="AY346" s="213" t="s">
        <v>133</v>
      </c>
    </row>
    <row r="347" spans="1:65" s="14" customFormat="1" ht="10.199999999999999" x14ac:dyDescent="0.2">
      <c r="B347" s="204"/>
      <c r="C347" s="205"/>
      <c r="D347" s="189" t="s">
        <v>141</v>
      </c>
      <c r="E347" s="206" t="s">
        <v>19</v>
      </c>
      <c r="F347" s="207" t="s">
        <v>421</v>
      </c>
      <c r="G347" s="205"/>
      <c r="H347" s="206" t="s">
        <v>19</v>
      </c>
      <c r="I347" s="208"/>
      <c r="J347" s="205"/>
      <c r="K347" s="205"/>
      <c r="L347" s="209"/>
      <c r="M347" s="210"/>
      <c r="N347" s="211"/>
      <c r="O347" s="211"/>
      <c r="P347" s="211"/>
      <c r="Q347" s="211"/>
      <c r="R347" s="211"/>
      <c r="S347" s="211"/>
      <c r="T347" s="212"/>
      <c r="AT347" s="213" t="s">
        <v>141</v>
      </c>
      <c r="AU347" s="213" t="s">
        <v>82</v>
      </c>
      <c r="AV347" s="14" t="s">
        <v>80</v>
      </c>
      <c r="AW347" s="14" t="s">
        <v>33</v>
      </c>
      <c r="AX347" s="14" t="s">
        <v>72</v>
      </c>
      <c r="AY347" s="213" t="s">
        <v>133</v>
      </c>
    </row>
    <row r="348" spans="1:65" s="14" customFormat="1" ht="10.199999999999999" x14ac:dyDescent="0.2">
      <c r="B348" s="204"/>
      <c r="C348" s="205"/>
      <c r="D348" s="189" t="s">
        <v>141</v>
      </c>
      <c r="E348" s="206" t="s">
        <v>19</v>
      </c>
      <c r="F348" s="207" t="s">
        <v>422</v>
      </c>
      <c r="G348" s="205"/>
      <c r="H348" s="206" t="s">
        <v>19</v>
      </c>
      <c r="I348" s="208"/>
      <c r="J348" s="205"/>
      <c r="K348" s="205"/>
      <c r="L348" s="209"/>
      <c r="M348" s="210"/>
      <c r="N348" s="211"/>
      <c r="O348" s="211"/>
      <c r="P348" s="211"/>
      <c r="Q348" s="211"/>
      <c r="R348" s="211"/>
      <c r="S348" s="211"/>
      <c r="T348" s="212"/>
      <c r="AT348" s="213" t="s">
        <v>141</v>
      </c>
      <c r="AU348" s="213" t="s">
        <v>82</v>
      </c>
      <c r="AV348" s="14" t="s">
        <v>80</v>
      </c>
      <c r="AW348" s="14" t="s">
        <v>33</v>
      </c>
      <c r="AX348" s="14" t="s">
        <v>72</v>
      </c>
      <c r="AY348" s="213" t="s">
        <v>133</v>
      </c>
    </row>
    <row r="349" spans="1:65" s="14" customFormat="1" ht="10.199999999999999" x14ac:dyDescent="0.2">
      <c r="B349" s="204"/>
      <c r="C349" s="205"/>
      <c r="D349" s="189" t="s">
        <v>141</v>
      </c>
      <c r="E349" s="206" t="s">
        <v>19</v>
      </c>
      <c r="F349" s="207" t="s">
        <v>423</v>
      </c>
      <c r="G349" s="205"/>
      <c r="H349" s="206" t="s">
        <v>19</v>
      </c>
      <c r="I349" s="208"/>
      <c r="J349" s="205"/>
      <c r="K349" s="205"/>
      <c r="L349" s="209"/>
      <c r="M349" s="210"/>
      <c r="N349" s="211"/>
      <c r="O349" s="211"/>
      <c r="P349" s="211"/>
      <c r="Q349" s="211"/>
      <c r="R349" s="211"/>
      <c r="S349" s="211"/>
      <c r="T349" s="212"/>
      <c r="AT349" s="213" t="s">
        <v>141</v>
      </c>
      <c r="AU349" s="213" t="s">
        <v>82</v>
      </c>
      <c r="AV349" s="14" t="s">
        <v>80</v>
      </c>
      <c r="AW349" s="14" t="s">
        <v>33</v>
      </c>
      <c r="AX349" s="14" t="s">
        <v>72</v>
      </c>
      <c r="AY349" s="213" t="s">
        <v>133</v>
      </c>
    </row>
    <row r="350" spans="1:65" s="2" customFormat="1" ht="16.5" customHeight="1" x14ac:dyDescent="0.2">
      <c r="A350" s="35"/>
      <c r="B350" s="36"/>
      <c r="C350" s="174" t="s">
        <v>424</v>
      </c>
      <c r="D350" s="174" t="s">
        <v>135</v>
      </c>
      <c r="E350" s="175" t="s">
        <v>425</v>
      </c>
      <c r="F350" s="176" t="s">
        <v>426</v>
      </c>
      <c r="G350" s="177" t="s">
        <v>373</v>
      </c>
      <c r="H350" s="178">
        <v>2</v>
      </c>
      <c r="I350" s="179"/>
      <c r="J350" s="180">
        <f>ROUND(I350*H350,2)</f>
        <v>0</v>
      </c>
      <c r="K350" s="176" t="s">
        <v>19</v>
      </c>
      <c r="L350" s="40"/>
      <c r="M350" s="181" t="s">
        <v>19</v>
      </c>
      <c r="N350" s="182" t="s">
        <v>43</v>
      </c>
      <c r="O350" s="65"/>
      <c r="P350" s="183">
        <f>O350*H350</f>
        <v>0</v>
      </c>
      <c r="Q350" s="183">
        <v>0</v>
      </c>
      <c r="R350" s="183">
        <f>Q350*H350</f>
        <v>0</v>
      </c>
      <c r="S350" s="183">
        <v>0</v>
      </c>
      <c r="T350" s="184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85" t="s">
        <v>139</v>
      </c>
      <c r="AT350" s="185" t="s">
        <v>135</v>
      </c>
      <c r="AU350" s="185" t="s">
        <v>82</v>
      </c>
      <c r="AY350" s="18" t="s">
        <v>133</v>
      </c>
      <c r="BE350" s="186">
        <f>IF(N350="základní",J350,0)</f>
        <v>0</v>
      </c>
      <c r="BF350" s="186">
        <f>IF(N350="snížená",J350,0)</f>
        <v>0</v>
      </c>
      <c r="BG350" s="186">
        <f>IF(N350="zákl. přenesená",J350,0)</f>
        <v>0</v>
      </c>
      <c r="BH350" s="186">
        <f>IF(N350="sníž. přenesená",J350,0)</f>
        <v>0</v>
      </c>
      <c r="BI350" s="186">
        <f>IF(N350="nulová",J350,0)</f>
        <v>0</v>
      </c>
      <c r="BJ350" s="18" t="s">
        <v>80</v>
      </c>
      <c r="BK350" s="186">
        <f>ROUND(I350*H350,2)</f>
        <v>0</v>
      </c>
      <c r="BL350" s="18" t="s">
        <v>139</v>
      </c>
      <c r="BM350" s="185" t="s">
        <v>427</v>
      </c>
    </row>
    <row r="351" spans="1:65" s="13" customFormat="1" ht="10.199999999999999" x14ac:dyDescent="0.2">
      <c r="B351" s="187"/>
      <c r="C351" s="188"/>
      <c r="D351" s="189" t="s">
        <v>141</v>
      </c>
      <c r="E351" s="190" t="s">
        <v>19</v>
      </c>
      <c r="F351" s="191" t="s">
        <v>82</v>
      </c>
      <c r="G351" s="188"/>
      <c r="H351" s="192">
        <v>2</v>
      </c>
      <c r="I351" s="193"/>
      <c r="J351" s="188"/>
      <c r="K351" s="188"/>
      <c r="L351" s="194"/>
      <c r="M351" s="195"/>
      <c r="N351" s="196"/>
      <c r="O351" s="196"/>
      <c r="P351" s="196"/>
      <c r="Q351" s="196"/>
      <c r="R351" s="196"/>
      <c r="S351" s="196"/>
      <c r="T351" s="197"/>
      <c r="AT351" s="198" t="s">
        <v>141</v>
      </c>
      <c r="AU351" s="198" t="s">
        <v>82</v>
      </c>
      <c r="AV351" s="13" t="s">
        <v>82</v>
      </c>
      <c r="AW351" s="13" t="s">
        <v>33</v>
      </c>
      <c r="AX351" s="13" t="s">
        <v>80</v>
      </c>
      <c r="AY351" s="198" t="s">
        <v>133</v>
      </c>
    </row>
    <row r="352" spans="1:65" s="14" customFormat="1" ht="10.199999999999999" x14ac:dyDescent="0.2">
      <c r="B352" s="204"/>
      <c r="C352" s="205"/>
      <c r="D352" s="189" t="s">
        <v>141</v>
      </c>
      <c r="E352" s="206" t="s">
        <v>19</v>
      </c>
      <c r="F352" s="207" t="s">
        <v>428</v>
      </c>
      <c r="G352" s="205"/>
      <c r="H352" s="206" t="s">
        <v>19</v>
      </c>
      <c r="I352" s="208"/>
      <c r="J352" s="205"/>
      <c r="K352" s="205"/>
      <c r="L352" s="209"/>
      <c r="M352" s="210"/>
      <c r="N352" s="211"/>
      <c r="O352" s="211"/>
      <c r="P352" s="211"/>
      <c r="Q352" s="211"/>
      <c r="R352" s="211"/>
      <c r="S352" s="211"/>
      <c r="T352" s="212"/>
      <c r="AT352" s="213" t="s">
        <v>141</v>
      </c>
      <c r="AU352" s="213" t="s">
        <v>82</v>
      </c>
      <c r="AV352" s="14" t="s">
        <v>80</v>
      </c>
      <c r="AW352" s="14" t="s">
        <v>33</v>
      </c>
      <c r="AX352" s="14" t="s">
        <v>72</v>
      </c>
      <c r="AY352" s="213" t="s">
        <v>133</v>
      </c>
    </row>
    <row r="353" spans="1:65" s="14" customFormat="1" ht="10.199999999999999" x14ac:dyDescent="0.2">
      <c r="B353" s="204"/>
      <c r="C353" s="205"/>
      <c r="D353" s="189" t="s">
        <v>141</v>
      </c>
      <c r="E353" s="206" t="s">
        <v>19</v>
      </c>
      <c r="F353" s="207" t="s">
        <v>429</v>
      </c>
      <c r="G353" s="205"/>
      <c r="H353" s="206" t="s">
        <v>19</v>
      </c>
      <c r="I353" s="208"/>
      <c r="J353" s="205"/>
      <c r="K353" s="205"/>
      <c r="L353" s="209"/>
      <c r="M353" s="210"/>
      <c r="N353" s="211"/>
      <c r="O353" s="211"/>
      <c r="P353" s="211"/>
      <c r="Q353" s="211"/>
      <c r="R353" s="211"/>
      <c r="S353" s="211"/>
      <c r="T353" s="212"/>
      <c r="AT353" s="213" t="s">
        <v>141</v>
      </c>
      <c r="AU353" s="213" t="s">
        <v>82</v>
      </c>
      <c r="AV353" s="14" t="s">
        <v>80</v>
      </c>
      <c r="AW353" s="14" t="s">
        <v>33</v>
      </c>
      <c r="AX353" s="14" t="s">
        <v>72</v>
      </c>
      <c r="AY353" s="213" t="s">
        <v>133</v>
      </c>
    </row>
    <row r="354" spans="1:65" s="14" customFormat="1" ht="10.199999999999999" x14ac:dyDescent="0.2">
      <c r="B354" s="204"/>
      <c r="C354" s="205"/>
      <c r="D354" s="189" t="s">
        <v>141</v>
      </c>
      <c r="E354" s="206" t="s">
        <v>19</v>
      </c>
      <c r="F354" s="207" t="s">
        <v>430</v>
      </c>
      <c r="G354" s="205"/>
      <c r="H354" s="206" t="s">
        <v>19</v>
      </c>
      <c r="I354" s="208"/>
      <c r="J354" s="205"/>
      <c r="K354" s="205"/>
      <c r="L354" s="209"/>
      <c r="M354" s="210"/>
      <c r="N354" s="211"/>
      <c r="O354" s="211"/>
      <c r="P354" s="211"/>
      <c r="Q354" s="211"/>
      <c r="R354" s="211"/>
      <c r="S354" s="211"/>
      <c r="T354" s="212"/>
      <c r="AT354" s="213" t="s">
        <v>141</v>
      </c>
      <c r="AU354" s="213" t="s">
        <v>82</v>
      </c>
      <c r="AV354" s="14" t="s">
        <v>80</v>
      </c>
      <c r="AW354" s="14" t="s">
        <v>33</v>
      </c>
      <c r="AX354" s="14" t="s">
        <v>72</v>
      </c>
      <c r="AY354" s="213" t="s">
        <v>133</v>
      </c>
    </row>
    <row r="355" spans="1:65" s="2" customFormat="1" ht="16.5" customHeight="1" x14ac:dyDescent="0.2">
      <c r="A355" s="35"/>
      <c r="B355" s="36"/>
      <c r="C355" s="174" t="s">
        <v>431</v>
      </c>
      <c r="D355" s="174" t="s">
        <v>135</v>
      </c>
      <c r="E355" s="175" t="s">
        <v>432</v>
      </c>
      <c r="F355" s="176" t="s">
        <v>433</v>
      </c>
      <c r="G355" s="177" t="s">
        <v>373</v>
      </c>
      <c r="H355" s="178">
        <v>2</v>
      </c>
      <c r="I355" s="179"/>
      <c r="J355" s="180">
        <f>ROUND(I355*H355,2)</f>
        <v>0</v>
      </c>
      <c r="K355" s="176" t="s">
        <v>19</v>
      </c>
      <c r="L355" s="40"/>
      <c r="M355" s="181" t="s">
        <v>19</v>
      </c>
      <c r="N355" s="182" t="s">
        <v>43</v>
      </c>
      <c r="O355" s="65"/>
      <c r="P355" s="183">
        <f>O355*H355</f>
        <v>0</v>
      </c>
      <c r="Q355" s="183">
        <v>0</v>
      </c>
      <c r="R355" s="183">
        <f>Q355*H355</f>
        <v>0</v>
      </c>
      <c r="S355" s="183">
        <v>0</v>
      </c>
      <c r="T355" s="184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85" t="s">
        <v>139</v>
      </c>
      <c r="AT355" s="185" t="s">
        <v>135</v>
      </c>
      <c r="AU355" s="185" t="s">
        <v>82</v>
      </c>
      <c r="AY355" s="18" t="s">
        <v>133</v>
      </c>
      <c r="BE355" s="186">
        <f>IF(N355="základní",J355,0)</f>
        <v>0</v>
      </c>
      <c r="BF355" s="186">
        <f>IF(N355="snížená",J355,0)</f>
        <v>0</v>
      </c>
      <c r="BG355" s="186">
        <f>IF(N355="zákl. přenesená",J355,0)</f>
        <v>0</v>
      </c>
      <c r="BH355" s="186">
        <f>IF(N355="sníž. přenesená",J355,0)</f>
        <v>0</v>
      </c>
      <c r="BI355" s="186">
        <f>IF(N355="nulová",J355,0)</f>
        <v>0</v>
      </c>
      <c r="BJ355" s="18" t="s">
        <v>80</v>
      </c>
      <c r="BK355" s="186">
        <f>ROUND(I355*H355,2)</f>
        <v>0</v>
      </c>
      <c r="BL355" s="18" t="s">
        <v>139</v>
      </c>
      <c r="BM355" s="185" t="s">
        <v>434</v>
      </c>
    </row>
    <row r="356" spans="1:65" s="13" customFormat="1" ht="10.199999999999999" x14ac:dyDescent="0.2">
      <c r="B356" s="187"/>
      <c r="C356" s="188"/>
      <c r="D356" s="189" t="s">
        <v>141</v>
      </c>
      <c r="E356" s="190" t="s">
        <v>19</v>
      </c>
      <c r="F356" s="191" t="s">
        <v>82</v>
      </c>
      <c r="G356" s="188"/>
      <c r="H356" s="192">
        <v>2</v>
      </c>
      <c r="I356" s="193"/>
      <c r="J356" s="188"/>
      <c r="K356" s="188"/>
      <c r="L356" s="194"/>
      <c r="M356" s="195"/>
      <c r="N356" s="196"/>
      <c r="O356" s="196"/>
      <c r="P356" s="196"/>
      <c r="Q356" s="196"/>
      <c r="R356" s="196"/>
      <c r="S356" s="196"/>
      <c r="T356" s="197"/>
      <c r="AT356" s="198" t="s">
        <v>141</v>
      </c>
      <c r="AU356" s="198" t="s">
        <v>82</v>
      </c>
      <c r="AV356" s="13" t="s">
        <v>82</v>
      </c>
      <c r="AW356" s="13" t="s">
        <v>33</v>
      </c>
      <c r="AX356" s="13" t="s">
        <v>80</v>
      </c>
      <c r="AY356" s="198" t="s">
        <v>133</v>
      </c>
    </row>
    <row r="357" spans="1:65" s="14" customFormat="1" ht="10.199999999999999" x14ac:dyDescent="0.2">
      <c r="B357" s="204"/>
      <c r="C357" s="205"/>
      <c r="D357" s="189" t="s">
        <v>141</v>
      </c>
      <c r="E357" s="206" t="s">
        <v>19</v>
      </c>
      <c r="F357" s="207" t="s">
        <v>435</v>
      </c>
      <c r="G357" s="205"/>
      <c r="H357" s="206" t="s">
        <v>19</v>
      </c>
      <c r="I357" s="208"/>
      <c r="J357" s="205"/>
      <c r="K357" s="205"/>
      <c r="L357" s="209"/>
      <c r="M357" s="210"/>
      <c r="N357" s="211"/>
      <c r="O357" s="211"/>
      <c r="P357" s="211"/>
      <c r="Q357" s="211"/>
      <c r="R357" s="211"/>
      <c r="S357" s="211"/>
      <c r="T357" s="212"/>
      <c r="AT357" s="213" t="s">
        <v>141</v>
      </c>
      <c r="AU357" s="213" t="s">
        <v>82</v>
      </c>
      <c r="AV357" s="14" t="s">
        <v>80</v>
      </c>
      <c r="AW357" s="14" t="s">
        <v>33</v>
      </c>
      <c r="AX357" s="14" t="s">
        <v>72</v>
      </c>
      <c r="AY357" s="213" t="s">
        <v>133</v>
      </c>
    </row>
    <row r="358" spans="1:65" s="2" customFormat="1" ht="16.5" customHeight="1" x14ac:dyDescent="0.2">
      <c r="A358" s="35"/>
      <c r="B358" s="36"/>
      <c r="C358" s="174" t="s">
        <v>436</v>
      </c>
      <c r="D358" s="174" t="s">
        <v>135</v>
      </c>
      <c r="E358" s="175" t="s">
        <v>437</v>
      </c>
      <c r="F358" s="176" t="s">
        <v>438</v>
      </c>
      <c r="G358" s="177" t="s">
        <v>373</v>
      </c>
      <c r="H358" s="178">
        <v>2</v>
      </c>
      <c r="I358" s="179"/>
      <c r="J358" s="180">
        <f>ROUND(I358*H358,2)</f>
        <v>0</v>
      </c>
      <c r="K358" s="176" t="s">
        <v>19</v>
      </c>
      <c r="L358" s="40"/>
      <c r="M358" s="181" t="s">
        <v>19</v>
      </c>
      <c r="N358" s="182" t="s">
        <v>43</v>
      </c>
      <c r="O358" s="65"/>
      <c r="P358" s="183">
        <f>O358*H358</f>
        <v>0</v>
      </c>
      <c r="Q358" s="183">
        <v>0</v>
      </c>
      <c r="R358" s="183">
        <f>Q358*H358</f>
        <v>0</v>
      </c>
      <c r="S358" s="183">
        <v>0</v>
      </c>
      <c r="T358" s="184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85" t="s">
        <v>139</v>
      </c>
      <c r="AT358" s="185" t="s">
        <v>135</v>
      </c>
      <c r="AU358" s="185" t="s">
        <v>82</v>
      </c>
      <c r="AY358" s="18" t="s">
        <v>133</v>
      </c>
      <c r="BE358" s="186">
        <f>IF(N358="základní",J358,0)</f>
        <v>0</v>
      </c>
      <c r="BF358" s="186">
        <f>IF(N358="snížená",J358,0)</f>
        <v>0</v>
      </c>
      <c r="BG358" s="186">
        <f>IF(N358="zákl. přenesená",J358,0)</f>
        <v>0</v>
      </c>
      <c r="BH358" s="186">
        <f>IF(N358="sníž. přenesená",J358,0)</f>
        <v>0</v>
      </c>
      <c r="BI358" s="186">
        <f>IF(N358="nulová",J358,0)</f>
        <v>0</v>
      </c>
      <c r="BJ358" s="18" t="s">
        <v>80</v>
      </c>
      <c r="BK358" s="186">
        <f>ROUND(I358*H358,2)</f>
        <v>0</v>
      </c>
      <c r="BL358" s="18" t="s">
        <v>139</v>
      </c>
      <c r="BM358" s="185" t="s">
        <v>439</v>
      </c>
    </row>
    <row r="359" spans="1:65" s="13" customFormat="1" ht="10.199999999999999" x14ac:dyDescent="0.2">
      <c r="B359" s="187"/>
      <c r="C359" s="188"/>
      <c r="D359" s="189" t="s">
        <v>141</v>
      </c>
      <c r="E359" s="190" t="s">
        <v>19</v>
      </c>
      <c r="F359" s="191" t="s">
        <v>82</v>
      </c>
      <c r="G359" s="188"/>
      <c r="H359" s="192">
        <v>2</v>
      </c>
      <c r="I359" s="193"/>
      <c r="J359" s="188"/>
      <c r="K359" s="188"/>
      <c r="L359" s="194"/>
      <c r="M359" s="195"/>
      <c r="N359" s="196"/>
      <c r="O359" s="196"/>
      <c r="P359" s="196"/>
      <c r="Q359" s="196"/>
      <c r="R359" s="196"/>
      <c r="S359" s="196"/>
      <c r="T359" s="197"/>
      <c r="AT359" s="198" t="s">
        <v>141</v>
      </c>
      <c r="AU359" s="198" t="s">
        <v>82</v>
      </c>
      <c r="AV359" s="13" t="s">
        <v>82</v>
      </c>
      <c r="AW359" s="13" t="s">
        <v>33</v>
      </c>
      <c r="AX359" s="13" t="s">
        <v>80</v>
      </c>
      <c r="AY359" s="198" t="s">
        <v>133</v>
      </c>
    </row>
    <row r="360" spans="1:65" s="14" customFormat="1" ht="10.199999999999999" x14ac:dyDescent="0.2">
      <c r="B360" s="204"/>
      <c r="C360" s="205"/>
      <c r="D360" s="189" t="s">
        <v>141</v>
      </c>
      <c r="E360" s="206" t="s">
        <v>19</v>
      </c>
      <c r="F360" s="207" t="s">
        <v>440</v>
      </c>
      <c r="G360" s="205"/>
      <c r="H360" s="206" t="s">
        <v>19</v>
      </c>
      <c r="I360" s="208"/>
      <c r="J360" s="205"/>
      <c r="K360" s="205"/>
      <c r="L360" s="209"/>
      <c r="M360" s="210"/>
      <c r="N360" s="211"/>
      <c r="O360" s="211"/>
      <c r="P360" s="211"/>
      <c r="Q360" s="211"/>
      <c r="R360" s="211"/>
      <c r="S360" s="211"/>
      <c r="T360" s="212"/>
      <c r="AT360" s="213" t="s">
        <v>141</v>
      </c>
      <c r="AU360" s="213" t="s">
        <v>82</v>
      </c>
      <c r="AV360" s="14" t="s">
        <v>80</v>
      </c>
      <c r="AW360" s="14" t="s">
        <v>33</v>
      </c>
      <c r="AX360" s="14" t="s">
        <v>72</v>
      </c>
      <c r="AY360" s="213" t="s">
        <v>133</v>
      </c>
    </row>
    <row r="361" spans="1:65" s="14" customFormat="1" ht="10.199999999999999" x14ac:dyDescent="0.2">
      <c r="B361" s="204"/>
      <c r="C361" s="205"/>
      <c r="D361" s="189" t="s">
        <v>141</v>
      </c>
      <c r="E361" s="206" t="s">
        <v>19</v>
      </c>
      <c r="F361" s="207" t="s">
        <v>441</v>
      </c>
      <c r="G361" s="205"/>
      <c r="H361" s="206" t="s">
        <v>19</v>
      </c>
      <c r="I361" s="208"/>
      <c r="J361" s="205"/>
      <c r="K361" s="205"/>
      <c r="L361" s="209"/>
      <c r="M361" s="210"/>
      <c r="N361" s="211"/>
      <c r="O361" s="211"/>
      <c r="P361" s="211"/>
      <c r="Q361" s="211"/>
      <c r="R361" s="211"/>
      <c r="S361" s="211"/>
      <c r="T361" s="212"/>
      <c r="AT361" s="213" t="s">
        <v>141</v>
      </c>
      <c r="AU361" s="213" t="s">
        <v>82</v>
      </c>
      <c r="AV361" s="14" t="s">
        <v>80</v>
      </c>
      <c r="AW361" s="14" t="s">
        <v>33</v>
      </c>
      <c r="AX361" s="14" t="s">
        <v>72</v>
      </c>
      <c r="AY361" s="213" t="s">
        <v>133</v>
      </c>
    </row>
    <row r="362" spans="1:65" s="12" customFormat="1" ht="22.8" customHeight="1" x14ac:dyDescent="0.25">
      <c r="B362" s="158"/>
      <c r="C362" s="159"/>
      <c r="D362" s="160" t="s">
        <v>71</v>
      </c>
      <c r="E362" s="172" t="s">
        <v>139</v>
      </c>
      <c r="F362" s="172" t="s">
        <v>442</v>
      </c>
      <c r="G362" s="159"/>
      <c r="H362" s="159"/>
      <c r="I362" s="162"/>
      <c r="J362" s="173">
        <f>BK362</f>
        <v>0</v>
      </c>
      <c r="K362" s="159"/>
      <c r="L362" s="164"/>
      <c r="M362" s="165"/>
      <c r="N362" s="166"/>
      <c r="O362" s="166"/>
      <c r="P362" s="167">
        <f>SUM(P363:P373)</f>
        <v>0</v>
      </c>
      <c r="Q362" s="166"/>
      <c r="R362" s="167">
        <f>SUM(R363:R373)</f>
        <v>1988.5304250000002</v>
      </c>
      <c r="S362" s="166"/>
      <c r="T362" s="168">
        <f>SUM(T363:T373)</f>
        <v>0</v>
      </c>
      <c r="AR362" s="169" t="s">
        <v>80</v>
      </c>
      <c r="AT362" s="170" t="s">
        <v>71</v>
      </c>
      <c r="AU362" s="170" t="s">
        <v>80</v>
      </c>
      <c r="AY362" s="169" t="s">
        <v>133</v>
      </c>
      <c r="BK362" s="171">
        <f>SUM(BK363:BK373)</f>
        <v>0</v>
      </c>
    </row>
    <row r="363" spans="1:65" s="2" customFormat="1" ht="16.5" customHeight="1" x14ac:dyDescent="0.2">
      <c r="A363" s="35"/>
      <c r="B363" s="36"/>
      <c r="C363" s="174" t="s">
        <v>443</v>
      </c>
      <c r="D363" s="174" t="s">
        <v>135</v>
      </c>
      <c r="E363" s="175" t="s">
        <v>444</v>
      </c>
      <c r="F363" s="176" t="s">
        <v>445</v>
      </c>
      <c r="G363" s="177" t="s">
        <v>145</v>
      </c>
      <c r="H363" s="178">
        <v>1133.25</v>
      </c>
      <c r="I363" s="179"/>
      <c r="J363" s="180">
        <f>ROUND(I363*H363,2)</f>
        <v>0</v>
      </c>
      <c r="K363" s="176" t="s">
        <v>19</v>
      </c>
      <c r="L363" s="40"/>
      <c r="M363" s="181" t="s">
        <v>19</v>
      </c>
      <c r="N363" s="182" t="s">
        <v>43</v>
      </c>
      <c r="O363" s="65"/>
      <c r="P363" s="183">
        <f>O363*H363</f>
        <v>0</v>
      </c>
      <c r="Q363" s="183">
        <v>1.7535000000000001</v>
      </c>
      <c r="R363" s="183">
        <f>Q363*H363</f>
        <v>1987.153875</v>
      </c>
      <c r="S363" s="183">
        <v>0</v>
      </c>
      <c r="T363" s="184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185" t="s">
        <v>139</v>
      </c>
      <c r="AT363" s="185" t="s">
        <v>135</v>
      </c>
      <c r="AU363" s="185" t="s">
        <v>82</v>
      </c>
      <c r="AY363" s="18" t="s">
        <v>133</v>
      </c>
      <c r="BE363" s="186">
        <f>IF(N363="základní",J363,0)</f>
        <v>0</v>
      </c>
      <c r="BF363" s="186">
        <f>IF(N363="snížená",J363,0)</f>
        <v>0</v>
      </c>
      <c r="BG363" s="186">
        <f>IF(N363="zákl. přenesená",J363,0)</f>
        <v>0</v>
      </c>
      <c r="BH363" s="186">
        <f>IF(N363="sníž. přenesená",J363,0)</f>
        <v>0</v>
      </c>
      <c r="BI363" s="186">
        <f>IF(N363="nulová",J363,0)</f>
        <v>0</v>
      </c>
      <c r="BJ363" s="18" t="s">
        <v>80</v>
      </c>
      <c r="BK363" s="186">
        <f>ROUND(I363*H363,2)</f>
        <v>0</v>
      </c>
      <c r="BL363" s="18" t="s">
        <v>139</v>
      </c>
      <c r="BM363" s="185" t="s">
        <v>446</v>
      </c>
    </row>
    <row r="364" spans="1:65" s="13" customFormat="1" ht="10.199999999999999" x14ac:dyDescent="0.2">
      <c r="B364" s="187"/>
      <c r="C364" s="188"/>
      <c r="D364" s="189" t="s">
        <v>141</v>
      </c>
      <c r="E364" s="190" t="s">
        <v>19</v>
      </c>
      <c r="F364" s="191" t="s">
        <v>447</v>
      </c>
      <c r="G364" s="188"/>
      <c r="H364" s="192">
        <v>1133.25</v>
      </c>
      <c r="I364" s="193"/>
      <c r="J364" s="188"/>
      <c r="K364" s="188"/>
      <c r="L364" s="194"/>
      <c r="M364" s="195"/>
      <c r="N364" s="196"/>
      <c r="O364" s="196"/>
      <c r="P364" s="196"/>
      <c r="Q364" s="196"/>
      <c r="R364" s="196"/>
      <c r="S364" s="196"/>
      <c r="T364" s="197"/>
      <c r="AT364" s="198" t="s">
        <v>141</v>
      </c>
      <c r="AU364" s="198" t="s">
        <v>82</v>
      </c>
      <c r="AV364" s="13" t="s">
        <v>82</v>
      </c>
      <c r="AW364" s="13" t="s">
        <v>33</v>
      </c>
      <c r="AX364" s="13" t="s">
        <v>80</v>
      </c>
      <c r="AY364" s="198" t="s">
        <v>133</v>
      </c>
    </row>
    <row r="365" spans="1:65" s="2" customFormat="1" ht="16.5" customHeight="1" x14ac:dyDescent="0.2">
      <c r="A365" s="35"/>
      <c r="B365" s="36"/>
      <c r="C365" s="174" t="s">
        <v>448</v>
      </c>
      <c r="D365" s="174" t="s">
        <v>135</v>
      </c>
      <c r="E365" s="175" t="s">
        <v>449</v>
      </c>
      <c r="F365" s="176" t="s">
        <v>450</v>
      </c>
      <c r="G365" s="177" t="s">
        <v>138</v>
      </c>
      <c r="H365" s="178">
        <v>4.2</v>
      </c>
      <c r="I365" s="179"/>
      <c r="J365" s="180">
        <f>ROUND(I365*H365,2)</f>
        <v>0</v>
      </c>
      <c r="K365" s="176" t="s">
        <v>146</v>
      </c>
      <c r="L365" s="40"/>
      <c r="M365" s="181" t="s">
        <v>19</v>
      </c>
      <c r="N365" s="182" t="s">
        <v>43</v>
      </c>
      <c r="O365" s="65"/>
      <c r="P365" s="183">
        <f>O365*H365</f>
        <v>0</v>
      </c>
      <c r="Q365" s="183">
        <v>0.10793</v>
      </c>
      <c r="R365" s="183">
        <f>Q365*H365</f>
        <v>0.45330599999999999</v>
      </c>
      <c r="S365" s="183">
        <v>0</v>
      </c>
      <c r="T365" s="184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85" t="s">
        <v>139</v>
      </c>
      <c r="AT365" s="185" t="s">
        <v>135</v>
      </c>
      <c r="AU365" s="185" t="s">
        <v>82</v>
      </c>
      <c r="AY365" s="18" t="s">
        <v>133</v>
      </c>
      <c r="BE365" s="186">
        <f>IF(N365="základní",J365,0)</f>
        <v>0</v>
      </c>
      <c r="BF365" s="186">
        <f>IF(N365="snížená",J365,0)</f>
        <v>0</v>
      </c>
      <c r="BG365" s="186">
        <f>IF(N365="zákl. přenesená",J365,0)</f>
        <v>0</v>
      </c>
      <c r="BH365" s="186">
        <f>IF(N365="sníž. přenesená",J365,0)</f>
        <v>0</v>
      </c>
      <c r="BI365" s="186">
        <f>IF(N365="nulová",J365,0)</f>
        <v>0</v>
      </c>
      <c r="BJ365" s="18" t="s">
        <v>80</v>
      </c>
      <c r="BK365" s="186">
        <f>ROUND(I365*H365,2)</f>
        <v>0</v>
      </c>
      <c r="BL365" s="18" t="s">
        <v>139</v>
      </c>
      <c r="BM365" s="185" t="s">
        <v>451</v>
      </c>
    </row>
    <row r="366" spans="1:65" s="2" customFormat="1" ht="10.199999999999999" x14ac:dyDescent="0.2">
      <c r="A366" s="35"/>
      <c r="B366" s="36"/>
      <c r="C366" s="37"/>
      <c r="D366" s="199" t="s">
        <v>148</v>
      </c>
      <c r="E366" s="37"/>
      <c r="F366" s="200" t="s">
        <v>452</v>
      </c>
      <c r="G366" s="37"/>
      <c r="H366" s="37"/>
      <c r="I366" s="201"/>
      <c r="J366" s="37"/>
      <c r="K366" s="37"/>
      <c r="L366" s="40"/>
      <c r="M366" s="202"/>
      <c r="N366" s="203"/>
      <c r="O366" s="65"/>
      <c r="P366" s="65"/>
      <c r="Q366" s="65"/>
      <c r="R366" s="65"/>
      <c r="S366" s="65"/>
      <c r="T366" s="66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148</v>
      </c>
      <c r="AU366" s="18" t="s">
        <v>82</v>
      </c>
    </row>
    <row r="367" spans="1:65" s="13" customFormat="1" ht="10.199999999999999" x14ac:dyDescent="0.2">
      <c r="B367" s="187"/>
      <c r="C367" s="188"/>
      <c r="D367" s="189" t="s">
        <v>141</v>
      </c>
      <c r="E367" s="190" t="s">
        <v>19</v>
      </c>
      <c r="F367" s="191" t="s">
        <v>453</v>
      </c>
      <c r="G367" s="188"/>
      <c r="H367" s="192">
        <v>4.2</v>
      </c>
      <c r="I367" s="193"/>
      <c r="J367" s="188"/>
      <c r="K367" s="188"/>
      <c r="L367" s="194"/>
      <c r="M367" s="195"/>
      <c r="N367" s="196"/>
      <c r="O367" s="196"/>
      <c r="P367" s="196"/>
      <c r="Q367" s="196"/>
      <c r="R367" s="196"/>
      <c r="S367" s="196"/>
      <c r="T367" s="197"/>
      <c r="AT367" s="198" t="s">
        <v>141</v>
      </c>
      <c r="AU367" s="198" t="s">
        <v>82</v>
      </c>
      <c r="AV367" s="13" t="s">
        <v>82</v>
      </c>
      <c r="AW367" s="13" t="s">
        <v>33</v>
      </c>
      <c r="AX367" s="13" t="s">
        <v>80</v>
      </c>
      <c r="AY367" s="198" t="s">
        <v>133</v>
      </c>
    </row>
    <row r="368" spans="1:65" s="2" customFormat="1" ht="16.5" customHeight="1" x14ac:dyDescent="0.2">
      <c r="A368" s="35"/>
      <c r="B368" s="36"/>
      <c r="C368" s="174" t="s">
        <v>454</v>
      </c>
      <c r="D368" s="174" t="s">
        <v>135</v>
      </c>
      <c r="E368" s="175" t="s">
        <v>455</v>
      </c>
      <c r="F368" s="176" t="s">
        <v>456</v>
      </c>
      <c r="G368" s="177" t="s">
        <v>138</v>
      </c>
      <c r="H368" s="178">
        <v>4.2</v>
      </c>
      <c r="I368" s="179"/>
      <c r="J368" s="180">
        <f>ROUND(I368*H368,2)</f>
        <v>0</v>
      </c>
      <c r="K368" s="176" t="s">
        <v>146</v>
      </c>
      <c r="L368" s="40"/>
      <c r="M368" s="181" t="s">
        <v>19</v>
      </c>
      <c r="N368" s="182" t="s">
        <v>43</v>
      </c>
      <c r="O368" s="65"/>
      <c r="P368" s="183">
        <f>O368*H368</f>
        <v>0</v>
      </c>
      <c r="Q368" s="183">
        <v>0.10595</v>
      </c>
      <c r="R368" s="183">
        <f>Q368*H368</f>
        <v>0.44499000000000005</v>
      </c>
      <c r="S368" s="183">
        <v>0</v>
      </c>
      <c r="T368" s="184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185" t="s">
        <v>139</v>
      </c>
      <c r="AT368" s="185" t="s">
        <v>135</v>
      </c>
      <c r="AU368" s="185" t="s">
        <v>82</v>
      </c>
      <c r="AY368" s="18" t="s">
        <v>133</v>
      </c>
      <c r="BE368" s="186">
        <f>IF(N368="základní",J368,0)</f>
        <v>0</v>
      </c>
      <c r="BF368" s="186">
        <f>IF(N368="snížená",J368,0)</f>
        <v>0</v>
      </c>
      <c r="BG368" s="186">
        <f>IF(N368="zákl. přenesená",J368,0)</f>
        <v>0</v>
      </c>
      <c r="BH368" s="186">
        <f>IF(N368="sníž. přenesená",J368,0)</f>
        <v>0</v>
      </c>
      <c r="BI368" s="186">
        <f>IF(N368="nulová",J368,0)</f>
        <v>0</v>
      </c>
      <c r="BJ368" s="18" t="s">
        <v>80</v>
      </c>
      <c r="BK368" s="186">
        <f>ROUND(I368*H368,2)</f>
        <v>0</v>
      </c>
      <c r="BL368" s="18" t="s">
        <v>139</v>
      </c>
      <c r="BM368" s="185" t="s">
        <v>457</v>
      </c>
    </row>
    <row r="369" spans="1:65" s="2" customFormat="1" ht="10.199999999999999" x14ac:dyDescent="0.2">
      <c r="A369" s="35"/>
      <c r="B369" s="36"/>
      <c r="C369" s="37"/>
      <c r="D369" s="199" t="s">
        <v>148</v>
      </c>
      <c r="E369" s="37"/>
      <c r="F369" s="200" t="s">
        <v>458</v>
      </c>
      <c r="G369" s="37"/>
      <c r="H369" s="37"/>
      <c r="I369" s="201"/>
      <c r="J369" s="37"/>
      <c r="K369" s="37"/>
      <c r="L369" s="40"/>
      <c r="M369" s="202"/>
      <c r="N369" s="203"/>
      <c r="O369" s="65"/>
      <c r="P369" s="65"/>
      <c r="Q369" s="65"/>
      <c r="R369" s="65"/>
      <c r="S369" s="65"/>
      <c r="T369" s="66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148</v>
      </c>
      <c r="AU369" s="18" t="s">
        <v>82</v>
      </c>
    </row>
    <row r="370" spans="1:65" s="2" customFormat="1" ht="16.5" customHeight="1" x14ac:dyDescent="0.2">
      <c r="A370" s="35"/>
      <c r="B370" s="36"/>
      <c r="C370" s="174" t="s">
        <v>459</v>
      </c>
      <c r="D370" s="174" t="s">
        <v>135</v>
      </c>
      <c r="E370" s="175" t="s">
        <v>460</v>
      </c>
      <c r="F370" s="176" t="s">
        <v>461</v>
      </c>
      <c r="G370" s="177" t="s">
        <v>138</v>
      </c>
      <c r="H370" s="178">
        <v>4.2</v>
      </c>
      <c r="I370" s="179"/>
      <c r="J370" s="180">
        <f>ROUND(I370*H370,2)</f>
        <v>0</v>
      </c>
      <c r="K370" s="176" t="s">
        <v>146</v>
      </c>
      <c r="L370" s="40"/>
      <c r="M370" s="181" t="s">
        <v>19</v>
      </c>
      <c r="N370" s="182" t="s">
        <v>43</v>
      </c>
      <c r="O370" s="65"/>
      <c r="P370" s="183">
        <f>O370*H370</f>
        <v>0</v>
      </c>
      <c r="Q370" s="183">
        <v>0.1089</v>
      </c>
      <c r="R370" s="183">
        <f>Q370*H370</f>
        <v>0.45738000000000001</v>
      </c>
      <c r="S370" s="183">
        <v>0</v>
      </c>
      <c r="T370" s="184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85" t="s">
        <v>139</v>
      </c>
      <c r="AT370" s="185" t="s">
        <v>135</v>
      </c>
      <c r="AU370" s="185" t="s">
        <v>82</v>
      </c>
      <c r="AY370" s="18" t="s">
        <v>133</v>
      </c>
      <c r="BE370" s="186">
        <f>IF(N370="základní",J370,0)</f>
        <v>0</v>
      </c>
      <c r="BF370" s="186">
        <f>IF(N370="snížená",J370,0)</f>
        <v>0</v>
      </c>
      <c r="BG370" s="186">
        <f>IF(N370="zákl. přenesená",J370,0)</f>
        <v>0</v>
      </c>
      <c r="BH370" s="186">
        <f>IF(N370="sníž. přenesená",J370,0)</f>
        <v>0</v>
      </c>
      <c r="BI370" s="186">
        <f>IF(N370="nulová",J370,0)</f>
        <v>0</v>
      </c>
      <c r="BJ370" s="18" t="s">
        <v>80</v>
      </c>
      <c r="BK370" s="186">
        <f>ROUND(I370*H370,2)</f>
        <v>0</v>
      </c>
      <c r="BL370" s="18" t="s">
        <v>139</v>
      </c>
      <c r="BM370" s="185" t="s">
        <v>462</v>
      </c>
    </row>
    <row r="371" spans="1:65" s="2" customFormat="1" ht="10.199999999999999" x14ac:dyDescent="0.2">
      <c r="A371" s="35"/>
      <c r="B371" s="36"/>
      <c r="C371" s="37"/>
      <c r="D371" s="199" t="s">
        <v>148</v>
      </c>
      <c r="E371" s="37"/>
      <c r="F371" s="200" t="s">
        <v>463</v>
      </c>
      <c r="G371" s="37"/>
      <c r="H371" s="37"/>
      <c r="I371" s="201"/>
      <c r="J371" s="37"/>
      <c r="K371" s="37"/>
      <c r="L371" s="40"/>
      <c r="M371" s="202"/>
      <c r="N371" s="203"/>
      <c r="O371" s="65"/>
      <c r="P371" s="65"/>
      <c r="Q371" s="65"/>
      <c r="R371" s="65"/>
      <c r="S371" s="65"/>
      <c r="T371" s="66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148</v>
      </c>
      <c r="AU371" s="18" t="s">
        <v>82</v>
      </c>
    </row>
    <row r="372" spans="1:65" s="2" customFormat="1" ht="21.75" customHeight="1" x14ac:dyDescent="0.2">
      <c r="A372" s="35"/>
      <c r="B372" s="36"/>
      <c r="C372" s="174" t="s">
        <v>464</v>
      </c>
      <c r="D372" s="174" t="s">
        <v>135</v>
      </c>
      <c r="E372" s="175" t="s">
        <v>465</v>
      </c>
      <c r="F372" s="176" t="s">
        <v>466</v>
      </c>
      <c r="G372" s="177" t="s">
        <v>138</v>
      </c>
      <c r="H372" s="178">
        <v>4.2</v>
      </c>
      <c r="I372" s="179"/>
      <c r="J372" s="180">
        <f>ROUND(I372*H372,2)</f>
        <v>0</v>
      </c>
      <c r="K372" s="176" t="s">
        <v>146</v>
      </c>
      <c r="L372" s="40"/>
      <c r="M372" s="181" t="s">
        <v>19</v>
      </c>
      <c r="N372" s="182" t="s">
        <v>43</v>
      </c>
      <c r="O372" s="65"/>
      <c r="P372" s="183">
        <f>O372*H372</f>
        <v>0</v>
      </c>
      <c r="Q372" s="183">
        <v>4.9699999999999996E-3</v>
      </c>
      <c r="R372" s="183">
        <f>Q372*H372</f>
        <v>2.0874E-2</v>
      </c>
      <c r="S372" s="183">
        <v>0</v>
      </c>
      <c r="T372" s="184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85" t="s">
        <v>139</v>
      </c>
      <c r="AT372" s="185" t="s">
        <v>135</v>
      </c>
      <c r="AU372" s="185" t="s">
        <v>82</v>
      </c>
      <c r="AY372" s="18" t="s">
        <v>133</v>
      </c>
      <c r="BE372" s="186">
        <f>IF(N372="základní",J372,0)</f>
        <v>0</v>
      </c>
      <c r="BF372" s="186">
        <f>IF(N372="snížená",J372,0)</f>
        <v>0</v>
      </c>
      <c r="BG372" s="186">
        <f>IF(N372="zákl. přenesená",J372,0)</f>
        <v>0</v>
      </c>
      <c r="BH372" s="186">
        <f>IF(N372="sníž. přenesená",J372,0)</f>
        <v>0</v>
      </c>
      <c r="BI372" s="186">
        <f>IF(N372="nulová",J372,0)</f>
        <v>0</v>
      </c>
      <c r="BJ372" s="18" t="s">
        <v>80</v>
      </c>
      <c r="BK372" s="186">
        <f>ROUND(I372*H372,2)</f>
        <v>0</v>
      </c>
      <c r="BL372" s="18" t="s">
        <v>139</v>
      </c>
      <c r="BM372" s="185" t="s">
        <v>467</v>
      </c>
    </row>
    <row r="373" spans="1:65" s="2" customFormat="1" ht="10.199999999999999" x14ac:dyDescent="0.2">
      <c r="A373" s="35"/>
      <c r="B373" s="36"/>
      <c r="C373" s="37"/>
      <c r="D373" s="199" t="s">
        <v>148</v>
      </c>
      <c r="E373" s="37"/>
      <c r="F373" s="200" t="s">
        <v>468</v>
      </c>
      <c r="G373" s="37"/>
      <c r="H373" s="37"/>
      <c r="I373" s="201"/>
      <c r="J373" s="37"/>
      <c r="K373" s="37"/>
      <c r="L373" s="40"/>
      <c r="M373" s="202"/>
      <c r="N373" s="203"/>
      <c r="O373" s="65"/>
      <c r="P373" s="65"/>
      <c r="Q373" s="65"/>
      <c r="R373" s="65"/>
      <c r="S373" s="65"/>
      <c r="T373" s="66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148</v>
      </c>
      <c r="AU373" s="18" t="s">
        <v>82</v>
      </c>
    </row>
    <row r="374" spans="1:65" s="12" customFormat="1" ht="22.8" customHeight="1" x14ac:dyDescent="0.25">
      <c r="B374" s="158"/>
      <c r="C374" s="159"/>
      <c r="D374" s="160" t="s">
        <v>71</v>
      </c>
      <c r="E374" s="172" t="s">
        <v>180</v>
      </c>
      <c r="F374" s="172" t="s">
        <v>469</v>
      </c>
      <c r="G374" s="159"/>
      <c r="H374" s="159"/>
      <c r="I374" s="162"/>
      <c r="J374" s="173">
        <f>BK374</f>
        <v>0</v>
      </c>
      <c r="K374" s="159"/>
      <c r="L374" s="164"/>
      <c r="M374" s="165"/>
      <c r="N374" s="166"/>
      <c r="O374" s="166"/>
      <c r="P374" s="167">
        <f>SUM(P375:P402)</f>
        <v>0</v>
      </c>
      <c r="Q374" s="166"/>
      <c r="R374" s="167">
        <f>SUM(R375:R402)</f>
        <v>675.307592</v>
      </c>
      <c r="S374" s="166"/>
      <c r="T374" s="168">
        <f>SUM(T375:T402)</f>
        <v>0</v>
      </c>
      <c r="AR374" s="169" t="s">
        <v>80</v>
      </c>
      <c r="AT374" s="170" t="s">
        <v>71</v>
      </c>
      <c r="AU374" s="170" t="s">
        <v>80</v>
      </c>
      <c r="AY374" s="169" t="s">
        <v>133</v>
      </c>
      <c r="BK374" s="171">
        <f>SUM(BK375:BK402)</f>
        <v>0</v>
      </c>
    </row>
    <row r="375" spans="1:65" s="2" customFormat="1" ht="24.15" customHeight="1" x14ac:dyDescent="0.2">
      <c r="A375" s="35"/>
      <c r="B375" s="36"/>
      <c r="C375" s="174" t="s">
        <v>470</v>
      </c>
      <c r="D375" s="174" t="s">
        <v>135</v>
      </c>
      <c r="E375" s="175" t="s">
        <v>471</v>
      </c>
      <c r="F375" s="176" t="s">
        <v>472</v>
      </c>
      <c r="G375" s="177" t="s">
        <v>138</v>
      </c>
      <c r="H375" s="178">
        <v>19.52</v>
      </c>
      <c r="I375" s="179"/>
      <c r="J375" s="180">
        <f>ROUND(I375*H375,2)</f>
        <v>0</v>
      </c>
      <c r="K375" s="176" t="s">
        <v>146</v>
      </c>
      <c r="L375" s="40"/>
      <c r="M375" s="181" t="s">
        <v>19</v>
      </c>
      <c r="N375" s="182" t="s">
        <v>43</v>
      </c>
      <c r="O375" s="65"/>
      <c r="P375" s="183">
        <f>O375*H375</f>
        <v>0</v>
      </c>
      <c r="Q375" s="183">
        <v>0.23</v>
      </c>
      <c r="R375" s="183">
        <f>Q375*H375</f>
        <v>4.4896000000000003</v>
      </c>
      <c r="S375" s="183">
        <v>0</v>
      </c>
      <c r="T375" s="184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185" t="s">
        <v>139</v>
      </c>
      <c r="AT375" s="185" t="s">
        <v>135</v>
      </c>
      <c r="AU375" s="185" t="s">
        <v>82</v>
      </c>
      <c r="AY375" s="18" t="s">
        <v>133</v>
      </c>
      <c r="BE375" s="186">
        <f>IF(N375="základní",J375,0)</f>
        <v>0</v>
      </c>
      <c r="BF375" s="186">
        <f>IF(N375="snížená",J375,0)</f>
        <v>0</v>
      </c>
      <c r="BG375" s="186">
        <f>IF(N375="zákl. přenesená",J375,0)</f>
        <v>0</v>
      </c>
      <c r="BH375" s="186">
        <f>IF(N375="sníž. přenesená",J375,0)</f>
        <v>0</v>
      </c>
      <c r="BI375" s="186">
        <f>IF(N375="nulová",J375,0)</f>
        <v>0</v>
      </c>
      <c r="BJ375" s="18" t="s">
        <v>80</v>
      </c>
      <c r="BK375" s="186">
        <f>ROUND(I375*H375,2)</f>
        <v>0</v>
      </c>
      <c r="BL375" s="18" t="s">
        <v>139</v>
      </c>
      <c r="BM375" s="185" t="s">
        <v>473</v>
      </c>
    </row>
    <row r="376" spans="1:65" s="2" customFormat="1" ht="10.199999999999999" x14ac:dyDescent="0.2">
      <c r="A376" s="35"/>
      <c r="B376" s="36"/>
      <c r="C376" s="37"/>
      <c r="D376" s="199" t="s">
        <v>148</v>
      </c>
      <c r="E376" s="37"/>
      <c r="F376" s="200" t="s">
        <v>474</v>
      </c>
      <c r="G376" s="37"/>
      <c r="H376" s="37"/>
      <c r="I376" s="201"/>
      <c r="J376" s="37"/>
      <c r="K376" s="37"/>
      <c r="L376" s="40"/>
      <c r="M376" s="202"/>
      <c r="N376" s="203"/>
      <c r="O376" s="65"/>
      <c r="P376" s="65"/>
      <c r="Q376" s="65"/>
      <c r="R376" s="65"/>
      <c r="S376" s="65"/>
      <c r="T376" s="66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8" t="s">
        <v>148</v>
      </c>
      <c r="AU376" s="18" t="s">
        <v>82</v>
      </c>
    </row>
    <row r="377" spans="1:65" s="13" customFormat="1" ht="10.199999999999999" x14ac:dyDescent="0.2">
      <c r="B377" s="187"/>
      <c r="C377" s="188"/>
      <c r="D377" s="189" t="s">
        <v>141</v>
      </c>
      <c r="E377" s="190" t="s">
        <v>19</v>
      </c>
      <c r="F377" s="191" t="s">
        <v>475</v>
      </c>
      <c r="G377" s="188"/>
      <c r="H377" s="192">
        <v>1.44</v>
      </c>
      <c r="I377" s="193"/>
      <c r="J377" s="188"/>
      <c r="K377" s="188"/>
      <c r="L377" s="194"/>
      <c r="M377" s="195"/>
      <c r="N377" s="196"/>
      <c r="O377" s="196"/>
      <c r="P377" s="196"/>
      <c r="Q377" s="196"/>
      <c r="R377" s="196"/>
      <c r="S377" s="196"/>
      <c r="T377" s="197"/>
      <c r="AT377" s="198" t="s">
        <v>141</v>
      </c>
      <c r="AU377" s="198" t="s">
        <v>82</v>
      </c>
      <c r="AV377" s="13" t="s">
        <v>82</v>
      </c>
      <c r="AW377" s="13" t="s">
        <v>33</v>
      </c>
      <c r="AX377" s="13" t="s">
        <v>72</v>
      </c>
      <c r="AY377" s="198" t="s">
        <v>133</v>
      </c>
    </row>
    <row r="378" spans="1:65" s="14" customFormat="1" ht="10.199999999999999" x14ac:dyDescent="0.2">
      <c r="B378" s="204"/>
      <c r="C378" s="205"/>
      <c r="D378" s="189" t="s">
        <v>141</v>
      </c>
      <c r="E378" s="206" t="s">
        <v>19</v>
      </c>
      <c r="F378" s="207" t="s">
        <v>169</v>
      </c>
      <c r="G378" s="205"/>
      <c r="H378" s="206" t="s">
        <v>19</v>
      </c>
      <c r="I378" s="208"/>
      <c r="J378" s="205"/>
      <c r="K378" s="205"/>
      <c r="L378" s="209"/>
      <c r="M378" s="210"/>
      <c r="N378" s="211"/>
      <c r="O378" s="211"/>
      <c r="P378" s="211"/>
      <c r="Q378" s="211"/>
      <c r="R378" s="211"/>
      <c r="S378" s="211"/>
      <c r="T378" s="212"/>
      <c r="AT378" s="213" t="s">
        <v>141</v>
      </c>
      <c r="AU378" s="213" t="s">
        <v>82</v>
      </c>
      <c r="AV378" s="14" t="s">
        <v>80</v>
      </c>
      <c r="AW378" s="14" t="s">
        <v>33</v>
      </c>
      <c r="AX378" s="14" t="s">
        <v>72</v>
      </c>
      <c r="AY378" s="213" t="s">
        <v>133</v>
      </c>
    </row>
    <row r="379" spans="1:65" s="13" customFormat="1" ht="10.199999999999999" x14ac:dyDescent="0.2">
      <c r="B379" s="187"/>
      <c r="C379" s="188"/>
      <c r="D379" s="189" t="s">
        <v>141</v>
      </c>
      <c r="E379" s="190" t="s">
        <v>19</v>
      </c>
      <c r="F379" s="191" t="s">
        <v>476</v>
      </c>
      <c r="G379" s="188"/>
      <c r="H379" s="192">
        <v>0.64</v>
      </c>
      <c r="I379" s="193"/>
      <c r="J379" s="188"/>
      <c r="K379" s="188"/>
      <c r="L379" s="194"/>
      <c r="M379" s="195"/>
      <c r="N379" s="196"/>
      <c r="O379" s="196"/>
      <c r="P379" s="196"/>
      <c r="Q379" s="196"/>
      <c r="R379" s="196"/>
      <c r="S379" s="196"/>
      <c r="T379" s="197"/>
      <c r="AT379" s="198" t="s">
        <v>141</v>
      </c>
      <c r="AU379" s="198" t="s">
        <v>82</v>
      </c>
      <c r="AV379" s="13" t="s">
        <v>82</v>
      </c>
      <c r="AW379" s="13" t="s">
        <v>33</v>
      </c>
      <c r="AX379" s="13" t="s">
        <v>72</v>
      </c>
      <c r="AY379" s="198" t="s">
        <v>133</v>
      </c>
    </row>
    <row r="380" spans="1:65" s="14" customFormat="1" ht="10.199999999999999" x14ac:dyDescent="0.2">
      <c r="B380" s="204"/>
      <c r="C380" s="205"/>
      <c r="D380" s="189" t="s">
        <v>141</v>
      </c>
      <c r="E380" s="206" t="s">
        <v>19</v>
      </c>
      <c r="F380" s="207" t="s">
        <v>171</v>
      </c>
      <c r="G380" s="205"/>
      <c r="H380" s="206" t="s">
        <v>19</v>
      </c>
      <c r="I380" s="208"/>
      <c r="J380" s="205"/>
      <c r="K380" s="205"/>
      <c r="L380" s="209"/>
      <c r="M380" s="210"/>
      <c r="N380" s="211"/>
      <c r="O380" s="211"/>
      <c r="P380" s="211"/>
      <c r="Q380" s="211"/>
      <c r="R380" s="211"/>
      <c r="S380" s="211"/>
      <c r="T380" s="212"/>
      <c r="AT380" s="213" t="s">
        <v>141</v>
      </c>
      <c r="AU380" s="213" t="s">
        <v>82</v>
      </c>
      <c r="AV380" s="14" t="s">
        <v>80</v>
      </c>
      <c r="AW380" s="14" t="s">
        <v>33</v>
      </c>
      <c r="AX380" s="14" t="s">
        <v>72</v>
      </c>
      <c r="AY380" s="213" t="s">
        <v>133</v>
      </c>
    </row>
    <row r="381" spans="1:65" s="14" customFormat="1" ht="10.199999999999999" x14ac:dyDescent="0.2">
      <c r="B381" s="204"/>
      <c r="C381" s="205"/>
      <c r="D381" s="189" t="s">
        <v>141</v>
      </c>
      <c r="E381" s="206" t="s">
        <v>19</v>
      </c>
      <c r="F381" s="207" t="s">
        <v>477</v>
      </c>
      <c r="G381" s="205"/>
      <c r="H381" s="206" t="s">
        <v>19</v>
      </c>
      <c r="I381" s="208"/>
      <c r="J381" s="205"/>
      <c r="K381" s="205"/>
      <c r="L381" s="209"/>
      <c r="M381" s="210"/>
      <c r="N381" s="211"/>
      <c r="O381" s="211"/>
      <c r="P381" s="211"/>
      <c r="Q381" s="211"/>
      <c r="R381" s="211"/>
      <c r="S381" s="211"/>
      <c r="T381" s="212"/>
      <c r="AT381" s="213" t="s">
        <v>141</v>
      </c>
      <c r="AU381" s="213" t="s">
        <v>82</v>
      </c>
      <c r="AV381" s="14" t="s">
        <v>80</v>
      </c>
      <c r="AW381" s="14" t="s">
        <v>33</v>
      </c>
      <c r="AX381" s="14" t="s">
        <v>72</v>
      </c>
      <c r="AY381" s="213" t="s">
        <v>133</v>
      </c>
    </row>
    <row r="382" spans="1:65" s="14" customFormat="1" ht="10.199999999999999" x14ac:dyDescent="0.2">
      <c r="B382" s="204"/>
      <c r="C382" s="205"/>
      <c r="D382" s="189" t="s">
        <v>141</v>
      </c>
      <c r="E382" s="206" t="s">
        <v>19</v>
      </c>
      <c r="F382" s="207" t="s">
        <v>350</v>
      </c>
      <c r="G382" s="205"/>
      <c r="H382" s="206" t="s">
        <v>19</v>
      </c>
      <c r="I382" s="208"/>
      <c r="J382" s="205"/>
      <c r="K382" s="205"/>
      <c r="L382" s="209"/>
      <c r="M382" s="210"/>
      <c r="N382" s="211"/>
      <c r="O382" s="211"/>
      <c r="P382" s="211"/>
      <c r="Q382" s="211"/>
      <c r="R382" s="211"/>
      <c r="S382" s="211"/>
      <c r="T382" s="212"/>
      <c r="AT382" s="213" t="s">
        <v>141</v>
      </c>
      <c r="AU382" s="213" t="s">
        <v>82</v>
      </c>
      <c r="AV382" s="14" t="s">
        <v>80</v>
      </c>
      <c r="AW382" s="14" t="s">
        <v>33</v>
      </c>
      <c r="AX382" s="14" t="s">
        <v>72</v>
      </c>
      <c r="AY382" s="213" t="s">
        <v>133</v>
      </c>
    </row>
    <row r="383" spans="1:65" s="13" customFormat="1" ht="10.199999999999999" x14ac:dyDescent="0.2">
      <c r="B383" s="187"/>
      <c r="C383" s="188"/>
      <c r="D383" s="189" t="s">
        <v>141</v>
      </c>
      <c r="E383" s="190" t="s">
        <v>19</v>
      </c>
      <c r="F383" s="191" t="s">
        <v>478</v>
      </c>
      <c r="G383" s="188"/>
      <c r="H383" s="192">
        <v>16</v>
      </c>
      <c r="I383" s="193"/>
      <c r="J383" s="188"/>
      <c r="K383" s="188"/>
      <c r="L383" s="194"/>
      <c r="M383" s="195"/>
      <c r="N383" s="196"/>
      <c r="O383" s="196"/>
      <c r="P383" s="196"/>
      <c r="Q383" s="196"/>
      <c r="R383" s="196"/>
      <c r="S383" s="196"/>
      <c r="T383" s="197"/>
      <c r="AT383" s="198" t="s">
        <v>141</v>
      </c>
      <c r="AU383" s="198" t="s">
        <v>82</v>
      </c>
      <c r="AV383" s="13" t="s">
        <v>82</v>
      </c>
      <c r="AW383" s="13" t="s">
        <v>33</v>
      </c>
      <c r="AX383" s="13" t="s">
        <v>72</v>
      </c>
      <c r="AY383" s="198" t="s">
        <v>133</v>
      </c>
    </row>
    <row r="384" spans="1:65" s="14" customFormat="1" ht="10.199999999999999" x14ac:dyDescent="0.2">
      <c r="B384" s="204"/>
      <c r="C384" s="205"/>
      <c r="D384" s="189" t="s">
        <v>141</v>
      </c>
      <c r="E384" s="206" t="s">
        <v>19</v>
      </c>
      <c r="F384" s="207" t="s">
        <v>352</v>
      </c>
      <c r="G384" s="205"/>
      <c r="H384" s="206" t="s">
        <v>19</v>
      </c>
      <c r="I384" s="208"/>
      <c r="J384" s="205"/>
      <c r="K384" s="205"/>
      <c r="L384" s="209"/>
      <c r="M384" s="210"/>
      <c r="N384" s="211"/>
      <c r="O384" s="211"/>
      <c r="P384" s="211"/>
      <c r="Q384" s="211"/>
      <c r="R384" s="211"/>
      <c r="S384" s="211"/>
      <c r="T384" s="212"/>
      <c r="AT384" s="213" t="s">
        <v>141</v>
      </c>
      <c r="AU384" s="213" t="s">
        <v>82</v>
      </c>
      <c r="AV384" s="14" t="s">
        <v>80</v>
      </c>
      <c r="AW384" s="14" t="s">
        <v>33</v>
      </c>
      <c r="AX384" s="14" t="s">
        <v>72</v>
      </c>
      <c r="AY384" s="213" t="s">
        <v>133</v>
      </c>
    </row>
    <row r="385" spans="1:65" s="13" customFormat="1" ht="10.199999999999999" x14ac:dyDescent="0.2">
      <c r="B385" s="187"/>
      <c r="C385" s="188"/>
      <c r="D385" s="189" t="s">
        <v>141</v>
      </c>
      <c r="E385" s="190" t="s">
        <v>19</v>
      </c>
      <c r="F385" s="191" t="s">
        <v>479</v>
      </c>
      <c r="G385" s="188"/>
      <c r="H385" s="192">
        <v>1.44</v>
      </c>
      <c r="I385" s="193"/>
      <c r="J385" s="188"/>
      <c r="K385" s="188"/>
      <c r="L385" s="194"/>
      <c r="M385" s="195"/>
      <c r="N385" s="196"/>
      <c r="O385" s="196"/>
      <c r="P385" s="196"/>
      <c r="Q385" s="196"/>
      <c r="R385" s="196"/>
      <c r="S385" s="196"/>
      <c r="T385" s="197"/>
      <c r="AT385" s="198" t="s">
        <v>141</v>
      </c>
      <c r="AU385" s="198" t="s">
        <v>82</v>
      </c>
      <c r="AV385" s="13" t="s">
        <v>82</v>
      </c>
      <c r="AW385" s="13" t="s">
        <v>33</v>
      </c>
      <c r="AX385" s="13" t="s">
        <v>72</v>
      </c>
      <c r="AY385" s="198" t="s">
        <v>133</v>
      </c>
    </row>
    <row r="386" spans="1:65" s="14" customFormat="1" ht="10.199999999999999" x14ac:dyDescent="0.2">
      <c r="B386" s="204"/>
      <c r="C386" s="205"/>
      <c r="D386" s="189" t="s">
        <v>141</v>
      </c>
      <c r="E386" s="206" t="s">
        <v>19</v>
      </c>
      <c r="F386" s="207" t="s">
        <v>354</v>
      </c>
      <c r="G386" s="205"/>
      <c r="H386" s="206" t="s">
        <v>19</v>
      </c>
      <c r="I386" s="208"/>
      <c r="J386" s="205"/>
      <c r="K386" s="205"/>
      <c r="L386" s="209"/>
      <c r="M386" s="210"/>
      <c r="N386" s="211"/>
      <c r="O386" s="211"/>
      <c r="P386" s="211"/>
      <c r="Q386" s="211"/>
      <c r="R386" s="211"/>
      <c r="S386" s="211"/>
      <c r="T386" s="212"/>
      <c r="AT386" s="213" t="s">
        <v>141</v>
      </c>
      <c r="AU386" s="213" t="s">
        <v>82</v>
      </c>
      <c r="AV386" s="14" t="s">
        <v>80</v>
      </c>
      <c r="AW386" s="14" t="s">
        <v>33</v>
      </c>
      <c r="AX386" s="14" t="s">
        <v>72</v>
      </c>
      <c r="AY386" s="213" t="s">
        <v>133</v>
      </c>
    </row>
    <row r="387" spans="1:65" s="15" customFormat="1" ht="10.199999999999999" x14ac:dyDescent="0.2">
      <c r="B387" s="214"/>
      <c r="C387" s="215"/>
      <c r="D387" s="189" t="s">
        <v>141</v>
      </c>
      <c r="E387" s="216" t="s">
        <v>19</v>
      </c>
      <c r="F387" s="217" t="s">
        <v>156</v>
      </c>
      <c r="G387" s="215"/>
      <c r="H387" s="218">
        <v>19.52</v>
      </c>
      <c r="I387" s="219"/>
      <c r="J387" s="215"/>
      <c r="K387" s="215"/>
      <c r="L387" s="220"/>
      <c r="M387" s="221"/>
      <c r="N387" s="222"/>
      <c r="O387" s="222"/>
      <c r="P387" s="222"/>
      <c r="Q387" s="222"/>
      <c r="R387" s="222"/>
      <c r="S387" s="222"/>
      <c r="T387" s="223"/>
      <c r="AT387" s="224" t="s">
        <v>141</v>
      </c>
      <c r="AU387" s="224" t="s">
        <v>82</v>
      </c>
      <c r="AV387" s="15" t="s">
        <v>139</v>
      </c>
      <c r="AW387" s="15" t="s">
        <v>33</v>
      </c>
      <c r="AX387" s="15" t="s">
        <v>80</v>
      </c>
      <c r="AY387" s="224" t="s">
        <v>133</v>
      </c>
    </row>
    <row r="388" spans="1:65" s="2" customFormat="1" ht="21.75" customHeight="1" x14ac:dyDescent="0.2">
      <c r="A388" s="35"/>
      <c r="B388" s="36"/>
      <c r="C388" s="174" t="s">
        <v>480</v>
      </c>
      <c r="D388" s="174" t="s">
        <v>135</v>
      </c>
      <c r="E388" s="175" t="s">
        <v>481</v>
      </c>
      <c r="F388" s="176" t="s">
        <v>482</v>
      </c>
      <c r="G388" s="177" t="s">
        <v>138</v>
      </c>
      <c r="H388" s="178">
        <v>7555</v>
      </c>
      <c r="I388" s="179"/>
      <c r="J388" s="180">
        <f>ROUND(I388*H388,2)</f>
        <v>0</v>
      </c>
      <c r="K388" s="176" t="s">
        <v>19</v>
      </c>
      <c r="L388" s="40"/>
      <c r="M388" s="181" t="s">
        <v>19</v>
      </c>
      <c r="N388" s="182" t="s">
        <v>43</v>
      </c>
      <c r="O388" s="65"/>
      <c r="P388" s="183">
        <f>O388*H388</f>
        <v>0</v>
      </c>
      <c r="Q388" s="183">
        <v>0</v>
      </c>
      <c r="R388" s="183">
        <f>Q388*H388</f>
        <v>0</v>
      </c>
      <c r="S388" s="183">
        <v>0</v>
      </c>
      <c r="T388" s="184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185" t="s">
        <v>139</v>
      </c>
      <c r="AT388" s="185" t="s">
        <v>135</v>
      </c>
      <c r="AU388" s="185" t="s">
        <v>82</v>
      </c>
      <c r="AY388" s="18" t="s">
        <v>133</v>
      </c>
      <c r="BE388" s="186">
        <f>IF(N388="základní",J388,0)</f>
        <v>0</v>
      </c>
      <c r="BF388" s="186">
        <f>IF(N388="snížená",J388,0)</f>
        <v>0</v>
      </c>
      <c r="BG388" s="186">
        <f>IF(N388="zákl. přenesená",J388,0)</f>
        <v>0</v>
      </c>
      <c r="BH388" s="186">
        <f>IF(N388="sníž. přenesená",J388,0)</f>
        <v>0</v>
      </c>
      <c r="BI388" s="186">
        <f>IF(N388="nulová",J388,0)</f>
        <v>0</v>
      </c>
      <c r="BJ388" s="18" t="s">
        <v>80</v>
      </c>
      <c r="BK388" s="186">
        <f>ROUND(I388*H388,2)</f>
        <v>0</v>
      </c>
      <c r="BL388" s="18" t="s">
        <v>139</v>
      </c>
      <c r="BM388" s="185" t="s">
        <v>483</v>
      </c>
    </row>
    <row r="389" spans="1:65" s="2" customFormat="1" ht="24.15" customHeight="1" x14ac:dyDescent="0.2">
      <c r="A389" s="35"/>
      <c r="B389" s="36"/>
      <c r="C389" s="174" t="s">
        <v>484</v>
      </c>
      <c r="D389" s="174" t="s">
        <v>135</v>
      </c>
      <c r="E389" s="175" t="s">
        <v>485</v>
      </c>
      <c r="F389" s="176" t="s">
        <v>486</v>
      </c>
      <c r="G389" s="177" t="s">
        <v>138</v>
      </c>
      <c r="H389" s="178">
        <v>879</v>
      </c>
      <c r="I389" s="179"/>
      <c r="J389" s="180">
        <f>ROUND(I389*H389,2)</f>
        <v>0</v>
      </c>
      <c r="K389" s="176" t="s">
        <v>146</v>
      </c>
      <c r="L389" s="40"/>
      <c r="M389" s="181" t="s">
        <v>19</v>
      </c>
      <c r="N389" s="182" t="s">
        <v>43</v>
      </c>
      <c r="O389" s="65"/>
      <c r="P389" s="183">
        <f>O389*H389</f>
        <v>0</v>
      </c>
      <c r="Q389" s="183">
        <v>0.31052999999999997</v>
      </c>
      <c r="R389" s="183">
        <f>Q389*H389</f>
        <v>272.95587</v>
      </c>
      <c r="S389" s="183">
        <v>0</v>
      </c>
      <c r="T389" s="184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185" t="s">
        <v>139</v>
      </c>
      <c r="AT389" s="185" t="s">
        <v>135</v>
      </c>
      <c r="AU389" s="185" t="s">
        <v>82</v>
      </c>
      <c r="AY389" s="18" t="s">
        <v>133</v>
      </c>
      <c r="BE389" s="186">
        <f>IF(N389="základní",J389,0)</f>
        <v>0</v>
      </c>
      <c r="BF389" s="186">
        <f>IF(N389="snížená",J389,0)</f>
        <v>0</v>
      </c>
      <c r="BG389" s="186">
        <f>IF(N389="zákl. přenesená",J389,0)</f>
        <v>0</v>
      </c>
      <c r="BH389" s="186">
        <f>IF(N389="sníž. přenesená",J389,0)</f>
        <v>0</v>
      </c>
      <c r="BI389" s="186">
        <f>IF(N389="nulová",J389,0)</f>
        <v>0</v>
      </c>
      <c r="BJ389" s="18" t="s">
        <v>80</v>
      </c>
      <c r="BK389" s="186">
        <f>ROUND(I389*H389,2)</f>
        <v>0</v>
      </c>
      <c r="BL389" s="18" t="s">
        <v>139</v>
      </c>
      <c r="BM389" s="185" t="s">
        <v>487</v>
      </c>
    </row>
    <row r="390" spans="1:65" s="2" customFormat="1" ht="10.199999999999999" x14ac:dyDescent="0.2">
      <c r="A390" s="35"/>
      <c r="B390" s="36"/>
      <c r="C390" s="37"/>
      <c r="D390" s="199" t="s">
        <v>148</v>
      </c>
      <c r="E390" s="37"/>
      <c r="F390" s="200" t="s">
        <v>488</v>
      </c>
      <c r="G390" s="37"/>
      <c r="H390" s="37"/>
      <c r="I390" s="201"/>
      <c r="J390" s="37"/>
      <c r="K390" s="37"/>
      <c r="L390" s="40"/>
      <c r="M390" s="202"/>
      <c r="N390" s="203"/>
      <c r="O390" s="65"/>
      <c r="P390" s="65"/>
      <c r="Q390" s="65"/>
      <c r="R390" s="65"/>
      <c r="S390" s="65"/>
      <c r="T390" s="66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8" t="s">
        <v>148</v>
      </c>
      <c r="AU390" s="18" t="s">
        <v>82</v>
      </c>
    </row>
    <row r="391" spans="1:65" s="2" customFormat="1" ht="21.75" customHeight="1" x14ac:dyDescent="0.2">
      <c r="A391" s="35"/>
      <c r="B391" s="36"/>
      <c r="C391" s="174" t="s">
        <v>489</v>
      </c>
      <c r="D391" s="174" t="s">
        <v>135</v>
      </c>
      <c r="E391" s="175" t="s">
        <v>490</v>
      </c>
      <c r="F391" s="176" t="s">
        <v>491</v>
      </c>
      <c r="G391" s="177" t="s">
        <v>138</v>
      </c>
      <c r="H391" s="178">
        <v>879</v>
      </c>
      <c r="I391" s="179"/>
      <c r="J391" s="180">
        <f>ROUND(I391*H391,2)</f>
        <v>0</v>
      </c>
      <c r="K391" s="176" t="s">
        <v>146</v>
      </c>
      <c r="L391" s="40"/>
      <c r="M391" s="181" t="s">
        <v>19</v>
      </c>
      <c r="N391" s="182" t="s">
        <v>43</v>
      </c>
      <c r="O391" s="65"/>
      <c r="P391" s="183">
        <f>O391*H391</f>
        <v>0</v>
      </c>
      <c r="Q391" s="183">
        <v>0.23</v>
      </c>
      <c r="R391" s="183">
        <f>Q391*H391</f>
        <v>202.17000000000002</v>
      </c>
      <c r="S391" s="183">
        <v>0</v>
      </c>
      <c r="T391" s="184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85" t="s">
        <v>139</v>
      </c>
      <c r="AT391" s="185" t="s">
        <v>135</v>
      </c>
      <c r="AU391" s="185" t="s">
        <v>82</v>
      </c>
      <c r="AY391" s="18" t="s">
        <v>133</v>
      </c>
      <c r="BE391" s="186">
        <f>IF(N391="základní",J391,0)</f>
        <v>0</v>
      </c>
      <c r="BF391" s="186">
        <f>IF(N391="snížená",J391,0)</f>
        <v>0</v>
      </c>
      <c r="BG391" s="186">
        <f>IF(N391="zákl. přenesená",J391,0)</f>
        <v>0</v>
      </c>
      <c r="BH391" s="186">
        <f>IF(N391="sníž. přenesená",J391,0)</f>
        <v>0</v>
      </c>
      <c r="BI391" s="186">
        <f>IF(N391="nulová",J391,0)</f>
        <v>0</v>
      </c>
      <c r="BJ391" s="18" t="s">
        <v>80</v>
      </c>
      <c r="BK391" s="186">
        <f>ROUND(I391*H391,2)</f>
        <v>0</v>
      </c>
      <c r="BL391" s="18" t="s">
        <v>139</v>
      </c>
      <c r="BM391" s="185" t="s">
        <v>492</v>
      </c>
    </row>
    <row r="392" spans="1:65" s="2" customFormat="1" ht="10.199999999999999" x14ac:dyDescent="0.2">
      <c r="A392" s="35"/>
      <c r="B392" s="36"/>
      <c r="C392" s="37"/>
      <c r="D392" s="199" t="s">
        <v>148</v>
      </c>
      <c r="E392" s="37"/>
      <c r="F392" s="200" t="s">
        <v>493</v>
      </c>
      <c r="G392" s="37"/>
      <c r="H392" s="37"/>
      <c r="I392" s="201"/>
      <c r="J392" s="37"/>
      <c r="K392" s="37"/>
      <c r="L392" s="40"/>
      <c r="M392" s="202"/>
      <c r="N392" s="203"/>
      <c r="O392" s="65"/>
      <c r="P392" s="65"/>
      <c r="Q392" s="65"/>
      <c r="R392" s="65"/>
      <c r="S392" s="65"/>
      <c r="T392" s="66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8" t="s">
        <v>148</v>
      </c>
      <c r="AU392" s="18" t="s">
        <v>82</v>
      </c>
    </row>
    <row r="393" spans="1:65" s="2" customFormat="1" ht="33" customHeight="1" x14ac:dyDescent="0.2">
      <c r="A393" s="35"/>
      <c r="B393" s="36"/>
      <c r="C393" s="174" t="s">
        <v>494</v>
      </c>
      <c r="D393" s="174" t="s">
        <v>135</v>
      </c>
      <c r="E393" s="175" t="s">
        <v>495</v>
      </c>
      <c r="F393" s="176" t="s">
        <v>496</v>
      </c>
      <c r="G393" s="177" t="s">
        <v>138</v>
      </c>
      <c r="H393" s="178">
        <v>19</v>
      </c>
      <c r="I393" s="179"/>
      <c r="J393" s="180">
        <f>ROUND(I393*H393,2)</f>
        <v>0</v>
      </c>
      <c r="K393" s="176" t="s">
        <v>146</v>
      </c>
      <c r="L393" s="40"/>
      <c r="M393" s="181" t="s">
        <v>19</v>
      </c>
      <c r="N393" s="182" t="s">
        <v>43</v>
      </c>
      <c r="O393" s="65"/>
      <c r="P393" s="183">
        <f>O393*H393</f>
        <v>0</v>
      </c>
      <c r="Q393" s="183">
        <v>0.04</v>
      </c>
      <c r="R393" s="183">
        <f>Q393*H393</f>
        <v>0.76</v>
      </c>
      <c r="S393" s="183">
        <v>0</v>
      </c>
      <c r="T393" s="184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85" t="s">
        <v>139</v>
      </c>
      <c r="AT393" s="185" t="s">
        <v>135</v>
      </c>
      <c r="AU393" s="185" t="s">
        <v>82</v>
      </c>
      <c r="AY393" s="18" t="s">
        <v>133</v>
      </c>
      <c r="BE393" s="186">
        <f>IF(N393="základní",J393,0)</f>
        <v>0</v>
      </c>
      <c r="BF393" s="186">
        <f>IF(N393="snížená",J393,0)</f>
        <v>0</v>
      </c>
      <c r="BG393" s="186">
        <f>IF(N393="zákl. přenesená",J393,0)</f>
        <v>0</v>
      </c>
      <c r="BH393" s="186">
        <f>IF(N393="sníž. přenesená",J393,0)</f>
        <v>0</v>
      </c>
      <c r="BI393" s="186">
        <f>IF(N393="nulová",J393,0)</f>
        <v>0</v>
      </c>
      <c r="BJ393" s="18" t="s">
        <v>80</v>
      </c>
      <c r="BK393" s="186">
        <f>ROUND(I393*H393,2)</f>
        <v>0</v>
      </c>
      <c r="BL393" s="18" t="s">
        <v>139</v>
      </c>
      <c r="BM393" s="185" t="s">
        <v>497</v>
      </c>
    </row>
    <row r="394" spans="1:65" s="2" customFormat="1" ht="10.199999999999999" x14ac:dyDescent="0.2">
      <c r="A394" s="35"/>
      <c r="B394" s="36"/>
      <c r="C394" s="37"/>
      <c r="D394" s="199" t="s">
        <v>148</v>
      </c>
      <c r="E394" s="37"/>
      <c r="F394" s="200" t="s">
        <v>498</v>
      </c>
      <c r="G394" s="37"/>
      <c r="H394" s="37"/>
      <c r="I394" s="201"/>
      <c r="J394" s="37"/>
      <c r="K394" s="37"/>
      <c r="L394" s="40"/>
      <c r="M394" s="202"/>
      <c r="N394" s="203"/>
      <c r="O394" s="65"/>
      <c r="P394" s="65"/>
      <c r="Q394" s="65"/>
      <c r="R394" s="65"/>
      <c r="S394" s="65"/>
      <c r="T394" s="66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148</v>
      </c>
      <c r="AU394" s="18" t="s">
        <v>82</v>
      </c>
    </row>
    <row r="395" spans="1:65" s="13" customFormat="1" ht="10.199999999999999" x14ac:dyDescent="0.2">
      <c r="B395" s="187"/>
      <c r="C395" s="188"/>
      <c r="D395" s="189" t="s">
        <v>141</v>
      </c>
      <c r="E395" s="190" t="s">
        <v>19</v>
      </c>
      <c r="F395" s="191" t="s">
        <v>285</v>
      </c>
      <c r="G395" s="188"/>
      <c r="H395" s="192">
        <v>19</v>
      </c>
      <c r="I395" s="193"/>
      <c r="J395" s="188"/>
      <c r="K395" s="188"/>
      <c r="L395" s="194"/>
      <c r="M395" s="195"/>
      <c r="N395" s="196"/>
      <c r="O395" s="196"/>
      <c r="P395" s="196"/>
      <c r="Q395" s="196"/>
      <c r="R395" s="196"/>
      <c r="S395" s="196"/>
      <c r="T395" s="197"/>
      <c r="AT395" s="198" t="s">
        <v>141</v>
      </c>
      <c r="AU395" s="198" t="s">
        <v>82</v>
      </c>
      <c r="AV395" s="13" t="s">
        <v>82</v>
      </c>
      <c r="AW395" s="13" t="s">
        <v>33</v>
      </c>
      <c r="AX395" s="13" t="s">
        <v>80</v>
      </c>
      <c r="AY395" s="198" t="s">
        <v>133</v>
      </c>
    </row>
    <row r="396" spans="1:65" s="14" customFormat="1" ht="10.199999999999999" x14ac:dyDescent="0.2">
      <c r="B396" s="204"/>
      <c r="C396" s="205"/>
      <c r="D396" s="189" t="s">
        <v>141</v>
      </c>
      <c r="E396" s="206" t="s">
        <v>19</v>
      </c>
      <c r="F396" s="207" t="s">
        <v>499</v>
      </c>
      <c r="G396" s="205"/>
      <c r="H396" s="206" t="s">
        <v>19</v>
      </c>
      <c r="I396" s="208"/>
      <c r="J396" s="205"/>
      <c r="K396" s="205"/>
      <c r="L396" s="209"/>
      <c r="M396" s="210"/>
      <c r="N396" s="211"/>
      <c r="O396" s="211"/>
      <c r="P396" s="211"/>
      <c r="Q396" s="211"/>
      <c r="R396" s="211"/>
      <c r="S396" s="211"/>
      <c r="T396" s="212"/>
      <c r="AT396" s="213" t="s">
        <v>141</v>
      </c>
      <c r="AU396" s="213" t="s">
        <v>82</v>
      </c>
      <c r="AV396" s="14" t="s">
        <v>80</v>
      </c>
      <c r="AW396" s="14" t="s">
        <v>33</v>
      </c>
      <c r="AX396" s="14" t="s">
        <v>72</v>
      </c>
      <c r="AY396" s="213" t="s">
        <v>133</v>
      </c>
    </row>
    <row r="397" spans="1:65" s="2" customFormat="1" ht="16.5" customHeight="1" x14ac:dyDescent="0.2">
      <c r="A397" s="35"/>
      <c r="B397" s="36"/>
      <c r="C397" s="237" t="s">
        <v>500</v>
      </c>
      <c r="D397" s="237" t="s">
        <v>252</v>
      </c>
      <c r="E397" s="238" t="s">
        <v>501</v>
      </c>
      <c r="F397" s="239" t="s">
        <v>502</v>
      </c>
      <c r="G397" s="240" t="s">
        <v>138</v>
      </c>
      <c r="H397" s="241">
        <v>19.190000000000001</v>
      </c>
      <c r="I397" s="242"/>
      <c r="J397" s="243">
        <f>ROUND(I397*H397,2)</f>
        <v>0</v>
      </c>
      <c r="K397" s="239" t="s">
        <v>146</v>
      </c>
      <c r="L397" s="244"/>
      <c r="M397" s="245" t="s">
        <v>19</v>
      </c>
      <c r="N397" s="246" t="s">
        <v>43</v>
      </c>
      <c r="O397" s="65"/>
      <c r="P397" s="183">
        <f>O397*H397</f>
        <v>0</v>
      </c>
      <c r="Q397" s="183">
        <v>1.0800000000000001E-2</v>
      </c>
      <c r="R397" s="183">
        <f>Q397*H397</f>
        <v>0.20725200000000002</v>
      </c>
      <c r="S397" s="183">
        <v>0</v>
      </c>
      <c r="T397" s="184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185" t="s">
        <v>202</v>
      </c>
      <c r="AT397" s="185" t="s">
        <v>252</v>
      </c>
      <c r="AU397" s="185" t="s">
        <v>82</v>
      </c>
      <c r="AY397" s="18" t="s">
        <v>133</v>
      </c>
      <c r="BE397" s="186">
        <f>IF(N397="základní",J397,0)</f>
        <v>0</v>
      </c>
      <c r="BF397" s="186">
        <f>IF(N397="snížená",J397,0)</f>
        <v>0</v>
      </c>
      <c r="BG397" s="186">
        <f>IF(N397="zákl. přenesená",J397,0)</f>
        <v>0</v>
      </c>
      <c r="BH397" s="186">
        <f>IF(N397="sníž. přenesená",J397,0)</f>
        <v>0</v>
      </c>
      <c r="BI397" s="186">
        <f>IF(N397="nulová",J397,0)</f>
        <v>0</v>
      </c>
      <c r="BJ397" s="18" t="s">
        <v>80</v>
      </c>
      <c r="BK397" s="186">
        <f>ROUND(I397*H397,2)</f>
        <v>0</v>
      </c>
      <c r="BL397" s="18" t="s">
        <v>139</v>
      </c>
      <c r="BM397" s="185" t="s">
        <v>503</v>
      </c>
    </row>
    <row r="398" spans="1:65" s="13" customFormat="1" ht="10.199999999999999" x14ac:dyDescent="0.2">
      <c r="B398" s="187"/>
      <c r="C398" s="188"/>
      <c r="D398" s="189" t="s">
        <v>141</v>
      </c>
      <c r="E398" s="190" t="s">
        <v>19</v>
      </c>
      <c r="F398" s="191" t="s">
        <v>504</v>
      </c>
      <c r="G398" s="188"/>
      <c r="H398" s="192">
        <v>19.190000000000001</v>
      </c>
      <c r="I398" s="193"/>
      <c r="J398" s="188"/>
      <c r="K398" s="188"/>
      <c r="L398" s="194"/>
      <c r="M398" s="195"/>
      <c r="N398" s="196"/>
      <c r="O398" s="196"/>
      <c r="P398" s="196"/>
      <c r="Q398" s="196"/>
      <c r="R398" s="196"/>
      <c r="S398" s="196"/>
      <c r="T398" s="197"/>
      <c r="AT398" s="198" t="s">
        <v>141</v>
      </c>
      <c r="AU398" s="198" t="s">
        <v>82</v>
      </c>
      <c r="AV398" s="13" t="s">
        <v>82</v>
      </c>
      <c r="AW398" s="13" t="s">
        <v>33</v>
      </c>
      <c r="AX398" s="13" t="s">
        <v>80</v>
      </c>
      <c r="AY398" s="198" t="s">
        <v>133</v>
      </c>
    </row>
    <row r="399" spans="1:65" s="2" customFormat="1" ht="37.799999999999997" customHeight="1" x14ac:dyDescent="0.2">
      <c r="A399" s="35"/>
      <c r="B399" s="36"/>
      <c r="C399" s="174" t="s">
        <v>505</v>
      </c>
      <c r="D399" s="174" t="s">
        <v>135</v>
      </c>
      <c r="E399" s="175" t="s">
        <v>506</v>
      </c>
      <c r="F399" s="176" t="s">
        <v>507</v>
      </c>
      <c r="G399" s="177" t="s">
        <v>138</v>
      </c>
      <c r="H399" s="178">
        <v>879</v>
      </c>
      <c r="I399" s="179"/>
      <c r="J399" s="180">
        <f>ROUND(I399*H399,2)</f>
        <v>0</v>
      </c>
      <c r="K399" s="176" t="s">
        <v>146</v>
      </c>
      <c r="L399" s="40"/>
      <c r="M399" s="181" t="s">
        <v>19</v>
      </c>
      <c r="N399" s="182" t="s">
        <v>43</v>
      </c>
      <c r="O399" s="65"/>
      <c r="P399" s="183">
        <f>O399*H399</f>
        <v>0</v>
      </c>
      <c r="Q399" s="183">
        <v>8.9219999999999994E-2</v>
      </c>
      <c r="R399" s="183">
        <f>Q399*H399</f>
        <v>78.424379999999999</v>
      </c>
      <c r="S399" s="183">
        <v>0</v>
      </c>
      <c r="T399" s="184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185" t="s">
        <v>139</v>
      </c>
      <c r="AT399" s="185" t="s">
        <v>135</v>
      </c>
      <c r="AU399" s="185" t="s">
        <v>82</v>
      </c>
      <c r="AY399" s="18" t="s">
        <v>133</v>
      </c>
      <c r="BE399" s="186">
        <f>IF(N399="základní",J399,0)</f>
        <v>0</v>
      </c>
      <c r="BF399" s="186">
        <f>IF(N399="snížená",J399,0)</f>
        <v>0</v>
      </c>
      <c r="BG399" s="186">
        <f>IF(N399="zákl. přenesená",J399,0)</f>
        <v>0</v>
      </c>
      <c r="BH399" s="186">
        <f>IF(N399="sníž. přenesená",J399,0)</f>
        <v>0</v>
      </c>
      <c r="BI399" s="186">
        <f>IF(N399="nulová",J399,0)</f>
        <v>0</v>
      </c>
      <c r="BJ399" s="18" t="s">
        <v>80</v>
      </c>
      <c r="BK399" s="186">
        <f>ROUND(I399*H399,2)</f>
        <v>0</v>
      </c>
      <c r="BL399" s="18" t="s">
        <v>139</v>
      </c>
      <c r="BM399" s="185" t="s">
        <v>508</v>
      </c>
    </row>
    <row r="400" spans="1:65" s="2" customFormat="1" ht="10.199999999999999" x14ac:dyDescent="0.2">
      <c r="A400" s="35"/>
      <c r="B400" s="36"/>
      <c r="C400" s="37"/>
      <c r="D400" s="199" t="s">
        <v>148</v>
      </c>
      <c r="E400" s="37"/>
      <c r="F400" s="200" t="s">
        <v>509</v>
      </c>
      <c r="G400" s="37"/>
      <c r="H400" s="37"/>
      <c r="I400" s="201"/>
      <c r="J400" s="37"/>
      <c r="K400" s="37"/>
      <c r="L400" s="40"/>
      <c r="M400" s="202"/>
      <c r="N400" s="203"/>
      <c r="O400" s="65"/>
      <c r="P400" s="65"/>
      <c r="Q400" s="65"/>
      <c r="R400" s="65"/>
      <c r="S400" s="65"/>
      <c r="T400" s="66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T400" s="18" t="s">
        <v>148</v>
      </c>
      <c r="AU400" s="18" t="s">
        <v>82</v>
      </c>
    </row>
    <row r="401" spans="1:65" s="2" customFormat="1" ht="16.5" customHeight="1" x14ac:dyDescent="0.2">
      <c r="A401" s="35"/>
      <c r="B401" s="36"/>
      <c r="C401" s="237" t="s">
        <v>510</v>
      </c>
      <c r="D401" s="237" t="s">
        <v>252</v>
      </c>
      <c r="E401" s="238" t="s">
        <v>511</v>
      </c>
      <c r="F401" s="239" t="s">
        <v>512</v>
      </c>
      <c r="G401" s="240" t="s">
        <v>138</v>
      </c>
      <c r="H401" s="241">
        <v>887.79</v>
      </c>
      <c r="I401" s="242"/>
      <c r="J401" s="243">
        <f>ROUND(I401*H401,2)</f>
        <v>0</v>
      </c>
      <c r="K401" s="239" t="s">
        <v>146</v>
      </c>
      <c r="L401" s="244"/>
      <c r="M401" s="245" t="s">
        <v>19</v>
      </c>
      <c r="N401" s="246" t="s">
        <v>43</v>
      </c>
      <c r="O401" s="65"/>
      <c r="P401" s="183">
        <f>O401*H401</f>
        <v>0</v>
      </c>
      <c r="Q401" s="183">
        <v>0.13100000000000001</v>
      </c>
      <c r="R401" s="183">
        <f>Q401*H401</f>
        <v>116.30049</v>
      </c>
      <c r="S401" s="183">
        <v>0</v>
      </c>
      <c r="T401" s="184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85" t="s">
        <v>202</v>
      </c>
      <c r="AT401" s="185" t="s">
        <v>252</v>
      </c>
      <c r="AU401" s="185" t="s">
        <v>82</v>
      </c>
      <c r="AY401" s="18" t="s">
        <v>133</v>
      </c>
      <c r="BE401" s="186">
        <f>IF(N401="základní",J401,0)</f>
        <v>0</v>
      </c>
      <c r="BF401" s="186">
        <f>IF(N401="snížená",J401,0)</f>
        <v>0</v>
      </c>
      <c r="BG401" s="186">
        <f>IF(N401="zákl. přenesená",J401,0)</f>
        <v>0</v>
      </c>
      <c r="BH401" s="186">
        <f>IF(N401="sníž. přenesená",J401,0)</f>
        <v>0</v>
      </c>
      <c r="BI401" s="186">
        <f>IF(N401="nulová",J401,0)</f>
        <v>0</v>
      </c>
      <c r="BJ401" s="18" t="s">
        <v>80</v>
      </c>
      <c r="BK401" s="186">
        <f>ROUND(I401*H401,2)</f>
        <v>0</v>
      </c>
      <c r="BL401" s="18" t="s">
        <v>139</v>
      </c>
      <c r="BM401" s="185" t="s">
        <v>513</v>
      </c>
    </row>
    <row r="402" spans="1:65" s="13" customFormat="1" ht="10.199999999999999" x14ac:dyDescent="0.2">
      <c r="B402" s="187"/>
      <c r="C402" s="188"/>
      <c r="D402" s="189" t="s">
        <v>141</v>
      </c>
      <c r="E402" s="190" t="s">
        <v>19</v>
      </c>
      <c r="F402" s="191" t="s">
        <v>514</v>
      </c>
      <c r="G402" s="188"/>
      <c r="H402" s="192">
        <v>887.79</v>
      </c>
      <c r="I402" s="193"/>
      <c r="J402" s="188"/>
      <c r="K402" s="188"/>
      <c r="L402" s="194"/>
      <c r="M402" s="195"/>
      <c r="N402" s="196"/>
      <c r="O402" s="196"/>
      <c r="P402" s="196"/>
      <c r="Q402" s="196"/>
      <c r="R402" s="196"/>
      <c r="S402" s="196"/>
      <c r="T402" s="197"/>
      <c r="AT402" s="198" t="s">
        <v>141</v>
      </c>
      <c r="AU402" s="198" t="s">
        <v>82</v>
      </c>
      <c r="AV402" s="13" t="s">
        <v>82</v>
      </c>
      <c r="AW402" s="13" t="s">
        <v>33</v>
      </c>
      <c r="AX402" s="13" t="s">
        <v>80</v>
      </c>
      <c r="AY402" s="198" t="s">
        <v>133</v>
      </c>
    </row>
    <row r="403" spans="1:65" s="12" customFormat="1" ht="22.8" customHeight="1" x14ac:dyDescent="0.25">
      <c r="B403" s="158"/>
      <c r="C403" s="159"/>
      <c r="D403" s="160" t="s">
        <v>71</v>
      </c>
      <c r="E403" s="172" t="s">
        <v>202</v>
      </c>
      <c r="F403" s="172" t="s">
        <v>515</v>
      </c>
      <c r="G403" s="159"/>
      <c r="H403" s="159"/>
      <c r="I403" s="162"/>
      <c r="J403" s="173">
        <f>BK403</f>
        <v>0</v>
      </c>
      <c r="K403" s="159"/>
      <c r="L403" s="164"/>
      <c r="M403" s="165"/>
      <c r="N403" s="166"/>
      <c r="O403" s="166"/>
      <c r="P403" s="167">
        <f>SUM(P404:P424)</f>
        <v>0</v>
      </c>
      <c r="Q403" s="166"/>
      <c r="R403" s="167">
        <f>SUM(R404:R424)</f>
        <v>2.1542908499999998</v>
      </c>
      <c r="S403" s="166"/>
      <c r="T403" s="168">
        <f>SUM(T404:T424)</f>
        <v>0</v>
      </c>
      <c r="AR403" s="169" t="s">
        <v>80</v>
      </c>
      <c r="AT403" s="170" t="s">
        <v>71</v>
      </c>
      <c r="AU403" s="170" t="s">
        <v>80</v>
      </c>
      <c r="AY403" s="169" t="s">
        <v>133</v>
      </c>
      <c r="BK403" s="171">
        <f>SUM(BK404:BK424)</f>
        <v>0</v>
      </c>
    </row>
    <row r="404" spans="1:65" s="2" customFormat="1" ht="24.15" customHeight="1" x14ac:dyDescent="0.2">
      <c r="A404" s="35"/>
      <c r="B404" s="36"/>
      <c r="C404" s="174" t="s">
        <v>516</v>
      </c>
      <c r="D404" s="174" t="s">
        <v>135</v>
      </c>
      <c r="E404" s="175" t="s">
        <v>517</v>
      </c>
      <c r="F404" s="176" t="s">
        <v>518</v>
      </c>
      <c r="G404" s="177" t="s">
        <v>343</v>
      </c>
      <c r="H404" s="178">
        <v>19</v>
      </c>
      <c r="I404" s="179"/>
      <c r="J404" s="180">
        <f>ROUND(I404*H404,2)</f>
        <v>0</v>
      </c>
      <c r="K404" s="176" t="s">
        <v>146</v>
      </c>
      <c r="L404" s="40"/>
      <c r="M404" s="181" t="s">
        <v>19</v>
      </c>
      <c r="N404" s="182" t="s">
        <v>43</v>
      </c>
      <c r="O404" s="65"/>
      <c r="P404" s="183">
        <f>O404*H404</f>
        <v>0</v>
      </c>
      <c r="Q404" s="183">
        <v>1.0000000000000001E-5</v>
      </c>
      <c r="R404" s="183">
        <f>Q404*H404</f>
        <v>1.9000000000000001E-4</v>
      </c>
      <c r="S404" s="183">
        <v>0</v>
      </c>
      <c r="T404" s="184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85" t="s">
        <v>139</v>
      </c>
      <c r="AT404" s="185" t="s">
        <v>135</v>
      </c>
      <c r="AU404" s="185" t="s">
        <v>82</v>
      </c>
      <c r="AY404" s="18" t="s">
        <v>133</v>
      </c>
      <c r="BE404" s="186">
        <f>IF(N404="základní",J404,0)</f>
        <v>0</v>
      </c>
      <c r="BF404" s="186">
        <f>IF(N404="snížená",J404,0)</f>
        <v>0</v>
      </c>
      <c r="BG404" s="186">
        <f>IF(N404="zákl. přenesená",J404,0)</f>
        <v>0</v>
      </c>
      <c r="BH404" s="186">
        <f>IF(N404="sníž. přenesená",J404,0)</f>
        <v>0</v>
      </c>
      <c r="BI404" s="186">
        <f>IF(N404="nulová",J404,0)</f>
        <v>0</v>
      </c>
      <c r="BJ404" s="18" t="s">
        <v>80</v>
      </c>
      <c r="BK404" s="186">
        <f>ROUND(I404*H404,2)</f>
        <v>0</v>
      </c>
      <c r="BL404" s="18" t="s">
        <v>139</v>
      </c>
      <c r="BM404" s="185" t="s">
        <v>519</v>
      </c>
    </row>
    <row r="405" spans="1:65" s="2" customFormat="1" ht="10.199999999999999" x14ac:dyDescent="0.2">
      <c r="A405" s="35"/>
      <c r="B405" s="36"/>
      <c r="C405" s="37"/>
      <c r="D405" s="199" t="s">
        <v>148</v>
      </c>
      <c r="E405" s="37"/>
      <c r="F405" s="200" t="s">
        <v>520</v>
      </c>
      <c r="G405" s="37"/>
      <c r="H405" s="37"/>
      <c r="I405" s="201"/>
      <c r="J405" s="37"/>
      <c r="K405" s="37"/>
      <c r="L405" s="40"/>
      <c r="M405" s="202"/>
      <c r="N405" s="203"/>
      <c r="O405" s="65"/>
      <c r="P405" s="65"/>
      <c r="Q405" s="65"/>
      <c r="R405" s="65"/>
      <c r="S405" s="65"/>
      <c r="T405" s="66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148</v>
      </c>
      <c r="AU405" s="18" t="s">
        <v>82</v>
      </c>
    </row>
    <row r="406" spans="1:65" s="2" customFormat="1" ht="16.5" customHeight="1" x14ac:dyDescent="0.2">
      <c r="A406" s="35"/>
      <c r="B406" s="36"/>
      <c r="C406" s="237" t="s">
        <v>521</v>
      </c>
      <c r="D406" s="237" t="s">
        <v>252</v>
      </c>
      <c r="E406" s="238" t="s">
        <v>522</v>
      </c>
      <c r="F406" s="239" t="s">
        <v>523</v>
      </c>
      <c r="G406" s="240" t="s">
        <v>343</v>
      </c>
      <c r="H406" s="241">
        <v>19.57</v>
      </c>
      <c r="I406" s="242"/>
      <c r="J406" s="243">
        <f>ROUND(I406*H406,2)</f>
        <v>0</v>
      </c>
      <c r="K406" s="239" t="s">
        <v>146</v>
      </c>
      <c r="L406" s="244"/>
      <c r="M406" s="245" t="s">
        <v>19</v>
      </c>
      <c r="N406" s="246" t="s">
        <v>43</v>
      </c>
      <c r="O406" s="65"/>
      <c r="P406" s="183">
        <f>O406*H406</f>
        <v>0</v>
      </c>
      <c r="Q406" s="183">
        <v>1.5399999999999999E-3</v>
      </c>
      <c r="R406" s="183">
        <f>Q406*H406</f>
        <v>3.0137799999999999E-2</v>
      </c>
      <c r="S406" s="183">
        <v>0</v>
      </c>
      <c r="T406" s="184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185" t="s">
        <v>202</v>
      </c>
      <c r="AT406" s="185" t="s">
        <v>252</v>
      </c>
      <c r="AU406" s="185" t="s">
        <v>82</v>
      </c>
      <c r="AY406" s="18" t="s">
        <v>133</v>
      </c>
      <c r="BE406" s="186">
        <f>IF(N406="základní",J406,0)</f>
        <v>0</v>
      </c>
      <c r="BF406" s="186">
        <f>IF(N406="snížená",J406,0)</f>
        <v>0</v>
      </c>
      <c r="BG406" s="186">
        <f>IF(N406="zákl. přenesená",J406,0)</f>
        <v>0</v>
      </c>
      <c r="BH406" s="186">
        <f>IF(N406="sníž. přenesená",J406,0)</f>
        <v>0</v>
      </c>
      <c r="BI406" s="186">
        <f>IF(N406="nulová",J406,0)</f>
        <v>0</v>
      </c>
      <c r="BJ406" s="18" t="s">
        <v>80</v>
      </c>
      <c r="BK406" s="186">
        <f>ROUND(I406*H406,2)</f>
        <v>0</v>
      </c>
      <c r="BL406" s="18" t="s">
        <v>139</v>
      </c>
      <c r="BM406" s="185" t="s">
        <v>524</v>
      </c>
    </row>
    <row r="407" spans="1:65" s="13" customFormat="1" ht="10.199999999999999" x14ac:dyDescent="0.2">
      <c r="B407" s="187"/>
      <c r="C407" s="188"/>
      <c r="D407" s="189" t="s">
        <v>141</v>
      </c>
      <c r="E407" s="190" t="s">
        <v>19</v>
      </c>
      <c r="F407" s="191" t="s">
        <v>525</v>
      </c>
      <c r="G407" s="188"/>
      <c r="H407" s="192">
        <v>19.57</v>
      </c>
      <c r="I407" s="193"/>
      <c r="J407" s="188"/>
      <c r="K407" s="188"/>
      <c r="L407" s="194"/>
      <c r="M407" s="195"/>
      <c r="N407" s="196"/>
      <c r="O407" s="196"/>
      <c r="P407" s="196"/>
      <c r="Q407" s="196"/>
      <c r="R407" s="196"/>
      <c r="S407" s="196"/>
      <c r="T407" s="197"/>
      <c r="AT407" s="198" t="s">
        <v>141</v>
      </c>
      <c r="AU407" s="198" t="s">
        <v>82</v>
      </c>
      <c r="AV407" s="13" t="s">
        <v>82</v>
      </c>
      <c r="AW407" s="13" t="s">
        <v>33</v>
      </c>
      <c r="AX407" s="13" t="s">
        <v>80</v>
      </c>
      <c r="AY407" s="198" t="s">
        <v>133</v>
      </c>
    </row>
    <row r="408" spans="1:65" s="2" customFormat="1" ht="24.15" customHeight="1" x14ac:dyDescent="0.2">
      <c r="A408" s="35"/>
      <c r="B408" s="36"/>
      <c r="C408" s="174" t="s">
        <v>526</v>
      </c>
      <c r="D408" s="174" t="s">
        <v>135</v>
      </c>
      <c r="E408" s="175" t="s">
        <v>527</v>
      </c>
      <c r="F408" s="176" t="s">
        <v>528</v>
      </c>
      <c r="G408" s="177" t="s">
        <v>343</v>
      </c>
      <c r="H408" s="178">
        <v>361.5</v>
      </c>
      <c r="I408" s="179"/>
      <c r="J408" s="180">
        <f>ROUND(I408*H408,2)</f>
        <v>0</v>
      </c>
      <c r="K408" s="176" t="s">
        <v>146</v>
      </c>
      <c r="L408" s="40"/>
      <c r="M408" s="181" t="s">
        <v>19</v>
      </c>
      <c r="N408" s="182" t="s">
        <v>43</v>
      </c>
      <c r="O408" s="65"/>
      <c r="P408" s="183">
        <f>O408*H408</f>
        <v>0</v>
      </c>
      <c r="Q408" s="183">
        <v>1.0000000000000001E-5</v>
      </c>
      <c r="R408" s="183">
        <f>Q408*H408</f>
        <v>3.6150000000000002E-3</v>
      </c>
      <c r="S408" s="183">
        <v>0</v>
      </c>
      <c r="T408" s="184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185" t="s">
        <v>139</v>
      </c>
      <c r="AT408" s="185" t="s">
        <v>135</v>
      </c>
      <c r="AU408" s="185" t="s">
        <v>82</v>
      </c>
      <c r="AY408" s="18" t="s">
        <v>133</v>
      </c>
      <c r="BE408" s="186">
        <f>IF(N408="základní",J408,0)</f>
        <v>0</v>
      </c>
      <c r="BF408" s="186">
        <f>IF(N408="snížená",J408,0)</f>
        <v>0</v>
      </c>
      <c r="BG408" s="186">
        <f>IF(N408="zákl. přenesená",J408,0)</f>
        <v>0</v>
      </c>
      <c r="BH408" s="186">
        <f>IF(N408="sníž. přenesená",J408,0)</f>
        <v>0</v>
      </c>
      <c r="BI408" s="186">
        <f>IF(N408="nulová",J408,0)</f>
        <v>0</v>
      </c>
      <c r="BJ408" s="18" t="s">
        <v>80</v>
      </c>
      <c r="BK408" s="186">
        <f>ROUND(I408*H408,2)</f>
        <v>0</v>
      </c>
      <c r="BL408" s="18" t="s">
        <v>139</v>
      </c>
      <c r="BM408" s="185" t="s">
        <v>529</v>
      </c>
    </row>
    <row r="409" spans="1:65" s="2" customFormat="1" ht="10.199999999999999" x14ac:dyDescent="0.2">
      <c r="A409" s="35"/>
      <c r="B409" s="36"/>
      <c r="C409" s="37"/>
      <c r="D409" s="199" t="s">
        <v>148</v>
      </c>
      <c r="E409" s="37"/>
      <c r="F409" s="200" t="s">
        <v>530</v>
      </c>
      <c r="G409" s="37"/>
      <c r="H409" s="37"/>
      <c r="I409" s="201"/>
      <c r="J409" s="37"/>
      <c r="K409" s="37"/>
      <c r="L409" s="40"/>
      <c r="M409" s="202"/>
      <c r="N409" s="203"/>
      <c r="O409" s="65"/>
      <c r="P409" s="65"/>
      <c r="Q409" s="65"/>
      <c r="R409" s="65"/>
      <c r="S409" s="65"/>
      <c r="T409" s="66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8" t="s">
        <v>148</v>
      </c>
      <c r="AU409" s="18" t="s">
        <v>82</v>
      </c>
    </row>
    <row r="410" spans="1:65" s="2" customFormat="1" ht="16.5" customHeight="1" x14ac:dyDescent="0.2">
      <c r="A410" s="35"/>
      <c r="B410" s="36"/>
      <c r="C410" s="237" t="s">
        <v>531</v>
      </c>
      <c r="D410" s="237" t="s">
        <v>252</v>
      </c>
      <c r="E410" s="238" t="s">
        <v>532</v>
      </c>
      <c r="F410" s="239" t="s">
        <v>533</v>
      </c>
      <c r="G410" s="240" t="s">
        <v>343</v>
      </c>
      <c r="H410" s="241">
        <v>372.34500000000003</v>
      </c>
      <c r="I410" s="242"/>
      <c r="J410" s="243">
        <f>ROUND(I410*H410,2)</f>
        <v>0</v>
      </c>
      <c r="K410" s="239" t="s">
        <v>146</v>
      </c>
      <c r="L410" s="244"/>
      <c r="M410" s="245" t="s">
        <v>19</v>
      </c>
      <c r="N410" s="246" t="s">
        <v>43</v>
      </c>
      <c r="O410" s="65"/>
      <c r="P410" s="183">
        <f>O410*H410</f>
        <v>0</v>
      </c>
      <c r="Q410" s="183">
        <v>4.6899999999999997E-3</v>
      </c>
      <c r="R410" s="183">
        <f>Q410*H410</f>
        <v>1.74629805</v>
      </c>
      <c r="S410" s="183">
        <v>0</v>
      </c>
      <c r="T410" s="184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85" t="s">
        <v>202</v>
      </c>
      <c r="AT410" s="185" t="s">
        <v>252</v>
      </c>
      <c r="AU410" s="185" t="s">
        <v>82</v>
      </c>
      <c r="AY410" s="18" t="s">
        <v>133</v>
      </c>
      <c r="BE410" s="186">
        <f>IF(N410="základní",J410,0)</f>
        <v>0</v>
      </c>
      <c r="BF410" s="186">
        <f>IF(N410="snížená",J410,0)</f>
        <v>0</v>
      </c>
      <c r="BG410" s="186">
        <f>IF(N410="zákl. přenesená",J410,0)</f>
        <v>0</v>
      </c>
      <c r="BH410" s="186">
        <f>IF(N410="sníž. přenesená",J410,0)</f>
        <v>0</v>
      </c>
      <c r="BI410" s="186">
        <f>IF(N410="nulová",J410,0)</f>
        <v>0</v>
      </c>
      <c r="BJ410" s="18" t="s">
        <v>80</v>
      </c>
      <c r="BK410" s="186">
        <f>ROUND(I410*H410,2)</f>
        <v>0</v>
      </c>
      <c r="BL410" s="18" t="s">
        <v>139</v>
      </c>
      <c r="BM410" s="185" t="s">
        <v>534</v>
      </c>
    </row>
    <row r="411" spans="1:65" s="13" customFormat="1" ht="10.199999999999999" x14ac:dyDescent="0.2">
      <c r="B411" s="187"/>
      <c r="C411" s="188"/>
      <c r="D411" s="189" t="s">
        <v>141</v>
      </c>
      <c r="E411" s="190" t="s">
        <v>19</v>
      </c>
      <c r="F411" s="191" t="s">
        <v>535</v>
      </c>
      <c r="G411" s="188"/>
      <c r="H411" s="192">
        <v>372.34500000000003</v>
      </c>
      <c r="I411" s="193"/>
      <c r="J411" s="188"/>
      <c r="K411" s="188"/>
      <c r="L411" s="194"/>
      <c r="M411" s="195"/>
      <c r="N411" s="196"/>
      <c r="O411" s="196"/>
      <c r="P411" s="196"/>
      <c r="Q411" s="196"/>
      <c r="R411" s="196"/>
      <c r="S411" s="196"/>
      <c r="T411" s="197"/>
      <c r="AT411" s="198" t="s">
        <v>141</v>
      </c>
      <c r="AU411" s="198" t="s">
        <v>82</v>
      </c>
      <c r="AV411" s="13" t="s">
        <v>82</v>
      </c>
      <c r="AW411" s="13" t="s">
        <v>33</v>
      </c>
      <c r="AX411" s="13" t="s">
        <v>80</v>
      </c>
      <c r="AY411" s="198" t="s">
        <v>133</v>
      </c>
    </row>
    <row r="412" spans="1:65" s="2" customFormat="1" ht="24.15" customHeight="1" x14ac:dyDescent="0.2">
      <c r="A412" s="35"/>
      <c r="B412" s="36"/>
      <c r="C412" s="174" t="s">
        <v>536</v>
      </c>
      <c r="D412" s="174" t="s">
        <v>135</v>
      </c>
      <c r="E412" s="175" t="s">
        <v>537</v>
      </c>
      <c r="F412" s="176" t="s">
        <v>538</v>
      </c>
      <c r="G412" s="177" t="s">
        <v>373</v>
      </c>
      <c r="H412" s="178">
        <v>12</v>
      </c>
      <c r="I412" s="179"/>
      <c r="J412" s="180">
        <f>ROUND(I412*H412,2)</f>
        <v>0</v>
      </c>
      <c r="K412" s="176" t="s">
        <v>146</v>
      </c>
      <c r="L412" s="40"/>
      <c r="M412" s="181" t="s">
        <v>19</v>
      </c>
      <c r="N412" s="182" t="s">
        <v>43</v>
      </c>
      <c r="O412" s="65"/>
      <c r="P412" s="183">
        <f>O412*H412</f>
        <v>0</v>
      </c>
      <c r="Q412" s="183">
        <v>0</v>
      </c>
      <c r="R412" s="183">
        <f>Q412*H412</f>
        <v>0</v>
      </c>
      <c r="S412" s="183">
        <v>0</v>
      </c>
      <c r="T412" s="184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185" t="s">
        <v>139</v>
      </c>
      <c r="AT412" s="185" t="s">
        <v>135</v>
      </c>
      <c r="AU412" s="185" t="s">
        <v>82</v>
      </c>
      <c r="AY412" s="18" t="s">
        <v>133</v>
      </c>
      <c r="BE412" s="186">
        <f>IF(N412="základní",J412,0)</f>
        <v>0</v>
      </c>
      <c r="BF412" s="186">
        <f>IF(N412="snížená",J412,0)</f>
        <v>0</v>
      </c>
      <c r="BG412" s="186">
        <f>IF(N412="zákl. přenesená",J412,0)</f>
        <v>0</v>
      </c>
      <c r="BH412" s="186">
        <f>IF(N412="sníž. přenesená",J412,0)</f>
        <v>0</v>
      </c>
      <c r="BI412" s="186">
        <f>IF(N412="nulová",J412,0)</f>
        <v>0</v>
      </c>
      <c r="BJ412" s="18" t="s">
        <v>80</v>
      </c>
      <c r="BK412" s="186">
        <f>ROUND(I412*H412,2)</f>
        <v>0</v>
      </c>
      <c r="BL412" s="18" t="s">
        <v>139</v>
      </c>
      <c r="BM412" s="185" t="s">
        <v>539</v>
      </c>
    </row>
    <row r="413" spans="1:65" s="2" customFormat="1" ht="10.199999999999999" x14ac:dyDescent="0.2">
      <c r="A413" s="35"/>
      <c r="B413" s="36"/>
      <c r="C413" s="37"/>
      <c r="D413" s="199" t="s">
        <v>148</v>
      </c>
      <c r="E413" s="37"/>
      <c r="F413" s="200" t="s">
        <v>540</v>
      </c>
      <c r="G413" s="37"/>
      <c r="H413" s="37"/>
      <c r="I413" s="201"/>
      <c r="J413" s="37"/>
      <c r="K413" s="37"/>
      <c r="L413" s="40"/>
      <c r="M413" s="202"/>
      <c r="N413" s="203"/>
      <c r="O413" s="65"/>
      <c r="P413" s="65"/>
      <c r="Q413" s="65"/>
      <c r="R413" s="65"/>
      <c r="S413" s="65"/>
      <c r="T413" s="66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T413" s="18" t="s">
        <v>148</v>
      </c>
      <c r="AU413" s="18" t="s">
        <v>82</v>
      </c>
    </row>
    <row r="414" spans="1:65" s="2" customFormat="1" ht="16.5" customHeight="1" x14ac:dyDescent="0.2">
      <c r="A414" s="35"/>
      <c r="B414" s="36"/>
      <c r="C414" s="237" t="s">
        <v>541</v>
      </c>
      <c r="D414" s="237" t="s">
        <v>252</v>
      </c>
      <c r="E414" s="238" t="s">
        <v>542</v>
      </c>
      <c r="F414" s="239" t="s">
        <v>543</v>
      </c>
      <c r="G414" s="240" t="s">
        <v>373</v>
      </c>
      <c r="H414" s="241">
        <v>12</v>
      </c>
      <c r="I414" s="242"/>
      <c r="J414" s="243">
        <f>ROUND(I414*H414,2)</f>
        <v>0</v>
      </c>
      <c r="K414" s="239" t="s">
        <v>146</v>
      </c>
      <c r="L414" s="244"/>
      <c r="M414" s="245" t="s">
        <v>19</v>
      </c>
      <c r="N414" s="246" t="s">
        <v>43</v>
      </c>
      <c r="O414" s="65"/>
      <c r="P414" s="183">
        <f>O414*H414</f>
        <v>0</v>
      </c>
      <c r="Q414" s="183">
        <v>8.0000000000000004E-4</v>
      </c>
      <c r="R414" s="183">
        <f>Q414*H414</f>
        <v>9.6000000000000009E-3</v>
      </c>
      <c r="S414" s="183">
        <v>0</v>
      </c>
      <c r="T414" s="184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85" t="s">
        <v>202</v>
      </c>
      <c r="AT414" s="185" t="s">
        <v>252</v>
      </c>
      <c r="AU414" s="185" t="s">
        <v>82</v>
      </c>
      <c r="AY414" s="18" t="s">
        <v>133</v>
      </c>
      <c r="BE414" s="186">
        <f>IF(N414="základní",J414,0)</f>
        <v>0</v>
      </c>
      <c r="BF414" s="186">
        <f>IF(N414="snížená",J414,0)</f>
        <v>0</v>
      </c>
      <c r="BG414" s="186">
        <f>IF(N414="zákl. přenesená",J414,0)</f>
        <v>0</v>
      </c>
      <c r="BH414" s="186">
        <f>IF(N414="sníž. přenesená",J414,0)</f>
        <v>0</v>
      </c>
      <c r="BI414" s="186">
        <f>IF(N414="nulová",J414,0)</f>
        <v>0</v>
      </c>
      <c r="BJ414" s="18" t="s">
        <v>80</v>
      </c>
      <c r="BK414" s="186">
        <f>ROUND(I414*H414,2)</f>
        <v>0</v>
      </c>
      <c r="BL414" s="18" t="s">
        <v>139</v>
      </c>
      <c r="BM414" s="185" t="s">
        <v>544</v>
      </c>
    </row>
    <row r="415" spans="1:65" s="2" customFormat="1" ht="24.15" customHeight="1" x14ac:dyDescent="0.2">
      <c r="A415" s="35"/>
      <c r="B415" s="36"/>
      <c r="C415" s="174" t="s">
        <v>545</v>
      </c>
      <c r="D415" s="174" t="s">
        <v>135</v>
      </c>
      <c r="E415" s="175" t="s">
        <v>546</v>
      </c>
      <c r="F415" s="176" t="s">
        <v>547</v>
      </c>
      <c r="G415" s="177" t="s">
        <v>373</v>
      </c>
      <c r="H415" s="178">
        <v>33</v>
      </c>
      <c r="I415" s="179"/>
      <c r="J415" s="180">
        <f>ROUND(I415*H415,2)</f>
        <v>0</v>
      </c>
      <c r="K415" s="176" t="s">
        <v>146</v>
      </c>
      <c r="L415" s="40"/>
      <c r="M415" s="181" t="s">
        <v>19</v>
      </c>
      <c r="N415" s="182" t="s">
        <v>43</v>
      </c>
      <c r="O415" s="65"/>
      <c r="P415" s="183">
        <f>O415*H415</f>
        <v>0</v>
      </c>
      <c r="Q415" s="183">
        <v>0</v>
      </c>
      <c r="R415" s="183">
        <f>Q415*H415</f>
        <v>0</v>
      </c>
      <c r="S415" s="183">
        <v>0</v>
      </c>
      <c r="T415" s="184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185" t="s">
        <v>139</v>
      </c>
      <c r="AT415" s="185" t="s">
        <v>135</v>
      </c>
      <c r="AU415" s="185" t="s">
        <v>82</v>
      </c>
      <c r="AY415" s="18" t="s">
        <v>133</v>
      </c>
      <c r="BE415" s="186">
        <f>IF(N415="základní",J415,0)</f>
        <v>0</v>
      </c>
      <c r="BF415" s="186">
        <f>IF(N415="snížená",J415,0)</f>
        <v>0</v>
      </c>
      <c r="BG415" s="186">
        <f>IF(N415="zákl. přenesená",J415,0)</f>
        <v>0</v>
      </c>
      <c r="BH415" s="186">
        <f>IF(N415="sníž. přenesená",J415,0)</f>
        <v>0</v>
      </c>
      <c r="BI415" s="186">
        <f>IF(N415="nulová",J415,0)</f>
        <v>0</v>
      </c>
      <c r="BJ415" s="18" t="s">
        <v>80</v>
      </c>
      <c r="BK415" s="186">
        <f>ROUND(I415*H415,2)</f>
        <v>0</v>
      </c>
      <c r="BL415" s="18" t="s">
        <v>139</v>
      </c>
      <c r="BM415" s="185" t="s">
        <v>548</v>
      </c>
    </row>
    <row r="416" spans="1:65" s="2" customFormat="1" ht="10.199999999999999" x14ac:dyDescent="0.2">
      <c r="A416" s="35"/>
      <c r="B416" s="36"/>
      <c r="C416" s="37"/>
      <c r="D416" s="199" t="s">
        <v>148</v>
      </c>
      <c r="E416" s="37"/>
      <c r="F416" s="200" t="s">
        <v>549</v>
      </c>
      <c r="G416" s="37"/>
      <c r="H416" s="37"/>
      <c r="I416" s="201"/>
      <c r="J416" s="37"/>
      <c r="K416" s="37"/>
      <c r="L416" s="40"/>
      <c r="M416" s="202"/>
      <c r="N416" s="203"/>
      <c r="O416" s="65"/>
      <c r="P416" s="65"/>
      <c r="Q416" s="65"/>
      <c r="R416" s="65"/>
      <c r="S416" s="65"/>
      <c r="T416" s="66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8" t="s">
        <v>148</v>
      </c>
      <c r="AU416" s="18" t="s">
        <v>82</v>
      </c>
    </row>
    <row r="417" spans="1:65" s="2" customFormat="1" ht="16.5" customHeight="1" x14ac:dyDescent="0.2">
      <c r="A417" s="35"/>
      <c r="B417" s="36"/>
      <c r="C417" s="237" t="s">
        <v>550</v>
      </c>
      <c r="D417" s="237" t="s">
        <v>252</v>
      </c>
      <c r="E417" s="238" t="s">
        <v>551</v>
      </c>
      <c r="F417" s="239" t="s">
        <v>552</v>
      </c>
      <c r="G417" s="240" t="s">
        <v>373</v>
      </c>
      <c r="H417" s="241">
        <v>33</v>
      </c>
      <c r="I417" s="242"/>
      <c r="J417" s="243">
        <f>ROUND(I417*H417,2)</f>
        <v>0</v>
      </c>
      <c r="K417" s="239" t="s">
        <v>146</v>
      </c>
      <c r="L417" s="244"/>
      <c r="M417" s="245" t="s">
        <v>19</v>
      </c>
      <c r="N417" s="246" t="s">
        <v>43</v>
      </c>
      <c r="O417" s="65"/>
      <c r="P417" s="183">
        <f>O417*H417</f>
        <v>0</v>
      </c>
      <c r="Q417" s="183">
        <v>1.4E-3</v>
      </c>
      <c r="R417" s="183">
        <f>Q417*H417</f>
        <v>4.6199999999999998E-2</v>
      </c>
      <c r="S417" s="183">
        <v>0</v>
      </c>
      <c r="T417" s="184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185" t="s">
        <v>202</v>
      </c>
      <c r="AT417" s="185" t="s">
        <v>252</v>
      </c>
      <c r="AU417" s="185" t="s">
        <v>82</v>
      </c>
      <c r="AY417" s="18" t="s">
        <v>133</v>
      </c>
      <c r="BE417" s="186">
        <f>IF(N417="základní",J417,0)</f>
        <v>0</v>
      </c>
      <c r="BF417" s="186">
        <f>IF(N417="snížená",J417,0)</f>
        <v>0</v>
      </c>
      <c r="BG417" s="186">
        <f>IF(N417="zákl. přenesená",J417,0)</f>
        <v>0</v>
      </c>
      <c r="BH417" s="186">
        <f>IF(N417="sníž. přenesená",J417,0)</f>
        <v>0</v>
      </c>
      <c r="BI417" s="186">
        <f>IF(N417="nulová",J417,0)</f>
        <v>0</v>
      </c>
      <c r="BJ417" s="18" t="s">
        <v>80</v>
      </c>
      <c r="BK417" s="186">
        <f>ROUND(I417*H417,2)</f>
        <v>0</v>
      </c>
      <c r="BL417" s="18" t="s">
        <v>139</v>
      </c>
      <c r="BM417" s="185" t="s">
        <v>553</v>
      </c>
    </row>
    <row r="418" spans="1:65" s="2" customFormat="1" ht="24.15" customHeight="1" x14ac:dyDescent="0.2">
      <c r="A418" s="35"/>
      <c r="B418" s="36"/>
      <c r="C418" s="174" t="s">
        <v>554</v>
      </c>
      <c r="D418" s="174" t="s">
        <v>135</v>
      </c>
      <c r="E418" s="175" t="s">
        <v>555</v>
      </c>
      <c r="F418" s="176" t="s">
        <v>556</v>
      </c>
      <c r="G418" s="177" t="s">
        <v>373</v>
      </c>
      <c r="H418" s="178">
        <v>26</v>
      </c>
      <c r="I418" s="179"/>
      <c r="J418" s="180">
        <f>ROUND(I418*H418,2)</f>
        <v>0</v>
      </c>
      <c r="K418" s="176" t="s">
        <v>146</v>
      </c>
      <c r="L418" s="40"/>
      <c r="M418" s="181" t="s">
        <v>19</v>
      </c>
      <c r="N418" s="182" t="s">
        <v>43</v>
      </c>
      <c r="O418" s="65"/>
      <c r="P418" s="183">
        <f>O418*H418</f>
        <v>0</v>
      </c>
      <c r="Q418" s="183">
        <v>0</v>
      </c>
      <c r="R418" s="183">
        <f>Q418*H418</f>
        <v>0</v>
      </c>
      <c r="S418" s="183">
        <v>0</v>
      </c>
      <c r="T418" s="184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185" t="s">
        <v>139</v>
      </c>
      <c r="AT418" s="185" t="s">
        <v>135</v>
      </c>
      <c r="AU418" s="185" t="s">
        <v>82</v>
      </c>
      <c r="AY418" s="18" t="s">
        <v>133</v>
      </c>
      <c r="BE418" s="186">
        <f>IF(N418="základní",J418,0)</f>
        <v>0</v>
      </c>
      <c r="BF418" s="186">
        <f>IF(N418="snížená",J418,0)</f>
        <v>0</v>
      </c>
      <c r="BG418" s="186">
        <f>IF(N418="zákl. přenesená",J418,0)</f>
        <v>0</v>
      </c>
      <c r="BH418" s="186">
        <f>IF(N418="sníž. přenesená",J418,0)</f>
        <v>0</v>
      </c>
      <c r="BI418" s="186">
        <f>IF(N418="nulová",J418,0)</f>
        <v>0</v>
      </c>
      <c r="BJ418" s="18" t="s">
        <v>80</v>
      </c>
      <c r="BK418" s="186">
        <f>ROUND(I418*H418,2)</f>
        <v>0</v>
      </c>
      <c r="BL418" s="18" t="s">
        <v>139</v>
      </c>
      <c r="BM418" s="185" t="s">
        <v>557</v>
      </c>
    </row>
    <row r="419" spans="1:65" s="2" customFormat="1" ht="10.199999999999999" x14ac:dyDescent="0.2">
      <c r="A419" s="35"/>
      <c r="B419" s="36"/>
      <c r="C419" s="37"/>
      <c r="D419" s="199" t="s">
        <v>148</v>
      </c>
      <c r="E419" s="37"/>
      <c r="F419" s="200" t="s">
        <v>558</v>
      </c>
      <c r="G419" s="37"/>
      <c r="H419" s="37"/>
      <c r="I419" s="201"/>
      <c r="J419" s="37"/>
      <c r="K419" s="37"/>
      <c r="L419" s="40"/>
      <c r="M419" s="202"/>
      <c r="N419" s="203"/>
      <c r="O419" s="65"/>
      <c r="P419" s="65"/>
      <c r="Q419" s="65"/>
      <c r="R419" s="65"/>
      <c r="S419" s="65"/>
      <c r="T419" s="66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8" t="s">
        <v>148</v>
      </c>
      <c r="AU419" s="18" t="s">
        <v>82</v>
      </c>
    </row>
    <row r="420" spans="1:65" s="13" customFormat="1" ht="10.199999999999999" x14ac:dyDescent="0.2">
      <c r="B420" s="187"/>
      <c r="C420" s="188"/>
      <c r="D420" s="189" t="s">
        <v>141</v>
      </c>
      <c r="E420" s="190" t="s">
        <v>19</v>
      </c>
      <c r="F420" s="191" t="s">
        <v>559</v>
      </c>
      <c r="G420" s="188"/>
      <c r="H420" s="192">
        <v>26</v>
      </c>
      <c r="I420" s="193"/>
      <c r="J420" s="188"/>
      <c r="K420" s="188"/>
      <c r="L420" s="194"/>
      <c r="M420" s="195"/>
      <c r="N420" s="196"/>
      <c r="O420" s="196"/>
      <c r="P420" s="196"/>
      <c r="Q420" s="196"/>
      <c r="R420" s="196"/>
      <c r="S420" s="196"/>
      <c r="T420" s="197"/>
      <c r="AT420" s="198" t="s">
        <v>141</v>
      </c>
      <c r="AU420" s="198" t="s">
        <v>82</v>
      </c>
      <c r="AV420" s="13" t="s">
        <v>82</v>
      </c>
      <c r="AW420" s="13" t="s">
        <v>33</v>
      </c>
      <c r="AX420" s="13" t="s">
        <v>80</v>
      </c>
      <c r="AY420" s="198" t="s">
        <v>133</v>
      </c>
    </row>
    <row r="421" spans="1:65" s="14" customFormat="1" ht="10.199999999999999" x14ac:dyDescent="0.2">
      <c r="B421" s="204"/>
      <c r="C421" s="205"/>
      <c r="D421" s="189" t="s">
        <v>141</v>
      </c>
      <c r="E421" s="206" t="s">
        <v>19</v>
      </c>
      <c r="F421" s="207" t="s">
        <v>560</v>
      </c>
      <c r="G421" s="205"/>
      <c r="H421" s="206" t="s">
        <v>19</v>
      </c>
      <c r="I421" s="208"/>
      <c r="J421" s="205"/>
      <c r="K421" s="205"/>
      <c r="L421" s="209"/>
      <c r="M421" s="210"/>
      <c r="N421" s="211"/>
      <c r="O421" s="211"/>
      <c r="P421" s="211"/>
      <c r="Q421" s="211"/>
      <c r="R421" s="211"/>
      <c r="S421" s="211"/>
      <c r="T421" s="212"/>
      <c r="AT421" s="213" t="s">
        <v>141</v>
      </c>
      <c r="AU421" s="213" t="s">
        <v>82</v>
      </c>
      <c r="AV421" s="14" t="s">
        <v>80</v>
      </c>
      <c r="AW421" s="14" t="s">
        <v>33</v>
      </c>
      <c r="AX421" s="14" t="s">
        <v>72</v>
      </c>
      <c r="AY421" s="213" t="s">
        <v>133</v>
      </c>
    </row>
    <row r="422" spans="1:65" s="2" customFormat="1" ht="16.5" customHeight="1" x14ac:dyDescent="0.2">
      <c r="A422" s="35"/>
      <c r="B422" s="36"/>
      <c r="C422" s="237" t="s">
        <v>561</v>
      </c>
      <c r="D422" s="237" t="s">
        <v>252</v>
      </c>
      <c r="E422" s="238" t="s">
        <v>562</v>
      </c>
      <c r="F422" s="239" t="s">
        <v>563</v>
      </c>
      <c r="G422" s="240" t="s">
        <v>373</v>
      </c>
      <c r="H422" s="241">
        <v>26</v>
      </c>
      <c r="I422" s="242"/>
      <c r="J422" s="243">
        <f>ROUND(I422*H422,2)</f>
        <v>0</v>
      </c>
      <c r="K422" s="239" t="s">
        <v>19</v>
      </c>
      <c r="L422" s="244"/>
      <c r="M422" s="245" t="s">
        <v>19</v>
      </c>
      <c r="N422" s="246" t="s">
        <v>43</v>
      </c>
      <c r="O422" s="65"/>
      <c r="P422" s="183">
        <f>O422*H422</f>
        <v>0</v>
      </c>
      <c r="Q422" s="183">
        <v>5.7000000000000002E-3</v>
      </c>
      <c r="R422" s="183">
        <f>Q422*H422</f>
        <v>0.1482</v>
      </c>
      <c r="S422" s="183">
        <v>0</v>
      </c>
      <c r="T422" s="184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85" t="s">
        <v>202</v>
      </c>
      <c r="AT422" s="185" t="s">
        <v>252</v>
      </c>
      <c r="AU422" s="185" t="s">
        <v>82</v>
      </c>
      <c r="AY422" s="18" t="s">
        <v>133</v>
      </c>
      <c r="BE422" s="186">
        <f>IF(N422="základní",J422,0)</f>
        <v>0</v>
      </c>
      <c r="BF422" s="186">
        <f>IF(N422="snížená",J422,0)</f>
        <v>0</v>
      </c>
      <c r="BG422" s="186">
        <f>IF(N422="zákl. přenesená",J422,0)</f>
        <v>0</v>
      </c>
      <c r="BH422" s="186">
        <f>IF(N422="sníž. přenesená",J422,0)</f>
        <v>0</v>
      </c>
      <c r="BI422" s="186">
        <f>IF(N422="nulová",J422,0)</f>
        <v>0</v>
      </c>
      <c r="BJ422" s="18" t="s">
        <v>80</v>
      </c>
      <c r="BK422" s="186">
        <f>ROUND(I422*H422,2)</f>
        <v>0</v>
      </c>
      <c r="BL422" s="18" t="s">
        <v>139</v>
      </c>
      <c r="BM422" s="185" t="s">
        <v>564</v>
      </c>
    </row>
    <row r="423" spans="1:65" s="2" customFormat="1" ht="24.15" customHeight="1" x14ac:dyDescent="0.2">
      <c r="A423" s="35"/>
      <c r="B423" s="36"/>
      <c r="C423" s="174" t="s">
        <v>565</v>
      </c>
      <c r="D423" s="174" t="s">
        <v>135</v>
      </c>
      <c r="E423" s="175" t="s">
        <v>566</v>
      </c>
      <c r="F423" s="176" t="s">
        <v>567</v>
      </c>
      <c r="G423" s="177" t="s">
        <v>373</v>
      </c>
      <c r="H423" s="178">
        <v>5</v>
      </c>
      <c r="I423" s="179"/>
      <c r="J423" s="180">
        <f>ROUND(I423*H423,2)</f>
        <v>0</v>
      </c>
      <c r="K423" s="176" t="s">
        <v>146</v>
      </c>
      <c r="L423" s="40"/>
      <c r="M423" s="181" t="s">
        <v>19</v>
      </c>
      <c r="N423" s="182" t="s">
        <v>43</v>
      </c>
      <c r="O423" s="65"/>
      <c r="P423" s="183">
        <f>O423*H423</f>
        <v>0</v>
      </c>
      <c r="Q423" s="183">
        <v>3.4009999999999999E-2</v>
      </c>
      <c r="R423" s="183">
        <f>Q423*H423</f>
        <v>0.17004999999999998</v>
      </c>
      <c r="S423" s="183">
        <v>0</v>
      </c>
      <c r="T423" s="184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185" t="s">
        <v>139</v>
      </c>
      <c r="AT423" s="185" t="s">
        <v>135</v>
      </c>
      <c r="AU423" s="185" t="s">
        <v>82</v>
      </c>
      <c r="AY423" s="18" t="s">
        <v>133</v>
      </c>
      <c r="BE423" s="186">
        <f>IF(N423="základní",J423,0)</f>
        <v>0</v>
      </c>
      <c r="BF423" s="186">
        <f>IF(N423="snížená",J423,0)</f>
        <v>0</v>
      </c>
      <c r="BG423" s="186">
        <f>IF(N423="zákl. přenesená",J423,0)</f>
        <v>0</v>
      </c>
      <c r="BH423" s="186">
        <f>IF(N423="sníž. přenesená",J423,0)</f>
        <v>0</v>
      </c>
      <c r="BI423" s="186">
        <f>IF(N423="nulová",J423,0)</f>
        <v>0</v>
      </c>
      <c r="BJ423" s="18" t="s">
        <v>80</v>
      </c>
      <c r="BK423" s="186">
        <f>ROUND(I423*H423,2)</f>
        <v>0</v>
      </c>
      <c r="BL423" s="18" t="s">
        <v>139</v>
      </c>
      <c r="BM423" s="185" t="s">
        <v>568</v>
      </c>
    </row>
    <row r="424" spans="1:65" s="2" customFormat="1" ht="10.199999999999999" x14ac:dyDescent="0.2">
      <c r="A424" s="35"/>
      <c r="B424" s="36"/>
      <c r="C424" s="37"/>
      <c r="D424" s="199" t="s">
        <v>148</v>
      </c>
      <c r="E424" s="37"/>
      <c r="F424" s="200" t="s">
        <v>569</v>
      </c>
      <c r="G424" s="37"/>
      <c r="H424" s="37"/>
      <c r="I424" s="201"/>
      <c r="J424" s="37"/>
      <c r="K424" s="37"/>
      <c r="L424" s="40"/>
      <c r="M424" s="202"/>
      <c r="N424" s="203"/>
      <c r="O424" s="65"/>
      <c r="P424" s="65"/>
      <c r="Q424" s="65"/>
      <c r="R424" s="65"/>
      <c r="S424" s="65"/>
      <c r="T424" s="66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8" t="s">
        <v>148</v>
      </c>
      <c r="AU424" s="18" t="s">
        <v>82</v>
      </c>
    </row>
    <row r="425" spans="1:65" s="12" customFormat="1" ht="22.8" customHeight="1" x14ac:dyDescent="0.25">
      <c r="B425" s="158"/>
      <c r="C425" s="159"/>
      <c r="D425" s="160" t="s">
        <v>71</v>
      </c>
      <c r="E425" s="172" t="s">
        <v>210</v>
      </c>
      <c r="F425" s="172" t="s">
        <v>570</v>
      </c>
      <c r="G425" s="159"/>
      <c r="H425" s="159"/>
      <c r="I425" s="162"/>
      <c r="J425" s="173">
        <f>BK425</f>
        <v>0</v>
      </c>
      <c r="K425" s="159"/>
      <c r="L425" s="164"/>
      <c r="M425" s="165"/>
      <c r="N425" s="166"/>
      <c r="O425" s="166"/>
      <c r="P425" s="167">
        <f>SUM(P426:P449)</f>
        <v>0</v>
      </c>
      <c r="Q425" s="166"/>
      <c r="R425" s="167">
        <f>SUM(R426:R449)</f>
        <v>74.466679999999997</v>
      </c>
      <c r="S425" s="166"/>
      <c r="T425" s="168">
        <f>SUM(T426:T449)</f>
        <v>104.10525000000001</v>
      </c>
      <c r="AR425" s="169" t="s">
        <v>80</v>
      </c>
      <c r="AT425" s="170" t="s">
        <v>71</v>
      </c>
      <c r="AU425" s="170" t="s">
        <v>80</v>
      </c>
      <c r="AY425" s="169" t="s">
        <v>133</v>
      </c>
      <c r="BK425" s="171">
        <f>SUM(BK426:BK449)</f>
        <v>0</v>
      </c>
    </row>
    <row r="426" spans="1:65" s="2" customFormat="1" ht="24.15" customHeight="1" x14ac:dyDescent="0.2">
      <c r="A426" s="35"/>
      <c r="B426" s="36"/>
      <c r="C426" s="174" t="s">
        <v>571</v>
      </c>
      <c r="D426" s="174" t="s">
        <v>135</v>
      </c>
      <c r="E426" s="175" t="s">
        <v>572</v>
      </c>
      <c r="F426" s="176" t="s">
        <v>573</v>
      </c>
      <c r="G426" s="177" t="s">
        <v>343</v>
      </c>
      <c r="H426" s="178">
        <v>206.8</v>
      </c>
      <c r="I426" s="179"/>
      <c r="J426" s="180">
        <f>ROUND(I426*H426,2)</f>
        <v>0</v>
      </c>
      <c r="K426" s="176" t="s">
        <v>146</v>
      </c>
      <c r="L426" s="40"/>
      <c r="M426" s="181" t="s">
        <v>19</v>
      </c>
      <c r="N426" s="182" t="s">
        <v>43</v>
      </c>
      <c r="O426" s="65"/>
      <c r="P426" s="183">
        <f>O426*H426</f>
        <v>0</v>
      </c>
      <c r="Q426" s="183">
        <v>0.14321</v>
      </c>
      <c r="R426" s="183">
        <f>Q426*H426</f>
        <v>29.615828000000004</v>
      </c>
      <c r="S426" s="183">
        <v>0</v>
      </c>
      <c r="T426" s="184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185" t="s">
        <v>139</v>
      </c>
      <c r="AT426" s="185" t="s">
        <v>135</v>
      </c>
      <c r="AU426" s="185" t="s">
        <v>82</v>
      </c>
      <c r="AY426" s="18" t="s">
        <v>133</v>
      </c>
      <c r="BE426" s="186">
        <f>IF(N426="základní",J426,0)</f>
        <v>0</v>
      </c>
      <c r="BF426" s="186">
        <f>IF(N426="snížená",J426,0)</f>
        <v>0</v>
      </c>
      <c r="BG426" s="186">
        <f>IF(N426="zákl. přenesená",J426,0)</f>
        <v>0</v>
      </c>
      <c r="BH426" s="186">
        <f>IF(N426="sníž. přenesená",J426,0)</f>
        <v>0</v>
      </c>
      <c r="BI426" s="186">
        <f>IF(N426="nulová",J426,0)</f>
        <v>0</v>
      </c>
      <c r="BJ426" s="18" t="s">
        <v>80</v>
      </c>
      <c r="BK426" s="186">
        <f>ROUND(I426*H426,2)</f>
        <v>0</v>
      </c>
      <c r="BL426" s="18" t="s">
        <v>139</v>
      </c>
      <c r="BM426" s="185" t="s">
        <v>574</v>
      </c>
    </row>
    <row r="427" spans="1:65" s="2" customFormat="1" ht="10.199999999999999" x14ac:dyDescent="0.2">
      <c r="A427" s="35"/>
      <c r="B427" s="36"/>
      <c r="C427" s="37"/>
      <c r="D427" s="199" t="s">
        <v>148</v>
      </c>
      <c r="E427" s="37"/>
      <c r="F427" s="200" t="s">
        <v>575</v>
      </c>
      <c r="G427" s="37"/>
      <c r="H427" s="37"/>
      <c r="I427" s="201"/>
      <c r="J427" s="37"/>
      <c r="K427" s="37"/>
      <c r="L427" s="40"/>
      <c r="M427" s="202"/>
      <c r="N427" s="203"/>
      <c r="O427" s="65"/>
      <c r="P427" s="65"/>
      <c r="Q427" s="65"/>
      <c r="R427" s="65"/>
      <c r="S427" s="65"/>
      <c r="T427" s="66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8" t="s">
        <v>148</v>
      </c>
      <c r="AU427" s="18" t="s">
        <v>82</v>
      </c>
    </row>
    <row r="428" spans="1:65" s="2" customFormat="1" ht="16.5" customHeight="1" x14ac:dyDescent="0.2">
      <c r="A428" s="35"/>
      <c r="B428" s="36"/>
      <c r="C428" s="237" t="s">
        <v>576</v>
      </c>
      <c r="D428" s="237" t="s">
        <v>252</v>
      </c>
      <c r="E428" s="238" t="s">
        <v>577</v>
      </c>
      <c r="F428" s="239" t="s">
        <v>578</v>
      </c>
      <c r="G428" s="240" t="s">
        <v>343</v>
      </c>
      <c r="H428" s="241">
        <v>210.93600000000001</v>
      </c>
      <c r="I428" s="242"/>
      <c r="J428" s="243">
        <f>ROUND(I428*H428,2)</f>
        <v>0</v>
      </c>
      <c r="K428" s="239" t="s">
        <v>146</v>
      </c>
      <c r="L428" s="244"/>
      <c r="M428" s="245" t="s">
        <v>19</v>
      </c>
      <c r="N428" s="246" t="s">
        <v>43</v>
      </c>
      <c r="O428" s="65"/>
      <c r="P428" s="183">
        <f>O428*H428</f>
        <v>0</v>
      </c>
      <c r="Q428" s="183">
        <v>0.10199999999999999</v>
      </c>
      <c r="R428" s="183">
        <f>Q428*H428</f>
        <v>21.515471999999999</v>
      </c>
      <c r="S428" s="183">
        <v>0</v>
      </c>
      <c r="T428" s="184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185" t="s">
        <v>202</v>
      </c>
      <c r="AT428" s="185" t="s">
        <v>252</v>
      </c>
      <c r="AU428" s="185" t="s">
        <v>82</v>
      </c>
      <c r="AY428" s="18" t="s">
        <v>133</v>
      </c>
      <c r="BE428" s="186">
        <f>IF(N428="základní",J428,0)</f>
        <v>0</v>
      </c>
      <c r="BF428" s="186">
        <f>IF(N428="snížená",J428,0)</f>
        <v>0</v>
      </c>
      <c r="BG428" s="186">
        <f>IF(N428="zákl. přenesená",J428,0)</f>
        <v>0</v>
      </c>
      <c r="BH428" s="186">
        <f>IF(N428="sníž. přenesená",J428,0)</f>
        <v>0</v>
      </c>
      <c r="BI428" s="186">
        <f>IF(N428="nulová",J428,0)</f>
        <v>0</v>
      </c>
      <c r="BJ428" s="18" t="s">
        <v>80</v>
      </c>
      <c r="BK428" s="186">
        <f>ROUND(I428*H428,2)</f>
        <v>0</v>
      </c>
      <c r="BL428" s="18" t="s">
        <v>139</v>
      </c>
      <c r="BM428" s="185" t="s">
        <v>579</v>
      </c>
    </row>
    <row r="429" spans="1:65" s="13" customFormat="1" ht="10.199999999999999" x14ac:dyDescent="0.2">
      <c r="B429" s="187"/>
      <c r="C429" s="188"/>
      <c r="D429" s="189" t="s">
        <v>141</v>
      </c>
      <c r="E429" s="190" t="s">
        <v>19</v>
      </c>
      <c r="F429" s="191" t="s">
        <v>580</v>
      </c>
      <c r="G429" s="188"/>
      <c r="H429" s="192">
        <v>210.93600000000001</v>
      </c>
      <c r="I429" s="193"/>
      <c r="J429" s="188"/>
      <c r="K429" s="188"/>
      <c r="L429" s="194"/>
      <c r="M429" s="195"/>
      <c r="N429" s="196"/>
      <c r="O429" s="196"/>
      <c r="P429" s="196"/>
      <c r="Q429" s="196"/>
      <c r="R429" s="196"/>
      <c r="S429" s="196"/>
      <c r="T429" s="197"/>
      <c r="AT429" s="198" t="s">
        <v>141</v>
      </c>
      <c r="AU429" s="198" t="s">
        <v>82</v>
      </c>
      <c r="AV429" s="13" t="s">
        <v>82</v>
      </c>
      <c r="AW429" s="13" t="s">
        <v>33</v>
      </c>
      <c r="AX429" s="13" t="s">
        <v>80</v>
      </c>
      <c r="AY429" s="198" t="s">
        <v>133</v>
      </c>
    </row>
    <row r="430" spans="1:65" s="2" customFormat="1" ht="16.5" customHeight="1" x14ac:dyDescent="0.2">
      <c r="A430" s="35"/>
      <c r="B430" s="36"/>
      <c r="C430" s="174" t="s">
        <v>581</v>
      </c>
      <c r="D430" s="174" t="s">
        <v>135</v>
      </c>
      <c r="E430" s="175" t="s">
        <v>582</v>
      </c>
      <c r="F430" s="176" t="s">
        <v>583</v>
      </c>
      <c r="G430" s="177" t="s">
        <v>343</v>
      </c>
      <c r="H430" s="178">
        <v>105</v>
      </c>
      <c r="I430" s="179"/>
      <c r="J430" s="180">
        <f>ROUND(I430*H430,2)</f>
        <v>0</v>
      </c>
      <c r="K430" s="176" t="s">
        <v>146</v>
      </c>
      <c r="L430" s="40"/>
      <c r="M430" s="181" t="s">
        <v>19</v>
      </c>
      <c r="N430" s="182" t="s">
        <v>43</v>
      </c>
      <c r="O430" s="65"/>
      <c r="P430" s="183">
        <f>O430*H430</f>
        <v>0</v>
      </c>
      <c r="Q430" s="183">
        <v>0</v>
      </c>
      <c r="R430" s="183">
        <f>Q430*H430</f>
        <v>0</v>
      </c>
      <c r="S430" s="183">
        <v>0</v>
      </c>
      <c r="T430" s="184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185" t="s">
        <v>139</v>
      </c>
      <c r="AT430" s="185" t="s">
        <v>135</v>
      </c>
      <c r="AU430" s="185" t="s">
        <v>82</v>
      </c>
      <c r="AY430" s="18" t="s">
        <v>133</v>
      </c>
      <c r="BE430" s="186">
        <f>IF(N430="základní",J430,0)</f>
        <v>0</v>
      </c>
      <c r="BF430" s="186">
        <f>IF(N430="snížená",J430,0)</f>
        <v>0</v>
      </c>
      <c r="BG430" s="186">
        <f>IF(N430="zákl. přenesená",J430,0)</f>
        <v>0</v>
      </c>
      <c r="BH430" s="186">
        <f>IF(N430="sníž. přenesená",J430,0)</f>
        <v>0</v>
      </c>
      <c r="BI430" s="186">
        <f>IF(N430="nulová",J430,0)</f>
        <v>0</v>
      </c>
      <c r="BJ430" s="18" t="s">
        <v>80</v>
      </c>
      <c r="BK430" s="186">
        <f>ROUND(I430*H430,2)</f>
        <v>0</v>
      </c>
      <c r="BL430" s="18" t="s">
        <v>139</v>
      </c>
      <c r="BM430" s="185" t="s">
        <v>584</v>
      </c>
    </row>
    <row r="431" spans="1:65" s="2" customFormat="1" ht="10.199999999999999" x14ac:dyDescent="0.2">
      <c r="A431" s="35"/>
      <c r="B431" s="36"/>
      <c r="C431" s="37"/>
      <c r="D431" s="199" t="s">
        <v>148</v>
      </c>
      <c r="E431" s="37"/>
      <c r="F431" s="200" t="s">
        <v>585</v>
      </c>
      <c r="G431" s="37"/>
      <c r="H431" s="37"/>
      <c r="I431" s="201"/>
      <c r="J431" s="37"/>
      <c r="K431" s="37"/>
      <c r="L431" s="40"/>
      <c r="M431" s="202"/>
      <c r="N431" s="203"/>
      <c r="O431" s="65"/>
      <c r="P431" s="65"/>
      <c r="Q431" s="65"/>
      <c r="R431" s="65"/>
      <c r="S431" s="65"/>
      <c r="T431" s="66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148</v>
      </c>
      <c r="AU431" s="18" t="s">
        <v>82</v>
      </c>
    </row>
    <row r="432" spans="1:65" s="13" customFormat="1" ht="10.199999999999999" x14ac:dyDescent="0.2">
      <c r="B432" s="187"/>
      <c r="C432" s="188"/>
      <c r="D432" s="189" t="s">
        <v>141</v>
      </c>
      <c r="E432" s="190" t="s">
        <v>19</v>
      </c>
      <c r="F432" s="191" t="s">
        <v>586</v>
      </c>
      <c r="G432" s="188"/>
      <c r="H432" s="192">
        <v>105</v>
      </c>
      <c r="I432" s="193"/>
      <c r="J432" s="188"/>
      <c r="K432" s="188"/>
      <c r="L432" s="194"/>
      <c r="M432" s="195"/>
      <c r="N432" s="196"/>
      <c r="O432" s="196"/>
      <c r="P432" s="196"/>
      <c r="Q432" s="196"/>
      <c r="R432" s="196"/>
      <c r="S432" s="196"/>
      <c r="T432" s="197"/>
      <c r="AT432" s="198" t="s">
        <v>141</v>
      </c>
      <c r="AU432" s="198" t="s">
        <v>82</v>
      </c>
      <c r="AV432" s="13" t="s">
        <v>82</v>
      </c>
      <c r="AW432" s="13" t="s">
        <v>33</v>
      </c>
      <c r="AX432" s="13" t="s">
        <v>80</v>
      </c>
      <c r="AY432" s="198" t="s">
        <v>133</v>
      </c>
    </row>
    <row r="433" spans="1:65" s="14" customFormat="1" ht="10.199999999999999" x14ac:dyDescent="0.2">
      <c r="B433" s="204"/>
      <c r="C433" s="205"/>
      <c r="D433" s="189" t="s">
        <v>141</v>
      </c>
      <c r="E433" s="206" t="s">
        <v>19</v>
      </c>
      <c r="F433" s="207" t="s">
        <v>587</v>
      </c>
      <c r="G433" s="205"/>
      <c r="H433" s="206" t="s">
        <v>19</v>
      </c>
      <c r="I433" s="208"/>
      <c r="J433" s="205"/>
      <c r="K433" s="205"/>
      <c r="L433" s="209"/>
      <c r="M433" s="210"/>
      <c r="N433" s="211"/>
      <c r="O433" s="211"/>
      <c r="P433" s="211"/>
      <c r="Q433" s="211"/>
      <c r="R433" s="211"/>
      <c r="S433" s="211"/>
      <c r="T433" s="212"/>
      <c r="AT433" s="213" t="s">
        <v>141</v>
      </c>
      <c r="AU433" s="213" t="s">
        <v>82</v>
      </c>
      <c r="AV433" s="14" t="s">
        <v>80</v>
      </c>
      <c r="AW433" s="14" t="s">
        <v>33</v>
      </c>
      <c r="AX433" s="14" t="s">
        <v>72</v>
      </c>
      <c r="AY433" s="213" t="s">
        <v>133</v>
      </c>
    </row>
    <row r="434" spans="1:65" s="2" customFormat="1" ht="24.15" customHeight="1" x14ac:dyDescent="0.2">
      <c r="A434" s="35"/>
      <c r="B434" s="36"/>
      <c r="C434" s="174" t="s">
        <v>588</v>
      </c>
      <c r="D434" s="174" t="s">
        <v>135</v>
      </c>
      <c r="E434" s="175" t="s">
        <v>589</v>
      </c>
      <c r="F434" s="176" t="s">
        <v>590</v>
      </c>
      <c r="G434" s="177" t="s">
        <v>343</v>
      </c>
      <c r="H434" s="178">
        <v>92</v>
      </c>
      <c r="I434" s="179"/>
      <c r="J434" s="180">
        <f>ROUND(I434*H434,2)</f>
        <v>0</v>
      </c>
      <c r="K434" s="176" t="s">
        <v>146</v>
      </c>
      <c r="L434" s="40"/>
      <c r="M434" s="181" t="s">
        <v>19</v>
      </c>
      <c r="N434" s="182" t="s">
        <v>43</v>
      </c>
      <c r="O434" s="65"/>
      <c r="P434" s="183">
        <f>O434*H434</f>
        <v>0</v>
      </c>
      <c r="Q434" s="183">
        <v>0.24567</v>
      </c>
      <c r="R434" s="183">
        <f>Q434*H434</f>
        <v>22.60164</v>
      </c>
      <c r="S434" s="183">
        <v>0</v>
      </c>
      <c r="T434" s="184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85" t="s">
        <v>139</v>
      </c>
      <c r="AT434" s="185" t="s">
        <v>135</v>
      </c>
      <c r="AU434" s="185" t="s">
        <v>82</v>
      </c>
      <c r="AY434" s="18" t="s">
        <v>133</v>
      </c>
      <c r="BE434" s="186">
        <f>IF(N434="základní",J434,0)</f>
        <v>0</v>
      </c>
      <c r="BF434" s="186">
        <f>IF(N434="snížená",J434,0)</f>
        <v>0</v>
      </c>
      <c r="BG434" s="186">
        <f>IF(N434="zákl. přenesená",J434,0)</f>
        <v>0</v>
      </c>
      <c r="BH434" s="186">
        <f>IF(N434="sníž. přenesená",J434,0)</f>
        <v>0</v>
      </c>
      <c r="BI434" s="186">
        <f>IF(N434="nulová",J434,0)</f>
        <v>0</v>
      </c>
      <c r="BJ434" s="18" t="s">
        <v>80</v>
      </c>
      <c r="BK434" s="186">
        <f>ROUND(I434*H434,2)</f>
        <v>0</v>
      </c>
      <c r="BL434" s="18" t="s">
        <v>139</v>
      </c>
      <c r="BM434" s="185" t="s">
        <v>591</v>
      </c>
    </row>
    <row r="435" spans="1:65" s="2" customFormat="1" ht="10.199999999999999" x14ac:dyDescent="0.2">
      <c r="A435" s="35"/>
      <c r="B435" s="36"/>
      <c r="C435" s="37"/>
      <c r="D435" s="199" t="s">
        <v>148</v>
      </c>
      <c r="E435" s="37"/>
      <c r="F435" s="200" t="s">
        <v>592</v>
      </c>
      <c r="G435" s="37"/>
      <c r="H435" s="37"/>
      <c r="I435" s="201"/>
      <c r="J435" s="37"/>
      <c r="K435" s="37"/>
      <c r="L435" s="40"/>
      <c r="M435" s="202"/>
      <c r="N435" s="203"/>
      <c r="O435" s="65"/>
      <c r="P435" s="65"/>
      <c r="Q435" s="65"/>
      <c r="R435" s="65"/>
      <c r="S435" s="65"/>
      <c r="T435" s="66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8" t="s">
        <v>148</v>
      </c>
      <c r="AU435" s="18" t="s">
        <v>82</v>
      </c>
    </row>
    <row r="436" spans="1:65" s="2" customFormat="1" ht="16.5" customHeight="1" x14ac:dyDescent="0.2">
      <c r="A436" s="35"/>
      <c r="B436" s="36"/>
      <c r="C436" s="174" t="s">
        <v>593</v>
      </c>
      <c r="D436" s="174" t="s">
        <v>135</v>
      </c>
      <c r="E436" s="175" t="s">
        <v>594</v>
      </c>
      <c r="F436" s="176" t="s">
        <v>595</v>
      </c>
      <c r="G436" s="177" t="s">
        <v>373</v>
      </c>
      <c r="H436" s="178">
        <v>3</v>
      </c>
      <c r="I436" s="179"/>
      <c r="J436" s="180">
        <f>ROUND(I436*H436,2)</f>
        <v>0</v>
      </c>
      <c r="K436" s="176" t="s">
        <v>146</v>
      </c>
      <c r="L436" s="40"/>
      <c r="M436" s="181" t="s">
        <v>19</v>
      </c>
      <c r="N436" s="182" t="s">
        <v>43</v>
      </c>
      <c r="O436" s="65"/>
      <c r="P436" s="183">
        <f>O436*H436</f>
        <v>0</v>
      </c>
      <c r="Q436" s="183">
        <v>0.24457999999999999</v>
      </c>
      <c r="R436" s="183">
        <f>Q436*H436</f>
        <v>0.73373999999999995</v>
      </c>
      <c r="S436" s="183">
        <v>0</v>
      </c>
      <c r="T436" s="184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185" t="s">
        <v>139</v>
      </c>
      <c r="AT436" s="185" t="s">
        <v>135</v>
      </c>
      <c r="AU436" s="185" t="s">
        <v>82</v>
      </c>
      <c r="AY436" s="18" t="s">
        <v>133</v>
      </c>
      <c r="BE436" s="186">
        <f>IF(N436="základní",J436,0)</f>
        <v>0</v>
      </c>
      <c r="BF436" s="186">
        <f>IF(N436="snížená",J436,0)</f>
        <v>0</v>
      </c>
      <c r="BG436" s="186">
        <f>IF(N436="zákl. přenesená",J436,0)</f>
        <v>0</v>
      </c>
      <c r="BH436" s="186">
        <f>IF(N436="sníž. přenesená",J436,0)</f>
        <v>0</v>
      </c>
      <c r="BI436" s="186">
        <f>IF(N436="nulová",J436,0)</f>
        <v>0</v>
      </c>
      <c r="BJ436" s="18" t="s">
        <v>80</v>
      </c>
      <c r="BK436" s="186">
        <f>ROUND(I436*H436,2)</f>
        <v>0</v>
      </c>
      <c r="BL436" s="18" t="s">
        <v>139</v>
      </c>
      <c r="BM436" s="185" t="s">
        <v>596</v>
      </c>
    </row>
    <row r="437" spans="1:65" s="2" customFormat="1" ht="10.199999999999999" x14ac:dyDescent="0.2">
      <c r="A437" s="35"/>
      <c r="B437" s="36"/>
      <c r="C437" s="37"/>
      <c r="D437" s="199" t="s">
        <v>148</v>
      </c>
      <c r="E437" s="37"/>
      <c r="F437" s="200" t="s">
        <v>597</v>
      </c>
      <c r="G437" s="37"/>
      <c r="H437" s="37"/>
      <c r="I437" s="201"/>
      <c r="J437" s="37"/>
      <c r="K437" s="37"/>
      <c r="L437" s="40"/>
      <c r="M437" s="202"/>
      <c r="N437" s="203"/>
      <c r="O437" s="65"/>
      <c r="P437" s="65"/>
      <c r="Q437" s="65"/>
      <c r="R437" s="65"/>
      <c r="S437" s="65"/>
      <c r="T437" s="66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8" t="s">
        <v>148</v>
      </c>
      <c r="AU437" s="18" t="s">
        <v>82</v>
      </c>
    </row>
    <row r="438" spans="1:65" s="2" customFormat="1" ht="16.5" customHeight="1" x14ac:dyDescent="0.2">
      <c r="A438" s="35"/>
      <c r="B438" s="36"/>
      <c r="C438" s="174" t="s">
        <v>598</v>
      </c>
      <c r="D438" s="174" t="s">
        <v>135</v>
      </c>
      <c r="E438" s="175" t="s">
        <v>599</v>
      </c>
      <c r="F438" s="176" t="s">
        <v>600</v>
      </c>
      <c r="G438" s="177" t="s">
        <v>145</v>
      </c>
      <c r="H438" s="178">
        <v>40.5</v>
      </c>
      <c r="I438" s="179"/>
      <c r="J438" s="180">
        <f>ROUND(I438*H438,2)</f>
        <v>0</v>
      </c>
      <c r="K438" s="176" t="s">
        <v>146</v>
      </c>
      <c r="L438" s="40"/>
      <c r="M438" s="181" t="s">
        <v>19</v>
      </c>
      <c r="N438" s="182" t="s">
        <v>43</v>
      </c>
      <c r="O438" s="65"/>
      <c r="P438" s="183">
        <f>O438*H438</f>
        <v>0</v>
      </c>
      <c r="Q438" s="183">
        <v>0</v>
      </c>
      <c r="R438" s="183">
        <f>Q438*H438</f>
        <v>0</v>
      </c>
      <c r="S438" s="183">
        <v>2.2000000000000002</v>
      </c>
      <c r="T438" s="184">
        <f>S438*H438</f>
        <v>89.100000000000009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85" t="s">
        <v>139</v>
      </c>
      <c r="AT438" s="185" t="s">
        <v>135</v>
      </c>
      <c r="AU438" s="185" t="s">
        <v>82</v>
      </c>
      <c r="AY438" s="18" t="s">
        <v>133</v>
      </c>
      <c r="BE438" s="186">
        <f>IF(N438="základní",J438,0)</f>
        <v>0</v>
      </c>
      <c r="BF438" s="186">
        <f>IF(N438="snížená",J438,0)</f>
        <v>0</v>
      </c>
      <c r="BG438" s="186">
        <f>IF(N438="zákl. přenesená",J438,0)</f>
        <v>0</v>
      </c>
      <c r="BH438" s="186">
        <f>IF(N438="sníž. přenesená",J438,0)</f>
        <v>0</v>
      </c>
      <c r="BI438" s="186">
        <f>IF(N438="nulová",J438,0)</f>
        <v>0</v>
      </c>
      <c r="BJ438" s="18" t="s">
        <v>80</v>
      </c>
      <c r="BK438" s="186">
        <f>ROUND(I438*H438,2)</f>
        <v>0</v>
      </c>
      <c r="BL438" s="18" t="s">
        <v>139</v>
      </c>
      <c r="BM438" s="185" t="s">
        <v>601</v>
      </c>
    </row>
    <row r="439" spans="1:65" s="2" customFormat="1" ht="10.199999999999999" x14ac:dyDescent="0.2">
      <c r="A439" s="35"/>
      <c r="B439" s="36"/>
      <c r="C439" s="37"/>
      <c r="D439" s="199" t="s">
        <v>148</v>
      </c>
      <c r="E439" s="37"/>
      <c r="F439" s="200" t="s">
        <v>602</v>
      </c>
      <c r="G439" s="37"/>
      <c r="H439" s="37"/>
      <c r="I439" s="201"/>
      <c r="J439" s="37"/>
      <c r="K439" s="37"/>
      <c r="L439" s="40"/>
      <c r="M439" s="202"/>
      <c r="N439" s="203"/>
      <c r="O439" s="65"/>
      <c r="P439" s="65"/>
      <c r="Q439" s="65"/>
      <c r="R439" s="65"/>
      <c r="S439" s="65"/>
      <c r="T439" s="66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148</v>
      </c>
      <c r="AU439" s="18" t="s">
        <v>82</v>
      </c>
    </row>
    <row r="440" spans="1:65" s="13" customFormat="1" ht="10.199999999999999" x14ac:dyDescent="0.2">
      <c r="B440" s="187"/>
      <c r="C440" s="188"/>
      <c r="D440" s="189" t="s">
        <v>141</v>
      </c>
      <c r="E440" s="190" t="s">
        <v>19</v>
      </c>
      <c r="F440" s="191" t="s">
        <v>603</v>
      </c>
      <c r="G440" s="188"/>
      <c r="H440" s="192">
        <v>40.5</v>
      </c>
      <c r="I440" s="193"/>
      <c r="J440" s="188"/>
      <c r="K440" s="188"/>
      <c r="L440" s="194"/>
      <c r="M440" s="195"/>
      <c r="N440" s="196"/>
      <c r="O440" s="196"/>
      <c r="P440" s="196"/>
      <c r="Q440" s="196"/>
      <c r="R440" s="196"/>
      <c r="S440" s="196"/>
      <c r="T440" s="197"/>
      <c r="AT440" s="198" t="s">
        <v>141</v>
      </c>
      <c r="AU440" s="198" t="s">
        <v>82</v>
      </c>
      <c r="AV440" s="13" t="s">
        <v>82</v>
      </c>
      <c r="AW440" s="13" t="s">
        <v>33</v>
      </c>
      <c r="AX440" s="13" t="s">
        <v>80</v>
      </c>
      <c r="AY440" s="198" t="s">
        <v>133</v>
      </c>
    </row>
    <row r="441" spans="1:65" s="14" customFormat="1" ht="10.199999999999999" x14ac:dyDescent="0.2">
      <c r="B441" s="204"/>
      <c r="C441" s="205"/>
      <c r="D441" s="189" t="s">
        <v>141</v>
      </c>
      <c r="E441" s="206" t="s">
        <v>19</v>
      </c>
      <c r="F441" s="207" t="s">
        <v>604</v>
      </c>
      <c r="G441" s="205"/>
      <c r="H441" s="206" t="s">
        <v>19</v>
      </c>
      <c r="I441" s="208"/>
      <c r="J441" s="205"/>
      <c r="K441" s="205"/>
      <c r="L441" s="209"/>
      <c r="M441" s="210"/>
      <c r="N441" s="211"/>
      <c r="O441" s="211"/>
      <c r="P441" s="211"/>
      <c r="Q441" s="211"/>
      <c r="R441" s="211"/>
      <c r="S441" s="211"/>
      <c r="T441" s="212"/>
      <c r="AT441" s="213" t="s">
        <v>141</v>
      </c>
      <c r="AU441" s="213" t="s">
        <v>82</v>
      </c>
      <c r="AV441" s="14" t="s">
        <v>80</v>
      </c>
      <c r="AW441" s="14" t="s">
        <v>33</v>
      </c>
      <c r="AX441" s="14" t="s">
        <v>72</v>
      </c>
      <c r="AY441" s="213" t="s">
        <v>133</v>
      </c>
    </row>
    <row r="442" spans="1:65" s="2" customFormat="1" ht="44.25" customHeight="1" x14ac:dyDescent="0.2">
      <c r="A442" s="35"/>
      <c r="B442" s="36"/>
      <c r="C442" s="174" t="s">
        <v>605</v>
      </c>
      <c r="D442" s="174" t="s">
        <v>135</v>
      </c>
      <c r="E442" s="175" t="s">
        <v>606</v>
      </c>
      <c r="F442" s="176" t="s">
        <v>607</v>
      </c>
      <c r="G442" s="177" t="s">
        <v>343</v>
      </c>
      <c r="H442" s="178">
        <v>18</v>
      </c>
      <c r="I442" s="179"/>
      <c r="J442" s="180">
        <f>ROUND(I442*H442,2)</f>
        <v>0</v>
      </c>
      <c r="K442" s="176" t="s">
        <v>146</v>
      </c>
      <c r="L442" s="40"/>
      <c r="M442" s="181" t="s">
        <v>19</v>
      </c>
      <c r="N442" s="182" t="s">
        <v>43</v>
      </c>
      <c r="O442" s="65"/>
      <c r="P442" s="183">
        <f>O442*H442</f>
        <v>0</v>
      </c>
      <c r="Q442" s="183">
        <v>0</v>
      </c>
      <c r="R442" s="183">
        <f>Q442*H442</f>
        <v>0</v>
      </c>
      <c r="S442" s="183">
        <v>3.5000000000000003E-2</v>
      </c>
      <c r="T442" s="184">
        <f>S442*H442</f>
        <v>0.63000000000000012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185" t="s">
        <v>139</v>
      </c>
      <c r="AT442" s="185" t="s">
        <v>135</v>
      </c>
      <c r="AU442" s="185" t="s">
        <v>82</v>
      </c>
      <c r="AY442" s="18" t="s">
        <v>133</v>
      </c>
      <c r="BE442" s="186">
        <f>IF(N442="základní",J442,0)</f>
        <v>0</v>
      </c>
      <c r="BF442" s="186">
        <f>IF(N442="snížená",J442,0)</f>
        <v>0</v>
      </c>
      <c r="BG442" s="186">
        <f>IF(N442="zákl. přenesená",J442,0)</f>
        <v>0</v>
      </c>
      <c r="BH442" s="186">
        <f>IF(N442="sníž. přenesená",J442,0)</f>
        <v>0</v>
      </c>
      <c r="BI442" s="186">
        <f>IF(N442="nulová",J442,0)</f>
        <v>0</v>
      </c>
      <c r="BJ442" s="18" t="s">
        <v>80</v>
      </c>
      <c r="BK442" s="186">
        <f>ROUND(I442*H442,2)</f>
        <v>0</v>
      </c>
      <c r="BL442" s="18" t="s">
        <v>139</v>
      </c>
      <c r="BM442" s="185" t="s">
        <v>608</v>
      </c>
    </row>
    <row r="443" spans="1:65" s="2" customFormat="1" ht="10.199999999999999" x14ac:dyDescent="0.2">
      <c r="A443" s="35"/>
      <c r="B443" s="36"/>
      <c r="C443" s="37"/>
      <c r="D443" s="199" t="s">
        <v>148</v>
      </c>
      <c r="E443" s="37"/>
      <c r="F443" s="200" t="s">
        <v>609</v>
      </c>
      <c r="G443" s="37"/>
      <c r="H443" s="37"/>
      <c r="I443" s="201"/>
      <c r="J443" s="37"/>
      <c r="K443" s="37"/>
      <c r="L443" s="40"/>
      <c r="M443" s="202"/>
      <c r="N443" s="203"/>
      <c r="O443" s="65"/>
      <c r="P443" s="65"/>
      <c r="Q443" s="65"/>
      <c r="R443" s="65"/>
      <c r="S443" s="65"/>
      <c r="T443" s="66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8" t="s">
        <v>148</v>
      </c>
      <c r="AU443" s="18" t="s">
        <v>82</v>
      </c>
    </row>
    <row r="444" spans="1:65" s="13" customFormat="1" ht="10.199999999999999" x14ac:dyDescent="0.2">
      <c r="B444" s="187"/>
      <c r="C444" s="188"/>
      <c r="D444" s="189" t="s">
        <v>141</v>
      </c>
      <c r="E444" s="190" t="s">
        <v>19</v>
      </c>
      <c r="F444" s="191" t="s">
        <v>280</v>
      </c>
      <c r="G444" s="188"/>
      <c r="H444" s="192">
        <v>18</v>
      </c>
      <c r="I444" s="193"/>
      <c r="J444" s="188"/>
      <c r="K444" s="188"/>
      <c r="L444" s="194"/>
      <c r="M444" s="195"/>
      <c r="N444" s="196"/>
      <c r="O444" s="196"/>
      <c r="P444" s="196"/>
      <c r="Q444" s="196"/>
      <c r="R444" s="196"/>
      <c r="S444" s="196"/>
      <c r="T444" s="197"/>
      <c r="AT444" s="198" t="s">
        <v>141</v>
      </c>
      <c r="AU444" s="198" t="s">
        <v>82</v>
      </c>
      <c r="AV444" s="13" t="s">
        <v>82</v>
      </c>
      <c r="AW444" s="13" t="s">
        <v>33</v>
      </c>
      <c r="AX444" s="13" t="s">
        <v>80</v>
      </c>
      <c r="AY444" s="198" t="s">
        <v>133</v>
      </c>
    </row>
    <row r="445" spans="1:65" s="14" customFormat="1" ht="10.199999999999999" x14ac:dyDescent="0.2">
      <c r="B445" s="204"/>
      <c r="C445" s="205"/>
      <c r="D445" s="189" t="s">
        <v>141</v>
      </c>
      <c r="E445" s="206" t="s">
        <v>19</v>
      </c>
      <c r="F445" s="207" t="s">
        <v>610</v>
      </c>
      <c r="G445" s="205"/>
      <c r="H445" s="206" t="s">
        <v>19</v>
      </c>
      <c r="I445" s="208"/>
      <c r="J445" s="205"/>
      <c r="K445" s="205"/>
      <c r="L445" s="209"/>
      <c r="M445" s="210"/>
      <c r="N445" s="211"/>
      <c r="O445" s="211"/>
      <c r="P445" s="211"/>
      <c r="Q445" s="211"/>
      <c r="R445" s="211"/>
      <c r="S445" s="211"/>
      <c r="T445" s="212"/>
      <c r="AT445" s="213" t="s">
        <v>141</v>
      </c>
      <c r="AU445" s="213" t="s">
        <v>82</v>
      </c>
      <c r="AV445" s="14" t="s">
        <v>80</v>
      </c>
      <c r="AW445" s="14" t="s">
        <v>33</v>
      </c>
      <c r="AX445" s="14" t="s">
        <v>72</v>
      </c>
      <c r="AY445" s="213" t="s">
        <v>133</v>
      </c>
    </row>
    <row r="446" spans="1:65" s="2" customFormat="1" ht="16.5" customHeight="1" x14ac:dyDescent="0.2">
      <c r="A446" s="35"/>
      <c r="B446" s="36"/>
      <c r="C446" s="174" t="s">
        <v>611</v>
      </c>
      <c r="D446" s="174" t="s">
        <v>135</v>
      </c>
      <c r="E446" s="175" t="s">
        <v>612</v>
      </c>
      <c r="F446" s="176" t="s">
        <v>613</v>
      </c>
      <c r="G446" s="177" t="s">
        <v>343</v>
      </c>
      <c r="H446" s="178">
        <v>45</v>
      </c>
      <c r="I446" s="179"/>
      <c r="J446" s="180">
        <f>ROUND(I446*H446,2)</f>
        <v>0</v>
      </c>
      <c r="K446" s="176" t="s">
        <v>146</v>
      </c>
      <c r="L446" s="40"/>
      <c r="M446" s="181" t="s">
        <v>19</v>
      </c>
      <c r="N446" s="182" t="s">
        <v>43</v>
      </c>
      <c r="O446" s="65"/>
      <c r="P446" s="183">
        <f>O446*H446</f>
        <v>0</v>
      </c>
      <c r="Q446" s="183">
        <v>0</v>
      </c>
      <c r="R446" s="183">
        <f>Q446*H446</f>
        <v>0</v>
      </c>
      <c r="S446" s="183">
        <v>0.31945000000000001</v>
      </c>
      <c r="T446" s="184">
        <f>S446*H446</f>
        <v>14.375250000000001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185" t="s">
        <v>139</v>
      </c>
      <c r="AT446" s="185" t="s">
        <v>135</v>
      </c>
      <c r="AU446" s="185" t="s">
        <v>82</v>
      </c>
      <c r="AY446" s="18" t="s">
        <v>133</v>
      </c>
      <c r="BE446" s="186">
        <f>IF(N446="základní",J446,0)</f>
        <v>0</v>
      </c>
      <c r="BF446" s="186">
        <f>IF(N446="snížená",J446,0)</f>
        <v>0</v>
      </c>
      <c r="BG446" s="186">
        <f>IF(N446="zákl. přenesená",J446,0)</f>
        <v>0</v>
      </c>
      <c r="BH446" s="186">
        <f>IF(N446="sníž. přenesená",J446,0)</f>
        <v>0</v>
      </c>
      <c r="BI446" s="186">
        <f>IF(N446="nulová",J446,0)</f>
        <v>0</v>
      </c>
      <c r="BJ446" s="18" t="s">
        <v>80</v>
      </c>
      <c r="BK446" s="186">
        <f>ROUND(I446*H446,2)</f>
        <v>0</v>
      </c>
      <c r="BL446" s="18" t="s">
        <v>139</v>
      </c>
      <c r="BM446" s="185" t="s">
        <v>614</v>
      </c>
    </row>
    <row r="447" spans="1:65" s="2" customFormat="1" ht="10.199999999999999" x14ac:dyDescent="0.2">
      <c r="A447" s="35"/>
      <c r="B447" s="36"/>
      <c r="C447" s="37"/>
      <c r="D447" s="199" t="s">
        <v>148</v>
      </c>
      <c r="E447" s="37"/>
      <c r="F447" s="200" t="s">
        <v>615</v>
      </c>
      <c r="G447" s="37"/>
      <c r="H447" s="37"/>
      <c r="I447" s="201"/>
      <c r="J447" s="37"/>
      <c r="K447" s="37"/>
      <c r="L447" s="40"/>
      <c r="M447" s="202"/>
      <c r="N447" s="203"/>
      <c r="O447" s="65"/>
      <c r="P447" s="65"/>
      <c r="Q447" s="65"/>
      <c r="R447" s="65"/>
      <c r="S447" s="65"/>
      <c r="T447" s="66"/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T447" s="18" t="s">
        <v>148</v>
      </c>
      <c r="AU447" s="18" t="s">
        <v>82</v>
      </c>
    </row>
    <row r="448" spans="1:65" s="13" customFormat="1" ht="10.199999999999999" x14ac:dyDescent="0.2">
      <c r="B448" s="187"/>
      <c r="C448" s="188"/>
      <c r="D448" s="189" t="s">
        <v>141</v>
      </c>
      <c r="E448" s="190" t="s">
        <v>19</v>
      </c>
      <c r="F448" s="191" t="s">
        <v>459</v>
      </c>
      <c r="G448" s="188"/>
      <c r="H448" s="192">
        <v>45</v>
      </c>
      <c r="I448" s="193"/>
      <c r="J448" s="188"/>
      <c r="K448" s="188"/>
      <c r="L448" s="194"/>
      <c r="M448" s="195"/>
      <c r="N448" s="196"/>
      <c r="O448" s="196"/>
      <c r="P448" s="196"/>
      <c r="Q448" s="196"/>
      <c r="R448" s="196"/>
      <c r="S448" s="196"/>
      <c r="T448" s="197"/>
      <c r="AT448" s="198" t="s">
        <v>141</v>
      </c>
      <c r="AU448" s="198" t="s">
        <v>82</v>
      </c>
      <c r="AV448" s="13" t="s">
        <v>82</v>
      </c>
      <c r="AW448" s="13" t="s">
        <v>33</v>
      </c>
      <c r="AX448" s="13" t="s">
        <v>80</v>
      </c>
      <c r="AY448" s="198" t="s">
        <v>133</v>
      </c>
    </row>
    <row r="449" spans="1:65" s="14" customFormat="1" ht="10.199999999999999" x14ac:dyDescent="0.2">
      <c r="B449" s="204"/>
      <c r="C449" s="205"/>
      <c r="D449" s="189" t="s">
        <v>141</v>
      </c>
      <c r="E449" s="206" t="s">
        <v>19</v>
      </c>
      <c r="F449" s="207" t="s">
        <v>616</v>
      </c>
      <c r="G449" s="205"/>
      <c r="H449" s="206" t="s">
        <v>19</v>
      </c>
      <c r="I449" s="208"/>
      <c r="J449" s="205"/>
      <c r="K449" s="205"/>
      <c r="L449" s="209"/>
      <c r="M449" s="210"/>
      <c r="N449" s="211"/>
      <c r="O449" s="211"/>
      <c r="P449" s="211"/>
      <c r="Q449" s="211"/>
      <c r="R449" s="211"/>
      <c r="S449" s="211"/>
      <c r="T449" s="212"/>
      <c r="AT449" s="213" t="s">
        <v>141</v>
      </c>
      <c r="AU449" s="213" t="s">
        <v>82</v>
      </c>
      <c r="AV449" s="14" t="s">
        <v>80</v>
      </c>
      <c r="AW449" s="14" t="s">
        <v>33</v>
      </c>
      <c r="AX449" s="14" t="s">
        <v>72</v>
      </c>
      <c r="AY449" s="213" t="s">
        <v>133</v>
      </c>
    </row>
    <row r="450" spans="1:65" s="12" customFormat="1" ht="22.8" customHeight="1" x14ac:dyDescent="0.25">
      <c r="B450" s="158"/>
      <c r="C450" s="159"/>
      <c r="D450" s="160" t="s">
        <v>71</v>
      </c>
      <c r="E450" s="172" t="s">
        <v>617</v>
      </c>
      <c r="F450" s="172" t="s">
        <v>618</v>
      </c>
      <c r="G450" s="159"/>
      <c r="H450" s="159"/>
      <c r="I450" s="162"/>
      <c r="J450" s="173">
        <f>BK450</f>
        <v>0</v>
      </c>
      <c r="K450" s="159"/>
      <c r="L450" s="164"/>
      <c r="M450" s="165"/>
      <c r="N450" s="166"/>
      <c r="O450" s="166"/>
      <c r="P450" s="167">
        <f>SUM(P451:P458)</f>
        <v>0</v>
      </c>
      <c r="Q450" s="166"/>
      <c r="R450" s="167">
        <f>SUM(R451:R458)</f>
        <v>0</v>
      </c>
      <c r="S450" s="166"/>
      <c r="T450" s="168">
        <f>SUM(T451:T458)</f>
        <v>0</v>
      </c>
      <c r="AR450" s="169" t="s">
        <v>80</v>
      </c>
      <c r="AT450" s="170" t="s">
        <v>71</v>
      </c>
      <c r="AU450" s="170" t="s">
        <v>80</v>
      </c>
      <c r="AY450" s="169" t="s">
        <v>133</v>
      </c>
      <c r="BK450" s="171">
        <f>SUM(BK451:BK458)</f>
        <v>0</v>
      </c>
    </row>
    <row r="451" spans="1:65" s="2" customFormat="1" ht="24.15" customHeight="1" x14ac:dyDescent="0.2">
      <c r="A451" s="35"/>
      <c r="B451" s="36"/>
      <c r="C451" s="174" t="s">
        <v>619</v>
      </c>
      <c r="D451" s="174" t="s">
        <v>135</v>
      </c>
      <c r="E451" s="175" t="s">
        <v>620</v>
      </c>
      <c r="F451" s="176" t="s">
        <v>621</v>
      </c>
      <c r="G451" s="177" t="s">
        <v>242</v>
      </c>
      <c r="H451" s="178">
        <v>89.1</v>
      </c>
      <c r="I451" s="179"/>
      <c r="J451" s="180">
        <f>ROUND(I451*H451,2)</f>
        <v>0</v>
      </c>
      <c r="K451" s="176" t="s">
        <v>146</v>
      </c>
      <c r="L451" s="40"/>
      <c r="M451" s="181" t="s">
        <v>19</v>
      </c>
      <c r="N451" s="182" t="s">
        <v>43</v>
      </c>
      <c r="O451" s="65"/>
      <c r="P451" s="183">
        <f>O451*H451</f>
        <v>0</v>
      </c>
      <c r="Q451" s="183">
        <v>0</v>
      </c>
      <c r="R451" s="183">
        <f>Q451*H451</f>
        <v>0</v>
      </c>
      <c r="S451" s="183">
        <v>0</v>
      </c>
      <c r="T451" s="184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185" t="s">
        <v>139</v>
      </c>
      <c r="AT451" s="185" t="s">
        <v>135</v>
      </c>
      <c r="AU451" s="185" t="s">
        <v>82</v>
      </c>
      <c r="AY451" s="18" t="s">
        <v>133</v>
      </c>
      <c r="BE451" s="186">
        <f>IF(N451="základní",J451,0)</f>
        <v>0</v>
      </c>
      <c r="BF451" s="186">
        <f>IF(N451="snížená",J451,0)</f>
        <v>0</v>
      </c>
      <c r="BG451" s="186">
        <f>IF(N451="zákl. přenesená",J451,0)</f>
        <v>0</v>
      </c>
      <c r="BH451" s="186">
        <f>IF(N451="sníž. přenesená",J451,0)</f>
        <v>0</v>
      </c>
      <c r="BI451" s="186">
        <f>IF(N451="nulová",J451,0)</f>
        <v>0</v>
      </c>
      <c r="BJ451" s="18" t="s">
        <v>80</v>
      </c>
      <c r="BK451" s="186">
        <f>ROUND(I451*H451,2)</f>
        <v>0</v>
      </c>
      <c r="BL451" s="18" t="s">
        <v>139</v>
      </c>
      <c r="BM451" s="185" t="s">
        <v>622</v>
      </c>
    </row>
    <row r="452" spans="1:65" s="2" customFormat="1" ht="10.199999999999999" x14ac:dyDescent="0.2">
      <c r="A452" s="35"/>
      <c r="B452" s="36"/>
      <c r="C452" s="37"/>
      <c r="D452" s="199" t="s">
        <v>148</v>
      </c>
      <c r="E452" s="37"/>
      <c r="F452" s="200" t="s">
        <v>623</v>
      </c>
      <c r="G452" s="37"/>
      <c r="H452" s="37"/>
      <c r="I452" s="201"/>
      <c r="J452" s="37"/>
      <c r="K452" s="37"/>
      <c r="L452" s="40"/>
      <c r="M452" s="202"/>
      <c r="N452" s="203"/>
      <c r="O452" s="65"/>
      <c r="P452" s="65"/>
      <c r="Q452" s="65"/>
      <c r="R452" s="65"/>
      <c r="S452" s="65"/>
      <c r="T452" s="66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18" t="s">
        <v>148</v>
      </c>
      <c r="AU452" s="18" t="s">
        <v>82</v>
      </c>
    </row>
    <row r="453" spans="1:65" s="2" customFormat="1" ht="24.15" customHeight="1" x14ac:dyDescent="0.2">
      <c r="A453" s="35"/>
      <c r="B453" s="36"/>
      <c r="C453" s="174" t="s">
        <v>624</v>
      </c>
      <c r="D453" s="174" t="s">
        <v>135</v>
      </c>
      <c r="E453" s="175" t="s">
        <v>625</v>
      </c>
      <c r="F453" s="176" t="s">
        <v>626</v>
      </c>
      <c r="G453" s="177" t="s">
        <v>242</v>
      </c>
      <c r="H453" s="178">
        <v>445.5</v>
      </c>
      <c r="I453" s="179"/>
      <c r="J453" s="180">
        <f>ROUND(I453*H453,2)</f>
        <v>0</v>
      </c>
      <c r="K453" s="176" t="s">
        <v>146</v>
      </c>
      <c r="L453" s="40"/>
      <c r="M453" s="181" t="s">
        <v>19</v>
      </c>
      <c r="N453" s="182" t="s">
        <v>43</v>
      </c>
      <c r="O453" s="65"/>
      <c r="P453" s="183">
        <f>O453*H453</f>
        <v>0</v>
      </c>
      <c r="Q453" s="183">
        <v>0</v>
      </c>
      <c r="R453" s="183">
        <f>Q453*H453</f>
        <v>0</v>
      </c>
      <c r="S453" s="183">
        <v>0</v>
      </c>
      <c r="T453" s="184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185" t="s">
        <v>139</v>
      </c>
      <c r="AT453" s="185" t="s">
        <v>135</v>
      </c>
      <c r="AU453" s="185" t="s">
        <v>82</v>
      </c>
      <c r="AY453" s="18" t="s">
        <v>133</v>
      </c>
      <c r="BE453" s="186">
        <f>IF(N453="základní",J453,0)</f>
        <v>0</v>
      </c>
      <c r="BF453" s="186">
        <f>IF(N453="snížená",J453,0)</f>
        <v>0</v>
      </c>
      <c r="BG453" s="186">
        <f>IF(N453="zákl. přenesená",J453,0)</f>
        <v>0</v>
      </c>
      <c r="BH453" s="186">
        <f>IF(N453="sníž. přenesená",J453,0)</f>
        <v>0</v>
      </c>
      <c r="BI453" s="186">
        <f>IF(N453="nulová",J453,0)</f>
        <v>0</v>
      </c>
      <c r="BJ453" s="18" t="s">
        <v>80</v>
      </c>
      <c r="BK453" s="186">
        <f>ROUND(I453*H453,2)</f>
        <v>0</v>
      </c>
      <c r="BL453" s="18" t="s">
        <v>139</v>
      </c>
      <c r="BM453" s="185" t="s">
        <v>627</v>
      </c>
    </row>
    <row r="454" spans="1:65" s="2" customFormat="1" ht="10.199999999999999" x14ac:dyDescent="0.2">
      <c r="A454" s="35"/>
      <c r="B454" s="36"/>
      <c r="C454" s="37"/>
      <c r="D454" s="199" t="s">
        <v>148</v>
      </c>
      <c r="E454" s="37"/>
      <c r="F454" s="200" t="s">
        <v>628</v>
      </c>
      <c r="G454" s="37"/>
      <c r="H454" s="37"/>
      <c r="I454" s="201"/>
      <c r="J454" s="37"/>
      <c r="K454" s="37"/>
      <c r="L454" s="40"/>
      <c r="M454" s="202"/>
      <c r="N454" s="203"/>
      <c r="O454" s="65"/>
      <c r="P454" s="65"/>
      <c r="Q454" s="65"/>
      <c r="R454" s="65"/>
      <c r="S454" s="65"/>
      <c r="T454" s="66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T454" s="18" t="s">
        <v>148</v>
      </c>
      <c r="AU454" s="18" t="s">
        <v>82</v>
      </c>
    </row>
    <row r="455" spans="1:65" s="2" customFormat="1" ht="19.2" x14ac:dyDescent="0.2">
      <c r="A455" s="35"/>
      <c r="B455" s="36"/>
      <c r="C455" s="37"/>
      <c r="D455" s="189" t="s">
        <v>207</v>
      </c>
      <c r="E455" s="37"/>
      <c r="F455" s="225" t="s">
        <v>629</v>
      </c>
      <c r="G455" s="37"/>
      <c r="H455" s="37"/>
      <c r="I455" s="201"/>
      <c r="J455" s="37"/>
      <c r="K455" s="37"/>
      <c r="L455" s="40"/>
      <c r="M455" s="202"/>
      <c r="N455" s="203"/>
      <c r="O455" s="65"/>
      <c r="P455" s="65"/>
      <c r="Q455" s="65"/>
      <c r="R455" s="65"/>
      <c r="S455" s="65"/>
      <c r="T455" s="66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207</v>
      </c>
      <c r="AU455" s="18" t="s">
        <v>82</v>
      </c>
    </row>
    <row r="456" spans="1:65" s="13" customFormat="1" ht="10.199999999999999" x14ac:dyDescent="0.2">
      <c r="B456" s="187"/>
      <c r="C456" s="188"/>
      <c r="D456" s="189" t="s">
        <v>141</v>
      </c>
      <c r="E456" s="188"/>
      <c r="F456" s="191" t="s">
        <v>630</v>
      </c>
      <c r="G456" s="188"/>
      <c r="H456" s="192">
        <v>445.5</v>
      </c>
      <c r="I456" s="193"/>
      <c r="J456" s="188"/>
      <c r="K456" s="188"/>
      <c r="L456" s="194"/>
      <c r="M456" s="195"/>
      <c r="N456" s="196"/>
      <c r="O456" s="196"/>
      <c r="P456" s="196"/>
      <c r="Q456" s="196"/>
      <c r="R456" s="196"/>
      <c r="S456" s="196"/>
      <c r="T456" s="197"/>
      <c r="AT456" s="198" t="s">
        <v>141</v>
      </c>
      <c r="AU456" s="198" t="s">
        <v>82</v>
      </c>
      <c r="AV456" s="13" t="s">
        <v>82</v>
      </c>
      <c r="AW456" s="13" t="s">
        <v>4</v>
      </c>
      <c r="AX456" s="13" t="s">
        <v>80</v>
      </c>
      <c r="AY456" s="198" t="s">
        <v>133</v>
      </c>
    </row>
    <row r="457" spans="1:65" s="2" customFormat="1" ht="24.15" customHeight="1" x14ac:dyDescent="0.2">
      <c r="A457" s="35"/>
      <c r="B457" s="36"/>
      <c r="C457" s="174" t="s">
        <v>631</v>
      </c>
      <c r="D457" s="174" t="s">
        <v>135</v>
      </c>
      <c r="E457" s="175" t="s">
        <v>632</v>
      </c>
      <c r="F457" s="176" t="s">
        <v>633</v>
      </c>
      <c r="G457" s="177" t="s">
        <v>242</v>
      </c>
      <c r="H457" s="178">
        <v>89.1</v>
      </c>
      <c r="I457" s="179"/>
      <c r="J457" s="180">
        <f>ROUND(I457*H457,2)</f>
        <v>0</v>
      </c>
      <c r="K457" s="176" t="s">
        <v>146</v>
      </c>
      <c r="L457" s="40"/>
      <c r="M457" s="181" t="s">
        <v>19</v>
      </c>
      <c r="N457" s="182" t="s">
        <v>43</v>
      </c>
      <c r="O457" s="65"/>
      <c r="P457" s="183">
        <f>O457*H457</f>
        <v>0</v>
      </c>
      <c r="Q457" s="183">
        <v>0</v>
      </c>
      <c r="R457" s="183">
        <f>Q457*H457</f>
        <v>0</v>
      </c>
      <c r="S457" s="183">
        <v>0</v>
      </c>
      <c r="T457" s="184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185" t="s">
        <v>139</v>
      </c>
      <c r="AT457" s="185" t="s">
        <v>135</v>
      </c>
      <c r="AU457" s="185" t="s">
        <v>82</v>
      </c>
      <c r="AY457" s="18" t="s">
        <v>133</v>
      </c>
      <c r="BE457" s="186">
        <f>IF(N457="základní",J457,0)</f>
        <v>0</v>
      </c>
      <c r="BF457" s="186">
        <f>IF(N457="snížená",J457,0)</f>
        <v>0</v>
      </c>
      <c r="BG457" s="186">
        <f>IF(N457="zákl. přenesená",J457,0)</f>
        <v>0</v>
      </c>
      <c r="BH457" s="186">
        <f>IF(N457="sníž. přenesená",J457,0)</f>
        <v>0</v>
      </c>
      <c r="BI457" s="186">
        <f>IF(N457="nulová",J457,0)</f>
        <v>0</v>
      </c>
      <c r="BJ457" s="18" t="s">
        <v>80</v>
      </c>
      <c r="BK457" s="186">
        <f>ROUND(I457*H457,2)</f>
        <v>0</v>
      </c>
      <c r="BL457" s="18" t="s">
        <v>139</v>
      </c>
      <c r="BM457" s="185" t="s">
        <v>634</v>
      </c>
    </row>
    <row r="458" spans="1:65" s="2" customFormat="1" ht="10.199999999999999" x14ac:dyDescent="0.2">
      <c r="A458" s="35"/>
      <c r="B458" s="36"/>
      <c r="C458" s="37"/>
      <c r="D458" s="199" t="s">
        <v>148</v>
      </c>
      <c r="E458" s="37"/>
      <c r="F458" s="200" t="s">
        <v>635</v>
      </c>
      <c r="G458" s="37"/>
      <c r="H458" s="37"/>
      <c r="I458" s="201"/>
      <c r="J458" s="37"/>
      <c r="K458" s="37"/>
      <c r="L458" s="40"/>
      <c r="M458" s="202"/>
      <c r="N458" s="203"/>
      <c r="O458" s="65"/>
      <c r="P458" s="65"/>
      <c r="Q458" s="65"/>
      <c r="R458" s="65"/>
      <c r="S458" s="65"/>
      <c r="T458" s="66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T458" s="18" t="s">
        <v>148</v>
      </c>
      <c r="AU458" s="18" t="s">
        <v>82</v>
      </c>
    </row>
    <row r="459" spans="1:65" s="12" customFormat="1" ht="22.8" customHeight="1" x14ac:dyDescent="0.25">
      <c r="B459" s="158"/>
      <c r="C459" s="159"/>
      <c r="D459" s="160" t="s">
        <v>71</v>
      </c>
      <c r="E459" s="172" t="s">
        <v>636</v>
      </c>
      <c r="F459" s="172" t="s">
        <v>637</v>
      </c>
      <c r="G459" s="159"/>
      <c r="H459" s="159"/>
      <c r="I459" s="162"/>
      <c r="J459" s="173">
        <f>BK459</f>
        <v>0</v>
      </c>
      <c r="K459" s="159"/>
      <c r="L459" s="164"/>
      <c r="M459" s="165"/>
      <c r="N459" s="166"/>
      <c r="O459" s="166"/>
      <c r="P459" s="167">
        <f>SUM(P460:P461)</f>
        <v>0</v>
      </c>
      <c r="Q459" s="166"/>
      <c r="R459" s="167">
        <f>SUM(R460:R461)</f>
        <v>0</v>
      </c>
      <c r="S459" s="166"/>
      <c r="T459" s="168">
        <f>SUM(T460:T461)</f>
        <v>0</v>
      </c>
      <c r="AR459" s="169" t="s">
        <v>80</v>
      </c>
      <c r="AT459" s="170" t="s">
        <v>71</v>
      </c>
      <c r="AU459" s="170" t="s">
        <v>80</v>
      </c>
      <c r="AY459" s="169" t="s">
        <v>133</v>
      </c>
      <c r="BK459" s="171">
        <f>SUM(BK460:BK461)</f>
        <v>0</v>
      </c>
    </row>
    <row r="460" spans="1:65" s="2" customFormat="1" ht="16.5" customHeight="1" x14ac:dyDescent="0.2">
      <c r="A460" s="35"/>
      <c r="B460" s="36"/>
      <c r="C460" s="174" t="s">
        <v>638</v>
      </c>
      <c r="D460" s="174" t="s">
        <v>135</v>
      </c>
      <c r="E460" s="175" t="s">
        <v>639</v>
      </c>
      <c r="F460" s="176" t="s">
        <v>640</v>
      </c>
      <c r="G460" s="177" t="s">
        <v>242</v>
      </c>
      <c r="H460" s="178">
        <v>3405.0949999999998</v>
      </c>
      <c r="I460" s="179"/>
      <c r="J460" s="180">
        <f>ROUND(I460*H460,2)</f>
        <v>0</v>
      </c>
      <c r="K460" s="176" t="s">
        <v>146</v>
      </c>
      <c r="L460" s="40"/>
      <c r="M460" s="181" t="s">
        <v>19</v>
      </c>
      <c r="N460" s="182" t="s">
        <v>43</v>
      </c>
      <c r="O460" s="65"/>
      <c r="P460" s="183">
        <f>O460*H460</f>
        <v>0</v>
      </c>
      <c r="Q460" s="183">
        <v>0</v>
      </c>
      <c r="R460" s="183">
        <f>Q460*H460</f>
        <v>0</v>
      </c>
      <c r="S460" s="183">
        <v>0</v>
      </c>
      <c r="T460" s="184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85" t="s">
        <v>139</v>
      </c>
      <c r="AT460" s="185" t="s">
        <v>135</v>
      </c>
      <c r="AU460" s="185" t="s">
        <v>82</v>
      </c>
      <c r="AY460" s="18" t="s">
        <v>133</v>
      </c>
      <c r="BE460" s="186">
        <f>IF(N460="základní",J460,0)</f>
        <v>0</v>
      </c>
      <c r="BF460" s="186">
        <f>IF(N460="snížená",J460,0)</f>
        <v>0</v>
      </c>
      <c r="BG460" s="186">
        <f>IF(N460="zákl. přenesená",J460,0)</f>
        <v>0</v>
      </c>
      <c r="BH460" s="186">
        <f>IF(N460="sníž. přenesená",J460,0)</f>
        <v>0</v>
      </c>
      <c r="BI460" s="186">
        <f>IF(N460="nulová",J460,0)</f>
        <v>0</v>
      </c>
      <c r="BJ460" s="18" t="s">
        <v>80</v>
      </c>
      <c r="BK460" s="186">
        <f>ROUND(I460*H460,2)</f>
        <v>0</v>
      </c>
      <c r="BL460" s="18" t="s">
        <v>139</v>
      </c>
      <c r="BM460" s="185" t="s">
        <v>641</v>
      </c>
    </row>
    <row r="461" spans="1:65" s="2" customFormat="1" ht="10.199999999999999" x14ac:dyDescent="0.2">
      <c r="A461" s="35"/>
      <c r="B461" s="36"/>
      <c r="C461" s="37"/>
      <c r="D461" s="199" t="s">
        <v>148</v>
      </c>
      <c r="E461" s="37"/>
      <c r="F461" s="200" t="s">
        <v>642</v>
      </c>
      <c r="G461" s="37"/>
      <c r="H461" s="37"/>
      <c r="I461" s="201"/>
      <c r="J461" s="37"/>
      <c r="K461" s="37"/>
      <c r="L461" s="40"/>
      <c r="M461" s="202"/>
      <c r="N461" s="203"/>
      <c r="O461" s="65"/>
      <c r="P461" s="65"/>
      <c r="Q461" s="65"/>
      <c r="R461" s="65"/>
      <c r="S461" s="65"/>
      <c r="T461" s="66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148</v>
      </c>
      <c r="AU461" s="18" t="s">
        <v>82</v>
      </c>
    </row>
    <row r="462" spans="1:65" s="12" customFormat="1" ht="25.95" customHeight="1" x14ac:dyDescent="0.25">
      <c r="B462" s="158"/>
      <c r="C462" s="159"/>
      <c r="D462" s="160" t="s">
        <v>71</v>
      </c>
      <c r="E462" s="161" t="s">
        <v>643</v>
      </c>
      <c r="F462" s="161" t="s">
        <v>644</v>
      </c>
      <c r="G462" s="159"/>
      <c r="H462" s="159"/>
      <c r="I462" s="162"/>
      <c r="J462" s="163">
        <f>BK462</f>
        <v>0</v>
      </c>
      <c r="K462" s="159"/>
      <c r="L462" s="164"/>
      <c r="M462" s="165"/>
      <c r="N462" s="166"/>
      <c r="O462" s="166"/>
      <c r="P462" s="167">
        <f>P463+P470</f>
        <v>0</v>
      </c>
      <c r="Q462" s="166"/>
      <c r="R462" s="167">
        <f>R463+R470</f>
        <v>0</v>
      </c>
      <c r="S462" s="166"/>
      <c r="T462" s="168">
        <f>T463+T470</f>
        <v>0</v>
      </c>
      <c r="AR462" s="169" t="s">
        <v>180</v>
      </c>
      <c r="AT462" s="170" t="s">
        <v>71</v>
      </c>
      <c r="AU462" s="170" t="s">
        <v>72</v>
      </c>
      <c r="AY462" s="169" t="s">
        <v>133</v>
      </c>
      <c r="BK462" s="171">
        <f>BK463+BK470</f>
        <v>0</v>
      </c>
    </row>
    <row r="463" spans="1:65" s="12" customFormat="1" ht="22.8" customHeight="1" x14ac:dyDescent="0.25">
      <c r="B463" s="158"/>
      <c r="C463" s="159"/>
      <c r="D463" s="160" t="s">
        <v>71</v>
      </c>
      <c r="E463" s="172" t="s">
        <v>645</v>
      </c>
      <c r="F463" s="172" t="s">
        <v>646</v>
      </c>
      <c r="G463" s="159"/>
      <c r="H463" s="159"/>
      <c r="I463" s="162"/>
      <c r="J463" s="173">
        <f>BK463</f>
        <v>0</v>
      </c>
      <c r="K463" s="159"/>
      <c r="L463" s="164"/>
      <c r="M463" s="165"/>
      <c r="N463" s="166"/>
      <c r="O463" s="166"/>
      <c r="P463" s="167">
        <f>SUM(P464:P469)</f>
        <v>0</v>
      </c>
      <c r="Q463" s="166"/>
      <c r="R463" s="167">
        <f>SUM(R464:R469)</f>
        <v>0</v>
      </c>
      <c r="S463" s="166"/>
      <c r="T463" s="168">
        <f>SUM(T464:T469)</f>
        <v>0</v>
      </c>
      <c r="AR463" s="169" t="s">
        <v>180</v>
      </c>
      <c r="AT463" s="170" t="s">
        <v>71</v>
      </c>
      <c r="AU463" s="170" t="s">
        <v>80</v>
      </c>
      <c r="AY463" s="169" t="s">
        <v>133</v>
      </c>
      <c r="BK463" s="171">
        <f>SUM(BK464:BK469)</f>
        <v>0</v>
      </c>
    </row>
    <row r="464" spans="1:65" s="2" customFormat="1" ht="16.5" customHeight="1" x14ac:dyDescent="0.2">
      <c r="A464" s="35"/>
      <c r="B464" s="36"/>
      <c r="C464" s="174" t="s">
        <v>647</v>
      </c>
      <c r="D464" s="174" t="s">
        <v>135</v>
      </c>
      <c r="E464" s="175" t="s">
        <v>648</v>
      </c>
      <c r="F464" s="176" t="s">
        <v>649</v>
      </c>
      <c r="G464" s="177" t="s">
        <v>417</v>
      </c>
      <c r="H464" s="178">
        <v>1</v>
      </c>
      <c r="I464" s="179"/>
      <c r="J464" s="180">
        <f>ROUND(I464*H464,2)</f>
        <v>0</v>
      </c>
      <c r="K464" s="176" t="s">
        <v>19</v>
      </c>
      <c r="L464" s="40"/>
      <c r="M464" s="181" t="s">
        <v>19</v>
      </c>
      <c r="N464" s="182" t="s">
        <v>43</v>
      </c>
      <c r="O464" s="65"/>
      <c r="P464" s="183">
        <f>O464*H464</f>
        <v>0</v>
      </c>
      <c r="Q464" s="183">
        <v>0</v>
      </c>
      <c r="R464" s="183">
        <f>Q464*H464</f>
        <v>0</v>
      </c>
      <c r="S464" s="183">
        <v>0</v>
      </c>
      <c r="T464" s="184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185" t="s">
        <v>650</v>
      </c>
      <c r="AT464" s="185" t="s">
        <v>135</v>
      </c>
      <c r="AU464" s="185" t="s">
        <v>82</v>
      </c>
      <c r="AY464" s="18" t="s">
        <v>133</v>
      </c>
      <c r="BE464" s="186">
        <f>IF(N464="základní",J464,0)</f>
        <v>0</v>
      </c>
      <c r="BF464" s="186">
        <f>IF(N464="snížená",J464,0)</f>
        <v>0</v>
      </c>
      <c r="BG464" s="186">
        <f>IF(N464="zákl. přenesená",J464,0)</f>
        <v>0</v>
      </c>
      <c r="BH464" s="186">
        <f>IF(N464="sníž. přenesená",J464,0)</f>
        <v>0</v>
      </c>
      <c r="BI464" s="186">
        <f>IF(N464="nulová",J464,0)</f>
        <v>0</v>
      </c>
      <c r="BJ464" s="18" t="s">
        <v>80</v>
      </c>
      <c r="BK464" s="186">
        <f>ROUND(I464*H464,2)</f>
        <v>0</v>
      </c>
      <c r="BL464" s="18" t="s">
        <v>650</v>
      </c>
      <c r="BM464" s="185" t="s">
        <v>651</v>
      </c>
    </row>
    <row r="465" spans="1:65" s="14" customFormat="1" ht="20.399999999999999" x14ac:dyDescent="0.2">
      <c r="B465" s="204"/>
      <c r="C465" s="205"/>
      <c r="D465" s="189" t="s">
        <v>141</v>
      </c>
      <c r="E465" s="206" t="s">
        <v>19</v>
      </c>
      <c r="F465" s="207" t="s">
        <v>652</v>
      </c>
      <c r="G465" s="205"/>
      <c r="H465" s="206" t="s">
        <v>19</v>
      </c>
      <c r="I465" s="208"/>
      <c r="J465" s="205"/>
      <c r="K465" s="205"/>
      <c r="L465" s="209"/>
      <c r="M465" s="210"/>
      <c r="N465" s="211"/>
      <c r="O465" s="211"/>
      <c r="P465" s="211"/>
      <c r="Q465" s="211"/>
      <c r="R465" s="211"/>
      <c r="S465" s="211"/>
      <c r="T465" s="212"/>
      <c r="AT465" s="213" t="s">
        <v>141</v>
      </c>
      <c r="AU465" s="213" t="s">
        <v>82</v>
      </c>
      <c r="AV465" s="14" t="s">
        <v>80</v>
      </c>
      <c r="AW465" s="14" t="s">
        <v>33</v>
      </c>
      <c r="AX465" s="14" t="s">
        <v>72</v>
      </c>
      <c r="AY465" s="213" t="s">
        <v>133</v>
      </c>
    </row>
    <row r="466" spans="1:65" s="13" customFormat="1" ht="10.199999999999999" x14ac:dyDescent="0.2">
      <c r="B466" s="187"/>
      <c r="C466" s="188"/>
      <c r="D466" s="189" t="s">
        <v>141</v>
      </c>
      <c r="E466" s="190" t="s">
        <v>19</v>
      </c>
      <c r="F466" s="191" t="s">
        <v>80</v>
      </c>
      <c r="G466" s="188"/>
      <c r="H466" s="192">
        <v>1</v>
      </c>
      <c r="I466" s="193"/>
      <c r="J466" s="188"/>
      <c r="K466" s="188"/>
      <c r="L466" s="194"/>
      <c r="M466" s="195"/>
      <c r="N466" s="196"/>
      <c r="O466" s="196"/>
      <c r="P466" s="196"/>
      <c r="Q466" s="196"/>
      <c r="R466" s="196"/>
      <c r="S466" s="196"/>
      <c r="T466" s="197"/>
      <c r="AT466" s="198" t="s">
        <v>141</v>
      </c>
      <c r="AU466" s="198" t="s">
        <v>82</v>
      </c>
      <c r="AV466" s="13" t="s">
        <v>82</v>
      </c>
      <c r="AW466" s="13" t="s">
        <v>33</v>
      </c>
      <c r="AX466" s="13" t="s">
        <v>80</v>
      </c>
      <c r="AY466" s="198" t="s">
        <v>133</v>
      </c>
    </row>
    <row r="467" spans="1:65" s="2" customFormat="1" ht="16.5" customHeight="1" x14ac:dyDescent="0.2">
      <c r="A467" s="35"/>
      <c r="B467" s="36"/>
      <c r="C467" s="174" t="s">
        <v>653</v>
      </c>
      <c r="D467" s="174" t="s">
        <v>135</v>
      </c>
      <c r="E467" s="175" t="s">
        <v>654</v>
      </c>
      <c r="F467" s="176" t="s">
        <v>655</v>
      </c>
      <c r="G467" s="177" t="s">
        <v>417</v>
      </c>
      <c r="H467" s="178">
        <v>1</v>
      </c>
      <c r="I467" s="179"/>
      <c r="J467" s="180">
        <f>ROUND(I467*H467,2)</f>
        <v>0</v>
      </c>
      <c r="K467" s="176" t="s">
        <v>19</v>
      </c>
      <c r="L467" s="40"/>
      <c r="M467" s="181" t="s">
        <v>19</v>
      </c>
      <c r="N467" s="182" t="s">
        <v>43</v>
      </c>
      <c r="O467" s="65"/>
      <c r="P467" s="183">
        <f>O467*H467</f>
        <v>0</v>
      </c>
      <c r="Q467" s="183">
        <v>0</v>
      </c>
      <c r="R467" s="183">
        <f>Q467*H467</f>
        <v>0</v>
      </c>
      <c r="S467" s="183">
        <v>0</v>
      </c>
      <c r="T467" s="184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185" t="s">
        <v>650</v>
      </c>
      <c r="AT467" s="185" t="s">
        <v>135</v>
      </c>
      <c r="AU467" s="185" t="s">
        <v>82</v>
      </c>
      <c r="AY467" s="18" t="s">
        <v>133</v>
      </c>
      <c r="BE467" s="186">
        <f>IF(N467="základní",J467,0)</f>
        <v>0</v>
      </c>
      <c r="BF467" s="186">
        <f>IF(N467="snížená",J467,0)</f>
        <v>0</v>
      </c>
      <c r="BG467" s="186">
        <f>IF(N467="zákl. přenesená",J467,0)</f>
        <v>0</v>
      </c>
      <c r="BH467" s="186">
        <f>IF(N467="sníž. přenesená",J467,0)</f>
        <v>0</v>
      </c>
      <c r="BI467" s="186">
        <f>IF(N467="nulová",J467,0)</f>
        <v>0</v>
      </c>
      <c r="BJ467" s="18" t="s">
        <v>80</v>
      </c>
      <c r="BK467" s="186">
        <f>ROUND(I467*H467,2)</f>
        <v>0</v>
      </c>
      <c r="BL467" s="18" t="s">
        <v>650</v>
      </c>
      <c r="BM467" s="185" t="s">
        <v>656</v>
      </c>
    </row>
    <row r="468" spans="1:65" s="14" customFormat="1" ht="10.199999999999999" x14ac:dyDescent="0.2">
      <c r="B468" s="204"/>
      <c r="C468" s="205"/>
      <c r="D468" s="189" t="s">
        <v>141</v>
      </c>
      <c r="E468" s="206" t="s">
        <v>19</v>
      </c>
      <c r="F468" s="207" t="s">
        <v>657</v>
      </c>
      <c r="G468" s="205"/>
      <c r="H468" s="206" t="s">
        <v>19</v>
      </c>
      <c r="I468" s="208"/>
      <c r="J468" s="205"/>
      <c r="K468" s="205"/>
      <c r="L468" s="209"/>
      <c r="M468" s="210"/>
      <c r="N468" s="211"/>
      <c r="O468" s="211"/>
      <c r="P468" s="211"/>
      <c r="Q468" s="211"/>
      <c r="R468" s="211"/>
      <c r="S468" s="211"/>
      <c r="T468" s="212"/>
      <c r="AT468" s="213" t="s">
        <v>141</v>
      </c>
      <c r="AU468" s="213" t="s">
        <v>82</v>
      </c>
      <c r="AV468" s="14" t="s">
        <v>80</v>
      </c>
      <c r="AW468" s="14" t="s">
        <v>33</v>
      </c>
      <c r="AX468" s="14" t="s">
        <v>72</v>
      </c>
      <c r="AY468" s="213" t="s">
        <v>133</v>
      </c>
    </row>
    <row r="469" spans="1:65" s="13" customFormat="1" ht="10.199999999999999" x14ac:dyDescent="0.2">
      <c r="B469" s="187"/>
      <c r="C469" s="188"/>
      <c r="D469" s="189" t="s">
        <v>141</v>
      </c>
      <c r="E469" s="190" t="s">
        <v>19</v>
      </c>
      <c r="F469" s="191" t="s">
        <v>80</v>
      </c>
      <c r="G469" s="188"/>
      <c r="H469" s="192">
        <v>1</v>
      </c>
      <c r="I469" s="193"/>
      <c r="J469" s="188"/>
      <c r="K469" s="188"/>
      <c r="L469" s="194"/>
      <c r="M469" s="195"/>
      <c r="N469" s="196"/>
      <c r="O469" s="196"/>
      <c r="P469" s="196"/>
      <c r="Q469" s="196"/>
      <c r="R469" s="196"/>
      <c r="S469" s="196"/>
      <c r="T469" s="197"/>
      <c r="AT469" s="198" t="s">
        <v>141</v>
      </c>
      <c r="AU469" s="198" t="s">
        <v>82</v>
      </c>
      <c r="AV469" s="13" t="s">
        <v>82</v>
      </c>
      <c r="AW469" s="13" t="s">
        <v>33</v>
      </c>
      <c r="AX469" s="13" t="s">
        <v>80</v>
      </c>
      <c r="AY469" s="198" t="s">
        <v>133</v>
      </c>
    </row>
    <row r="470" spans="1:65" s="12" customFormat="1" ht="22.8" customHeight="1" x14ac:dyDescent="0.25">
      <c r="B470" s="158"/>
      <c r="C470" s="159"/>
      <c r="D470" s="160" t="s">
        <v>71</v>
      </c>
      <c r="E470" s="172" t="s">
        <v>658</v>
      </c>
      <c r="F470" s="172" t="s">
        <v>659</v>
      </c>
      <c r="G470" s="159"/>
      <c r="H470" s="159"/>
      <c r="I470" s="162"/>
      <c r="J470" s="173">
        <f>BK470</f>
        <v>0</v>
      </c>
      <c r="K470" s="159"/>
      <c r="L470" s="164"/>
      <c r="M470" s="165"/>
      <c r="N470" s="166"/>
      <c r="O470" s="166"/>
      <c r="P470" s="167">
        <f>P471</f>
        <v>0</v>
      </c>
      <c r="Q470" s="166"/>
      <c r="R470" s="167">
        <f>R471</f>
        <v>0</v>
      </c>
      <c r="S470" s="166"/>
      <c r="T470" s="168">
        <f>T471</f>
        <v>0</v>
      </c>
      <c r="AR470" s="169" t="s">
        <v>180</v>
      </c>
      <c r="AT470" s="170" t="s">
        <v>71</v>
      </c>
      <c r="AU470" s="170" t="s">
        <v>80</v>
      </c>
      <c r="AY470" s="169" t="s">
        <v>133</v>
      </c>
      <c r="BK470" s="171">
        <f>BK471</f>
        <v>0</v>
      </c>
    </row>
    <row r="471" spans="1:65" s="2" customFormat="1" ht="16.5" customHeight="1" x14ac:dyDescent="0.2">
      <c r="A471" s="35"/>
      <c r="B471" s="36"/>
      <c r="C471" s="174" t="s">
        <v>660</v>
      </c>
      <c r="D471" s="174" t="s">
        <v>135</v>
      </c>
      <c r="E471" s="175" t="s">
        <v>661</v>
      </c>
      <c r="F471" s="176" t="s">
        <v>662</v>
      </c>
      <c r="G471" s="177" t="s">
        <v>417</v>
      </c>
      <c r="H471" s="178">
        <v>1</v>
      </c>
      <c r="I471" s="179"/>
      <c r="J471" s="180">
        <f>ROUND(I471*H471,2)</f>
        <v>0</v>
      </c>
      <c r="K471" s="176" t="s">
        <v>19</v>
      </c>
      <c r="L471" s="40"/>
      <c r="M471" s="247" t="s">
        <v>19</v>
      </c>
      <c r="N471" s="248" t="s">
        <v>43</v>
      </c>
      <c r="O471" s="249"/>
      <c r="P471" s="250">
        <f>O471*H471</f>
        <v>0</v>
      </c>
      <c r="Q471" s="250">
        <v>0</v>
      </c>
      <c r="R471" s="250">
        <f>Q471*H471</f>
        <v>0</v>
      </c>
      <c r="S471" s="250">
        <v>0</v>
      </c>
      <c r="T471" s="251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185" t="s">
        <v>650</v>
      </c>
      <c r="AT471" s="185" t="s">
        <v>135</v>
      </c>
      <c r="AU471" s="185" t="s">
        <v>82</v>
      </c>
      <c r="AY471" s="18" t="s">
        <v>133</v>
      </c>
      <c r="BE471" s="186">
        <f>IF(N471="základní",J471,0)</f>
        <v>0</v>
      </c>
      <c r="BF471" s="186">
        <f>IF(N471="snížená",J471,0)</f>
        <v>0</v>
      </c>
      <c r="BG471" s="186">
        <f>IF(N471="zákl. přenesená",J471,0)</f>
        <v>0</v>
      </c>
      <c r="BH471" s="186">
        <f>IF(N471="sníž. přenesená",J471,0)</f>
        <v>0</v>
      </c>
      <c r="BI471" s="186">
        <f>IF(N471="nulová",J471,0)</f>
        <v>0</v>
      </c>
      <c r="BJ471" s="18" t="s">
        <v>80</v>
      </c>
      <c r="BK471" s="186">
        <f>ROUND(I471*H471,2)</f>
        <v>0</v>
      </c>
      <c r="BL471" s="18" t="s">
        <v>650</v>
      </c>
      <c r="BM471" s="185" t="s">
        <v>663</v>
      </c>
    </row>
    <row r="472" spans="1:65" s="2" customFormat="1" ht="6.9" customHeight="1" x14ac:dyDescent="0.2">
      <c r="A472" s="35"/>
      <c r="B472" s="48"/>
      <c r="C472" s="49"/>
      <c r="D472" s="49"/>
      <c r="E472" s="49"/>
      <c r="F472" s="49"/>
      <c r="G472" s="49"/>
      <c r="H472" s="49"/>
      <c r="I472" s="49"/>
      <c r="J472" s="49"/>
      <c r="K472" s="49"/>
      <c r="L472" s="40"/>
      <c r="M472" s="35"/>
      <c r="O472" s="35"/>
      <c r="P472" s="35"/>
      <c r="Q472" s="35"/>
      <c r="R472" s="35"/>
      <c r="S472" s="35"/>
      <c r="T472" s="35"/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</row>
  </sheetData>
  <sheetProtection algorithmName="SHA-512" hashValue="BRyzzglalamlFL13RVJpjvwDak0iXp3Hge6PR9t42PcW7gH9iWRAMUX/gE8Vsag/52AFJdYFbJ8xIWIyAHCyTw==" saltValue="my+UMmzmNXEu76ODOPrNzBdUNEMuPnK2N5URtvSsRUvEWUqTn8ooubYPOpy6qe3Q9MljRJEYOZb+FEedtYt+OQ==" spinCount="100000" sheet="1" objects="1" scenarios="1" formatColumns="0" formatRows="0" autoFilter="0"/>
  <autoFilter ref="C91:K471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8" r:id="rId1"/>
    <hyperlink ref="F107" r:id="rId2"/>
    <hyperlink ref="F111" r:id="rId3"/>
    <hyperlink ref="F126" r:id="rId4"/>
    <hyperlink ref="F135" r:id="rId5"/>
    <hyperlink ref="F139" r:id="rId6"/>
    <hyperlink ref="F144" r:id="rId7"/>
    <hyperlink ref="F151" r:id="rId8"/>
    <hyperlink ref="F189" r:id="rId9"/>
    <hyperlink ref="F193" r:id="rId10"/>
    <hyperlink ref="F197" r:id="rId11"/>
    <hyperlink ref="F236" r:id="rId12"/>
    <hyperlink ref="F240" r:id="rId13"/>
    <hyperlink ref="F258" r:id="rId14"/>
    <hyperlink ref="F260" r:id="rId15"/>
    <hyperlink ref="F264" r:id="rId16"/>
    <hyperlink ref="F268" r:id="rId17"/>
    <hyperlink ref="F272" r:id="rId18"/>
    <hyperlink ref="F279" r:id="rId19"/>
    <hyperlink ref="F283" r:id="rId20"/>
    <hyperlink ref="F292" r:id="rId21"/>
    <hyperlink ref="F297" r:id="rId22"/>
    <hyperlink ref="F310" r:id="rId23"/>
    <hyperlink ref="F315" r:id="rId24"/>
    <hyperlink ref="F366" r:id="rId25"/>
    <hyperlink ref="F369" r:id="rId26"/>
    <hyperlink ref="F371" r:id="rId27"/>
    <hyperlink ref="F373" r:id="rId28"/>
    <hyperlink ref="F376" r:id="rId29"/>
    <hyperlink ref="F390" r:id="rId30"/>
    <hyperlink ref="F392" r:id="rId31"/>
    <hyperlink ref="F394" r:id="rId32"/>
    <hyperlink ref="F400" r:id="rId33"/>
    <hyperlink ref="F405" r:id="rId34"/>
    <hyperlink ref="F409" r:id="rId35"/>
    <hyperlink ref="F413" r:id="rId36"/>
    <hyperlink ref="F416" r:id="rId37"/>
    <hyperlink ref="F419" r:id="rId38"/>
    <hyperlink ref="F424" r:id="rId39"/>
    <hyperlink ref="F427" r:id="rId40"/>
    <hyperlink ref="F431" r:id="rId41"/>
    <hyperlink ref="F435" r:id="rId42"/>
    <hyperlink ref="F437" r:id="rId43"/>
    <hyperlink ref="F439" r:id="rId44"/>
    <hyperlink ref="F443" r:id="rId45"/>
    <hyperlink ref="F447" r:id="rId46"/>
    <hyperlink ref="F452" r:id="rId47"/>
    <hyperlink ref="F454" r:id="rId48"/>
    <hyperlink ref="F458" r:id="rId49"/>
    <hyperlink ref="F461" r:id="rId5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9"/>
  <sheetViews>
    <sheetView showGridLines="0" workbookViewId="0">
      <selection activeCell="C195" sqref="C195:K195"/>
    </sheetView>
  </sheetViews>
  <sheetFormatPr defaultRowHeight="14.4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85</v>
      </c>
    </row>
    <row r="3" spans="1:46" s="1" customFormat="1" ht="6.9" hidden="1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" hidden="1" customHeight="1" x14ac:dyDescent="0.2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" hidden="1" customHeight="1" x14ac:dyDescent="0.2">
      <c r="B5" s="21"/>
      <c r="L5" s="21"/>
    </row>
    <row r="6" spans="1:46" s="1" customFormat="1" ht="12" hidden="1" customHeight="1" x14ac:dyDescent="0.2">
      <c r="B6" s="21"/>
      <c r="D6" s="106" t="s">
        <v>16</v>
      </c>
      <c r="L6" s="21"/>
    </row>
    <row r="7" spans="1:46" s="1" customFormat="1" ht="16.5" hidden="1" customHeight="1" x14ac:dyDescent="0.2">
      <c r="B7" s="21"/>
      <c r="E7" s="295" t="str">
        <f>'Rekapitulace stavby'!K6</f>
        <v>Nová travnatá tréninková plocha fotbalistů, Bruntál</v>
      </c>
      <c r="F7" s="296"/>
      <c r="G7" s="296"/>
      <c r="H7" s="296"/>
      <c r="L7" s="21"/>
    </row>
    <row r="8" spans="1:46" s="2" customFormat="1" ht="12" hidden="1" customHeight="1" x14ac:dyDescent="0.2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 x14ac:dyDescent="0.2">
      <c r="A9" s="35"/>
      <c r="B9" s="40"/>
      <c r="C9" s="35"/>
      <c r="D9" s="35"/>
      <c r="E9" s="297" t="s">
        <v>664</v>
      </c>
      <c r="F9" s="298"/>
      <c r="G9" s="298"/>
      <c r="H9" s="298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 hidden="1" x14ac:dyDescent="0.2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 x14ac:dyDescent="0.2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 x14ac:dyDescent="0.2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16. 10. 2023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hidden="1" customHeight="1" x14ac:dyDescent="0.2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 x14ac:dyDescent="0.2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 x14ac:dyDescent="0.2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hidden="1" customHeight="1" x14ac:dyDescent="0.2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 x14ac:dyDescent="0.2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 x14ac:dyDescent="0.2">
      <c r="A18" s="35"/>
      <c r="B18" s="40"/>
      <c r="C18" s="35"/>
      <c r="D18" s="35"/>
      <c r="E18" s="299" t="str">
        <f>'Rekapitulace stavby'!E14</f>
        <v>Vyplň údaj</v>
      </c>
      <c r="F18" s="300"/>
      <c r="G18" s="300"/>
      <c r="H18" s="300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hidden="1" customHeight="1" x14ac:dyDescent="0.2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 x14ac:dyDescent="0.2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 x14ac:dyDescent="0.2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hidden="1" customHeight="1" x14ac:dyDescent="0.2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 x14ac:dyDescent="0.2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 x14ac:dyDescent="0.2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hidden="1" customHeight="1" x14ac:dyDescent="0.2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 x14ac:dyDescent="0.2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hidden="1" customHeight="1" x14ac:dyDescent="0.2">
      <c r="A27" s="110"/>
      <c r="B27" s="111"/>
      <c r="C27" s="110"/>
      <c r="D27" s="110"/>
      <c r="E27" s="301" t="s">
        <v>37</v>
      </c>
      <c r="F27" s="301"/>
      <c r="G27" s="301"/>
      <c r="H27" s="301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hidden="1" customHeight="1" x14ac:dyDescent="0.2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hidden="1" customHeight="1" x14ac:dyDescent="0.2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 x14ac:dyDescent="0.2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ROUND(J92,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hidden="1" customHeight="1" x14ac:dyDescent="0.2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hidden="1" customHeight="1" x14ac:dyDescent="0.2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hidden="1" customHeight="1" x14ac:dyDescent="0.2">
      <c r="A33" s="35"/>
      <c r="B33" s="40"/>
      <c r="C33" s="35"/>
      <c r="D33" s="117" t="s">
        <v>42</v>
      </c>
      <c r="E33" s="106" t="s">
        <v>43</v>
      </c>
      <c r="F33" s="118">
        <f>ROUND((SUM(BE92:BE228)),  2)</f>
        <v>0</v>
      </c>
      <c r="G33" s="35"/>
      <c r="H33" s="35"/>
      <c r="I33" s="119">
        <v>0.21</v>
      </c>
      <c r="J33" s="118">
        <f>ROUND(((SUM(BE92:BE228))*I33),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hidden="1" customHeight="1" x14ac:dyDescent="0.2">
      <c r="A34" s="35"/>
      <c r="B34" s="40"/>
      <c r="C34" s="35"/>
      <c r="D34" s="35"/>
      <c r="E34" s="106" t="s">
        <v>44</v>
      </c>
      <c r="F34" s="118">
        <f>ROUND((SUM(BF92:BF228)),  2)</f>
        <v>0</v>
      </c>
      <c r="G34" s="35"/>
      <c r="H34" s="35"/>
      <c r="I34" s="119">
        <v>0.15</v>
      </c>
      <c r="J34" s="118">
        <f>ROUND(((SUM(BF92:BF228))*I34),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 x14ac:dyDescent="0.2">
      <c r="A35" s="35"/>
      <c r="B35" s="40"/>
      <c r="C35" s="35"/>
      <c r="D35" s="35"/>
      <c r="E35" s="106" t="s">
        <v>45</v>
      </c>
      <c r="F35" s="118">
        <f>ROUND((SUM(BG92:BG228)),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 x14ac:dyDescent="0.2">
      <c r="A36" s="35"/>
      <c r="B36" s="40"/>
      <c r="C36" s="35"/>
      <c r="D36" s="35"/>
      <c r="E36" s="106" t="s">
        <v>46</v>
      </c>
      <c r="F36" s="118">
        <f>ROUND((SUM(BH92:BH228)),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 x14ac:dyDescent="0.2">
      <c r="A37" s="35"/>
      <c r="B37" s="40"/>
      <c r="C37" s="35"/>
      <c r="D37" s="35"/>
      <c r="E37" s="106" t="s">
        <v>47</v>
      </c>
      <c r="F37" s="118">
        <f>ROUND((SUM(BI92:BI228)),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hidden="1" customHeight="1" x14ac:dyDescent="0.2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 x14ac:dyDescent="0.2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hidden="1" customHeight="1" x14ac:dyDescent="0.2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ht="10.199999999999999" hidden="1" x14ac:dyDescent="0.2"/>
    <row r="42" spans="1:31" ht="10.199999999999999" hidden="1" x14ac:dyDescent="0.2"/>
    <row r="43" spans="1:31" ht="10.199999999999999" hidden="1" x14ac:dyDescent="0.2"/>
    <row r="44" spans="1:31" s="2" customFormat="1" ht="6.9" customHeight="1" x14ac:dyDescent="0.2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 x14ac:dyDescent="0.2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 x14ac:dyDescent="0.2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 x14ac:dyDescent="0.2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 x14ac:dyDescent="0.2">
      <c r="A48" s="35"/>
      <c r="B48" s="36"/>
      <c r="C48" s="37"/>
      <c r="D48" s="37"/>
      <c r="E48" s="302" t="str">
        <f>E7</f>
        <v>Nová travnatá tréninková plocha fotbalistů, Bruntál</v>
      </c>
      <c r="F48" s="303"/>
      <c r="G48" s="303"/>
      <c r="H48" s="303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 x14ac:dyDescent="0.2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 x14ac:dyDescent="0.2">
      <c r="A50" s="35"/>
      <c r="B50" s="36"/>
      <c r="C50" s="37"/>
      <c r="D50" s="37"/>
      <c r="E50" s="255" t="str">
        <f>E9</f>
        <v>IO 01 - Vodní hospodářství (Odvodnění, akumulace, čerpací stanice, závlaha)</v>
      </c>
      <c r="F50" s="304"/>
      <c r="G50" s="304"/>
      <c r="H50" s="304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 x14ac:dyDescent="0.2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 x14ac:dyDescent="0.2">
      <c r="A52" s="35"/>
      <c r="B52" s="36"/>
      <c r="C52" s="30" t="s">
        <v>21</v>
      </c>
      <c r="D52" s="37"/>
      <c r="E52" s="37"/>
      <c r="F52" s="28" t="str">
        <f>F12</f>
        <v>Sportovní areál Bruntál P.P.Č. 3621/3, 3621/76, 36</v>
      </c>
      <c r="G52" s="37"/>
      <c r="H52" s="37"/>
      <c r="I52" s="30" t="s">
        <v>23</v>
      </c>
      <c r="J52" s="60" t="str">
        <f>IF(J12="","",J12)</f>
        <v>16. 10. 2023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 x14ac:dyDescent="0.2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 x14ac:dyDescent="0.2">
      <c r="A54" s="35"/>
      <c r="B54" s="36"/>
      <c r="C54" s="30" t="s">
        <v>25</v>
      </c>
      <c r="D54" s="37"/>
      <c r="E54" s="37"/>
      <c r="F54" s="28" t="str">
        <f>E15</f>
        <v>Město Bruntál</v>
      </c>
      <c r="G54" s="37"/>
      <c r="H54" s="37"/>
      <c r="I54" s="30" t="s">
        <v>31</v>
      </c>
      <c r="J54" s="33" t="str">
        <f>E21</f>
        <v>David Müller DiS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 x14ac:dyDescent="0.2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David Müller DiS.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 x14ac:dyDescent="0.2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 x14ac:dyDescent="0.2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 x14ac:dyDescent="0.2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 x14ac:dyDescent="0.2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J92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" customHeight="1" x14ac:dyDescent="0.2">
      <c r="B60" s="135"/>
      <c r="C60" s="136"/>
      <c r="D60" s="137" t="s">
        <v>105</v>
      </c>
      <c r="E60" s="138"/>
      <c r="F60" s="138"/>
      <c r="G60" s="138"/>
      <c r="H60" s="138"/>
      <c r="I60" s="138"/>
      <c r="J60" s="139">
        <f>J93</f>
        <v>0</v>
      </c>
      <c r="K60" s="136"/>
      <c r="L60" s="140"/>
    </row>
    <row r="61" spans="1:47" s="10" customFormat="1" ht="19.95" customHeight="1" x14ac:dyDescent="0.2">
      <c r="B61" s="141"/>
      <c r="C61" s="142"/>
      <c r="D61" s="143" t="s">
        <v>106</v>
      </c>
      <c r="E61" s="144"/>
      <c r="F61" s="144"/>
      <c r="G61" s="144"/>
      <c r="H61" s="144"/>
      <c r="I61" s="144"/>
      <c r="J61" s="145">
        <f>J94</f>
        <v>0</v>
      </c>
      <c r="K61" s="142"/>
      <c r="L61" s="146"/>
    </row>
    <row r="62" spans="1:47" s="10" customFormat="1" ht="19.95" customHeight="1" x14ac:dyDescent="0.2">
      <c r="B62" s="141"/>
      <c r="C62" s="142"/>
      <c r="D62" s="143" t="s">
        <v>107</v>
      </c>
      <c r="E62" s="144"/>
      <c r="F62" s="144"/>
      <c r="G62" s="144"/>
      <c r="H62" s="144"/>
      <c r="I62" s="144"/>
      <c r="J62" s="145">
        <f>J150</f>
        <v>0</v>
      </c>
      <c r="K62" s="142"/>
      <c r="L62" s="146"/>
    </row>
    <row r="63" spans="1:47" s="10" customFormat="1" ht="19.95" customHeight="1" x14ac:dyDescent="0.2">
      <c r="B63" s="141"/>
      <c r="C63" s="142"/>
      <c r="D63" s="143" t="s">
        <v>109</v>
      </c>
      <c r="E63" s="144"/>
      <c r="F63" s="144"/>
      <c r="G63" s="144"/>
      <c r="H63" s="144"/>
      <c r="I63" s="144"/>
      <c r="J63" s="145">
        <f>J155</f>
        <v>0</v>
      </c>
      <c r="K63" s="142"/>
      <c r="L63" s="146"/>
    </row>
    <row r="64" spans="1:47" s="10" customFormat="1" ht="19.95" customHeight="1" x14ac:dyDescent="0.2">
      <c r="B64" s="141"/>
      <c r="C64" s="142"/>
      <c r="D64" s="143" t="s">
        <v>110</v>
      </c>
      <c r="E64" s="144"/>
      <c r="F64" s="144"/>
      <c r="G64" s="144"/>
      <c r="H64" s="144"/>
      <c r="I64" s="144"/>
      <c r="J64" s="145">
        <f>J160</f>
        <v>0</v>
      </c>
      <c r="K64" s="142"/>
      <c r="L64" s="146"/>
    </row>
    <row r="65" spans="1:31" s="10" customFormat="1" ht="19.95" customHeight="1" x14ac:dyDescent="0.2">
      <c r="B65" s="141"/>
      <c r="C65" s="142"/>
      <c r="D65" s="143" t="s">
        <v>111</v>
      </c>
      <c r="E65" s="144"/>
      <c r="F65" s="144"/>
      <c r="G65" s="144"/>
      <c r="H65" s="144"/>
      <c r="I65" s="144"/>
      <c r="J65" s="145">
        <f>J165</f>
        <v>0</v>
      </c>
      <c r="K65" s="142"/>
      <c r="L65" s="146"/>
    </row>
    <row r="66" spans="1:31" s="10" customFormat="1" ht="19.95" customHeight="1" x14ac:dyDescent="0.2">
      <c r="B66" s="141"/>
      <c r="C66" s="142"/>
      <c r="D66" s="143" t="s">
        <v>114</v>
      </c>
      <c r="E66" s="144"/>
      <c r="F66" s="144"/>
      <c r="G66" s="144"/>
      <c r="H66" s="144"/>
      <c r="I66" s="144"/>
      <c r="J66" s="145">
        <f>J178</f>
        <v>0</v>
      </c>
      <c r="K66" s="142"/>
      <c r="L66" s="146"/>
    </row>
    <row r="67" spans="1:31" s="10" customFormat="1" ht="19.95" customHeight="1" x14ac:dyDescent="0.2">
      <c r="B67" s="141"/>
      <c r="C67" s="142"/>
      <c r="D67" s="143" t="s">
        <v>665</v>
      </c>
      <c r="E67" s="144"/>
      <c r="F67" s="144"/>
      <c r="G67" s="144"/>
      <c r="H67" s="144"/>
      <c r="I67" s="144"/>
      <c r="J67" s="145">
        <f>J183</f>
        <v>0</v>
      </c>
      <c r="K67" s="142"/>
      <c r="L67" s="146"/>
    </row>
    <row r="68" spans="1:31" s="10" customFormat="1" ht="19.95" customHeight="1" x14ac:dyDescent="0.2">
      <c r="B68" s="141"/>
      <c r="C68" s="142"/>
      <c r="D68" s="143" t="s">
        <v>666</v>
      </c>
      <c r="E68" s="144"/>
      <c r="F68" s="144"/>
      <c r="G68" s="144"/>
      <c r="H68" s="144"/>
      <c r="I68" s="144"/>
      <c r="J68" s="145">
        <f>J189</f>
        <v>0</v>
      </c>
      <c r="K68" s="142"/>
      <c r="L68" s="146"/>
    </row>
    <row r="69" spans="1:31" s="10" customFormat="1" ht="19.95" customHeight="1" x14ac:dyDescent="0.2">
      <c r="B69" s="141"/>
      <c r="C69" s="142"/>
      <c r="D69" s="143" t="s">
        <v>667</v>
      </c>
      <c r="E69" s="144"/>
      <c r="F69" s="144"/>
      <c r="G69" s="144"/>
      <c r="H69" s="144"/>
      <c r="I69" s="144"/>
      <c r="J69" s="145">
        <f>J196</f>
        <v>0</v>
      </c>
      <c r="K69" s="142"/>
      <c r="L69" s="146"/>
    </row>
    <row r="70" spans="1:31" s="9" customFormat="1" ht="24.9" customHeight="1" x14ac:dyDescent="0.2">
      <c r="B70" s="135"/>
      <c r="C70" s="136"/>
      <c r="D70" s="137" t="s">
        <v>115</v>
      </c>
      <c r="E70" s="138"/>
      <c r="F70" s="138"/>
      <c r="G70" s="138"/>
      <c r="H70" s="138"/>
      <c r="I70" s="138"/>
      <c r="J70" s="139">
        <f>J216</f>
        <v>0</v>
      </c>
      <c r="K70" s="136"/>
      <c r="L70" s="140"/>
    </row>
    <row r="71" spans="1:31" s="10" customFormat="1" ht="19.95" customHeight="1" x14ac:dyDescent="0.2">
      <c r="B71" s="141"/>
      <c r="C71" s="142"/>
      <c r="D71" s="143" t="s">
        <v>116</v>
      </c>
      <c r="E71" s="144"/>
      <c r="F71" s="144"/>
      <c r="G71" s="144"/>
      <c r="H71" s="144"/>
      <c r="I71" s="144"/>
      <c r="J71" s="145">
        <f>J217</f>
        <v>0</v>
      </c>
      <c r="K71" s="142"/>
      <c r="L71" s="146"/>
    </row>
    <row r="72" spans="1:31" s="10" customFormat="1" ht="19.95" customHeight="1" x14ac:dyDescent="0.2">
      <c r="B72" s="141"/>
      <c r="C72" s="142"/>
      <c r="D72" s="143" t="s">
        <v>117</v>
      </c>
      <c r="E72" s="144"/>
      <c r="F72" s="144"/>
      <c r="G72" s="144"/>
      <c r="H72" s="144"/>
      <c r="I72" s="144"/>
      <c r="J72" s="145">
        <f>J227</f>
        <v>0</v>
      </c>
      <c r="K72" s="142"/>
      <c r="L72" s="146"/>
    </row>
    <row r="73" spans="1:31" s="2" customFormat="1" ht="21.75" customHeight="1" x14ac:dyDescent="0.2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 x14ac:dyDescent="0.2">
      <c r="A74" s="35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8" spans="1:31" s="2" customFormat="1" ht="6.9" customHeight="1" x14ac:dyDescent="0.2">
      <c r="A78" s="35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4.9" customHeight="1" x14ac:dyDescent="0.2">
      <c r="A79" s="35"/>
      <c r="B79" s="36"/>
      <c r="C79" s="24" t="s">
        <v>118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 x14ac:dyDescent="0.2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 x14ac:dyDescent="0.2">
      <c r="A81" s="35"/>
      <c r="B81" s="36"/>
      <c r="C81" s="30" t="s">
        <v>16</v>
      </c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6.5" customHeight="1" x14ac:dyDescent="0.2">
      <c r="A82" s="35"/>
      <c r="B82" s="36"/>
      <c r="C82" s="37"/>
      <c r="D82" s="37"/>
      <c r="E82" s="302" t="str">
        <f>E7</f>
        <v>Nová travnatá tréninková plocha fotbalistů, Bruntál</v>
      </c>
      <c r="F82" s="303"/>
      <c r="G82" s="303"/>
      <c r="H82" s="303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 x14ac:dyDescent="0.2">
      <c r="A83" s="35"/>
      <c r="B83" s="36"/>
      <c r="C83" s="30" t="s">
        <v>99</v>
      </c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6.5" customHeight="1" x14ac:dyDescent="0.2">
      <c r="A84" s="35"/>
      <c r="B84" s="36"/>
      <c r="C84" s="37"/>
      <c r="D84" s="37"/>
      <c r="E84" s="255" t="str">
        <f>E9</f>
        <v>IO 01 - Vodní hospodářství (Odvodnění, akumulace, čerpací stanice, závlaha)</v>
      </c>
      <c r="F84" s="304"/>
      <c r="G84" s="304"/>
      <c r="H84" s="304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" customHeight="1" x14ac:dyDescent="0.2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2" customHeight="1" x14ac:dyDescent="0.2">
      <c r="A86" s="35"/>
      <c r="B86" s="36"/>
      <c r="C86" s="30" t="s">
        <v>21</v>
      </c>
      <c r="D86" s="37"/>
      <c r="E86" s="37"/>
      <c r="F86" s="28" t="str">
        <f>F12</f>
        <v>Sportovní areál Bruntál P.P.Č. 3621/3, 3621/76, 36</v>
      </c>
      <c r="G86" s="37"/>
      <c r="H86" s="37"/>
      <c r="I86" s="30" t="s">
        <v>23</v>
      </c>
      <c r="J86" s="60" t="str">
        <f>IF(J12="","",J12)</f>
        <v>16. 10. 2023</v>
      </c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6.9" customHeight="1" x14ac:dyDescent="0.2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15" customHeight="1" x14ac:dyDescent="0.2">
      <c r="A88" s="35"/>
      <c r="B88" s="36"/>
      <c r="C88" s="30" t="s">
        <v>25</v>
      </c>
      <c r="D88" s="37"/>
      <c r="E88" s="37"/>
      <c r="F88" s="28" t="str">
        <f>E15</f>
        <v>Město Bruntál</v>
      </c>
      <c r="G88" s="37"/>
      <c r="H88" s="37"/>
      <c r="I88" s="30" t="s">
        <v>31</v>
      </c>
      <c r="J88" s="33" t="str">
        <f>E21</f>
        <v>David Müller DiS</v>
      </c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15" customHeight="1" x14ac:dyDescent="0.2">
      <c r="A89" s="35"/>
      <c r="B89" s="36"/>
      <c r="C89" s="30" t="s">
        <v>29</v>
      </c>
      <c r="D89" s="37"/>
      <c r="E89" s="37"/>
      <c r="F89" s="28" t="str">
        <f>IF(E18="","",E18)</f>
        <v>Vyplň údaj</v>
      </c>
      <c r="G89" s="37"/>
      <c r="H89" s="37"/>
      <c r="I89" s="30" t="s">
        <v>34</v>
      </c>
      <c r="J89" s="33" t="str">
        <f>E24</f>
        <v>David Müller DiS.</v>
      </c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0.35" customHeight="1" x14ac:dyDescent="0.2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0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11" customFormat="1" ht="29.25" customHeight="1" x14ac:dyDescent="0.2">
      <c r="A91" s="147"/>
      <c r="B91" s="148"/>
      <c r="C91" s="149" t="s">
        <v>119</v>
      </c>
      <c r="D91" s="150" t="s">
        <v>57</v>
      </c>
      <c r="E91" s="150" t="s">
        <v>53</v>
      </c>
      <c r="F91" s="150" t="s">
        <v>54</v>
      </c>
      <c r="G91" s="150" t="s">
        <v>120</v>
      </c>
      <c r="H91" s="150" t="s">
        <v>121</v>
      </c>
      <c r="I91" s="150" t="s">
        <v>122</v>
      </c>
      <c r="J91" s="150" t="s">
        <v>103</v>
      </c>
      <c r="K91" s="151" t="s">
        <v>123</v>
      </c>
      <c r="L91" s="152"/>
      <c r="M91" s="69" t="s">
        <v>19</v>
      </c>
      <c r="N91" s="70" t="s">
        <v>42</v>
      </c>
      <c r="O91" s="70" t="s">
        <v>124</v>
      </c>
      <c r="P91" s="70" t="s">
        <v>125</v>
      </c>
      <c r="Q91" s="70" t="s">
        <v>126</v>
      </c>
      <c r="R91" s="70" t="s">
        <v>127</v>
      </c>
      <c r="S91" s="70" t="s">
        <v>128</v>
      </c>
      <c r="T91" s="71" t="s">
        <v>129</v>
      </c>
      <c r="U91" s="147"/>
      <c r="V91" s="147"/>
      <c r="W91" s="147"/>
      <c r="X91" s="147"/>
      <c r="Y91" s="147"/>
      <c r="Z91" s="147"/>
      <c r="AA91" s="147"/>
      <c r="AB91" s="147"/>
      <c r="AC91" s="147"/>
      <c r="AD91" s="147"/>
      <c r="AE91" s="147"/>
    </row>
    <row r="92" spans="1:65" s="2" customFormat="1" ht="22.8" customHeight="1" x14ac:dyDescent="0.3">
      <c r="A92" s="35"/>
      <c r="B92" s="36"/>
      <c r="C92" s="76" t="s">
        <v>130</v>
      </c>
      <c r="D92" s="37"/>
      <c r="E92" s="37"/>
      <c r="F92" s="37"/>
      <c r="G92" s="37"/>
      <c r="H92" s="37"/>
      <c r="I92" s="37"/>
      <c r="J92" s="153">
        <f>BK92</f>
        <v>0</v>
      </c>
      <c r="K92" s="37"/>
      <c r="L92" s="40"/>
      <c r="M92" s="72"/>
      <c r="N92" s="154"/>
      <c r="O92" s="73"/>
      <c r="P92" s="155">
        <f>P93+P216</f>
        <v>0</v>
      </c>
      <c r="Q92" s="73"/>
      <c r="R92" s="155">
        <f>R93+R216</f>
        <v>126.61573135000002</v>
      </c>
      <c r="S92" s="73"/>
      <c r="T92" s="156">
        <f>T93+T216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71</v>
      </c>
      <c r="AU92" s="18" t="s">
        <v>104</v>
      </c>
      <c r="BK92" s="157">
        <f>BK93+BK216</f>
        <v>0</v>
      </c>
    </row>
    <row r="93" spans="1:65" s="12" customFormat="1" ht="25.95" customHeight="1" x14ac:dyDescent="0.25">
      <c r="B93" s="158"/>
      <c r="C93" s="159"/>
      <c r="D93" s="160" t="s">
        <v>71</v>
      </c>
      <c r="E93" s="161" t="s">
        <v>131</v>
      </c>
      <c r="F93" s="161" t="s">
        <v>132</v>
      </c>
      <c r="G93" s="159"/>
      <c r="H93" s="159"/>
      <c r="I93" s="162"/>
      <c r="J93" s="163">
        <f>BK93</f>
        <v>0</v>
      </c>
      <c r="K93" s="159"/>
      <c r="L93" s="164"/>
      <c r="M93" s="165"/>
      <c r="N93" s="166"/>
      <c r="O93" s="166"/>
      <c r="P93" s="167">
        <f>P94+P150+P155+P160+P165+P178+P183+P189+P196</f>
        <v>0</v>
      </c>
      <c r="Q93" s="166"/>
      <c r="R93" s="167">
        <f>R94+R150+R155+R160+R165+R178+R183+R189+R196</f>
        <v>126.61573135000002</v>
      </c>
      <c r="S93" s="166"/>
      <c r="T93" s="168">
        <f>T94+T150+T155+T160+T165+T178+T183+T189+T196</f>
        <v>0</v>
      </c>
      <c r="AR93" s="169" t="s">
        <v>80</v>
      </c>
      <c r="AT93" s="170" t="s">
        <v>71</v>
      </c>
      <c r="AU93" s="170" t="s">
        <v>72</v>
      </c>
      <c r="AY93" s="169" t="s">
        <v>133</v>
      </c>
      <c r="BK93" s="171">
        <f>BK94+BK150+BK155+BK160+BK165+BK178+BK183+BK189+BK196</f>
        <v>0</v>
      </c>
    </row>
    <row r="94" spans="1:65" s="12" customFormat="1" ht="22.8" customHeight="1" x14ac:dyDescent="0.25">
      <c r="B94" s="158"/>
      <c r="C94" s="159"/>
      <c r="D94" s="160" t="s">
        <v>71</v>
      </c>
      <c r="E94" s="172" t="s">
        <v>80</v>
      </c>
      <c r="F94" s="172" t="s">
        <v>134</v>
      </c>
      <c r="G94" s="159"/>
      <c r="H94" s="159"/>
      <c r="I94" s="162"/>
      <c r="J94" s="173">
        <f>BK94</f>
        <v>0</v>
      </c>
      <c r="K94" s="159"/>
      <c r="L94" s="164"/>
      <c r="M94" s="165"/>
      <c r="N94" s="166"/>
      <c r="O94" s="166"/>
      <c r="P94" s="167">
        <f>SUM(P95:P149)</f>
        <v>0</v>
      </c>
      <c r="Q94" s="166"/>
      <c r="R94" s="167">
        <f>SUM(R95:R149)</f>
        <v>5.6099999999999997E-2</v>
      </c>
      <c r="S94" s="166"/>
      <c r="T94" s="168">
        <f>SUM(T95:T149)</f>
        <v>0</v>
      </c>
      <c r="AR94" s="169" t="s">
        <v>80</v>
      </c>
      <c r="AT94" s="170" t="s">
        <v>71</v>
      </c>
      <c r="AU94" s="170" t="s">
        <v>80</v>
      </c>
      <c r="AY94" s="169" t="s">
        <v>133</v>
      </c>
      <c r="BK94" s="171">
        <f>SUM(BK95:BK149)</f>
        <v>0</v>
      </c>
    </row>
    <row r="95" spans="1:65" s="2" customFormat="1" ht="24.15" customHeight="1" x14ac:dyDescent="0.2">
      <c r="A95" s="35"/>
      <c r="B95" s="36"/>
      <c r="C95" s="174" t="s">
        <v>80</v>
      </c>
      <c r="D95" s="174" t="s">
        <v>135</v>
      </c>
      <c r="E95" s="175" t="s">
        <v>668</v>
      </c>
      <c r="F95" s="176" t="s">
        <v>669</v>
      </c>
      <c r="G95" s="177" t="s">
        <v>145</v>
      </c>
      <c r="H95" s="178">
        <v>305.95299999999997</v>
      </c>
      <c r="I95" s="179"/>
      <c r="J95" s="180">
        <f>ROUND(I95*H95,2)</f>
        <v>0</v>
      </c>
      <c r="K95" s="176" t="s">
        <v>146</v>
      </c>
      <c r="L95" s="40"/>
      <c r="M95" s="181" t="s">
        <v>19</v>
      </c>
      <c r="N95" s="182" t="s">
        <v>43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139</v>
      </c>
      <c r="AT95" s="185" t="s">
        <v>135</v>
      </c>
      <c r="AU95" s="185" t="s">
        <v>82</v>
      </c>
      <c r="AY95" s="18" t="s">
        <v>133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80</v>
      </c>
      <c r="BK95" s="186">
        <f>ROUND(I95*H95,2)</f>
        <v>0</v>
      </c>
      <c r="BL95" s="18" t="s">
        <v>139</v>
      </c>
      <c r="BM95" s="185" t="s">
        <v>670</v>
      </c>
    </row>
    <row r="96" spans="1:65" s="2" customFormat="1" ht="10.199999999999999" x14ac:dyDescent="0.2">
      <c r="A96" s="35"/>
      <c r="B96" s="36"/>
      <c r="C96" s="37"/>
      <c r="D96" s="199" t="s">
        <v>148</v>
      </c>
      <c r="E96" s="37"/>
      <c r="F96" s="200" t="s">
        <v>671</v>
      </c>
      <c r="G96" s="37"/>
      <c r="H96" s="37"/>
      <c r="I96" s="201"/>
      <c r="J96" s="37"/>
      <c r="K96" s="37"/>
      <c r="L96" s="40"/>
      <c r="M96" s="202"/>
      <c r="N96" s="203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148</v>
      </c>
      <c r="AU96" s="18" t="s">
        <v>82</v>
      </c>
    </row>
    <row r="97" spans="1:65" s="13" customFormat="1" ht="10.199999999999999" x14ac:dyDescent="0.2">
      <c r="B97" s="187"/>
      <c r="C97" s="188"/>
      <c r="D97" s="189" t="s">
        <v>141</v>
      </c>
      <c r="E97" s="190" t="s">
        <v>19</v>
      </c>
      <c r="F97" s="191" t="s">
        <v>672</v>
      </c>
      <c r="G97" s="188"/>
      <c r="H97" s="192">
        <v>305.95299999999997</v>
      </c>
      <c r="I97" s="193"/>
      <c r="J97" s="188"/>
      <c r="K97" s="188"/>
      <c r="L97" s="194"/>
      <c r="M97" s="195"/>
      <c r="N97" s="196"/>
      <c r="O97" s="196"/>
      <c r="P97" s="196"/>
      <c r="Q97" s="196"/>
      <c r="R97" s="196"/>
      <c r="S97" s="196"/>
      <c r="T97" s="197"/>
      <c r="AT97" s="198" t="s">
        <v>141</v>
      </c>
      <c r="AU97" s="198" t="s">
        <v>82</v>
      </c>
      <c r="AV97" s="13" t="s">
        <v>82</v>
      </c>
      <c r="AW97" s="13" t="s">
        <v>33</v>
      </c>
      <c r="AX97" s="13" t="s">
        <v>80</v>
      </c>
      <c r="AY97" s="198" t="s">
        <v>133</v>
      </c>
    </row>
    <row r="98" spans="1:65" s="14" customFormat="1" ht="10.199999999999999" x14ac:dyDescent="0.2">
      <c r="B98" s="204"/>
      <c r="C98" s="205"/>
      <c r="D98" s="189" t="s">
        <v>141</v>
      </c>
      <c r="E98" s="206" t="s">
        <v>19</v>
      </c>
      <c r="F98" s="207" t="s">
        <v>673</v>
      </c>
      <c r="G98" s="205"/>
      <c r="H98" s="206" t="s">
        <v>19</v>
      </c>
      <c r="I98" s="208"/>
      <c r="J98" s="205"/>
      <c r="K98" s="205"/>
      <c r="L98" s="209"/>
      <c r="M98" s="210"/>
      <c r="N98" s="211"/>
      <c r="O98" s="211"/>
      <c r="P98" s="211"/>
      <c r="Q98" s="211"/>
      <c r="R98" s="211"/>
      <c r="S98" s="211"/>
      <c r="T98" s="212"/>
      <c r="AT98" s="213" t="s">
        <v>141</v>
      </c>
      <c r="AU98" s="213" t="s">
        <v>82</v>
      </c>
      <c r="AV98" s="14" t="s">
        <v>80</v>
      </c>
      <c r="AW98" s="14" t="s">
        <v>33</v>
      </c>
      <c r="AX98" s="14" t="s">
        <v>72</v>
      </c>
      <c r="AY98" s="213" t="s">
        <v>133</v>
      </c>
    </row>
    <row r="99" spans="1:65" s="2" customFormat="1" ht="16.5" customHeight="1" x14ac:dyDescent="0.2">
      <c r="A99" s="35"/>
      <c r="B99" s="36"/>
      <c r="C99" s="174" t="s">
        <v>82</v>
      </c>
      <c r="D99" s="174" t="s">
        <v>135</v>
      </c>
      <c r="E99" s="175" t="s">
        <v>674</v>
      </c>
      <c r="F99" s="176" t="s">
        <v>675</v>
      </c>
      <c r="G99" s="177" t="s">
        <v>401</v>
      </c>
      <c r="H99" s="178">
        <v>12</v>
      </c>
      <c r="I99" s="179"/>
      <c r="J99" s="180">
        <f>ROUND(I99*H99,2)</f>
        <v>0</v>
      </c>
      <c r="K99" s="176" t="s">
        <v>19</v>
      </c>
      <c r="L99" s="40"/>
      <c r="M99" s="181" t="s">
        <v>19</v>
      </c>
      <c r="N99" s="182" t="s">
        <v>43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139</v>
      </c>
      <c r="AT99" s="185" t="s">
        <v>135</v>
      </c>
      <c r="AU99" s="185" t="s">
        <v>82</v>
      </c>
      <c r="AY99" s="18" t="s">
        <v>133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80</v>
      </c>
      <c r="BK99" s="186">
        <f>ROUND(I99*H99,2)</f>
        <v>0</v>
      </c>
      <c r="BL99" s="18" t="s">
        <v>139</v>
      </c>
      <c r="BM99" s="185" t="s">
        <v>676</v>
      </c>
    </row>
    <row r="100" spans="1:65" s="2" customFormat="1" ht="24.15" customHeight="1" x14ac:dyDescent="0.2">
      <c r="A100" s="35"/>
      <c r="B100" s="36"/>
      <c r="C100" s="174" t="s">
        <v>157</v>
      </c>
      <c r="D100" s="174" t="s">
        <v>135</v>
      </c>
      <c r="E100" s="175" t="s">
        <v>677</v>
      </c>
      <c r="F100" s="176" t="s">
        <v>678</v>
      </c>
      <c r="G100" s="177" t="s">
        <v>145</v>
      </c>
      <c r="H100" s="178">
        <v>56.28</v>
      </c>
      <c r="I100" s="179"/>
      <c r="J100" s="180">
        <f>ROUND(I100*H100,2)</f>
        <v>0</v>
      </c>
      <c r="K100" s="176" t="s">
        <v>146</v>
      </c>
      <c r="L100" s="40"/>
      <c r="M100" s="181" t="s">
        <v>19</v>
      </c>
      <c r="N100" s="182" t="s">
        <v>43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139</v>
      </c>
      <c r="AT100" s="185" t="s">
        <v>135</v>
      </c>
      <c r="AU100" s="185" t="s">
        <v>82</v>
      </c>
      <c r="AY100" s="18" t="s">
        <v>133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80</v>
      </c>
      <c r="BK100" s="186">
        <f>ROUND(I100*H100,2)</f>
        <v>0</v>
      </c>
      <c r="BL100" s="18" t="s">
        <v>139</v>
      </c>
      <c r="BM100" s="185" t="s">
        <v>679</v>
      </c>
    </row>
    <row r="101" spans="1:65" s="2" customFormat="1" ht="10.199999999999999" x14ac:dyDescent="0.2">
      <c r="A101" s="35"/>
      <c r="B101" s="36"/>
      <c r="C101" s="37"/>
      <c r="D101" s="199" t="s">
        <v>148</v>
      </c>
      <c r="E101" s="37"/>
      <c r="F101" s="200" t="s">
        <v>680</v>
      </c>
      <c r="G101" s="37"/>
      <c r="H101" s="37"/>
      <c r="I101" s="201"/>
      <c r="J101" s="37"/>
      <c r="K101" s="37"/>
      <c r="L101" s="40"/>
      <c r="M101" s="202"/>
      <c r="N101" s="203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148</v>
      </c>
      <c r="AU101" s="18" t="s">
        <v>82</v>
      </c>
    </row>
    <row r="102" spans="1:65" s="13" customFormat="1" ht="10.199999999999999" x14ac:dyDescent="0.2">
      <c r="B102" s="187"/>
      <c r="C102" s="188"/>
      <c r="D102" s="189" t="s">
        <v>141</v>
      </c>
      <c r="E102" s="190" t="s">
        <v>19</v>
      </c>
      <c r="F102" s="191" t="s">
        <v>681</v>
      </c>
      <c r="G102" s="188"/>
      <c r="H102" s="192">
        <v>56.28</v>
      </c>
      <c r="I102" s="193"/>
      <c r="J102" s="188"/>
      <c r="K102" s="188"/>
      <c r="L102" s="194"/>
      <c r="M102" s="195"/>
      <c r="N102" s="196"/>
      <c r="O102" s="196"/>
      <c r="P102" s="196"/>
      <c r="Q102" s="196"/>
      <c r="R102" s="196"/>
      <c r="S102" s="196"/>
      <c r="T102" s="197"/>
      <c r="AT102" s="198" t="s">
        <v>141</v>
      </c>
      <c r="AU102" s="198" t="s">
        <v>82</v>
      </c>
      <c r="AV102" s="13" t="s">
        <v>82</v>
      </c>
      <c r="AW102" s="13" t="s">
        <v>33</v>
      </c>
      <c r="AX102" s="13" t="s">
        <v>80</v>
      </c>
      <c r="AY102" s="198" t="s">
        <v>133</v>
      </c>
    </row>
    <row r="103" spans="1:65" s="14" customFormat="1" ht="10.199999999999999" x14ac:dyDescent="0.2">
      <c r="B103" s="204"/>
      <c r="C103" s="205"/>
      <c r="D103" s="189" t="s">
        <v>141</v>
      </c>
      <c r="E103" s="206" t="s">
        <v>19</v>
      </c>
      <c r="F103" s="207" t="s">
        <v>682</v>
      </c>
      <c r="G103" s="205"/>
      <c r="H103" s="206" t="s">
        <v>19</v>
      </c>
      <c r="I103" s="208"/>
      <c r="J103" s="205"/>
      <c r="K103" s="205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141</v>
      </c>
      <c r="AU103" s="213" t="s">
        <v>82</v>
      </c>
      <c r="AV103" s="14" t="s">
        <v>80</v>
      </c>
      <c r="AW103" s="14" t="s">
        <v>33</v>
      </c>
      <c r="AX103" s="14" t="s">
        <v>72</v>
      </c>
      <c r="AY103" s="213" t="s">
        <v>133</v>
      </c>
    </row>
    <row r="104" spans="1:65" s="2" customFormat="1" ht="16.5" customHeight="1" x14ac:dyDescent="0.2">
      <c r="A104" s="35"/>
      <c r="B104" s="36"/>
      <c r="C104" s="174" t="s">
        <v>139</v>
      </c>
      <c r="D104" s="174" t="s">
        <v>135</v>
      </c>
      <c r="E104" s="175" t="s">
        <v>683</v>
      </c>
      <c r="F104" s="176" t="s">
        <v>684</v>
      </c>
      <c r="G104" s="177" t="s">
        <v>401</v>
      </c>
      <c r="H104" s="178">
        <v>12</v>
      </c>
      <c r="I104" s="179"/>
      <c r="J104" s="180">
        <f>ROUND(I104*H104,2)</f>
        <v>0</v>
      </c>
      <c r="K104" s="176" t="s">
        <v>19</v>
      </c>
      <c r="L104" s="40"/>
      <c r="M104" s="181" t="s">
        <v>19</v>
      </c>
      <c r="N104" s="182" t="s">
        <v>43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139</v>
      </c>
      <c r="AT104" s="185" t="s">
        <v>135</v>
      </c>
      <c r="AU104" s="185" t="s">
        <v>82</v>
      </c>
      <c r="AY104" s="18" t="s">
        <v>133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80</v>
      </c>
      <c r="BK104" s="186">
        <f>ROUND(I104*H104,2)</f>
        <v>0</v>
      </c>
      <c r="BL104" s="18" t="s">
        <v>139</v>
      </c>
      <c r="BM104" s="185" t="s">
        <v>685</v>
      </c>
    </row>
    <row r="105" spans="1:65" s="2" customFormat="1" ht="24.15" customHeight="1" x14ac:dyDescent="0.2">
      <c r="A105" s="35"/>
      <c r="B105" s="36"/>
      <c r="C105" s="174" t="s">
        <v>180</v>
      </c>
      <c r="D105" s="174" t="s">
        <v>135</v>
      </c>
      <c r="E105" s="175" t="s">
        <v>686</v>
      </c>
      <c r="F105" s="176" t="s">
        <v>687</v>
      </c>
      <c r="G105" s="177" t="s">
        <v>138</v>
      </c>
      <c r="H105" s="178">
        <v>66</v>
      </c>
      <c r="I105" s="179"/>
      <c r="J105" s="180">
        <f>ROUND(I105*H105,2)</f>
        <v>0</v>
      </c>
      <c r="K105" s="176" t="s">
        <v>146</v>
      </c>
      <c r="L105" s="40"/>
      <c r="M105" s="181" t="s">
        <v>19</v>
      </c>
      <c r="N105" s="182" t="s">
        <v>43</v>
      </c>
      <c r="O105" s="65"/>
      <c r="P105" s="183">
        <f>O105*H105</f>
        <v>0</v>
      </c>
      <c r="Q105" s="183">
        <v>8.4999999999999995E-4</v>
      </c>
      <c r="R105" s="183">
        <f>Q105*H105</f>
        <v>5.6099999999999997E-2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139</v>
      </c>
      <c r="AT105" s="185" t="s">
        <v>135</v>
      </c>
      <c r="AU105" s="185" t="s">
        <v>82</v>
      </c>
      <c r="AY105" s="18" t="s">
        <v>133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80</v>
      </c>
      <c r="BK105" s="186">
        <f>ROUND(I105*H105,2)</f>
        <v>0</v>
      </c>
      <c r="BL105" s="18" t="s">
        <v>139</v>
      </c>
      <c r="BM105" s="185" t="s">
        <v>688</v>
      </c>
    </row>
    <row r="106" spans="1:65" s="2" customFormat="1" ht="10.199999999999999" x14ac:dyDescent="0.2">
      <c r="A106" s="35"/>
      <c r="B106" s="36"/>
      <c r="C106" s="37"/>
      <c r="D106" s="199" t="s">
        <v>148</v>
      </c>
      <c r="E106" s="37"/>
      <c r="F106" s="200" t="s">
        <v>689</v>
      </c>
      <c r="G106" s="37"/>
      <c r="H106" s="37"/>
      <c r="I106" s="201"/>
      <c r="J106" s="37"/>
      <c r="K106" s="37"/>
      <c r="L106" s="40"/>
      <c r="M106" s="202"/>
      <c r="N106" s="203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148</v>
      </c>
      <c r="AU106" s="18" t="s">
        <v>82</v>
      </c>
    </row>
    <row r="107" spans="1:65" s="2" customFormat="1" ht="24.15" customHeight="1" x14ac:dyDescent="0.2">
      <c r="A107" s="35"/>
      <c r="B107" s="36"/>
      <c r="C107" s="174" t="s">
        <v>191</v>
      </c>
      <c r="D107" s="174" t="s">
        <v>135</v>
      </c>
      <c r="E107" s="175" t="s">
        <v>690</v>
      </c>
      <c r="F107" s="176" t="s">
        <v>691</v>
      </c>
      <c r="G107" s="177" t="s">
        <v>138</v>
      </c>
      <c r="H107" s="178">
        <v>66</v>
      </c>
      <c r="I107" s="179"/>
      <c r="J107" s="180">
        <f>ROUND(I107*H107,2)</f>
        <v>0</v>
      </c>
      <c r="K107" s="176" t="s">
        <v>146</v>
      </c>
      <c r="L107" s="40"/>
      <c r="M107" s="181" t="s">
        <v>19</v>
      </c>
      <c r="N107" s="182" t="s">
        <v>43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139</v>
      </c>
      <c r="AT107" s="185" t="s">
        <v>135</v>
      </c>
      <c r="AU107" s="185" t="s">
        <v>82</v>
      </c>
      <c r="AY107" s="18" t="s">
        <v>133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80</v>
      </c>
      <c r="BK107" s="186">
        <f>ROUND(I107*H107,2)</f>
        <v>0</v>
      </c>
      <c r="BL107" s="18" t="s">
        <v>139</v>
      </c>
      <c r="BM107" s="185" t="s">
        <v>692</v>
      </c>
    </row>
    <row r="108" spans="1:65" s="2" customFormat="1" ht="10.199999999999999" x14ac:dyDescent="0.2">
      <c r="A108" s="35"/>
      <c r="B108" s="36"/>
      <c r="C108" s="37"/>
      <c r="D108" s="199" t="s">
        <v>148</v>
      </c>
      <c r="E108" s="37"/>
      <c r="F108" s="200" t="s">
        <v>693</v>
      </c>
      <c r="G108" s="37"/>
      <c r="H108" s="37"/>
      <c r="I108" s="201"/>
      <c r="J108" s="37"/>
      <c r="K108" s="37"/>
      <c r="L108" s="40"/>
      <c r="M108" s="202"/>
      <c r="N108" s="203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148</v>
      </c>
      <c r="AU108" s="18" t="s">
        <v>82</v>
      </c>
    </row>
    <row r="109" spans="1:65" s="2" customFormat="1" ht="37.799999999999997" customHeight="1" x14ac:dyDescent="0.2">
      <c r="A109" s="35"/>
      <c r="B109" s="36"/>
      <c r="C109" s="174" t="s">
        <v>195</v>
      </c>
      <c r="D109" s="174" t="s">
        <v>135</v>
      </c>
      <c r="E109" s="175" t="s">
        <v>211</v>
      </c>
      <c r="F109" s="176" t="s">
        <v>212</v>
      </c>
      <c r="G109" s="177" t="s">
        <v>145</v>
      </c>
      <c r="H109" s="178">
        <v>196.89500000000001</v>
      </c>
      <c r="I109" s="179"/>
      <c r="J109" s="180">
        <f>ROUND(I109*H109,2)</f>
        <v>0</v>
      </c>
      <c r="K109" s="176" t="s">
        <v>146</v>
      </c>
      <c r="L109" s="40"/>
      <c r="M109" s="181" t="s">
        <v>19</v>
      </c>
      <c r="N109" s="182" t="s">
        <v>43</v>
      </c>
      <c r="O109" s="65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139</v>
      </c>
      <c r="AT109" s="185" t="s">
        <v>135</v>
      </c>
      <c r="AU109" s="185" t="s">
        <v>82</v>
      </c>
      <c r="AY109" s="18" t="s">
        <v>133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80</v>
      </c>
      <c r="BK109" s="186">
        <f>ROUND(I109*H109,2)</f>
        <v>0</v>
      </c>
      <c r="BL109" s="18" t="s">
        <v>139</v>
      </c>
      <c r="BM109" s="185" t="s">
        <v>694</v>
      </c>
    </row>
    <row r="110" spans="1:65" s="2" customFormat="1" ht="10.199999999999999" x14ac:dyDescent="0.2">
      <c r="A110" s="35"/>
      <c r="B110" s="36"/>
      <c r="C110" s="37"/>
      <c r="D110" s="199" t="s">
        <v>148</v>
      </c>
      <c r="E110" s="37"/>
      <c r="F110" s="200" t="s">
        <v>214</v>
      </c>
      <c r="G110" s="37"/>
      <c r="H110" s="37"/>
      <c r="I110" s="201"/>
      <c r="J110" s="37"/>
      <c r="K110" s="37"/>
      <c r="L110" s="40"/>
      <c r="M110" s="202"/>
      <c r="N110" s="203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148</v>
      </c>
      <c r="AU110" s="18" t="s">
        <v>82</v>
      </c>
    </row>
    <row r="111" spans="1:65" s="13" customFormat="1" ht="10.199999999999999" x14ac:dyDescent="0.2">
      <c r="B111" s="187"/>
      <c r="C111" s="188"/>
      <c r="D111" s="189" t="s">
        <v>141</v>
      </c>
      <c r="E111" s="190" t="s">
        <v>19</v>
      </c>
      <c r="F111" s="191" t="s">
        <v>695</v>
      </c>
      <c r="G111" s="188"/>
      <c r="H111" s="192">
        <v>128.50700000000001</v>
      </c>
      <c r="I111" s="193"/>
      <c r="J111" s="188"/>
      <c r="K111" s="188"/>
      <c r="L111" s="194"/>
      <c r="M111" s="195"/>
      <c r="N111" s="196"/>
      <c r="O111" s="196"/>
      <c r="P111" s="196"/>
      <c r="Q111" s="196"/>
      <c r="R111" s="196"/>
      <c r="S111" s="196"/>
      <c r="T111" s="197"/>
      <c r="AT111" s="198" t="s">
        <v>141</v>
      </c>
      <c r="AU111" s="198" t="s">
        <v>82</v>
      </c>
      <c r="AV111" s="13" t="s">
        <v>82</v>
      </c>
      <c r="AW111" s="13" t="s">
        <v>33</v>
      </c>
      <c r="AX111" s="13" t="s">
        <v>72</v>
      </c>
      <c r="AY111" s="198" t="s">
        <v>133</v>
      </c>
    </row>
    <row r="112" spans="1:65" s="14" customFormat="1" ht="10.199999999999999" x14ac:dyDescent="0.2">
      <c r="B112" s="204"/>
      <c r="C112" s="205"/>
      <c r="D112" s="189" t="s">
        <v>141</v>
      </c>
      <c r="E112" s="206" t="s">
        <v>19</v>
      </c>
      <c r="F112" s="207" t="s">
        <v>696</v>
      </c>
      <c r="G112" s="205"/>
      <c r="H112" s="206" t="s">
        <v>19</v>
      </c>
      <c r="I112" s="208"/>
      <c r="J112" s="205"/>
      <c r="K112" s="205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141</v>
      </c>
      <c r="AU112" s="213" t="s">
        <v>82</v>
      </c>
      <c r="AV112" s="14" t="s">
        <v>80</v>
      </c>
      <c r="AW112" s="14" t="s">
        <v>33</v>
      </c>
      <c r="AX112" s="14" t="s">
        <v>72</v>
      </c>
      <c r="AY112" s="213" t="s">
        <v>133</v>
      </c>
    </row>
    <row r="113" spans="1:65" s="13" customFormat="1" ht="10.199999999999999" x14ac:dyDescent="0.2">
      <c r="B113" s="187"/>
      <c r="C113" s="188"/>
      <c r="D113" s="189" t="s">
        <v>141</v>
      </c>
      <c r="E113" s="190" t="s">
        <v>19</v>
      </c>
      <c r="F113" s="191" t="s">
        <v>697</v>
      </c>
      <c r="G113" s="188"/>
      <c r="H113" s="192">
        <v>3.68</v>
      </c>
      <c r="I113" s="193"/>
      <c r="J113" s="188"/>
      <c r="K113" s="188"/>
      <c r="L113" s="194"/>
      <c r="M113" s="195"/>
      <c r="N113" s="196"/>
      <c r="O113" s="196"/>
      <c r="P113" s="196"/>
      <c r="Q113" s="196"/>
      <c r="R113" s="196"/>
      <c r="S113" s="196"/>
      <c r="T113" s="197"/>
      <c r="AT113" s="198" t="s">
        <v>141</v>
      </c>
      <c r="AU113" s="198" t="s">
        <v>82</v>
      </c>
      <c r="AV113" s="13" t="s">
        <v>82</v>
      </c>
      <c r="AW113" s="13" t="s">
        <v>33</v>
      </c>
      <c r="AX113" s="13" t="s">
        <v>72</v>
      </c>
      <c r="AY113" s="198" t="s">
        <v>133</v>
      </c>
    </row>
    <row r="114" spans="1:65" s="14" customFormat="1" ht="10.199999999999999" x14ac:dyDescent="0.2">
      <c r="B114" s="204"/>
      <c r="C114" s="205"/>
      <c r="D114" s="189" t="s">
        <v>141</v>
      </c>
      <c r="E114" s="206" t="s">
        <v>19</v>
      </c>
      <c r="F114" s="207" t="s">
        <v>698</v>
      </c>
      <c r="G114" s="205"/>
      <c r="H114" s="206" t="s">
        <v>19</v>
      </c>
      <c r="I114" s="208"/>
      <c r="J114" s="205"/>
      <c r="K114" s="205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141</v>
      </c>
      <c r="AU114" s="213" t="s">
        <v>82</v>
      </c>
      <c r="AV114" s="14" t="s">
        <v>80</v>
      </c>
      <c r="AW114" s="14" t="s">
        <v>33</v>
      </c>
      <c r="AX114" s="14" t="s">
        <v>72</v>
      </c>
      <c r="AY114" s="213" t="s">
        <v>133</v>
      </c>
    </row>
    <row r="115" spans="1:65" s="13" customFormat="1" ht="10.199999999999999" x14ac:dyDescent="0.2">
      <c r="B115" s="187"/>
      <c r="C115" s="188"/>
      <c r="D115" s="189" t="s">
        <v>141</v>
      </c>
      <c r="E115" s="190" t="s">
        <v>19</v>
      </c>
      <c r="F115" s="191" t="s">
        <v>699</v>
      </c>
      <c r="G115" s="188"/>
      <c r="H115" s="192">
        <v>0.64</v>
      </c>
      <c r="I115" s="193"/>
      <c r="J115" s="188"/>
      <c r="K115" s="188"/>
      <c r="L115" s="194"/>
      <c r="M115" s="195"/>
      <c r="N115" s="196"/>
      <c r="O115" s="196"/>
      <c r="P115" s="196"/>
      <c r="Q115" s="196"/>
      <c r="R115" s="196"/>
      <c r="S115" s="196"/>
      <c r="T115" s="197"/>
      <c r="AT115" s="198" t="s">
        <v>141</v>
      </c>
      <c r="AU115" s="198" t="s">
        <v>82</v>
      </c>
      <c r="AV115" s="13" t="s">
        <v>82</v>
      </c>
      <c r="AW115" s="13" t="s">
        <v>33</v>
      </c>
      <c r="AX115" s="13" t="s">
        <v>72</v>
      </c>
      <c r="AY115" s="198" t="s">
        <v>133</v>
      </c>
    </row>
    <row r="116" spans="1:65" s="14" customFormat="1" ht="10.199999999999999" x14ac:dyDescent="0.2">
      <c r="B116" s="204"/>
      <c r="C116" s="205"/>
      <c r="D116" s="189" t="s">
        <v>141</v>
      </c>
      <c r="E116" s="206" t="s">
        <v>19</v>
      </c>
      <c r="F116" s="207" t="s">
        <v>700</v>
      </c>
      <c r="G116" s="205"/>
      <c r="H116" s="206" t="s">
        <v>19</v>
      </c>
      <c r="I116" s="208"/>
      <c r="J116" s="205"/>
      <c r="K116" s="205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141</v>
      </c>
      <c r="AU116" s="213" t="s">
        <v>82</v>
      </c>
      <c r="AV116" s="14" t="s">
        <v>80</v>
      </c>
      <c r="AW116" s="14" t="s">
        <v>33</v>
      </c>
      <c r="AX116" s="14" t="s">
        <v>72</v>
      </c>
      <c r="AY116" s="213" t="s">
        <v>133</v>
      </c>
    </row>
    <row r="117" spans="1:65" s="13" customFormat="1" ht="10.199999999999999" x14ac:dyDescent="0.2">
      <c r="B117" s="187"/>
      <c r="C117" s="188"/>
      <c r="D117" s="189" t="s">
        <v>141</v>
      </c>
      <c r="E117" s="190" t="s">
        <v>19</v>
      </c>
      <c r="F117" s="191" t="s">
        <v>701</v>
      </c>
      <c r="G117" s="188"/>
      <c r="H117" s="192">
        <v>7.7880000000000003</v>
      </c>
      <c r="I117" s="193"/>
      <c r="J117" s="188"/>
      <c r="K117" s="188"/>
      <c r="L117" s="194"/>
      <c r="M117" s="195"/>
      <c r="N117" s="196"/>
      <c r="O117" s="196"/>
      <c r="P117" s="196"/>
      <c r="Q117" s="196"/>
      <c r="R117" s="196"/>
      <c r="S117" s="196"/>
      <c r="T117" s="197"/>
      <c r="AT117" s="198" t="s">
        <v>141</v>
      </c>
      <c r="AU117" s="198" t="s">
        <v>82</v>
      </c>
      <c r="AV117" s="13" t="s">
        <v>82</v>
      </c>
      <c r="AW117" s="13" t="s">
        <v>33</v>
      </c>
      <c r="AX117" s="13" t="s">
        <v>72</v>
      </c>
      <c r="AY117" s="198" t="s">
        <v>133</v>
      </c>
    </row>
    <row r="118" spans="1:65" s="14" customFormat="1" ht="10.199999999999999" x14ac:dyDescent="0.2">
      <c r="B118" s="204"/>
      <c r="C118" s="205"/>
      <c r="D118" s="189" t="s">
        <v>141</v>
      </c>
      <c r="E118" s="206" t="s">
        <v>19</v>
      </c>
      <c r="F118" s="207" t="s">
        <v>702</v>
      </c>
      <c r="G118" s="205"/>
      <c r="H118" s="206" t="s">
        <v>19</v>
      </c>
      <c r="I118" s="208"/>
      <c r="J118" s="205"/>
      <c r="K118" s="205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141</v>
      </c>
      <c r="AU118" s="213" t="s">
        <v>82</v>
      </c>
      <c r="AV118" s="14" t="s">
        <v>80</v>
      </c>
      <c r="AW118" s="14" t="s">
        <v>33</v>
      </c>
      <c r="AX118" s="14" t="s">
        <v>72</v>
      </c>
      <c r="AY118" s="213" t="s">
        <v>133</v>
      </c>
    </row>
    <row r="119" spans="1:65" s="13" customFormat="1" ht="10.199999999999999" x14ac:dyDescent="0.2">
      <c r="B119" s="187"/>
      <c r="C119" s="188"/>
      <c r="D119" s="189" t="s">
        <v>141</v>
      </c>
      <c r="E119" s="190" t="s">
        <v>19</v>
      </c>
      <c r="F119" s="191" t="s">
        <v>681</v>
      </c>
      <c r="G119" s="188"/>
      <c r="H119" s="192">
        <v>56.28</v>
      </c>
      <c r="I119" s="193"/>
      <c r="J119" s="188"/>
      <c r="K119" s="188"/>
      <c r="L119" s="194"/>
      <c r="M119" s="195"/>
      <c r="N119" s="196"/>
      <c r="O119" s="196"/>
      <c r="P119" s="196"/>
      <c r="Q119" s="196"/>
      <c r="R119" s="196"/>
      <c r="S119" s="196"/>
      <c r="T119" s="197"/>
      <c r="AT119" s="198" t="s">
        <v>141</v>
      </c>
      <c r="AU119" s="198" t="s">
        <v>82</v>
      </c>
      <c r="AV119" s="13" t="s">
        <v>82</v>
      </c>
      <c r="AW119" s="13" t="s">
        <v>33</v>
      </c>
      <c r="AX119" s="13" t="s">
        <v>72</v>
      </c>
      <c r="AY119" s="198" t="s">
        <v>133</v>
      </c>
    </row>
    <row r="120" spans="1:65" s="14" customFormat="1" ht="10.199999999999999" x14ac:dyDescent="0.2">
      <c r="B120" s="204"/>
      <c r="C120" s="205"/>
      <c r="D120" s="189" t="s">
        <v>141</v>
      </c>
      <c r="E120" s="206" t="s">
        <v>19</v>
      </c>
      <c r="F120" s="207" t="s">
        <v>703</v>
      </c>
      <c r="G120" s="205"/>
      <c r="H120" s="206" t="s">
        <v>19</v>
      </c>
      <c r="I120" s="208"/>
      <c r="J120" s="205"/>
      <c r="K120" s="205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141</v>
      </c>
      <c r="AU120" s="213" t="s">
        <v>82</v>
      </c>
      <c r="AV120" s="14" t="s">
        <v>80</v>
      </c>
      <c r="AW120" s="14" t="s">
        <v>33</v>
      </c>
      <c r="AX120" s="14" t="s">
        <v>72</v>
      </c>
      <c r="AY120" s="213" t="s">
        <v>133</v>
      </c>
    </row>
    <row r="121" spans="1:65" s="15" customFormat="1" ht="10.199999999999999" x14ac:dyDescent="0.2">
      <c r="B121" s="214"/>
      <c r="C121" s="215"/>
      <c r="D121" s="189" t="s">
        <v>141</v>
      </c>
      <c r="E121" s="216" t="s">
        <v>19</v>
      </c>
      <c r="F121" s="217" t="s">
        <v>156</v>
      </c>
      <c r="G121" s="215"/>
      <c r="H121" s="218">
        <v>196.89500000000001</v>
      </c>
      <c r="I121" s="219"/>
      <c r="J121" s="215"/>
      <c r="K121" s="215"/>
      <c r="L121" s="220"/>
      <c r="M121" s="221"/>
      <c r="N121" s="222"/>
      <c r="O121" s="222"/>
      <c r="P121" s="222"/>
      <c r="Q121" s="222"/>
      <c r="R121" s="222"/>
      <c r="S121" s="222"/>
      <c r="T121" s="223"/>
      <c r="AT121" s="224" t="s">
        <v>141</v>
      </c>
      <c r="AU121" s="224" t="s">
        <v>82</v>
      </c>
      <c r="AV121" s="15" t="s">
        <v>139</v>
      </c>
      <c r="AW121" s="15" t="s">
        <v>33</v>
      </c>
      <c r="AX121" s="15" t="s">
        <v>80</v>
      </c>
      <c r="AY121" s="224" t="s">
        <v>133</v>
      </c>
    </row>
    <row r="122" spans="1:65" s="2" customFormat="1" ht="24.15" customHeight="1" x14ac:dyDescent="0.2">
      <c r="A122" s="35"/>
      <c r="B122" s="36"/>
      <c r="C122" s="174" t="s">
        <v>202</v>
      </c>
      <c r="D122" s="174" t="s">
        <v>135</v>
      </c>
      <c r="E122" s="175" t="s">
        <v>240</v>
      </c>
      <c r="F122" s="176" t="s">
        <v>241</v>
      </c>
      <c r="G122" s="177" t="s">
        <v>242</v>
      </c>
      <c r="H122" s="178">
        <v>358.05200000000002</v>
      </c>
      <c r="I122" s="179"/>
      <c r="J122" s="180">
        <f>ROUND(I122*H122,2)</f>
        <v>0</v>
      </c>
      <c r="K122" s="176" t="s">
        <v>19</v>
      </c>
      <c r="L122" s="40"/>
      <c r="M122" s="181" t="s">
        <v>19</v>
      </c>
      <c r="N122" s="182" t="s">
        <v>43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139</v>
      </c>
      <c r="AT122" s="185" t="s">
        <v>135</v>
      </c>
      <c r="AU122" s="185" t="s">
        <v>82</v>
      </c>
      <c r="AY122" s="18" t="s">
        <v>133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80</v>
      </c>
      <c r="BK122" s="186">
        <f>ROUND(I122*H122,2)</f>
        <v>0</v>
      </c>
      <c r="BL122" s="18" t="s">
        <v>139</v>
      </c>
      <c r="BM122" s="185" t="s">
        <v>704</v>
      </c>
    </row>
    <row r="123" spans="1:65" s="13" customFormat="1" ht="10.199999999999999" x14ac:dyDescent="0.2">
      <c r="B123" s="187"/>
      <c r="C123" s="188"/>
      <c r="D123" s="189" t="s">
        <v>141</v>
      </c>
      <c r="E123" s="190" t="s">
        <v>19</v>
      </c>
      <c r="F123" s="191" t="s">
        <v>705</v>
      </c>
      <c r="G123" s="188"/>
      <c r="H123" s="192">
        <v>237.738</v>
      </c>
      <c r="I123" s="193"/>
      <c r="J123" s="188"/>
      <c r="K123" s="188"/>
      <c r="L123" s="194"/>
      <c r="M123" s="195"/>
      <c r="N123" s="196"/>
      <c r="O123" s="196"/>
      <c r="P123" s="196"/>
      <c r="Q123" s="196"/>
      <c r="R123" s="196"/>
      <c r="S123" s="196"/>
      <c r="T123" s="197"/>
      <c r="AT123" s="198" t="s">
        <v>141</v>
      </c>
      <c r="AU123" s="198" t="s">
        <v>82</v>
      </c>
      <c r="AV123" s="13" t="s">
        <v>82</v>
      </c>
      <c r="AW123" s="13" t="s">
        <v>33</v>
      </c>
      <c r="AX123" s="13" t="s">
        <v>72</v>
      </c>
      <c r="AY123" s="198" t="s">
        <v>133</v>
      </c>
    </row>
    <row r="124" spans="1:65" s="14" customFormat="1" ht="10.199999999999999" x14ac:dyDescent="0.2">
      <c r="B124" s="204"/>
      <c r="C124" s="205"/>
      <c r="D124" s="189" t="s">
        <v>141</v>
      </c>
      <c r="E124" s="206" t="s">
        <v>19</v>
      </c>
      <c r="F124" s="207" t="s">
        <v>696</v>
      </c>
      <c r="G124" s="205"/>
      <c r="H124" s="206" t="s">
        <v>19</v>
      </c>
      <c r="I124" s="208"/>
      <c r="J124" s="205"/>
      <c r="K124" s="205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141</v>
      </c>
      <c r="AU124" s="213" t="s">
        <v>82</v>
      </c>
      <c r="AV124" s="14" t="s">
        <v>80</v>
      </c>
      <c r="AW124" s="14" t="s">
        <v>33</v>
      </c>
      <c r="AX124" s="14" t="s">
        <v>72</v>
      </c>
      <c r="AY124" s="213" t="s">
        <v>133</v>
      </c>
    </row>
    <row r="125" spans="1:65" s="13" customFormat="1" ht="10.199999999999999" x14ac:dyDescent="0.2">
      <c r="B125" s="187"/>
      <c r="C125" s="188"/>
      <c r="D125" s="189" t="s">
        <v>141</v>
      </c>
      <c r="E125" s="190" t="s">
        <v>19</v>
      </c>
      <c r="F125" s="191" t="s">
        <v>706</v>
      </c>
      <c r="G125" s="188"/>
      <c r="H125" s="192">
        <v>6.8079999999999998</v>
      </c>
      <c r="I125" s="193"/>
      <c r="J125" s="188"/>
      <c r="K125" s="188"/>
      <c r="L125" s="194"/>
      <c r="M125" s="195"/>
      <c r="N125" s="196"/>
      <c r="O125" s="196"/>
      <c r="P125" s="196"/>
      <c r="Q125" s="196"/>
      <c r="R125" s="196"/>
      <c r="S125" s="196"/>
      <c r="T125" s="197"/>
      <c r="AT125" s="198" t="s">
        <v>141</v>
      </c>
      <c r="AU125" s="198" t="s">
        <v>82</v>
      </c>
      <c r="AV125" s="13" t="s">
        <v>82</v>
      </c>
      <c r="AW125" s="13" t="s">
        <v>33</v>
      </c>
      <c r="AX125" s="13" t="s">
        <v>72</v>
      </c>
      <c r="AY125" s="198" t="s">
        <v>133</v>
      </c>
    </row>
    <row r="126" spans="1:65" s="14" customFormat="1" ht="10.199999999999999" x14ac:dyDescent="0.2">
      <c r="B126" s="204"/>
      <c r="C126" s="205"/>
      <c r="D126" s="189" t="s">
        <v>141</v>
      </c>
      <c r="E126" s="206" t="s">
        <v>19</v>
      </c>
      <c r="F126" s="207" t="s">
        <v>698</v>
      </c>
      <c r="G126" s="205"/>
      <c r="H126" s="206" t="s">
        <v>19</v>
      </c>
      <c r="I126" s="208"/>
      <c r="J126" s="205"/>
      <c r="K126" s="205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141</v>
      </c>
      <c r="AU126" s="213" t="s">
        <v>82</v>
      </c>
      <c r="AV126" s="14" t="s">
        <v>80</v>
      </c>
      <c r="AW126" s="14" t="s">
        <v>33</v>
      </c>
      <c r="AX126" s="14" t="s">
        <v>72</v>
      </c>
      <c r="AY126" s="213" t="s">
        <v>133</v>
      </c>
    </row>
    <row r="127" spans="1:65" s="13" customFormat="1" ht="10.199999999999999" x14ac:dyDescent="0.2">
      <c r="B127" s="187"/>
      <c r="C127" s="188"/>
      <c r="D127" s="189" t="s">
        <v>141</v>
      </c>
      <c r="E127" s="190" t="s">
        <v>19</v>
      </c>
      <c r="F127" s="191" t="s">
        <v>707</v>
      </c>
      <c r="G127" s="188"/>
      <c r="H127" s="192">
        <v>1.1839999999999999</v>
      </c>
      <c r="I127" s="193"/>
      <c r="J127" s="188"/>
      <c r="K127" s="188"/>
      <c r="L127" s="194"/>
      <c r="M127" s="195"/>
      <c r="N127" s="196"/>
      <c r="O127" s="196"/>
      <c r="P127" s="196"/>
      <c r="Q127" s="196"/>
      <c r="R127" s="196"/>
      <c r="S127" s="196"/>
      <c r="T127" s="197"/>
      <c r="AT127" s="198" t="s">
        <v>141</v>
      </c>
      <c r="AU127" s="198" t="s">
        <v>82</v>
      </c>
      <c r="AV127" s="13" t="s">
        <v>82</v>
      </c>
      <c r="AW127" s="13" t="s">
        <v>33</v>
      </c>
      <c r="AX127" s="13" t="s">
        <v>72</v>
      </c>
      <c r="AY127" s="198" t="s">
        <v>133</v>
      </c>
    </row>
    <row r="128" spans="1:65" s="14" customFormat="1" ht="10.199999999999999" x14ac:dyDescent="0.2">
      <c r="B128" s="204"/>
      <c r="C128" s="205"/>
      <c r="D128" s="189" t="s">
        <v>141</v>
      </c>
      <c r="E128" s="206" t="s">
        <v>19</v>
      </c>
      <c r="F128" s="207" t="s">
        <v>700</v>
      </c>
      <c r="G128" s="205"/>
      <c r="H128" s="206" t="s">
        <v>19</v>
      </c>
      <c r="I128" s="208"/>
      <c r="J128" s="205"/>
      <c r="K128" s="205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141</v>
      </c>
      <c r="AU128" s="213" t="s">
        <v>82</v>
      </c>
      <c r="AV128" s="14" t="s">
        <v>80</v>
      </c>
      <c r="AW128" s="14" t="s">
        <v>33</v>
      </c>
      <c r="AX128" s="14" t="s">
        <v>72</v>
      </c>
      <c r="AY128" s="213" t="s">
        <v>133</v>
      </c>
    </row>
    <row r="129" spans="1:65" s="13" customFormat="1" ht="10.199999999999999" x14ac:dyDescent="0.2">
      <c r="B129" s="187"/>
      <c r="C129" s="188"/>
      <c r="D129" s="189" t="s">
        <v>141</v>
      </c>
      <c r="E129" s="190" t="s">
        <v>19</v>
      </c>
      <c r="F129" s="191" t="s">
        <v>708</v>
      </c>
      <c r="G129" s="188"/>
      <c r="H129" s="192">
        <v>14.407999999999999</v>
      </c>
      <c r="I129" s="193"/>
      <c r="J129" s="188"/>
      <c r="K129" s="188"/>
      <c r="L129" s="194"/>
      <c r="M129" s="195"/>
      <c r="N129" s="196"/>
      <c r="O129" s="196"/>
      <c r="P129" s="196"/>
      <c r="Q129" s="196"/>
      <c r="R129" s="196"/>
      <c r="S129" s="196"/>
      <c r="T129" s="197"/>
      <c r="AT129" s="198" t="s">
        <v>141</v>
      </c>
      <c r="AU129" s="198" t="s">
        <v>82</v>
      </c>
      <c r="AV129" s="13" t="s">
        <v>82</v>
      </c>
      <c r="AW129" s="13" t="s">
        <v>33</v>
      </c>
      <c r="AX129" s="13" t="s">
        <v>72</v>
      </c>
      <c r="AY129" s="198" t="s">
        <v>133</v>
      </c>
    </row>
    <row r="130" spans="1:65" s="14" customFormat="1" ht="10.199999999999999" x14ac:dyDescent="0.2">
      <c r="B130" s="204"/>
      <c r="C130" s="205"/>
      <c r="D130" s="189" t="s">
        <v>141</v>
      </c>
      <c r="E130" s="206" t="s">
        <v>19</v>
      </c>
      <c r="F130" s="207" t="s">
        <v>702</v>
      </c>
      <c r="G130" s="205"/>
      <c r="H130" s="206" t="s">
        <v>19</v>
      </c>
      <c r="I130" s="208"/>
      <c r="J130" s="205"/>
      <c r="K130" s="205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141</v>
      </c>
      <c r="AU130" s="213" t="s">
        <v>82</v>
      </c>
      <c r="AV130" s="14" t="s">
        <v>80</v>
      </c>
      <c r="AW130" s="14" t="s">
        <v>33</v>
      </c>
      <c r="AX130" s="14" t="s">
        <v>72</v>
      </c>
      <c r="AY130" s="213" t="s">
        <v>133</v>
      </c>
    </row>
    <row r="131" spans="1:65" s="13" customFormat="1" ht="10.199999999999999" x14ac:dyDescent="0.2">
      <c r="B131" s="187"/>
      <c r="C131" s="188"/>
      <c r="D131" s="189" t="s">
        <v>141</v>
      </c>
      <c r="E131" s="190" t="s">
        <v>19</v>
      </c>
      <c r="F131" s="191" t="s">
        <v>709</v>
      </c>
      <c r="G131" s="188"/>
      <c r="H131" s="192">
        <v>104.11799999999999</v>
      </c>
      <c r="I131" s="193"/>
      <c r="J131" s="188"/>
      <c r="K131" s="188"/>
      <c r="L131" s="194"/>
      <c r="M131" s="195"/>
      <c r="N131" s="196"/>
      <c r="O131" s="196"/>
      <c r="P131" s="196"/>
      <c r="Q131" s="196"/>
      <c r="R131" s="196"/>
      <c r="S131" s="196"/>
      <c r="T131" s="197"/>
      <c r="AT131" s="198" t="s">
        <v>141</v>
      </c>
      <c r="AU131" s="198" t="s">
        <v>82</v>
      </c>
      <c r="AV131" s="13" t="s">
        <v>82</v>
      </c>
      <c r="AW131" s="13" t="s">
        <v>33</v>
      </c>
      <c r="AX131" s="13" t="s">
        <v>72</v>
      </c>
      <c r="AY131" s="198" t="s">
        <v>133</v>
      </c>
    </row>
    <row r="132" spans="1:65" s="14" customFormat="1" ht="10.199999999999999" x14ac:dyDescent="0.2">
      <c r="B132" s="204"/>
      <c r="C132" s="205"/>
      <c r="D132" s="189" t="s">
        <v>141</v>
      </c>
      <c r="E132" s="206" t="s">
        <v>19</v>
      </c>
      <c r="F132" s="207" t="s">
        <v>703</v>
      </c>
      <c r="G132" s="205"/>
      <c r="H132" s="206" t="s">
        <v>19</v>
      </c>
      <c r="I132" s="208"/>
      <c r="J132" s="205"/>
      <c r="K132" s="205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141</v>
      </c>
      <c r="AU132" s="213" t="s">
        <v>82</v>
      </c>
      <c r="AV132" s="14" t="s">
        <v>80</v>
      </c>
      <c r="AW132" s="14" t="s">
        <v>33</v>
      </c>
      <c r="AX132" s="14" t="s">
        <v>72</v>
      </c>
      <c r="AY132" s="213" t="s">
        <v>133</v>
      </c>
    </row>
    <row r="133" spans="1:65" s="13" customFormat="1" ht="10.199999999999999" x14ac:dyDescent="0.2">
      <c r="B133" s="187"/>
      <c r="C133" s="188"/>
      <c r="D133" s="189" t="s">
        <v>141</v>
      </c>
      <c r="E133" s="190" t="s">
        <v>19</v>
      </c>
      <c r="F133" s="191" t="s">
        <v>710</v>
      </c>
      <c r="G133" s="188"/>
      <c r="H133" s="192">
        <v>-165.33799999999999</v>
      </c>
      <c r="I133" s="193"/>
      <c r="J133" s="188"/>
      <c r="K133" s="188"/>
      <c r="L133" s="194"/>
      <c r="M133" s="195"/>
      <c r="N133" s="196"/>
      <c r="O133" s="196"/>
      <c r="P133" s="196"/>
      <c r="Q133" s="196"/>
      <c r="R133" s="196"/>
      <c r="S133" s="196"/>
      <c r="T133" s="197"/>
      <c r="AT133" s="198" t="s">
        <v>141</v>
      </c>
      <c r="AU133" s="198" t="s">
        <v>82</v>
      </c>
      <c r="AV133" s="13" t="s">
        <v>82</v>
      </c>
      <c r="AW133" s="13" t="s">
        <v>33</v>
      </c>
      <c r="AX133" s="13" t="s">
        <v>72</v>
      </c>
      <c r="AY133" s="198" t="s">
        <v>133</v>
      </c>
    </row>
    <row r="134" spans="1:65" s="14" customFormat="1" ht="10.199999999999999" x14ac:dyDescent="0.2">
      <c r="B134" s="204"/>
      <c r="C134" s="205"/>
      <c r="D134" s="189" t="s">
        <v>141</v>
      </c>
      <c r="E134" s="206" t="s">
        <v>19</v>
      </c>
      <c r="F134" s="207" t="s">
        <v>711</v>
      </c>
      <c r="G134" s="205"/>
      <c r="H134" s="206" t="s">
        <v>19</v>
      </c>
      <c r="I134" s="208"/>
      <c r="J134" s="205"/>
      <c r="K134" s="205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141</v>
      </c>
      <c r="AU134" s="213" t="s">
        <v>82</v>
      </c>
      <c r="AV134" s="14" t="s">
        <v>80</v>
      </c>
      <c r="AW134" s="14" t="s">
        <v>33</v>
      </c>
      <c r="AX134" s="14" t="s">
        <v>72</v>
      </c>
      <c r="AY134" s="213" t="s">
        <v>133</v>
      </c>
    </row>
    <row r="135" spans="1:65" s="15" customFormat="1" ht="10.199999999999999" x14ac:dyDescent="0.2">
      <c r="B135" s="214"/>
      <c r="C135" s="215"/>
      <c r="D135" s="189" t="s">
        <v>141</v>
      </c>
      <c r="E135" s="216" t="s">
        <v>19</v>
      </c>
      <c r="F135" s="217" t="s">
        <v>156</v>
      </c>
      <c r="G135" s="215"/>
      <c r="H135" s="218">
        <v>198.91800000000001</v>
      </c>
      <c r="I135" s="219"/>
      <c r="J135" s="215"/>
      <c r="K135" s="215"/>
      <c r="L135" s="220"/>
      <c r="M135" s="221"/>
      <c r="N135" s="222"/>
      <c r="O135" s="222"/>
      <c r="P135" s="222"/>
      <c r="Q135" s="222"/>
      <c r="R135" s="222"/>
      <c r="S135" s="222"/>
      <c r="T135" s="223"/>
      <c r="AT135" s="224" t="s">
        <v>141</v>
      </c>
      <c r="AU135" s="224" t="s">
        <v>82</v>
      </c>
      <c r="AV135" s="15" t="s">
        <v>139</v>
      </c>
      <c r="AW135" s="15" t="s">
        <v>33</v>
      </c>
      <c r="AX135" s="15" t="s">
        <v>80</v>
      </c>
      <c r="AY135" s="224" t="s">
        <v>133</v>
      </c>
    </row>
    <row r="136" spans="1:65" s="13" customFormat="1" ht="10.199999999999999" x14ac:dyDescent="0.2">
      <c r="B136" s="187"/>
      <c r="C136" s="188"/>
      <c r="D136" s="189" t="s">
        <v>141</v>
      </c>
      <c r="E136" s="188"/>
      <c r="F136" s="191" t="s">
        <v>712</v>
      </c>
      <c r="G136" s="188"/>
      <c r="H136" s="192">
        <v>358.05200000000002</v>
      </c>
      <c r="I136" s="193"/>
      <c r="J136" s="188"/>
      <c r="K136" s="188"/>
      <c r="L136" s="194"/>
      <c r="M136" s="195"/>
      <c r="N136" s="196"/>
      <c r="O136" s="196"/>
      <c r="P136" s="196"/>
      <c r="Q136" s="196"/>
      <c r="R136" s="196"/>
      <c r="S136" s="196"/>
      <c r="T136" s="197"/>
      <c r="AT136" s="198" t="s">
        <v>141</v>
      </c>
      <c r="AU136" s="198" t="s">
        <v>82</v>
      </c>
      <c r="AV136" s="13" t="s">
        <v>82</v>
      </c>
      <c r="AW136" s="13" t="s">
        <v>4</v>
      </c>
      <c r="AX136" s="13" t="s">
        <v>80</v>
      </c>
      <c r="AY136" s="198" t="s">
        <v>133</v>
      </c>
    </row>
    <row r="137" spans="1:65" s="2" customFormat="1" ht="24.15" customHeight="1" x14ac:dyDescent="0.2">
      <c r="A137" s="35"/>
      <c r="B137" s="36"/>
      <c r="C137" s="174" t="s">
        <v>210</v>
      </c>
      <c r="D137" s="174" t="s">
        <v>135</v>
      </c>
      <c r="E137" s="175" t="s">
        <v>713</v>
      </c>
      <c r="F137" s="176" t="s">
        <v>714</v>
      </c>
      <c r="G137" s="177" t="s">
        <v>145</v>
      </c>
      <c r="H137" s="178">
        <v>165.33799999999999</v>
      </c>
      <c r="I137" s="179"/>
      <c r="J137" s="180">
        <f>ROUND(I137*H137,2)</f>
        <v>0</v>
      </c>
      <c r="K137" s="176" t="s">
        <v>146</v>
      </c>
      <c r="L137" s="40"/>
      <c r="M137" s="181" t="s">
        <v>19</v>
      </c>
      <c r="N137" s="182" t="s">
        <v>43</v>
      </c>
      <c r="O137" s="65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139</v>
      </c>
      <c r="AT137" s="185" t="s">
        <v>135</v>
      </c>
      <c r="AU137" s="185" t="s">
        <v>82</v>
      </c>
      <c r="AY137" s="18" t="s">
        <v>133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80</v>
      </c>
      <c r="BK137" s="186">
        <f>ROUND(I137*H137,2)</f>
        <v>0</v>
      </c>
      <c r="BL137" s="18" t="s">
        <v>139</v>
      </c>
      <c r="BM137" s="185" t="s">
        <v>715</v>
      </c>
    </row>
    <row r="138" spans="1:65" s="2" customFormat="1" ht="10.199999999999999" x14ac:dyDescent="0.2">
      <c r="A138" s="35"/>
      <c r="B138" s="36"/>
      <c r="C138" s="37"/>
      <c r="D138" s="199" t="s">
        <v>148</v>
      </c>
      <c r="E138" s="37"/>
      <c r="F138" s="200" t="s">
        <v>716</v>
      </c>
      <c r="G138" s="37"/>
      <c r="H138" s="37"/>
      <c r="I138" s="201"/>
      <c r="J138" s="37"/>
      <c r="K138" s="37"/>
      <c r="L138" s="40"/>
      <c r="M138" s="202"/>
      <c r="N138" s="203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148</v>
      </c>
      <c r="AU138" s="18" t="s">
        <v>82</v>
      </c>
    </row>
    <row r="139" spans="1:65" s="13" customFormat="1" ht="10.199999999999999" x14ac:dyDescent="0.2">
      <c r="B139" s="187"/>
      <c r="C139" s="188"/>
      <c r="D139" s="189" t="s">
        <v>141</v>
      </c>
      <c r="E139" s="190" t="s">
        <v>19</v>
      </c>
      <c r="F139" s="191" t="s">
        <v>672</v>
      </c>
      <c r="G139" s="188"/>
      <c r="H139" s="192">
        <v>305.95299999999997</v>
      </c>
      <c r="I139" s="193"/>
      <c r="J139" s="188"/>
      <c r="K139" s="188"/>
      <c r="L139" s="194"/>
      <c r="M139" s="195"/>
      <c r="N139" s="196"/>
      <c r="O139" s="196"/>
      <c r="P139" s="196"/>
      <c r="Q139" s="196"/>
      <c r="R139" s="196"/>
      <c r="S139" s="196"/>
      <c r="T139" s="197"/>
      <c r="AT139" s="198" t="s">
        <v>141</v>
      </c>
      <c r="AU139" s="198" t="s">
        <v>82</v>
      </c>
      <c r="AV139" s="13" t="s">
        <v>82</v>
      </c>
      <c r="AW139" s="13" t="s">
        <v>33</v>
      </c>
      <c r="AX139" s="13" t="s">
        <v>72</v>
      </c>
      <c r="AY139" s="198" t="s">
        <v>133</v>
      </c>
    </row>
    <row r="140" spans="1:65" s="14" customFormat="1" ht="10.199999999999999" x14ac:dyDescent="0.2">
      <c r="B140" s="204"/>
      <c r="C140" s="205"/>
      <c r="D140" s="189" t="s">
        <v>141</v>
      </c>
      <c r="E140" s="206" t="s">
        <v>19</v>
      </c>
      <c r="F140" s="207" t="s">
        <v>673</v>
      </c>
      <c r="G140" s="205"/>
      <c r="H140" s="206" t="s">
        <v>19</v>
      </c>
      <c r="I140" s="208"/>
      <c r="J140" s="205"/>
      <c r="K140" s="205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141</v>
      </c>
      <c r="AU140" s="213" t="s">
        <v>82</v>
      </c>
      <c r="AV140" s="14" t="s">
        <v>80</v>
      </c>
      <c r="AW140" s="14" t="s">
        <v>33</v>
      </c>
      <c r="AX140" s="14" t="s">
        <v>72</v>
      </c>
      <c r="AY140" s="213" t="s">
        <v>133</v>
      </c>
    </row>
    <row r="141" spans="1:65" s="13" customFormat="1" ht="10.199999999999999" x14ac:dyDescent="0.2">
      <c r="B141" s="187"/>
      <c r="C141" s="188"/>
      <c r="D141" s="189" t="s">
        <v>141</v>
      </c>
      <c r="E141" s="190" t="s">
        <v>19</v>
      </c>
      <c r="F141" s="191" t="s">
        <v>717</v>
      </c>
      <c r="G141" s="188"/>
      <c r="H141" s="192">
        <v>-128.50700000000001</v>
      </c>
      <c r="I141" s="193"/>
      <c r="J141" s="188"/>
      <c r="K141" s="188"/>
      <c r="L141" s="194"/>
      <c r="M141" s="195"/>
      <c r="N141" s="196"/>
      <c r="O141" s="196"/>
      <c r="P141" s="196"/>
      <c r="Q141" s="196"/>
      <c r="R141" s="196"/>
      <c r="S141" s="196"/>
      <c r="T141" s="197"/>
      <c r="AT141" s="198" t="s">
        <v>141</v>
      </c>
      <c r="AU141" s="198" t="s">
        <v>82</v>
      </c>
      <c r="AV141" s="13" t="s">
        <v>82</v>
      </c>
      <c r="AW141" s="13" t="s">
        <v>33</v>
      </c>
      <c r="AX141" s="13" t="s">
        <v>72</v>
      </c>
      <c r="AY141" s="198" t="s">
        <v>133</v>
      </c>
    </row>
    <row r="142" spans="1:65" s="14" customFormat="1" ht="10.199999999999999" x14ac:dyDescent="0.2">
      <c r="B142" s="204"/>
      <c r="C142" s="205"/>
      <c r="D142" s="189" t="s">
        <v>141</v>
      </c>
      <c r="E142" s="206" t="s">
        <v>19</v>
      </c>
      <c r="F142" s="207" t="s">
        <v>696</v>
      </c>
      <c r="G142" s="205"/>
      <c r="H142" s="206" t="s">
        <v>19</v>
      </c>
      <c r="I142" s="208"/>
      <c r="J142" s="205"/>
      <c r="K142" s="205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141</v>
      </c>
      <c r="AU142" s="213" t="s">
        <v>82</v>
      </c>
      <c r="AV142" s="14" t="s">
        <v>80</v>
      </c>
      <c r="AW142" s="14" t="s">
        <v>33</v>
      </c>
      <c r="AX142" s="14" t="s">
        <v>72</v>
      </c>
      <c r="AY142" s="213" t="s">
        <v>133</v>
      </c>
    </row>
    <row r="143" spans="1:65" s="13" customFormat="1" ht="10.199999999999999" x14ac:dyDescent="0.2">
      <c r="B143" s="187"/>
      <c r="C143" s="188"/>
      <c r="D143" s="189" t="s">
        <v>141</v>
      </c>
      <c r="E143" s="190" t="s">
        <v>19</v>
      </c>
      <c r="F143" s="191" t="s">
        <v>718</v>
      </c>
      <c r="G143" s="188"/>
      <c r="H143" s="192">
        <v>-3.68</v>
      </c>
      <c r="I143" s="193"/>
      <c r="J143" s="188"/>
      <c r="K143" s="188"/>
      <c r="L143" s="194"/>
      <c r="M143" s="195"/>
      <c r="N143" s="196"/>
      <c r="O143" s="196"/>
      <c r="P143" s="196"/>
      <c r="Q143" s="196"/>
      <c r="R143" s="196"/>
      <c r="S143" s="196"/>
      <c r="T143" s="197"/>
      <c r="AT143" s="198" t="s">
        <v>141</v>
      </c>
      <c r="AU143" s="198" t="s">
        <v>82</v>
      </c>
      <c r="AV143" s="13" t="s">
        <v>82</v>
      </c>
      <c r="AW143" s="13" t="s">
        <v>33</v>
      </c>
      <c r="AX143" s="13" t="s">
        <v>72</v>
      </c>
      <c r="AY143" s="198" t="s">
        <v>133</v>
      </c>
    </row>
    <row r="144" spans="1:65" s="14" customFormat="1" ht="10.199999999999999" x14ac:dyDescent="0.2">
      <c r="B144" s="204"/>
      <c r="C144" s="205"/>
      <c r="D144" s="189" t="s">
        <v>141</v>
      </c>
      <c r="E144" s="206" t="s">
        <v>19</v>
      </c>
      <c r="F144" s="207" t="s">
        <v>698</v>
      </c>
      <c r="G144" s="205"/>
      <c r="H144" s="206" t="s">
        <v>19</v>
      </c>
      <c r="I144" s="208"/>
      <c r="J144" s="205"/>
      <c r="K144" s="205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141</v>
      </c>
      <c r="AU144" s="213" t="s">
        <v>82</v>
      </c>
      <c r="AV144" s="14" t="s">
        <v>80</v>
      </c>
      <c r="AW144" s="14" t="s">
        <v>33</v>
      </c>
      <c r="AX144" s="14" t="s">
        <v>72</v>
      </c>
      <c r="AY144" s="213" t="s">
        <v>133</v>
      </c>
    </row>
    <row r="145" spans="1:65" s="13" customFormat="1" ht="10.199999999999999" x14ac:dyDescent="0.2">
      <c r="B145" s="187"/>
      <c r="C145" s="188"/>
      <c r="D145" s="189" t="s">
        <v>141</v>
      </c>
      <c r="E145" s="190" t="s">
        <v>19</v>
      </c>
      <c r="F145" s="191" t="s">
        <v>719</v>
      </c>
      <c r="G145" s="188"/>
      <c r="H145" s="192">
        <v>-0.64</v>
      </c>
      <c r="I145" s="193"/>
      <c r="J145" s="188"/>
      <c r="K145" s="188"/>
      <c r="L145" s="194"/>
      <c r="M145" s="195"/>
      <c r="N145" s="196"/>
      <c r="O145" s="196"/>
      <c r="P145" s="196"/>
      <c r="Q145" s="196"/>
      <c r="R145" s="196"/>
      <c r="S145" s="196"/>
      <c r="T145" s="197"/>
      <c r="AT145" s="198" t="s">
        <v>141</v>
      </c>
      <c r="AU145" s="198" t="s">
        <v>82</v>
      </c>
      <c r="AV145" s="13" t="s">
        <v>82</v>
      </c>
      <c r="AW145" s="13" t="s">
        <v>33</v>
      </c>
      <c r="AX145" s="13" t="s">
        <v>72</v>
      </c>
      <c r="AY145" s="198" t="s">
        <v>133</v>
      </c>
    </row>
    <row r="146" spans="1:65" s="14" customFormat="1" ht="10.199999999999999" x14ac:dyDescent="0.2">
      <c r="B146" s="204"/>
      <c r="C146" s="205"/>
      <c r="D146" s="189" t="s">
        <v>141</v>
      </c>
      <c r="E146" s="206" t="s">
        <v>19</v>
      </c>
      <c r="F146" s="207" t="s">
        <v>700</v>
      </c>
      <c r="G146" s="205"/>
      <c r="H146" s="206" t="s">
        <v>19</v>
      </c>
      <c r="I146" s="208"/>
      <c r="J146" s="205"/>
      <c r="K146" s="205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141</v>
      </c>
      <c r="AU146" s="213" t="s">
        <v>82</v>
      </c>
      <c r="AV146" s="14" t="s">
        <v>80</v>
      </c>
      <c r="AW146" s="14" t="s">
        <v>33</v>
      </c>
      <c r="AX146" s="14" t="s">
        <v>72</v>
      </c>
      <c r="AY146" s="213" t="s">
        <v>133</v>
      </c>
    </row>
    <row r="147" spans="1:65" s="13" customFormat="1" ht="10.199999999999999" x14ac:dyDescent="0.2">
      <c r="B147" s="187"/>
      <c r="C147" s="188"/>
      <c r="D147" s="189" t="s">
        <v>141</v>
      </c>
      <c r="E147" s="190" t="s">
        <v>19</v>
      </c>
      <c r="F147" s="191" t="s">
        <v>720</v>
      </c>
      <c r="G147" s="188"/>
      <c r="H147" s="192">
        <v>-7.7880000000000003</v>
      </c>
      <c r="I147" s="193"/>
      <c r="J147" s="188"/>
      <c r="K147" s="188"/>
      <c r="L147" s="194"/>
      <c r="M147" s="195"/>
      <c r="N147" s="196"/>
      <c r="O147" s="196"/>
      <c r="P147" s="196"/>
      <c r="Q147" s="196"/>
      <c r="R147" s="196"/>
      <c r="S147" s="196"/>
      <c r="T147" s="197"/>
      <c r="AT147" s="198" t="s">
        <v>141</v>
      </c>
      <c r="AU147" s="198" t="s">
        <v>82</v>
      </c>
      <c r="AV147" s="13" t="s">
        <v>82</v>
      </c>
      <c r="AW147" s="13" t="s">
        <v>33</v>
      </c>
      <c r="AX147" s="13" t="s">
        <v>72</v>
      </c>
      <c r="AY147" s="198" t="s">
        <v>133</v>
      </c>
    </row>
    <row r="148" spans="1:65" s="14" customFormat="1" ht="10.199999999999999" x14ac:dyDescent="0.2">
      <c r="B148" s="204"/>
      <c r="C148" s="205"/>
      <c r="D148" s="189" t="s">
        <v>141</v>
      </c>
      <c r="E148" s="206" t="s">
        <v>19</v>
      </c>
      <c r="F148" s="207" t="s">
        <v>702</v>
      </c>
      <c r="G148" s="205"/>
      <c r="H148" s="206" t="s">
        <v>19</v>
      </c>
      <c r="I148" s="208"/>
      <c r="J148" s="205"/>
      <c r="K148" s="205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141</v>
      </c>
      <c r="AU148" s="213" t="s">
        <v>82</v>
      </c>
      <c r="AV148" s="14" t="s">
        <v>80</v>
      </c>
      <c r="AW148" s="14" t="s">
        <v>33</v>
      </c>
      <c r="AX148" s="14" t="s">
        <v>72</v>
      </c>
      <c r="AY148" s="213" t="s">
        <v>133</v>
      </c>
    </row>
    <row r="149" spans="1:65" s="15" customFormat="1" ht="10.199999999999999" x14ac:dyDescent="0.2">
      <c r="B149" s="214"/>
      <c r="C149" s="215"/>
      <c r="D149" s="189" t="s">
        <v>141</v>
      </c>
      <c r="E149" s="216" t="s">
        <v>19</v>
      </c>
      <c r="F149" s="217" t="s">
        <v>156</v>
      </c>
      <c r="G149" s="215"/>
      <c r="H149" s="218">
        <v>165.33799999999999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141</v>
      </c>
      <c r="AU149" s="224" t="s">
        <v>82</v>
      </c>
      <c r="AV149" s="15" t="s">
        <v>139</v>
      </c>
      <c r="AW149" s="15" t="s">
        <v>33</v>
      </c>
      <c r="AX149" s="15" t="s">
        <v>80</v>
      </c>
      <c r="AY149" s="224" t="s">
        <v>133</v>
      </c>
    </row>
    <row r="150" spans="1:65" s="12" customFormat="1" ht="22.8" customHeight="1" x14ac:dyDescent="0.25">
      <c r="B150" s="158"/>
      <c r="C150" s="159"/>
      <c r="D150" s="160" t="s">
        <v>71</v>
      </c>
      <c r="E150" s="172" t="s">
        <v>82</v>
      </c>
      <c r="F150" s="172" t="s">
        <v>294</v>
      </c>
      <c r="G150" s="159"/>
      <c r="H150" s="159"/>
      <c r="I150" s="162"/>
      <c r="J150" s="173">
        <f>BK150</f>
        <v>0</v>
      </c>
      <c r="K150" s="159"/>
      <c r="L150" s="164"/>
      <c r="M150" s="165"/>
      <c r="N150" s="166"/>
      <c r="O150" s="166"/>
      <c r="P150" s="167">
        <f>SUM(P151:P154)</f>
        <v>0</v>
      </c>
      <c r="Q150" s="166"/>
      <c r="R150" s="167">
        <f>SUM(R151:R154)</f>
        <v>92.644920000000013</v>
      </c>
      <c r="S150" s="166"/>
      <c r="T150" s="168">
        <f>SUM(T151:T154)</f>
        <v>0</v>
      </c>
      <c r="AR150" s="169" t="s">
        <v>80</v>
      </c>
      <c r="AT150" s="170" t="s">
        <v>71</v>
      </c>
      <c r="AU150" s="170" t="s">
        <v>80</v>
      </c>
      <c r="AY150" s="169" t="s">
        <v>133</v>
      </c>
      <c r="BK150" s="171">
        <f>SUM(BK151:BK154)</f>
        <v>0</v>
      </c>
    </row>
    <row r="151" spans="1:65" s="2" customFormat="1" ht="24.15" customHeight="1" x14ac:dyDescent="0.2">
      <c r="A151" s="35"/>
      <c r="B151" s="36"/>
      <c r="C151" s="174" t="s">
        <v>227</v>
      </c>
      <c r="D151" s="174" t="s">
        <v>135</v>
      </c>
      <c r="E151" s="175" t="s">
        <v>318</v>
      </c>
      <c r="F151" s="176" t="s">
        <v>319</v>
      </c>
      <c r="G151" s="177" t="s">
        <v>145</v>
      </c>
      <c r="H151" s="178">
        <v>48.24</v>
      </c>
      <c r="I151" s="179"/>
      <c r="J151" s="180">
        <f>ROUND(I151*H151,2)</f>
        <v>0</v>
      </c>
      <c r="K151" s="176" t="s">
        <v>146</v>
      </c>
      <c r="L151" s="40"/>
      <c r="M151" s="181" t="s">
        <v>19</v>
      </c>
      <c r="N151" s="182" t="s">
        <v>43</v>
      </c>
      <c r="O151" s="65"/>
      <c r="P151" s="183">
        <f>O151*H151</f>
        <v>0</v>
      </c>
      <c r="Q151" s="183">
        <v>1.9205000000000001</v>
      </c>
      <c r="R151" s="183">
        <f>Q151*H151</f>
        <v>92.644920000000013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139</v>
      </c>
      <c r="AT151" s="185" t="s">
        <v>135</v>
      </c>
      <c r="AU151" s="185" t="s">
        <v>82</v>
      </c>
      <c r="AY151" s="18" t="s">
        <v>133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80</v>
      </c>
      <c r="BK151" s="186">
        <f>ROUND(I151*H151,2)</f>
        <v>0</v>
      </c>
      <c r="BL151" s="18" t="s">
        <v>139</v>
      </c>
      <c r="BM151" s="185" t="s">
        <v>721</v>
      </c>
    </row>
    <row r="152" spans="1:65" s="2" customFormat="1" ht="10.199999999999999" x14ac:dyDescent="0.2">
      <c r="A152" s="35"/>
      <c r="B152" s="36"/>
      <c r="C152" s="37"/>
      <c r="D152" s="199" t="s">
        <v>148</v>
      </c>
      <c r="E152" s="37"/>
      <c r="F152" s="200" t="s">
        <v>321</v>
      </c>
      <c r="G152" s="37"/>
      <c r="H152" s="37"/>
      <c r="I152" s="201"/>
      <c r="J152" s="37"/>
      <c r="K152" s="37"/>
      <c r="L152" s="40"/>
      <c r="M152" s="202"/>
      <c r="N152" s="203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148</v>
      </c>
      <c r="AU152" s="18" t="s">
        <v>82</v>
      </c>
    </row>
    <row r="153" spans="1:65" s="13" customFormat="1" ht="10.199999999999999" x14ac:dyDescent="0.2">
      <c r="B153" s="187"/>
      <c r="C153" s="188"/>
      <c r="D153" s="189" t="s">
        <v>141</v>
      </c>
      <c r="E153" s="190" t="s">
        <v>19</v>
      </c>
      <c r="F153" s="191" t="s">
        <v>722</v>
      </c>
      <c r="G153" s="188"/>
      <c r="H153" s="192">
        <v>48.24</v>
      </c>
      <c r="I153" s="193"/>
      <c r="J153" s="188"/>
      <c r="K153" s="188"/>
      <c r="L153" s="194"/>
      <c r="M153" s="195"/>
      <c r="N153" s="196"/>
      <c r="O153" s="196"/>
      <c r="P153" s="196"/>
      <c r="Q153" s="196"/>
      <c r="R153" s="196"/>
      <c r="S153" s="196"/>
      <c r="T153" s="197"/>
      <c r="AT153" s="198" t="s">
        <v>141</v>
      </c>
      <c r="AU153" s="198" t="s">
        <v>82</v>
      </c>
      <c r="AV153" s="13" t="s">
        <v>82</v>
      </c>
      <c r="AW153" s="13" t="s">
        <v>33</v>
      </c>
      <c r="AX153" s="13" t="s">
        <v>80</v>
      </c>
      <c r="AY153" s="198" t="s">
        <v>133</v>
      </c>
    </row>
    <row r="154" spans="1:65" s="14" customFormat="1" ht="10.199999999999999" x14ac:dyDescent="0.2">
      <c r="B154" s="204"/>
      <c r="C154" s="205"/>
      <c r="D154" s="189" t="s">
        <v>141</v>
      </c>
      <c r="E154" s="206" t="s">
        <v>19</v>
      </c>
      <c r="F154" s="207" t="s">
        <v>723</v>
      </c>
      <c r="G154" s="205"/>
      <c r="H154" s="206" t="s">
        <v>19</v>
      </c>
      <c r="I154" s="208"/>
      <c r="J154" s="205"/>
      <c r="K154" s="205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141</v>
      </c>
      <c r="AU154" s="213" t="s">
        <v>82</v>
      </c>
      <c r="AV154" s="14" t="s">
        <v>80</v>
      </c>
      <c r="AW154" s="14" t="s">
        <v>33</v>
      </c>
      <c r="AX154" s="14" t="s">
        <v>72</v>
      </c>
      <c r="AY154" s="213" t="s">
        <v>133</v>
      </c>
    </row>
    <row r="155" spans="1:65" s="12" customFormat="1" ht="22.8" customHeight="1" x14ac:dyDescent="0.25">
      <c r="B155" s="158"/>
      <c r="C155" s="159"/>
      <c r="D155" s="160" t="s">
        <v>71</v>
      </c>
      <c r="E155" s="172" t="s">
        <v>139</v>
      </c>
      <c r="F155" s="172" t="s">
        <v>442</v>
      </c>
      <c r="G155" s="159"/>
      <c r="H155" s="159"/>
      <c r="I155" s="162"/>
      <c r="J155" s="173">
        <f>BK155</f>
        <v>0</v>
      </c>
      <c r="K155" s="159"/>
      <c r="L155" s="164"/>
      <c r="M155" s="165"/>
      <c r="N155" s="166"/>
      <c r="O155" s="166"/>
      <c r="P155" s="167">
        <f>SUM(P156:P159)</f>
        <v>0</v>
      </c>
      <c r="Q155" s="166"/>
      <c r="R155" s="167">
        <f>SUM(R156:R159)</f>
        <v>15.201790799999999</v>
      </c>
      <c r="S155" s="166"/>
      <c r="T155" s="168">
        <f>SUM(T156:T159)</f>
        <v>0</v>
      </c>
      <c r="AR155" s="169" t="s">
        <v>80</v>
      </c>
      <c r="AT155" s="170" t="s">
        <v>71</v>
      </c>
      <c r="AU155" s="170" t="s">
        <v>80</v>
      </c>
      <c r="AY155" s="169" t="s">
        <v>133</v>
      </c>
      <c r="BK155" s="171">
        <f>SUM(BK156:BK159)</f>
        <v>0</v>
      </c>
    </row>
    <row r="156" spans="1:65" s="2" customFormat="1" ht="21.75" customHeight="1" x14ac:dyDescent="0.2">
      <c r="A156" s="35"/>
      <c r="B156" s="36"/>
      <c r="C156" s="174" t="s">
        <v>233</v>
      </c>
      <c r="D156" s="174" t="s">
        <v>135</v>
      </c>
      <c r="E156" s="175" t="s">
        <v>724</v>
      </c>
      <c r="F156" s="176" t="s">
        <v>725</v>
      </c>
      <c r="G156" s="177" t="s">
        <v>145</v>
      </c>
      <c r="H156" s="178">
        <v>8.0399999999999991</v>
      </c>
      <c r="I156" s="179"/>
      <c r="J156" s="180">
        <f>ROUND(I156*H156,2)</f>
        <v>0</v>
      </c>
      <c r="K156" s="176" t="s">
        <v>146</v>
      </c>
      <c r="L156" s="40"/>
      <c r="M156" s="181" t="s">
        <v>19</v>
      </c>
      <c r="N156" s="182" t="s">
        <v>43</v>
      </c>
      <c r="O156" s="65"/>
      <c r="P156" s="183">
        <f>O156*H156</f>
        <v>0</v>
      </c>
      <c r="Q156" s="183">
        <v>1.8907700000000001</v>
      </c>
      <c r="R156" s="183">
        <f>Q156*H156</f>
        <v>15.201790799999999</v>
      </c>
      <c r="S156" s="183">
        <v>0</v>
      </c>
      <c r="T156" s="18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139</v>
      </c>
      <c r="AT156" s="185" t="s">
        <v>135</v>
      </c>
      <c r="AU156" s="185" t="s">
        <v>82</v>
      </c>
      <c r="AY156" s="18" t="s">
        <v>133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8" t="s">
        <v>80</v>
      </c>
      <c r="BK156" s="186">
        <f>ROUND(I156*H156,2)</f>
        <v>0</v>
      </c>
      <c r="BL156" s="18" t="s">
        <v>139</v>
      </c>
      <c r="BM156" s="185" t="s">
        <v>726</v>
      </c>
    </row>
    <row r="157" spans="1:65" s="2" customFormat="1" ht="10.199999999999999" x14ac:dyDescent="0.2">
      <c r="A157" s="35"/>
      <c r="B157" s="36"/>
      <c r="C157" s="37"/>
      <c r="D157" s="199" t="s">
        <v>148</v>
      </c>
      <c r="E157" s="37"/>
      <c r="F157" s="200" t="s">
        <v>727</v>
      </c>
      <c r="G157" s="37"/>
      <c r="H157" s="37"/>
      <c r="I157" s="201"/>
      <c r="J157" s="37"/>
      <c r="K157" s="37"/>
      <c r="L157" s="40"/>
      <c r="M157" s="202"/>
      <c r="N157" s="203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148</v>
      </c>
      <c r="AU157" s="18" t="s">
        <v>82</v>
      </c>
    </row>
    <row r="158" spans="1:65" s="13" customFormat="1" ht="10.199999999999999" x14ac:dyDescent="0.2">
      <c r="B158" s="187"/>
      <c r="C158" s="188"/>
      <c r="D158" s="189" t="s">
        <v>141</v>
      </c>
      <c r="E158" s="190" t="s">
        <v>19</v>
      </c>
      <c r="F158" s="191" t="s">
        <v>728</v>
      </c>
      <c r="G158" s="188"/>
      <c r="H158" s="192">
        <v>8.0399999999999991</v>
      </c>
      <c r="I158" s="193"/>
      <c r="J158" s="188"/>
      <c r="K158" s="188"/>
      <c r="L158" s="194"/>
      <c r="M158" s="195"/>
      <c r="N158" s="196"/>
      <c r="O158" s="196"/>
      <c r="P158" s="196"/>
      <c r="Q158" s="196"/>
      <c r="R158" s="196"/>
      <c r="S158" s="196"/>
      <c r="T158" s="197"/>
      <c r="AT158" s="198" t="s">
        <v>141</v>
      </c>
      <c r="AU158" s="198" t="s">
        <v>82</v>
      </c>
      <c r="AV158" s="13" t="s">
        <v>82</v>
      </c>
      <c r="AW158" s="13" t="s">
        <v>33</v>
      </c>
      <c r="AX158" s="13" t="s">
        <v>80</v>
      </c>
      <c r="AY158" s="198" t="s">
        <v>133</v>
      </c>
    </row>
    <row r="159" spans="1:65" s="14" customFormat="1" ht="10.199999999999999" x14ac:dyDescent="0.2">
      <c r="B159" s="204"/>
      <c r="C159" s="205"/>
      <c r="D159" s="189" t="s">
        <v>141</v>
      </c>
      <c r="E159" s="206" t="s">
        <v>19</v>
      </c>
      <c r="F159" s="207" t="s">
        <v>729</v>
      </c>
      <c r="G159" s="205"/>
      <c r="H159" s="206" t="s">
        <v>19</v>
      </c>
      <c r="I159" s="208"/>
      <c r="J159" s="205"/>
      <c r="K159" s="205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141</v>
      </c>
      <c r="AU159" s="213" t="s">
        <v>82</v>
      </c>
      <c r="AV159" s="14" t="s">
        <v>80</v>
      </c>
      <c r="AW159" s="14" t="s">
        <v>33</v>
      </c>
      <c r="AX159" s="14" t="s">
        <v>72</v>
      </c>
      <c r="AY159" s="213" t="s">
        <v>133</v>
      </c>
    </row>
    <row r="160" spans="1:65" s="12" customFormat="1" ht="22.8" customHeight="1" x14ac:dyDescent="0.25">
      <c r="B160" s="158"/>
      <c r="C160" s="159"/>
      <c r="D160" s="160" t="s">
        <v>71</v>
      </c>
      <c r="E160" s="172" t="s">
        <v>180</v>
      </c>
      <c r="F160" s="172" t="s">
        <v>469</v>
      </c>
      <c r="G160" s="159"/>
      <c r="H160" s="159"/>
      <c r="I160" s="162"/>
      <c r="J160" s="173">
        <f>BK160</f>
        <v>0</v>
      </c>
      <c r="K160" s="159"/>
      <c r="L160" s="164"/>
      <c r="M160" s="165"/>
      <c r="N160" s="166"/>
      <c r="O160" s="166"/>
      <c r="P160" s="167">
        <f>SUM(P161:P164)</f>
        <v>0</v>
      </c>
      <c r="Q160" s="166"/>
      <c r="R160" s="167">
        <f>SUM(R161:R164)</f>
        <v>17.912399999999998</v>
      </c>
      <c r="S160" s="166"/>
      <c r="T160" s="168">
        <f>SUM(T161:T164)</f>
        <v>0</v>
      </c>
      <c r="AR160" s="169" t="s">
        <v>80</v>
      </c>
      <c r="AT160" s="170" t="s">
        <v>71</v>
      </c>
      <c r="AU160" s="170" t="s">
        <v>80</v>
      </c>
      <c r="AY160" s="169" t="s">
        <v>133</v>
      </c>
      <c r="BK160" s="171">
        <f>SUM(BK161:BK164)</f>
        <v>0</v>
      </c>
    </row>
    <row r="161" spans="1:65" s="2" customFormat="1" ht="24.15" customHeight="1" x14ac:dyDescent="0.2">
      <c r="A161" s="35"/>
      <c r="B161" s="36"/>
      <c r="C161" s="174" t="s">
        <v>239</v>
      </c>
      <c r="D161" s="174" t="s">
        <v>135</v>
      </c>
      <c r="E161" s="175" t="s">
        <v>471</v>
      </c>
      <c r="F161" s="176" t="s">
        <v>472</v>
      </c>
      <c r="G161" s="177" t="s">
        <v>138</v>
      </c>
      <c r="H161" s="178">
        <v>77.88</v>
      </c>
      <c r="I161" s="179"/>
      <c r="J161" s="180">
        <f>ROUND(I161*H161,2)</f>
        <v>0</v>
      </c>
      <c r="K161" s="176" t="s">
        <v>146</v>
      </c>
      <c r="L161" s="40"/>
      <c r="M161" s="181" t="s">
        <v>19</v>
      </c>
      <c r="N161" s="182" t="s">
        <v>43</v>
      </c>
      <c r="O161" s="65"/>
      <c r="P161" s="183">
        <f>O161*H161</f>
        <v>0</v>
      </c>
      <c r="Q161" s="183">
        <v>0.23</v>
      </c>
      <c r="R161" s="183">
        <f>Q161*H161</f>
        <v>17.912399999999998</v>
      </c>
      <c r="S161" s="183">
        <v>0</v>
      </c>
      <c r="T161" s="18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5" t="s">
        <v>139</v>
      </c>
      <c r="AT161" s="185" t="s">
        <v>135</v>
      </c>
      <c r="AU161" s="185" t="s">
        <v>82</v>
      </c>
      <c r="AY161" s="18" t="s">
        <v>133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8" t="s">
        <v>80</v>
      </c>
      <c r="BK161" s="186">
        <f>ROUND(I161*H161,2)</f>
        <v>0</v>
      </c>
      <c r="BL161" s="18" t="s">
        <v>139</v>
      </c>
      <c r="BM161" s="185" t="s">
        <v>730</v>
      </c>
    </row>
    <row r="162" spans="1:65" s="2" customFormat="1" ht="10.199999999999999" x14ac:dyDescent="0.2">
      <c r="A162" s="35"/>
      <c r="B162" s="36"/>
      <c r="C162" s="37"/>
      <c r="D162" s="199" t="s">
        <v>148</v>
      </c>
      <c r="E162" s="37"/>
      <c r="F162" s="200" t="s">
        <v>474</v>
      </c>
      <c r="G162" s="37"/>
      <c r="H162" s="37"/>
      <c r="I162" s="201"/>
      <c r="J162" s="37"/>
      <c r="K162" s="37"/>
      <c r="L162" s="40"/>
      <c r="M162" s="202"/>
      <c r="N162" s="203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148</v>
      </c>
      <c r="AU162" s="18" t="s">
        <v>82</v>
      </c>
    </row>
    <row r="163" spans="1:65" s="13" customFormat="1" ht="10.199999999999999" x14ac:dyDescent="0.2">
      <c r="B163" s="187"/>
      <c r="C163" s="188"/>
      <c r="D163" s="189" t="s">
        <v>141</v>
      </c>
      <c r="E163" s="190" t="s">
        <v>19</v>
      </c>
      <c r="F163" s="191" t="s">
        <v>731</v>
      </c>
      <c r="G163" s="188"/>
      <c r="H163" s="192">
        <v>77.88</v>
      </c>
      <c r="I163" s="193"/>
      <c r="J163" s="188"/>
      <c r="K163" s="188"/>
      <c r="L163" s="194"/>
      <c r="M163" s="195"/>
      <c r="N163" s="196"/>
      <c r="O163" s="196"/>
      <c r="P163" s="196"/>
      <c r="Q163" s="196"/>
      <c r="R163" s="196"/>
      <c r="S163" s="196"/>
      <c r="T163" s="197"/>
      <c r="AT163" s="198" t="s">
        <v>141</v>
      </c>
      <c r="AU163" s="198" t="s">
        <v>82</v>
      </c>
      <c r="AV163" s="13" t="s">
        <v>82</v>
      </c>
      <c r="AW163" s="13" t="s">
        <v>33</v>
      </c>
      <c r="AX163" s="13" t="s">
        <v>80</v>
      </c>
      <c r="AY163" s="198" t="s">
        <v>133</v>
      </c>
    </row>
    <row r="164" spans="1:65" s="14" customFormat="1" ht="10.199999999999999" x14ac:dyDescent="0.2">
      <c r="B164" s="204"/>
      <c r="C164" s="205"/>
      <c r="D164" s="189" t="s">
        <v>141</v>
      </c>
      <c r="E164" s="206" t="s">
        <v>19</v>
      </c>
      <c r="F164" s="207" t="s">
        <v>732</v>
      </c>
      <c r="G164" s="205"/>
      <c r="H164" s="206" t="s">
        <v>19</v>
      </c>
      <c r="I164" s="208"/>
      <c r="J164" s="205"/>
      <c r="K164" s="205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141</v>
      </c>
      <c r="AU164" s="213" t="s">
        <v>82</v>
      </c>
      <c r="AV164" s="14" t="s">
        <v>80</v>
      </c>
      <c r="AW164" s="14" t="s">
        <v>33</v>
      </c>
      <c r="AX164" s="14" t="s">
        <v>72</v>
      </c>
      <c r="AY164" s="213" t="s">
        <v>133</v>
      </c>
    </row>
    <row r="165" spans="1:65" s="12" customFormat="1" ht="22.8" customHeight="1" x14ac:dyDescent="0.25">
      <c r="B165" s="158"/>
      <c r="C165" s="159"/>
      <c r="D165" s="160" t="s">
        <v>71</v>
      </c>
      <c r="E165" s="172" t="s">
        <v>202</v>
      </c>
      <c r="F165" s="172" t="s">
        <v>515</v>
      </c>
      <c r="G165" s="159"/>
      <c r="H165" s="159"/>
      <c r="I165" s="162"/>
      <c r="J165" s="173">
        <f>BK165</f>
        <v>0</v>
      </c>
      <c r="K165" s="159"/>
      <c r="L165" s="164"/>
      <c r="M165" s="165"/>
      <c r="N165" s="166"/>
      <c r="O165" s="166"/>
      <c r="P165" s="167">
        <f>SUM(P166:P177)</f>
        <v>0</v>
      </c>
      <c r="Q165" s="166"/>
      <c r="R165" s="167">
        <f>SUM(R166:R177)</f>
        <v>0.80052055</v>
      </c>
      <c r="S165" s="166"/>
      <c r="T165" s="168">
        <f>SUM(T166:T177)</f>
        <v>0</v>
      </c>
      <c r="AR165" s="169" t="s">
        <v>80</v>
      </c>
      <c r="AT165" s="170" t="s">
        <v>71</v>
      </c>
      <c r="AU165" s="170" t="s">
        <v>80</v>
      </c>
      <c r="AY165" s="169" t="s">
        <v>133</v>
      </c>
      <c r="BK165" s="171">
        <f>SUM(BK166:BK177)</f>
        <v>0</v>
      </c>
    </row>
    <row r="166" spans="1:65" s="2" customFormat="1" ht="24.15" customHeight="1" x14ac:dyDescent="0.2">
      <c r="A166" s="35"/>
      <c r="B166" s="36"/>
      <c r="C166" s="174" t="s">
        <v>246</v>
      </c>
      <c r="D166" s="174" t="s">
        <v>135</v>
      </c>
      <c r="E166" s="175" t="s">
        <v>733</v>
      </c>
      <c r="F166" s="176" t="s">
        <v>734</v>
      </c>
      <c r="G166" s="177" t="s">
        <v>343</v>
      </c>
      <c r="H166" s="178">
        <v>811</v>
      </c>
      <c r="I166" s="179"/>
      <c r="J166" s="180">
        <f>ROUND(I166*H166,2)</f>
        <v>0</v>
      </c>
      <c r="K166" s="176" t="s">
        <v>146</v>
      </c>
      <c r="L166" s="40"/>
      <c r="M166" s="181" t="s">
        <v>19</v>
      </c>
      <c r="N166" s="182" t="s">
        <v>43</v>
      </c>
      <c r="O166" s="65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139</v>
      </c>
      <c r="AT166" s="185" t="s">
        <v>135</v>
      </c>
      <c r="AU166" s="185" t="s">
        <v>82</v>
      </c>
      <c r="AY166" s="18" t="s">
        <v>133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80</v>
      </c>
      <c r="BK166" s="186">
        <f>ROUND(I166*H166,2)</f>
        <v>0</v>
      </c>
      <c r="BL166" s="18" t="s">
        <v>139</v>
      </c>
      <c r="BM166" s="185" t="s">
        <v>735</v>
      </c>
    </row>
    <row r="167" spans="1:65" s="2" customFormat="1" ht="10.199999999999999" x14ac:dyDescent="0.2">
      <c r="A167" s="35"/>
      <c r="B167" s="36"/>
      <c r="C167" s="37"/>
      <c r="D167" s="199" t="s">
        <v>148</v>
      </c>
      <c r="E167" s="37"/>
      <c r="F167" s="200" t="s">
        <v>736</v>
      </c>
      <c r="G167" s="37"/>
      <c r="H167" s="37"/>
      <c r="I167" s="201"/>
      <c r="J167" s="37"/>
      <c r="K167" s="37"/>
      <c r="L167" s="40"/>
      <c r="M167" s="202"/>
      <c r="N167" s="203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148</v>
      </c>
      <c r="AU167" s="18" t="s">
        <v>82</v>
      </c>
    </row>
    <row r="168" spans="1:65" s="13" customFormat="1" ht="10.199999999999999" x14ac:dyDescent="0.2">
      <c r="B168" s="187"/>
      <c r="C168" s="188"/>
      <c r="D168" s="189" t="s">
        <v>141</v>
      </c>
      <c r="E168" s="190" t="s">
        <v>19</v>
      </c>
      <c r="F168" s="191" t="s">
        <v>737</v>
      </c>
      <c r="G168" s="188"/>
      <c r="H168" s="192">
        <v>536</v>
      </c>
      <c r="I168" s="193"/>
      <c r="J168" s="188"/>
      <c r="K168" s="188"/>
      <c r="L168" s="194"/>
      <c r="M168" s="195"/>
      <c r="N168" s="196"/>
      <c r="O168" s="196"/>
      <c r="P168" s="196"/>
      <c r="Q168" s="196"/>
      <c r="R168" s="196"/>
      <c r="S168" s="196"/>
      <c r="T168" s="197"/>
      <c r="AT168" s="198" t="s">
        <v>141</v>
      </c>
      <c r="AU168" s="198" t="s">
        <v>82</v>
      </c>
      <c r="AV168" s="13" t="s">
        <v>82</v>
      </c>
      <c r="AW168" s="13" t="s">
        <v>33</v>
      </c>
      <c r="AX168" s="13" t="s">
        <v>72</v>
      </c>
      <c r="AY168" s="198" t="s">
        <v>133</v>
      </c>
    </row>
    <row r="169" spans="1:65" s="14" customFormat="1" ht="10.199999999999999" x14ac:dyDescent="0.2">
      <c r="B169" s="204"/>
      <c r="C169" s="205"/>
      <c r="D169" s="189" t="s">
        <v>141</v>
      </c>
      <c r="E169" s="206" t="s">
        <v>19</v>
      </c>
      <c r="F169" s="207" t="s">
        <v>738</v>
      </c>
      <c r="G169" s="205"/>
      <c r="H169" s="206" t="s">
        <v>19</v>
      </c>
      <c r="I169" s="208"/>
      <c r="J169" s="205"/>
      <c r="K169" s="205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141</v>
      </c>
      <c r="AU169" s="213" t="s">
        <v>82</v>
      </c>
      <c r="AV169" s="14" t="s">
        <v>80</v>
      </c>
      <c r="AW169" s="14" t="s">
        <v>33</v>
      </c>
      <c r="AX169" s="14" t="s">
        <v>72</v>
      </c>
      <c r="AY169" s="213" t="s">
        <v>133</v>
      </c>
    </row>
    <row r="170" spans="1:65" s="13" customFormat="1" ht="10.199999999999999" x14ac:dyDescent="0.2">
      <c r="B170" s="187"/>
      <c r="C170" s="188"/>
      <c r="D170" s="189" t="s">
        <v>141</v>
      </c>
      <c r="E170" s="190" t="s">
        <v>19</v>
      </c>
      <c r="F170" s="191" t="s">
        <v>739</v>
      </c>
      <c r="G170" s="188"/>
      <c r="H170" s="192">
        <v>90</v>
      </c>
      <c r="I170" s="193"/>
      <c r="J170" s="188"/>
      <c r="K170" s="188"/>
      <c r="L170" s="194"/>
      <c r="M170" s="195"/>
      <c r="N170" s="196"/>
      <c r="O170" s="196"/>
      <c r="P170" s="196"/>
      <c r="Q170" s="196"/>
      <c r="R170" s="196"/>
      <c r="S170" s="196"/>
      <c r="T170" s="197"/>
      <c r="AT170" s="198" t="s">
        <v>141</v>
      </c>
      <c r="AU170" s="198" t="s">
        <v>82</v>
      </c>
      <c r="AV170" s="13" t="s">
        <v>82</v>
      </c>
      <c r="AW170" s="13" t="s">
        <v>33</v>
      </c>
      <c r="AX170" s="13" t="s">
        <v>72</v>
      </c>
      <c r="AY170" s="198" t="s">
        <v>133</v>
      </c>
    </row>
    <row r="171" spans="1:65" s="14" customFormat="1" ht="10.199999999999999" x14ac:dyDescent="0.2">
      <c r="B171" s="204"/>
      <c r="C171" s="205"/>
      <c r="D171" s="189" t="s">
        <v>141</v>
      </c>
      <c r="E171" s="206" t="s">
        <v>19</v>
      </c>
      <c r="F171" s="207" t="s">
        <v>740</v>
      </c>
      <c r="G171" s="205"/>
      <c r="H171" s="206" t="s">
        <v>19</v>
      </c>
      <c r="I171" s="208"/>
      <c r="J171" s="205"/>
      <c r="K171" s="205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141</v>
      </c>
      <c r="AU171" s="213" t="s">
        <v>82</v>
      </c>
      <c r="AV171" s="14" t="s">
        <v>80</v>
      </c>
      <c r="AW171" s="14" t="s">
        <v>33</v>
      </c>
      <c r="AX171" s="14" t="s">
        <v>72</v>
      </c>
      <c r="AY171" s="213" t="s">
        <v>133</v>
      </c>
    </row>
    <row r="172" spans="1:65" s="13" customFormat="1" ht="10.199999999999999" x14ac:dyDescent="0.2">
      <c r="B172" s="187"/>
      <c r="C172" s="188"/>
      <c r="D172" s="189" t="s">
        <v>141</v>
      </c>
      <c r="E172" s="190" t="s">
        <v>19</v>
      </c>
      <c r="F172" s="191" t="s">
        <v>741</v>
      </c>
      <c r="G172" s="188"/>
      <c r="H172" s="192">
        <v>185</v>
      </c>
      <c r="I172" s="193"/>
      <c r="J172" s="188"/>
      <c r="K172" s="188"/>
      <c r="L172" s="194"/>
      <c r="M172" s="195"/>
      <c r="N172" s="196"/>
      <c r="O172" s="196"/>
      <c r="P172" s="196"/>
      <c r="Q172" s="196"/>
      <c r="R172" s="196"/>
      <c r="S172" s="196"/>
      <c r="T172" s="197"/>
      <c r="AT172" s="198" t="s">
        <v>141</v>
      </c>
      <c r="AU172" s="198" t="s">
        <v>82</v>
      </c>
      <c r="AV172" s="13" t="s">
        <v>82</v>
      </c>
      <c r="AW172" s="13" t="s">
        <v>33</v>
      </c>
      <c r="AX172" s="13" t="s">
        <v>72</v>
      </c>
      <c r="AY172" s="198" t="s">
        <v>133</v>
      </c>
    </row>
    <row r="173" spans="1:65" s="14" customFormat="1" ht="10.199999999999999" x14ac:dyDescent="0.2">
      <c r="B173" s="204"/>
      <c r="C173" s="205"/>
      <c r="D173" s="189" t="s">
        <v>141</v>
      </c>
      <c r="E173" s="206" t="s">
        <v>19</v>
      </c>
      <c r="F173" s="207" t="s">
        <v>742</v>
      </c>
      <c r="G173" s="205"/>
      <c r="H173" s="206" t="s">
        <v>19</v>
      </c>
      <c r="I173" s="208"/>
      <c r="J173" s="205"/>
      <c r="K173" s="205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141</v>
      </c>
      <c r="AU173" s="213" t="s">
        <v>82</v>
      </c>
      <c r="AV173" s="14" t="s">
        <v>80</v>
      </c>
      <c r="AW173" s="14" t="s">
        <v>33</v>
      </c>
      <c r="AX173" s="14" t="s">
        <v>72</v>
      </c>
      <c r="AY173" s="213" t="s">
        <v>133</v>
      </c>
    </row>
    <row r="174" spans="1:65" s="15" customFormat="1" ht="10.199999999999999" x14ac:dyDescent="0.2">
      <c r="B174" s="214"/>
      <c r="C174" s="215"/>
      <c r="D174" s="189" t="s">
        <v>141</v>
      </c>
      <c r="E174" s="216" t="s">
        <v>19</v>
      </c>
      <c r="F174" s="217" t="s">
        <v>156</v>
      </c>
      <c r="G174" s="215"/>
      <c r="H174" s="218">
        <v>811</v>
      </c>
      <c r="I174" s="219"/>
      <c r="J174" s="215"/>
      <c r="K174" s="215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141</v>
      </c>
      <c r="AU174" s="224" t="s">
        <v>82</v>
      </c>
      <c r="AV174" s="15" t="s">
        <v>139</v>
      </c>
      <c r="AW174" s="15" t="s">
        <v>33</v>
      </c>
      <c r="AX174" s="15" t="s">
        <v>80</v>
      </c>
      <c r="AY174" s="224" t="s">
        <v>133</v>
      </c>
    </row>
    <row r="175" spans="1:65" s="2" customFormat="1" ht="24.15" customHeight="1" x14ac:dyDescent="0.2">
      <c r="A175" s="35"/>
      <c r="B175" s="36"/>
      <c r="C175" s="237" t="s">
        <v>251</v>
      </c>
      <c r="D175" s="237" t="s">
        <v>252</v>
      </c>
      <c r="E175" s="238" t="s">
        <v>743</v>
      </c>
      <c r="F175" s="239" t="s">
        <v>744</v>
      </c>
      <c r="G175" s="240" t="s">
        <v>401</v>
      </c>
      <c r="H175" s="241">
        <v>30</v>
      </c>
      <c r="I175" s="242"/>
      <c r="J175" s="243">
        <f>ROUND(I175*H175,2)</f>
        <v>0</v>
      </c>
      <c r="K175" s="239" t="s">
        <v>19</v>
      </c>
      <c r="L175" s="244"/>
      <c r="M175" s="245" t="s">
        <v>19</v>
      </c>
      <c r="N175" s="246" t="s">
        <v>43</v>
      </c>
      <c r="O175" s="65"/>
      <c r="P175" s="183">
        <f>O175*H175</f>
        <v>0</v>
      </c>
      <c r="Q175" s="183">
        <v>8.3000000000000001E-3</v>
      </c>
      <c r="R175" s="183">
        <f>Q175*H175</f>
        <v>0.249</v>
      </c>
      <c r="S175" s="183">
        <v>0</v>
      </c>
      <c r="T175" s="18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5" t="s">
        <v>202</v>
      </c>
      <c r="AT175" s="185" t="s">
        <v>252</v>
      </c>
      <c r="AU175" s="185" t="s">
        <v>82</v>
      </c>
      <c r="AY175" s="18" t="s">
        <v>133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8" t="s">
        <v>80</v>
      </c>
      <c r="BK175" s="186">
        <f>ROUND(I175*H175,2)</f>
        <v>0</v>
      </c>
      <c r="BL175" s="18" t="s">
        <v>139</v>
      </c>
      <c r="BM175" s="185" t="s">
        <v>745</v>
      </c>
    </row>
    <row r="176" spans="1:65" s="2" customFormat="1" ht="16.5" customHeight="1" x14ac:dyDescent="0.2">
      <c r="A176" s="35"/>
      <c r="B176" s="36"/>
      <c r="C176" s="237" t="s">
        <v>8</v>
      </c>
      <c r="D176" s="237" t="s">
        <v>252</v>
      </c>
      <c r="E176" s="238" t="s">
        <v>746</v>
      </c>
      <c r="F176" s="239" t="s">
        <v>747</v>
      </c>
      <c r="G176" s="240" t="s">
        <v>343</v>
      </c>
      <c r="H176" s="241">
        <v>823.16499999999996</v>
      </c>
      <c r="I176" s="242"/>
      <c r="J176" s="243">
        <f>ROUND(I176*H176,2)</f>
        <v>0</v>
      </c>
      <c r="K176" s="239" t="s">
        <v>19</v>
      </c>
      <c r="L176" s="244"/>
      <c r="M176" s="245" t="s">
        <v>19</v>
      </c>
      <c r="N176" s="246" t="s">
        <v>43</v>
      </c>
      <c r="O176" s="65"/>
      <c r="P176" s="183">
        <f>O176*H176</f>
        <v>0</v>
      </c>
      <c r="Q176" s="183">
        <v>6.7000000000000002E-4</v>
      </c>
      <c r="R176" s="183">
        <f>Q176*H176</f>
        <v>0.55152055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202</v>
      </c>
      <c r="AT176" s="185" t="s">
        <v>252</v>
      </c>
      <c r="AU176" s="185" t="s">
        <v>82</v>
      </c>
      <c r="AY176" s="18" t="s">
        <v>133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80</v>
      </c>
      <c r="BK176" s="186">
        <f>ROUND(I176*H176,2)</f>
        <v>0</v>
      </c>
      <c r="BL176" s="18" t="s">
        <v>139</v>
      </c>
      <c r="BM176" s="185" t="s">
        <v>748</v>
      </c>
    </row>
    <row r="177" spans="1:65" s="13" customFormat="1" ht="10.199999999999999" x14ac:dyDescent="0.2">
      <c r="B177" s="187"/>
      <c r="C177" s="188"/>
      <c r="D177" s="189" t="s">
        <v>141</v>
      </c>
      <c r="E177" s="190" t="s">
        <v>19</v>
      </c>
      <c r="F177" s="191" t="s">
        <v>749</v>
      </c>
      <c r="G177" s="188"/>
      <c r="H177" s="192">
        <v>823.16499999999996</v>
      </c>
      <c r="I177" s="193"/>
      <c r="J177" s="188"/>
      <c r="K177" s="188"/>
      <c r="L177" s="194"/>
      <c r="M177" s="195"/>
      <c r="N177" s="196"/>
      <c r="O177" s="196"/>
      <c r="P177" s="196"/>
      <c r="Q177" s="196"/>
      <c r="R177" s="196"/>
      <c r="S177" s="196"/>
      <c r="T177" s="197"/>
      <c r="AT177" s="198" t="s">
        <v>141</v>
      </c>
      <c r="AU177" s="198" t="s">
        <v>82</v>
      </c>
      <c r="AV177" s="13" t="s">
        <v>82</v>
      </c>
      <c r="AW177" s="13" t="s">
        <v>33</v>
      </c>
      <c r="AX177" s="13" t="s">
        <v>80</v>
      </c>
      <c r="AY177" s="198" t="s">
        <v>133</v>
      </c>
    </row>
    <row r="178" spans="1:65" s="12" customFormat="1" ht="22.8" customHeight="1" x14ac:dyDescent="0.25">
      <c r="B178" s="158"/>
      <c r="C178" s="159"/>
      <c r="D178" s="160" t="s">
        <v>71</v>
      </c>
      <c r="E178" s="172" t="s">
        <v>636</v>
      </c>
      <c r="F178" s="172" t="s">
        <v>637</v>
      </c>
      <c r="G178" s="159"/>
      <c r="H178" s="159"/>
      <c r="I178" s="162"/>
      <c r="J178" s="173">
        <f>BK178</f>
        <v>0</v>
      </c>
      <c r="K178" s="159"/>
      <c r="L178" s="164"/>
      <c r="M178" s="165"/>
      <c r="N178" s="166"/>
      <c r="O178" s="166"/>
      <c r="P178" s="167">
        <f>SUM(P179:P182)</f>
        <v>0</v>
      </c>
      <c r="Q178" s="166"/>
      <c r="R178" s="167">
        <f>SUM(R179:R182)</f>
        <v>0</v>
      </c>
      <c r="S178" s="166"/>
      <c r="T178" s="168">
        <f>SUM(T179:T182)</f>
        <v>0</v>
      </c>
      <c r="AR178" s="169" t="s">
        <v>80</v>
      </c>
      <c r="AT178" s="170" t="s">
        <v>71</v>
      </c>
      <c r="AU178" s="170" t="s">
        <v>80</v>
      </c>
      <c r="AY178" s="169" t="s">
        <v>133</v>
      </c>
      <c r="BK178" s="171">
        <f>SUM(BK179:BK182)</f>
        <v>0</v>
      </c>
    </row>
    <row r="179" spans="1:65" s="2" customFormat="1" ht="24.15" customHeight="1" x14ac:dyDescent="0.2">
      <c r="A179" s="35"/>
      <c r="B179" s="36"/>
      <c r="C179" s="174" t="s">
        <v>268</v>
      </c>
      <c r="D179" s="174" t="s">
        <v>135</v>
      </c>
      <c r="E179" s="175" t="s">
        <v>750</v>
      </c>
      <c r="F179" s="176" t="s">
        <v>751</v>
      </c>
      <c r="G179" s="177" t="s">
        <v>242</v>
      </c>
      <c r="H179" s="178">
        <v>126.616</v>
      </c>
      <c r="I179" s="179"/>
      <c r="J179" s="180">
        <f>ROUND(I179*H179,2)</f>
        <v>0</v>
      </c>
      <c r="K179" s="176" t="s">
        <v>752</v>
      </c>
      <c r="L179" s="40"/>
      <c r="M179" s="181" t="s">
        <v>19</v>
      </c>
      <c r="N179" s="182" t="s">
        <v>43</v>
      </c>
      <c r="O179" s="65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5" t="s">
        <v>139</v>
      </c>
      <c r="AT179" s="185" t="s">
        <v>135</v>
      </c>
      <c r="AU179" s="185" t="s">
        <v>82</v>
      </c>
      <c r="AY179" s="18" t="s">
        <v>133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8" t="s">
        <v>80</v>
      </c>
      <c r="BK179" s="186">
        <f>ROUND(I179*H179,2)</f>
        <v>0</v>
      </c>
      <c r="BL179" s="18" t="s">
        <v>139</v>
      </c>
      <c r="BM179" s="185" t="s">
        <v>753</v>
      </c>
    </row>
    <row r="180" spans="1:65" s="2" customFormat="1" ht="10.199999999999999" x14ac:dyDescent="0.2">
      <c r="A180" s="35"/>
      <c r="B180" s="36"/>
      <c r="C180" s="37"/>
      <c r="D180" s="199" t="s">
        <v>148</v>
      </c>
      <c r="E180" s="37"/>
      <c r="F180" s="200" t="s">
        <v>754</v>
      </c>
      <c r="G180" s="37"/>
      <c r="H180" s="37"/>
      <c r="I180" s="201"/>
      <c r="J180" s="37"/>
      <c r="K180" s="37"/>
      <c r="L180" s="40"/>
      <c r="M180" s="202"/>
      <c r="N180" s="203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148</v>
      </c>
      <c r="AU180" s="18" t="s">
        <v>82</v>
      </c>
    </row>
    <row r="181" spans="1:65" s="2" customFormat="1" ht="24.15" customHeight="1" x14ac:dyDescent="0.2">
      <c r="A181" s="35"/>
      <c r="B181" s="36"/>
      <c r="C181" s="174" t="s">
        <v>274</v>
      </c>
      <c r="D181" s="174" t="s">
        <v>135</v>
      </c>
      <c r="E181" s="175" t="s">
        <v>755</v>
      </c>
      <c r="F181" s="176" t="s">
        <v>756</v>
      </c>
      <c r="G181" s="177" t="s">
        <v>242</v>
      </c>
      <c r="H181" s="178">
        <v>126.616</v>
      </c>
      <c r="I181" s="179"/>
      <c r="J181" s="180">
        <f>ROUND(I181*H181,2)</f>
        <v>0</v>
      </c>
      <c r="K181" s="176" t="s">
        <v>752</v>
      </c>
      <c r="L181" s="40"/>
      <c r="M181" s="181" t="s">
        <v>19</v>
      </c>
      <c r="N181" s="182" t="s">
        <v>43</v>
      </c>
      <c r="O181" s="65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5" t="s">
        <v>139</v>
      </c>
      <c r="AT181" s="185" t="s">
        <v>135</v>
      </c>
      <c r="AU181" s="185" t="s">
        <v>82</v>
      </c>
      <c r="AY181" s="18" t="s">
        <v>133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8" t="s">
        <v>80</v>
      </c>
      <c r="BK181" s="186">
        <f>ROUND(I181*H181,2)</f>
        <v>0</v>
      </c>
      <c r="BL181" s="18" t="s">
        <v>139</v>
      </c>
      <c r="BM181" s="185" t="s">
        <v>757</v>
      </c>
    </row>
    <row r="182" spans="1:65" s="2" customFormat="1" ht="10.199999999999999" x14ac:dyDescent="0.2">
      <c r="A182" s="35"/>
      <c r="B182" s="36"/>
      <c r="C182" s="37"/>
      <c r="D182" s="199" t="s">
        <v>148</v>
      </c>
      <c r="E182" s="37"/>
      <c r="F182" s="200" t="s">
        <v>758</v>
      </c>
      <c r="G182" s="37"/>
      <c r="H182" s="37"/>
      <c r="I182" s="201"/>
      <c r="J182" s="37"/>
      <c r="K182" s="37"/>
      <c r="L182" s="40"/>
      <c r="M182" s="202"/>
      <c r="N182" s="203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148</v>
      </c>
      <c r="AU182" s="18" t="s">
        <v>82</v>
      </c>
    </row>
    <row r="183" spans="1:65" s="12" customFormat="1" ht="22.8" customHeight="1" x14ac:dyDescent="0.25">
      <c r="B183" s="158"/>
      <c r="C183" s="159"/>
      <c r="D183" s="160" t="s">
        <v>71</v>
      </c>
      <c r="E183" s="172" t="s">
        <v>759</v>
      </c>
      <c r="F183" s="172" t="s">
        <v>760</v>
      </c>
      <c r="G183" s="159"/>
      <c r="H183" s="159"/>
      <c r="I183" s="162"/>
      <c r="J183" s="173">
        <f>BK183</f>
        <v>0</v>
      </c>
      <c r="K183" s="159"/>
      <c r="L183" s="164"/>
      <c r="M183" s="165"/>
      <c r="N183" s="166"/>
      <c r="O183" s="166"/>
      <c r="P183" s="167">
        <f>SUM(P184:P188)</f>
        <v>0</v>
      </c>
      <c r="Q183" s="166"/>
      <c r="R183" s="167">
        <f>SUM(R184:R188)</f>
        <v>0</v>
      </c>
      <c r="S183" s="166"/>
      <c r="T183" s="168">
        <f>SUM(T184:T188)</f>
        <v>0</v>
      </c>
      <c r="AR183" s="169" t="s">
        <v>80</v>
      </c>
      <c r="AT183" s="170" t="s">
        <v>71</v>
      </c>
      <c r="AU183" s="170" t="s">
        <v>80</v>
      </c>
      <c r="AY183" s="169" t="s">
        <v>133</v>
      </c>
      <c r="BK183" s="171">
        <f>SUM(BK184:BK188)</f>
        <v>0</v>
      </c>
    </row>
    <row r="184" spans="1:65" s="2" customFormat="1" ht="24.15" customHeight="1" x14ac:dyDescent="0.2">
      <c r="A184" s="35"/>
      <c r="B184" s="36"/>
      <c r="C184" s="174" t="s">
        <v>280</v>
      </c>
      <c r="D184" s="174" t="s">
        <v>135</v>
      </c>
      <c r="E184" s="175" t="s">
        <v>761</v>
      </c>
      <c r="F184" s="176" t="s">
        <v>762</v>
      </c>
      <c r="G184" s="177" t="s">
        <v>401</v>
      </c>
      <c r="H184" s="178">
        <v>1</v>
      </c>
      <c r="I184" s="179"/>
      <c r="J184" s="180">
        <f>ROUND(I184*H184,2)</f>
        <v>0</v>
      </c>
      <c r="K184" s="176" t="s">
        <v>19</v>
      </c>
      <c r="L184" s="40"/>
      <c r="M184" s="181" t="s">
        <v>19</v>
      </c>
      <c r="N184" s="182" t="s">
        <v>43</v>
      </c>
      <c r="O184" s="65"/>
      <c r="P184" s="183">
        <f>O184*H184</f>
        <v>0</v>
      </c>
      <c r="Q184" s="183">
        <v>0</v>
      </c>
      <c r="R184" s="183">
        <f>Q184*H184</f>
        <v>0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139</v>
      </c>
      <c r="AT184" s="185" t="s">
        <v>135</v>
      </c>
      <c r="AU184" s="185" t="s">
        <v>82</v>
      </c>
      <c r="AY184" s="18" t="s">
        <v>133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80</v>
      </c>
      <c r="BK184" s="186">
        <f>ROUND(I184*H184,2)</f>
        <v>0</v>
      </c>
      <c r="BL184" s="18" t="s">
        <v>139</v>
      </c>
      <c r="BM184" s="185" t="s">
        <v>763</v>
      </c>
    </row>
    <row r="185" spans="1:65" s="2" customFormat="1" ht="24.15" customHeight="1" x14ac:dyDescent="0.2">
      <c r="A185" s="35"/>
      <c r="B185" s="36"/>
      <c r="C185" s="174" t="s">
        <v>285</v>
      </c>
      <c r="D185" s="174" t="s">
        <v>135</v>
      </c>
      <c r="E185" s="175" t="s">
        <v>764</v>
      </c>
      <c r="F185" s="176" t="s">
        <v>765</v>
      </c>
      <c r="G185" s="177" t="s">
        <v>401</v>
      </c>
      <c r="H185" s="178">
        <v>3</v>
      </c>
      <c r="I185" s="179"/>
      <c r="J185" s="180">
        <f>ROUND(I185*H185,2)</f>
        <v>0</v>
      </c>
      <c r="K185" s="176" t="s">
        <v>19</v>
      </c>
      <c r="L185" s="40"/>
      <c r="M185" s="181" t="s">
        <v>19</v>
      </c>
      <c r="N185" s="182" t="s">
        <v>43</v>
      </c>
      <c r="O185" s="65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139</v>
      </c>
      <c r="AT185" s="185" t="s">
        <v>135</v>
      </c>
      <c r="AU185" s="185" t="s">
        <v>82</v>
      </c>
      <c r="AY185" s="18" t="s">
        <v>133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8" t="s">
        <v>80</v>
      </c>
      <c r="BK185" s="186">
        <f>ROUND(I185*H185,2)</f>
        <v>0</v>
      </c>
      <c r="BL185" s="18" t="s">
        <v>139</v>
      </c>
      <c r="BM185" s="185" t="s">
        <v>766</v>
      </c>
    </row>
    <row r="186" spans="1:65" s="2" customFormat="1" ht="24.15" customHeight="1" x14ac:dyDescent="0.2">
      <c r="A186" s="35"/>
      <c r="B186" s="36"/>
      <c r="C186" s="174" t="s">
        <v>290</v>
      </c>
      <c r="D186" s="174" t="s">
        <v>135</v>
      </c>
      <c r="E186" s="175" t="s">
        <v>767</v>
      </c>
      <c r="F186" s="176" t="s">
        <v>768</v>
      </c>
      <c r="G186" s="177" t="s">
        <v>401</v>
      </c>
      <c r="H186" s="178">
        <v>1</v>
      </c>
      <c r="I186" s="179"/>
      <c r="J186" s="180">
        <f>ROUND(I186*H186,2)</f>
        <v>0</v>
      </c>
      <c r="K186" s="176" t="s">
        <v>19</v>
      </c>
      <c r="L186" s="40"/>
      <c r="M186" s="181" t="s">
        <v>19</v>
      </c>
      <c r="N186" s="182" t="s">
        <v>43</v>
      </c>
      <c r="O186" s="65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139</v>
      </c>
      <c r="AT186" s="185" t="s">
        <v>135</v>
      </c>
      <c r="AU186" s="185" t="s">
        <v>82</v>
      </c>
      <c r="AY186" s="18" t="s">
        <v>133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80</v>
      </c>
      <c r="BK186" s="186">
        <f>ROUND(I186*H186,2)</f>
        <v>0</v>
      </c>
      <c r="BL186" s="18" t="s">
        <v>139</v>
      </c>
      <c r="BM186" s="185" t="s">
        <v>769</v>
      </c>
    </row>
    <row r="187" spans="1:65" s="2" customFormat="1" ht="16.5" customHeight="1" x14ac:dyDescent="0.2">
      <c r="A187" s="35"/>
      <c r="B187" s="36"/>
      <c r="C187" s="174" t="s">
        <v>7</v>
      </c>
      <c r="D187" s="174" t="s">
        <v>135</v>
      </c>
      <c r="E187" s="175" t="s">
        <v>770</v>
      </c>
      <c r="F187" s="176" t="s">
        <v>771</v>
      </c>
      <c r="G187" s="177" t="s">
        <v>401</v>
      </c>
      <c r="H187" s="178">
        <v>1</v>
      </c>
      <c r="I187" s="179"/>
      <c r="J187" s="180">
        <f>ROUND(I187*H187,2)</f>
        <v>0</v>
      </c>
      <c r="K187" s="176" t="s">
        <v>19</v>
      </c>
      <c r="L187" s="40"/>
      <c r="M187" s="181" t="s">
        <v>19</v>
      </c>
      <c r="N187" s="182" t="s">
        <v>43</v>
      </c>
      <c r="O187" s="65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5" t="s">
        <v>139</v>
      </c>
      <c r="AT187" s="185" t="s">
        <v>135</v>
      </c>
      <c r="AU187" s="185" t="s">
        <v>82</v>
      </c>
      <c r="AY187" s="18" t="s">
        <v>133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8" t="s">
        <v>80</v>
      </c>
      <c r="BK187" s="186">
        <f>ROUND(I187*H187,2)</f>
        <v>0</v>
      </c>
      <c r="BL187" s="18" t="s">
        <v>139</v>
      </c>
      <c r="BM187" s="185" t="s">
        <v>772</v>
      </c>
    </row>
    <row r="188" spans="1:65" s="2" customFormat="1" ht="16.5" customHeight="1" x14ac:dyDescent="0.2">
      <c r="A188" s="35"/>
      <c r="B188" s="36"/>
      <c r="C188" s="174" t="s">
        <v>301</v>
      </c>
      <c r="D188" s="174" t="s">
        <v>135</v>
      </c>
      <c r="E188" s="175" t="s">
        <v>773</v>
      </c>
      <c r="F188" s="176" t="s">
        <v>774</v>
      </c>
      <c r="G188" s="177" t="s">
        <v>401</v>
      </c>
      <c r="H188" s="178">
        <v>2</v>
      </c>
      <c r="I188" s="179"/>
      <c r="J188" s="180">
        <f>ROUND(I188*H188,2)</f>
        <v>0</v>
      </c>
      <c r="K188" s="176" t="s">
        <v>19</v>
      </c>
      <c r="L188" s="40"/>
      <c r="M188" s="181" t="s">
        <v>19</v>
      </c>
      <c r="N188" s="182" t="s">
        <v>43</v>
      </c>
      <c r="O188" s="65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139</v>
      </c>
      <c r="AT188" s="185" t="s">
        <v>135</v>
      </c>
      <c r="AU188" s="185" t="s">
        <v>82</v>
      </c>
      <c r="AY188" s="18" t="s">
        <v>133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8" t="s">
        <v>80</v>
      </c>
      <c r="BK188" s="186">
        <f>ROUND(I188*H188,2)</f>
        <v>0</v>
      </c>
      <c r="BL188" s="18" t="s">
        <v>139</v>
      </c>
      <c r="BM188" s="185" t="s">
        <v>775</v>
      </c>
    </row>
    <row r="189" spans="1:65" s="12" customFormat="1" ht="22.8" customHeight="1" x14ac:dyDescent="0.25">
      <c r="B189" s="158"/>
      <c r="C189" s="159"/>
      <c r="D189" s="160" t="s">
        <v>71</v>
      </c>
      <c r="E189" s="172" t="s">
        <v>776</v>
      </c>
      <c r="F189" s="172" t="s">
        <v>777</v>
      </c>
      <c r="G189" s="159"/>
      <c r="H189" s="159"/>
      <c r="I189" s="162"/>
      <c r="J189" s="173">
        <f>BK189</f>
        <v>0</v>
      </c>
      <c r="K189" s="159"/>
      <c r="L189" s="164"/>
      <c r="M189" s="165"/>
      <c r="N189" s="166"/>
      <c r="O189" s="166"/>
      <c r="P189" s="167">
        <f>SUM(P190:P195)</f>
        <v>0</v>
      </c>
      <c r="Q189" s="166"/>
      <c r="R189" s="167">
        <f>SUM(R190:R195)</f>
        <v>0</v>
      </c>
      <c r="S189" s="166"/>
      <c r="T189" s="168">
        <f>SUM(T190:T195)</f>
        <v>0</v>
      </c>
      <c r="AR189" s="169" t="s">
        <v>80</v>
      </c>
      <c r="AT189" s="170" t="s">
        <v>71</v>
      </c>
      <c r="AU189" s="170" t="s">
        <v>80</v>
      </c>
      <c r="AY189" s="169" t="s">
        <v>133</v>
      </c>
      <c r="BK189" s="171">
        <f>SUM(BK190:BK195)</f>
        <v>0</v>
      </c>
    </row>
    <row r="190" spans="1:65" s="2" customFormat="1" ht="24.15" customHeight="1" x14ac:dyDescent="0.2">
      <c r="A190" s="35"/>
      <c r="B190" s="36"/>
      <c r="C190" s="174" t="s">
        <v>308</v>
      </c>
      <c r="D190" s="174" t="s">
        <v>135</v>
      </c>
      <c r="E190" s="175" t="s">
        <v>778</v>
      </c>
      <c r="F190" s="176" t="s">
        <v>779</v>
      </c>
      <c r="G190" s="177" t="s">
        <v>401</v>
      </c>
      <c r="H190" s="178">
        <v>1</v>
      </c>
      <c r="I190" s="179"/>
      <c r="J190" s="180">
        <f t="shared" ref="J190:J195" si="0">ROUND(I190*H190,2)</f>
        <v>0</v>
      </c>
      <c r="K190" s="176" t="s">
        <v>19</v>
      </c>
      <c r="L190" s="40"/>
      <c r="M190" s="181" t="s">
        <v>19</v>
      </c>
      <c r="N190" s="182" t="s">
        <v>43</v>
      </c>
      <c r="O190" s="65"/>
      <c r="P190" s="183">
        <f t="shared" ref="P190:P195" si="1">O190*H190</f>
        <v>0</v>
      </c>
      <c r="Q190" s="183">
        <v>0</v>
      </c>
      <c r="R190" s="183">
        <f t="shared" ref="R190:R195" si="2">Q190*H190</f>
        <v>0</v>
      </c>
      <c r="S190" s="183">
        <v>0</v>
      </c>
      <c r="T190" s="184">
        <f t="shared" ref="T190:T195" si="3"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5" t="s">
        <v>139</v>
      </c>
      <c r="AT190" s="185" t="s">
        <v>135</v>
      </c>
      <c r="AU190" s="185" t="s">
        <v>82</v>
      </c>
      <c r="AY190" s="18" t="s">
        <v>133</v>
      </c>
      <c r="BE190" s="186">
        <f t="shared" ref="BE190:BE195" si="4">IF(N190="základní",J190,0)</f>
        <v>0</v>
      </c>
      <c r="BF190" s="186">
        <f t="shared" ref="BF190:BF195" si="5">IF(N190="snížená",J190,0)</f>
        <v>0</v>
      </c>
      <c r="BG190" s="186">
        <f t="shared" ref="BG190:BG195" si="6">IF(N190="zákl. přenesená",J190,0)</f>
        <v>0</v>
      </c>
      <c r="BH190" s="186">
        <f t="shared" ref="BH190:BH195" si="7">IF(N190="sníž. přenesená",J190,0)</f>
        <v>0</v>
      </c>
      <c r="BI190" s="186">
        <f t="shared" ref="BI190:BI195" si="8">IF(N190="nulová",J190,0)</f>
        <v>0</v>
      </c>
      <c r="BJ190" s="18" t="s">
        <v>80</v>
      </c>
      <c r="BK190" s="186">
        <f t="shared" ref="BK190:BK195" si="9">ROUND(I190*H190,2)</f>
        <v>0</v>
      </c>
      <c r="BL190" s="18" t="s">
        <v>139</v>
      </c>
      <c r="BM190" s="185" t="s">
        <v>780</v>
      </c>
    </row>
    <row r="191" spans="1:65" s="2" customFormat="1" ht="16.5" customHeight="1" x14ac:dyDescent="0.2">
      <c r="A191" s="35"/>
      <c r="B191" s="36"/>
      <c r="C191" s="174" t="s">
        <v>317</v>
      </c>
      <c r="D191" s="174" t="s">
        <v>135</v>
      </c>
      <c r="E191" s="175" t="s">
        <v>781</v>
      </c>
      <c r="F191" s="176" t="s">
        <v>782</v>
      </c>
      <c r="G191" s="177" t="s">
        <v>401</v>
      </c>
      <c r="H191" s="178">
        <v>1</v>
      </c>
      <c r="I191" s="179"/>
      <c r="J191" s="180">
        <f t="shared" si="0"/>
        <v>0</v>
      </c>
      <c r="K191" s="176" t="s">
        <v>19</v>
      </c>
      <c r="L191" s="40"/>
      <c r="M191" s="181" t="s">
        <v>19</v>
      </c>
      <c r="N191" s="182" t="s">
        <v>43</v>
      </c>
      <c r="O191" s="65"/>
      <c r="P191" s="183">
        <f t="shared" si="1"/>
        <v>0</v>
      </c>
      <c r="Q191" s="183">
        <v>0</v>
      </c>
      <c r="R191" s="183">
        <f t="shared" si="2"/>
        <v>0</v>
      </c>
      <c r="S191" s="183">
        <v>0</v>
      </c>
      <c r="T191" s="184">
        <f t="shared" si="3"/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139</v>
      </c>
      <c r="AT191" s="185" t="s">
        <v>135</v>
      </c>
      <c r="AU191" s="185" t="s">
        <v>82</v>
      </c>
      <c r="AY191" s="18" t="s">
        <v>133</v>
      </c>
      <c r="BE191" s="186">
        <f t="shared" si="4"/>
        <v>0</v>
      </c>
      <c r="BF191" s="186">
        <f t="shared" si="5"/>
        <v>0</v>
      </c>
      <c r="BG191" s="186">
        <f t="shared" si="6"/>
        <v>0</v>
      </c>
      <c r="BH191" s="186">
        <f t="shared" si="7"/>
        <v>0</v>
      </c>
      <c r="BI191" s="186">
        <f t="shared" si="8"/>
        <v>0</v>
      </c>
      <c r="BJ191" s="18" t="s">
        <v>80</v>
      </c>
      <c r="BK191" s="186">
        <f t="shared" si="9"/>
        <v>0</v>
      </c>
      <c r="BL191" s="18" t="s">
        <v>139</v>
      </c>
      <c r="BM191" s="185" t="s">
        <v>783</v>
      </c>
    </row>
    <row r="192" spans="1:65" s="2" customFormat="1" ht="16.5" customHeight="1" x14ac:dyDescent="0.2">
      <c r="A192" s="35"/>
      <c r="B192" s="36"/>
      <c r="C192" s="174" t="s">
        <v>324</v>
      </c>
      <c r="D192" s="174" t="s">
        <v>135</v>
      </c>
      <c r="E192" s="175" t="s">
        <v>784</v>
      </c>
      <c r="F192" s="176" t="s">
        <v>785</v>
      </c>
      <c r="G192" s="177" t="s">
        <v>401</v>
      </c>
      <c r="H192" s="178">
        <v>1</v>
      </c>
      <c r="I192" s="179"/>
      <c r="J192" s="180">
        <f t="shared" si="0"/>
        <v>0</v>
      </c>
      <c r="K192" s="176" t="s">
        <v>19</v>
      </c>
      <c r="L192" s="40"/>
      <c r="M192" s="181" t="s">
        <v>19</v>
      </c>
      <c r="N192" s="182" t="s">
        <v>43</v>
      </c>
      <c r="O192" s="65"/>
      <c r="P192" s="183">
        <f t="shared" si="1"/>
        <v>0</v>
      </c>
      <c r="Q192" s="183">
        <v>0</v>
      </c>
      <c r="R192" s="183">
        <f t="shared" si="2"/>
        <v>0</v>
      </c>
      <c r="S192" s="183">
        <v>0</v>
      </c>
      <c r="T192" s="184">
        <f t="shared" si="3"/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139</v>
      </c>
      <c r="AT192" s="185" t="s">
        <v>135</v>
      </c>
      <c r="AU192" s="185" t="s">
        <v>82</v>
      </c>
      <c r="AY192" s="18" t="s">
        <v>133</v>
      </c>
      <c r="BE192" s="186">
        <f t="shared" si="4"/>
        <v>0</v>
      </c>
      <c r="BF192" s="186">
        <f t="shared" si="5"/>
        <v>0</v>
      </c>
      <c r="BG192" s="186">
        <f t="shared" si="6"/>
        <v>0</v>
      </c>
      <c r="BH192" s="186">
        <f t="shared" si="7"/>
        <v>0</v>
      </c>
      <c r="BI192" s="186">
        <f t="shared" si="8"/>
        <v>0</v>
      </c>
      <c r="BJ192" s="18" t="s">
        <v>80</v>
      </c>
      <c r="BK192" s="186">
        <f t="shared" si="9"/>
        <v>0</v>
      </c>
      <c r="BL192" s="18" t="s">
        <v>139</v>
      </c>
      <c r="BM192" s="185" t="s">
        <v>786</v>
      </c>
    </row>
    <row r="193" spans="1:65" s="2" customFormat="1" ht="16.5" customHeight="1" x14ac:dyDescent="0.2">
      <c r="A193" s="35"/>
      <c r="B193" s="36"/>
      <c r="C193" s="174" t="s">
        <v>333</v>
      </c>
      <c r="D193" s="174" t="s">
        <v>135</v>
      </c>
      <c r="E193" s="175" t="s">
        <v>787</v>
      </c>
      <c r="F193" s="176" t="s">
        <v>788</v>
      </c>
      <c r="G193" s="177" t="s">
        <v>401</v>
      </c>
      <c r="H193" s="178">
        <v>1</v>
      </c>
      <c r="I193" s="179"/>
      <c r="J193" s="180">
        <f t="shared" si="0"/>
        <v>0</v>
      </c>
      <c r="K193" s="176" t="s">
        <v>19</v>
      </c>
      <c r="L193" s="40"/>
      <c r="M193" s="181" t="s">
        <v>19</v>
      </c>
      <c r="N193" s="182" t="s">
        <v>43</v>
      </c>
      <c r="O193" s="65"/>
      <c r="P193" s="183">
        <f t="shared" si="1"/>
        <v>0</v>
      </c>
      <c r="Q193" s="183">
        <v>0</v>
      </c>
      <c r="R193" s="183">
        <f t="shared" si="2"/>
        <v>0</v>
      </c>
      <c r="S193" s="183">
        <v>0</v>
      </c>
      <c r="T193" s="184">
        <f t="shared" si="3"/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5" t="s">
        <v>139</v>
      </c>
      <c r="AT193" s="185" t="s">
        <v>135</v>
      </c>
      <c r="AU193" s="185" t="s">
        <v>82</v>
      </c>
      <c r="AY193" s="18" t="s">
        <v>133</v>
      </c>
      <c r="BE193" s="186">
        <f t="shared" si="4"/>
        <v>0</v>
      </c>
      <c r="BF193" s="186">
        <f t="shared" si="5"/>
        <v>0</v>
      </c>
      <c r="BG193" s="186">
        <f t="shared" si="6"/>
        <v>0</v>
      </c>
      <c r="BH193" s="186">
        <f t="shared" si="7"/>
        <v>0</v>
      </c>
      <c r="BI193" s="186">
        <f t="shared" si="8"/>
        <v>0</v>
      </c>
      <c r="BJ193" s="18" t="s">
        <v>80</v>
      </c>
      <c r="BK193" s="186">
        <f t="shared" si="9"/>
        <v>0</v>
      </c>
      <c r="BL193" s="18" t="s">
        <v>139</v>
      </c>
      <c r="BM193" s="185" t="s">
        <v>789</v>
      </c>
    </row>
    <row r="194" spans="1:65" s="2" customFormat="1" ht="16.5" customHeight="1" x14ac:dyDescent="0.2">
      <c r="A194" s="35"/>
      <c r="B194" s="36"/>
      <c r="C194" s="174" t="s">
        <v>340</v>
      </c>
      <c r="D194" s="174" t="s">
        <v>135</v>
      </c>
      <c r="E194" s="175" t="s">
        <v>790</v>
      </c>
      <c r="F194" s="176" t="s">
        <v>791</v>
      </c>
      <c r="G194" s="177" t="s">
        <v>401</v>
      </c>
      <c r="H194" s="178">
        <v>1</v>
      </c>
      <c r="I194" s="179"/>
      <c r="J194" s="180">
        <f t="shared" si="0"/>
        <v>0</v>
      </c>
      <c r="K194" s="176" t="s">
        <v>19</v>
      </c>
      <c r="L194" s="40"/>
      <c r="M194" s="181" t="s">
        <v>19</v>
      </c>
      <c r="N194" s="182" t="s">
        <v>43</v>
      </c>
      <c r="O194" s="65"/>
      <c r="P194" s="183">
        <f t="shared" si="1"/>
        <v>0</v>
      </c>
      <c r="Q194" s="183">
        <v>0</v>
      </c>
      <c r="R194" s="183">
        <f t="shared" si="2"/>
        <v>0</v>
      </c>
      <c r="S194" s="183">
        <v>0</v>
      </c>
      <c r="T194" s="184">
        <f t="shared" si="3"/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139</v>
      </c>
      <c r="AT194" s="185" t="s">
        <v>135</v>
      </c>
      <c r="AU194" s="185" t="s">
        <v>82</v>
      </c>
      <c r="AY194" s="18" t="s">
        <v>133</v>
      </c>
      <c r="BE194" s="186">
        <f t="shared" si="4"/>
        <v>0</v>
      </c>
      <c r="BF194" s="186">
        <f t="shared" si="5"/>
        <v>0</v>
      </c>
      <c r="BG194" s="186">
        <f t="shared" si="6"/>
        <v>0</v>
      </c>
      <c r="BH194" s="186">
        <f t="shared" si="7"/>
        <v>0</v>
      </c>
      <c r="BI194" s="186">
        <f t="shared" si="8"/>
        <v>0</v>
      </c>
      <c r="BJ194" s="18" t="s">
        <v>80</v>
      </c>
      <c r="BK194" s="186">
        <f t="shared" si="9"/>
        <v>0</v>
      </c>
      <c r="BL194" s="18" t="s">
        <v>139</v>
      </c>
      <c r="BM194" s="185" t="s">
        <v>792</v>
      </c>
    </row>
    <row r="195" spans="1:65" s="2" customFormat="1" ht="16.5" customHeight="1" x14ac:dyDescent="0.2">
      <c r="A195" s="35"/>
      <c r="B195" s="36"/>
      <c r="C195" s="174" t="s">
        <v>345</v>
      </c>
      <c r="D195" s="174" t="s">
        <v>135</v>
      </c>
      <c r="E195" s="175" t="s">
        <v>793</v>
      </c>
      <c r="F195" s="176" t="s">
        <v>794</v>
      </c>
      <c r="G195" s="177" t="s">
        <v>795</v>
      </c>
      <c r="H195" s="178">
        <v>105</v>
      </c>
      <c r="I195" s="179"/>
      <c r="J195" s="180">
        <f t="shared" si="0"/>
        <v>0</v>
      </c>
      <c r="K195" s="176" t="s">
        <v>19</v>
      </c>
      <c r="L195" s="40"/>
      <c r="M195" s="181" t="s">
        <v>19</v>
      </c>
      <c r="N195" s="182" t="s">
        <v>43</v>
      </c>
      <c r="O195" s="65"/>
      <c r="P195" s="183">
        <f t="shared" si="1"/>
        <v>0</v>
      </c>
      <c r="Q195" s="183">
        <v>0</v>
      </c>
      <c r="R195" s="183">
        <f t="shared" si="2"/>
        <v>0</v>
      </c>
      <c r="S195" s="183">
        <v>0</v>
      </c>
      <c r="T195" s="184">
        <f t="shared" si="3"/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5" t="s">
        <v>139</v>
      </c>
      <c r="AT195" s="185" t="s">
        <v>135</v>
      </c>
      <c r="AU195" s="185" t="s">
        <v>82</v>
      </c>
      <c r="AY195" s="18" t="s">
        <v>133</v>
      </c>
      <c r="BE195" s="186">
        <f t="shared" si="4"/>
        <v>0</v>
      </c>
      <c r="BF195" s="186">
        <f t="shared" si="5"/>
        <v>0</v>
      </c>
      <c r="BG195" s="186">
        <f t="shared" si="6"/>
        <v>0</v>
      </c>
      <c r="BH195" s="186">
        <f t="shared" si="7"/>
        <v>0</v>
      </c>
      <c r="BI195" s="186">
        <f t="shared" si="8"/>
        <v>0</v>
      </c>
      <c r="BJ195" s="18" t="s">
        <v>80</v>
      </c>
      <c r="BK195" s="186">
        <f t="shared" si="9"/>
        <v>0</v>
      </c>
      <c r="BL195" s="18" t="s">
        <v>139</v>
      </c>
      <c r="BM195" s="185" t="s">
        <v>796</v>
      </c>
    </row>
    <row r="196" spans="1:65" s="12" customFormat="1" ht="22.8" customHeight="1" x14ac:dyDescent="0.25">
      <c r="B196" s="158"/>
      <c r="C196" s="159"/>
      <c r="D196" s="160" t="s">
        <v>71</v>
      </c>
      <c r="E196" s="172" t="s">
        <v>797</v>
      </c>
      <c r="F196" s="172" t="s">
        <v>797</v>
      </c>
      <c r="G196" s="159"/>
      <c r="H196" s="159"/>
      <c r="I196" s="162"/>
      <c r="J196" s="173">
        <f>BK196</f>
        <v>0</v>
      </c>
      <c r="K196" s="159"/>
      <c r="L196" s="164"/>
      <c r="M196" s="165"/>
      <c r="N196" s="166"/>
      <c r="O196" s="166"/>
      <c r="P196" s="167">
        <f>SUM(P197:P215)</f>
        <v>0</v>
      </c>
      <c r="Q196" s="166"/>
      <c r="R196" s="167">
        <f>SUM(R197:R215)</f>
        <v>0</v>
      </c>
      <c r="S196" s="166"/>
      <c r="T196" s="168">
        <f>SUM(T197:T215)</f>
        <v>0</v>
      </c>
      <c r="AR196" s="169" t="s">
        <v>80</v>
      </c>
      <c r="AT196" s="170" t="s">
        <v>71</v>
      </c>
      <c r="AU196" s="170" t="s">
        <v>80</v>
      </c>
      <c r="AY196" s="169" t="s">
        <v>133</v>
      </c>
      <c r="BK196" s="171">
        <f>SUM(BK197:BK215)</f>
        <v>0</v>
      </c>
    </row>
    <row r="197" spans="1:65" s="2" customFormat="1" ht="21.75" customHeight="1" x14ac:dyDescent="0.2">
      <c r="A197" s="35"/>
      <c r="B197" s="36"/>
      <c r="C197" s="174" t="s">
        <v>355</v>
      </c>
      <c r="D197" s="174" t="s">
        <v>135</v>
      </c>
      <c r="E197" s="175" t="s">
        <v>798</v>
      </c>
      <c r="F197" s="176" t="s">
        <v>799</v>
      </c>
      <c r="G197" s="177" t="s">
        <v>401</v>
      </c>
      <c r="H197" s="178">
        <v>10</v>
      </c>
      <c r="I197" s="179"/>
      <c r="J197" s="180">
        <f t="shared" ref="J197:J202" si="10">ROUND(I197*H197,2)</f>
        <v>0</v>
      </c>
      <c r="K197" s="176" t="s">
        <v>19</v>
      </c>
      <c r="L197" s="40"/>
      <c r="M197" s="181" t="s">
        <v>19</v>
      </c>
      <c r="N197" s="182" t="s">
        <v>43</v>
      </c>
      <c r="O197" s="65"/>
      <c r="P197" s="183">
        <f t="shared" ref="P197:P202" si="11">O197*H197</f>
        <v>0</v>
      </c>
      <c r="Q197" s="183">
        <v>0</v>
      </c>
      <c r="R197" s="183">
        <f t="shared" ref="R197:R202" si="12">Q197*H197</f>
        <v>0</v>
      </c>
      <c r="S197" s="183">
        <v>0</v>
      </c>
      <c r="T197" s="184">
        <f t="shared" ref="T197:T202" si="13"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5" t="s">
        <v>139</v>
      </c>
      <c r="AT197" s="185" t="s">
        <v>135</v>
      </c>
      <c r="AU197" s="185" t="s">
        <v>82</v>
      </c>
      <c r="AY197" s="18" t="s">
        <v>133</v>
      </c>
      <c r="BE197" s="186">
        <f t="shared" ref="BE197:BE202" si="14">IF(N197="základní",J197,0)</f>
        <v>0</v>
      </c>
      <c r="BF197" s="186">
        <f t="shared" ref="BF197:BF202" si="15">IF(N197="snížená",J197,0)</f>
        <v>0</v>
      </c>
      <c r="BG197" s="186">
        <f t="shared" ref="BG197:BG202" si="16">IF(N197="zákl. přenesená",J197,0)</f>
        <v>0</v>
      </c>
      <c r="BH197" s="186">
        <f t="shared" ref="BH197:BH202" si="17">IF(N197="sníž. přenesená",J197,0)</f>
        <v>0</v>
      </c>
      <c r="BI197" s="186">
        <f t="shared" ref="BI197:BI202" si="18">IF(N197="nulová",J197,0)</f>
        <v>0</v>
      </c>
      <c r="BJ197" s="18" t="s">
        <v>80</v>
      </c>
      <c r="BK197" s="186">
        <f t="shared" ref="BK197:BK202" si="19">ROUND(I197*H197,2)</f>
        <v>0</v>
      </c>
      <c r="BL197" s="18" t="s">
        <v>139</v>
      </c>
      <c r="BM197" s="185" t="s">
        <v>800</v>
      </c>
    </row>
    <row r="198" spans="1:65" s="2" customFormat="1" ht="16.5" customHeight="1" x14ac:dyDescent="0.2">
      <c r="A198" s="35"/>
      <c r="B198" s="36"/>
      <c r="C198" s="174" t="s">
        <v>363</v>
      </c>
      <c r="D198" s="174" t="s">
        <v>135</v>
      </c>
      <c r="E198" s="175" t="s">
        <v>801</v>
      </c>
      <c r="F198" s="176" t="s">
        <v>802</v>
      </c>
      <c r="G198" s="177" t="s">
        <v>401</v>
      </c>
      <c r="H198" s="178">
        <v>2</v>
      </c>
      <c r="I198" s="179"/>
      <c r="J198" s="180">
        <f t="shared" si="10"/>
        <v>0</v>
      </c>
      <c r="K198" s="176" t="s">
        <v>19</v>
      </c>
      <c r="L198" s="40"/>
      <c r="M198" s="181" t="s">
        <v>19</v>
      </c>
      <c r="N198" s="182" t="s">
        <v>43</v>
      </c>
      <c r="O198" s="65"/>
      <c r="P198" s="183">
        <f t="shared" si="11"/>
        <v>0</v>
      </c>
      <c r="Q198" s="183">
        <v>0</v>
      </c>
      <c r="R198" s="183">
        <f t="shared" si="12"/>
        <v>0</v>
      </c>
      <c r="S198" s="183">
        <v>0</v>
      </c>
      <c r="T198" s="184">
        <f t="shared" si="1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5" t="s">
        <v>139</v>
      </c>
      <c r="AT198" s="185" t="s">
        <v>135</v>
      </c>
      <c r="AU198" s="185" t="s">
        <v>82</v>
      </c>
      <c r="AY198" s="18" t="s">
        <v>133</v>
      </c>
      <c r="BE198" s="186">
        <f t="shared" si="14"/>
        <v>0</v>
      </c>
      <c r="BF198" s="186">
        <f t="shared" si="15"/>
        <v>0</v>
      </c>
      <c r="BG198" s="186">
        <f t="shared" si="16"/>
        <v>0</v>
      </c>
      <c r="BH198" s="186">
        <f t="shared" si="17"/>
        <v>0</v>
      </c>
      <c r="BI198" s="186">
        <f t="shared" si="18"/>
        <v>0</v>
      </c>
      <c r="BJ198" s="18" t="s">
        <v>80</v>
      </c>
      <c r="BK198" s="186">
        <f t="shared" si="19"/>
        <v>0</v>
      </c>
      <c r="BL198" s="18" t="s">
        <v>139</v>
      </c>
      <c r="BM198" s="185" t="s">
        <v>803</v>
      </c>
    </row>
    <row r="199" spans="1:65" s="2" customFormat="1" ht="16.5" customHeight="1" x14ac:dyDescent="0.2">
      <c r="A199" s="35"/>
      <c r="B199" s="36"/>
      <c r="C199" s="174" t="s">
        <v>370</v>
      </c>
      <c r="D199" s="174" t="s">
        <v>135</v>
      </c>
      <c r="E199" s="175" t="s">
        <v>804</v>
      </c>
      <c r="F199" s="176" t="s">
        <v>805</v>
      </c>
      <c r="G199" s="177" t="s">
        <v>401</v>
      </c>
      <c r="H199" s="178">
        <v>1</v>
      </c>
      <c r="I199" s="179"/>
      <c r="J199" s="180">
        <f t="shared" si="10"/>
        <v>0</v>
      </c>
      <c r="K199" s="176" t="s">
        <v>19</v>
      </c>
      <c r="L199" s="40"/>
      <c r="M199" s="181" t="s">
        <v>19</v>
      </c>
      <c r="N199" s="182" t="s">
        <v>43</v>
      </c>
      <c r="O199" s="65"/>
      <c r="P199" s="183">
        <f t="shared" si="11"/>
        <v>0</v>
      </c>
      <c r="Q199" s="183">
        <v>0</v>
      </c>
      <c r="R199" s="183">
        <f t="shared" si="12"/>
        <v>0</v>
      </c>
      <c r="S199" s="183">
        <v>0</v>
      </c>
      <c r="T199" s="184">
        <f t="shared" si="13"/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5" t="s">
        <v>139</v>
      </c>
      <c r="AT199" s="185" t="s">
        <v>135</v>
      </c>
      <c r="AU199" s="185" t="s">
        <v>82</v>
      </c>
      <c r="AY199" s="18" t="s">
        <v>133</v>
      </c>
      <c r="BE199" s="186">
        <f t="shared" si="14"/>
        <v>0</v>
      </c>
      <c r="BF199" s="186">
        <f t="shared" si="15"/>
        <v>0</v>
      </c>
      <c r="BG199" s="186">
        <f t="shared" si="16"/>
        <v>0</v>
      </c>
      <c r="BH199" s="186">
        <f t="shared" si="17"/>
        <v>0</v>
      </c>
      <c r="BI199" s="186">
        <f t="shared" si="18"/>
        <v>0</v>
      </c>
      <c r="BJ199" s="18" t="s">
        <v>80</v>
      </c>
      <c r="BK199" s="186">
        <f t="shared" si="19"/>
        <v>0</v>
      </c>
      <c r="BL199" s="18" t="s">
        <v>139</v>
      </c>
      <c r="BM199" s="185" t="s">
        <v>806</v>
      </c>
    </row>
    <row r="200" spans="1:65" s="2" customFormat="1" ht="16.5" customHeight="1" x14ac:dyDescent="0.2">
      <c r="A200" s="35"/>
      <c r="B200" s="36"/>
      <c r="C200" s="174" t="s">
        <v>376</v>
      </c>
      <c r="D200" s="174" t="s">
        <v>135</v>
      </c>
      <c r="E200" s="175" t="s">
        <v>807</v>
      </c>
      <c r="F200" s="176" t="s">
        <v>808</v>
      </c>
      <c r="G200" s="177" t="s">
        <v>401</v>
      </c>
      <c r="H200" s="178">
        <v>8</v>
      </c>
      <c r="I200" s="179"/>
      <c r="J200" s="180">
        <f t="shared" si="10"/>
        <v>0</v>
      </c>
      <c r="K200" s="176" t="s">
        <v>19</v>
      </c>
      <c r="L200" s="40"/>
      <c r="M200" s="181" t="s">
        <v>19</v>
      </c>
      <c r="N200" s="182" t="s">
        <v>43</v>
      </c>
      <c r="O200" s="65"/>
      <c r="P200" s="183">
        <f t="shared" si="11"/>
        <v>0</v>
      </c>
      <c r="Q200" s="183">
        <v>0</v>
      </c>
      <c r="R200" s="183">
        <f t="shared" si="12"/>
        <v>0</v>
      </c>
      <c r="S200" s="183">
        <v>0</v>
      </c>
      <c r="T200" s="184">
        <f t="shared" si="13"/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5" t="s">
        <v>139</v>
      </c>
      <c r="AT200" s="185" t="s">
        <v>135</v>
      </c>
      <c r="AU200" s="185" t="s">
        <v>82</v>
      </c>
      <c r="AY200" s="18" t="s">
        <v>133</v>
      </c>
      <c r="BE200" s="186">
        <f t="shared" si="14"/>
        <v>0</v>
      </c>
      <c r="BF200" s="186">
        <f t="shared" si="15"/>
        <v>0</v>
      </c>
      <c r="BG200" s="186">
        <f t="shared" si="16"/>
        <v>0</v>
      </c>
      <c r="BH200" s="186">
        <f t="shared" si="17"/>
        <v>0</v>
      </c>
      <c r="BI200" s="186">
        <f t="shared" si="18"/>
        <v>0</v>
      </c>
      <c r="BJ200" s="18" t="s">
        <v>80</v>
      </c>
      <c r="BK200" s="186">
        <f t="shared" si="19"/>
        <v>0</v>
      </c>
      <c r="BL200" s="18" t="s">
        <v>139</v>
      </c>
      <c r="BM200" s="185" t="s">
        <v>809</v>
      </c>
    </row>
    <row r="201" spans="1:65" s="2" customFormat="1" ht="16.5" customHeight="1" x14ac:dyDescent="0.2">
      <c r="A201" s="35"/>
      <c r="B201" s="36"/>
      <c r="C201" s="174" t="s">
        <v>382</v>
      </c>
      <c r="D201" s="174" t="s">
        <v>135</v>
      </c>
      <c r="E201" s="175" t="s">
        <v>810</v>
      </c>
      <c r="F201" s="176" t="s">
        <v>811</v>
      </c>
      <c r="G201" s="177" t="s">
        <v>401</v>
      </c>
      <c r="H201" s="178">
        <v>60</v>
      </c>
      <c r="I201" s="179"/>
      <c r="J201" s="180">
        <f t="shared" si="10"/>
        <v>0</v>
      </c>
      <c r="K201" s="176" t="s">
        <v>19</v>
      </c>
      <c r="L201" s="40"/>
      <c r="M201" s="181" t="s">
        <v>19</v>
      </c>
      <c r="N201" s="182" t="s">
        <v>43</v>
      </c>
      <c r="O201" s="65"/>
      <c r="P201" s="183">
        <f t="shared" si="11"/>
        <v>0</v>
      </c>
      <c r="Q201" s="183">
        <v>0</v>
      </c>
      <c r="R201" s="183">
        <f t="shared" si="12"/>
        <v>0</v>
      </c>
      <c r="S201" s="183">
        <v>0</v>
      </c>
      <c r="T201" s="184">
        <f t="shared" si="13"/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5" t="s">
        <v>139</v>
      </c>
      <c r="AT201" s="185" t="s">
        <v>135</v>
      </c>
      <c r="AU201" s="185" t="s">
        <v>82</v>
      </c>
      <c r="AY201" s="18" t="s">
        <v>133</v>
      </c>
      <c r="BE201" s="186">
        <f t="shared" si="14"/>
        <v>0</v>
      </c>
      <c r="BF201" s="186">
        <f t="shared" si="15"/>
        <v>0</v>
      </c>
      <c r="BG201" s="186">
        <f t="shared" si="16"/>
        <v>0</v>
      </c>
      <c r="BH201" s="186">
        <f t="shared" si="17"/>
        <v>0</v>
      </c>
      <c r="BI201" s="186">
        <f t="shared" si="18"/>
        <v>0</v>
      </c>
      <c r="BJ201" s="18" t="s">
        <v>80</v>
      </c>
      <c r="BK201" s="186">
        <f t="shared" si="19"/>
        <v>0</v>
      </c>
      <c r="BL201" s="18" t="s">
        <v>139</v>
      </c>
      <c r="BM201" s="185" t="s">
        <v>812</v>
      </c>
    </row>
    <row r="202" spans="1:65" s="2" customFormat="1" ht="16.5" customHeight="1" x14ac:dyDescent="0.2">
      <c r="A202" s="35"/>
      <c r="B202" s="36"/>
      <c r="C202" s="174" t="s">
        <v>386</v>
      </c>
      <c r="D202" s="174" t="s">
        <v>135</v>
      </c>
      <c r="E202" s="175" t="s">
        <v>813</v>
      </c>
      <c r="F202" s="176" t="s">
        <v>814</v>
      </c>
      <c r="G202" s="177" t="s">
        <v>795</v>
      </c>
      <c r="H202" s="178">
        <v>985</v>
      </c>
      <c r="I202" s="179"/>
      <c r="J202" s="180">
        <f t="shared" si="10"/>
        <v>0</v>
      </c>
      <c r="K202" s="176" t="s">
        <v>19</v>
      </c>
      <c r="L202" s="40"/>
      <c r="M202" s="181" t="s">
        <v>19</v>
      </c>
      <c r="N202" s="182" t="s">
        <v>43</v>
      </c>
      <c r="O202" s="65"/>
      <c r="P202" s="183">
        <f t="shared" si="11"/>
        <v>0</v>
      </c>
      <c r="Q202" s="183">
        <v>0</v>
      </c>
      <c r="R202" s="183">
        <f t="shared" si="12"/>
        <v>0</v>
      </c>
      <c r="S202" s="183">
        <v>0</v>
      </c>
      <c r="T202" s="184">
        <f t="shared" si="13"/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139</v>
      </c>
      <c r="AT202" s="185" t="s">
        <v>135</v>
      </c>
      <c r="AU202" s="185" t="s">
        <v>82</v>
      </c>
      <c r="AY202" s="18" t="s">
        <v>133</v>
      </c>
      <c r="BE202" s="186">
        <f t="shared" si="14"/>
        <v>0</v>
      </c>
      <c r="BF202" s="186">
        <f t="shared" si="15"/>
        <v>0</v>
      </c>
      <c r="BG202" s="186">
        <f t="shared" si="16"/>
        <v>0</v>
      </c>
      <c r="BH202" s="186">
        <f t="shared" si="17"/>
        <v>0</v>
      </c>
      <c r="BI202" s="186">
        <f t="shared" si="18"/>
        <v>0</v>
      </c>
      <c r="BJ202" s="18" t="s">
        <v>80</v>
      </c>
      <c r="BK202" s="186">
        <f t="shared" si="19"/>
        <v>0</v>
      </c>
      <c r="BL202" s="18" t="s">
        <v>139</v>
      </c>
      <c r="BM202" s="185" t="s">
        <v>815</v>
      </c>
    </row>
    <row r="203" spans="1:65" s="13" customFormat="1" ht="10.199999999999999" x14ac:dyDescent="0.2">
      <c r="B203" s="187"/>
      <c r="C203" s="188"/>
      <c r="D203" s="189" t="s">
        <v>141</v>
      </c>
      <c r="E203" s="190" t="s">
        <v>19</v>
      </c>
      <c r="F203" s="191" t="s">
        <v>816</v>
      </c>
      <c r="G203" s="188"/>
      <c r="H203" s="192">
        <v>800</v>
      </c>
      <c r="I203" s="193"/>
      <c r="J203" s="188"/>
      <c r="K203" s="188"/>
      <c r="L203" s="194"/>
      <c r="M203" s="195"/>
      <c r="N203" s="196"/>
      <c r="O203" s="196"/>
      <c r="P203" s="196"/>
      <c r="Q203" s="196"/>
      <c r="R203" s="196"/>
      <c r="S203" s="196"/>
      <c r="T203" s="197"/>
      <c r="AT203" s="198" t="s">
        <v>141</v>
      </c>
      <c r="AU203" s="198" t="s">
        <v>82</v>
      </c>
      <c r="AV203" s="13" t="s">
        <v>82</v>
      </c>
      <c r="AW203" s="13" t="s">
        <v>33</v>
      </c>
      <c r="AX203" s="13" t="s">
        <v>72</v>
      </c>
      <c r="AY203" s="198" t="s">
        <v>133</v>
      </c>
    </row>
    <row r="204" spans="1:65" s="14" customFormat="1" ht="10.199999999999999" x14ac:dyDescent="0.2">
      <c r="B204" s="204"/>
      <c r="C204" s="205"/>
      <c r="D204" s="189" t="s">
        <v>141</v>
      </c>
      <c r="E204" s="206" t="s">
        <v>19</v>
      </c>
      <c r="F204" s="207" t="s">
        <v>817</v>
      </c>
      <c r="G204" s="205"/>
      <c r="H204" s="206" t="s">
        <v>19</v>
      </c>
      <c r="I204" s="208"/>
      <c r="J204" s="205"/>
      <c r="K204" s="205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141</v>
      </c>
      <c r="AU204" s="213" t="s">
        <v>82</v>
      </c>
      <c r="AV204" s="14" t="s">
        <v>80</v>
      </c>
      <c r="AW204" s="14" t="s">
        <v>33</v>
      </c>
      <c r="AX204" s="14" t="s">
        <v>72</v>
      </c>
      <c r="AY204" s="213" t="s">
        <v>133</v>
      </c>
    </row>
    <row r="205" spans="1:65" s="13" customFormat="1" ht="10.199999999999999" x14ac:dyDescent="0.2">
      <c r="B205" s="187"/>
      <c r="C205" s="188"/>
      <c r="D205" s="189" t="s">
        <v>141</v>
      </c>
      <c r="E205" s="190" t="s">
        <v>19</v>
      </c>
      <c r="F205" s="191" t="s">
        <v>741</v>
      </c>
      <c r="G205" s="188"/>
      <c r="H205" s="192">
        <v>185</v>
      </c>
      <c r="I205" s="193"/>
      <c r="J205" s="188"/>
      <c r="K205" s="188"/>
      <c r="L205" s="194"/>
      <c r="M205" s="195"/>
      <c r="N205" s="196"/>
      <c r="O205" s="196"/>
      <c r="P205" s="196"/>
      <c r="Q205" s="196"/>
      <c r="R205" s="196"/>
      <c r="S205" s="196"/>
      <c r="T205" s="197"/>
      <c r="AT205" s="198" t="s">
        <v>141</v>
      </c>
      <c r="AU205" s="198" t="s">
        <v>82</v>
      </c>
      <c r="AV205" s="13" t="s">
        <v>82</v>
      </c>
      <c r="AW205" s="13" t="s">
        <v>33</v>
      </c>
      <c r="AX205" s="13" t="s">
        <v>72</v>
      </c>
      <c r="AY205" s="198" t="s">
        <v>133</v>
      </c>
    </row>
    <row r="206" spans="1:65" s="14" customFormat="1" ht="10.199999999999999" x14ac:dyDescent="0.2">
      <c r="B206" s="204"/>
      <c r="C206" s="205"/>
      <c r="D206" s="189" t="s">
        <v>141</v>
      </c>
      <c r="E206" s="206" t="s">
        <v>19</v>
      </c>
      <c r="F206" s="207" t="s">
        <v>818</v>
      </c>
      <c r="G206" s="205"/>
      <c r="H206" s="206" t="s">
        <v>19</v>
      </c>
      <c r="I206" s="208"/>
      <c r="J206" s="205"/>
      <c r="K206" s="205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141</v>
      </c>
      <c r="AU206" s="213" t="s">
        <v>82</v>
      </c>
      <c r="AV206" s="14" t="s">
        <v>80</v>
      </c>
      <c r="AW206" s="14" t="s">
        <v>33</v>
      </c>
      <c r="AX206" s="14" t="s">
        <v>72</v>
      </c>
      <c r="AY206" s="213" t="s">
        <v>133</v>
      </c>
    </row>
    <row r="207" spans="1:65" s="15" customFormat="1" ht="10.199999999999999" x14ac:dyDescent="0.2">
      <c r="B207" s="214"/>
      <c r="C207" s="215"/>
      <c r="D207" s="189" t="s">
        <v>141</v>
      </c>
      <c r="E207" s="216" t="s">
        <v>19</v>
      </c>
      <c r="F207" s="217" t="s">
        <v>156</v>
      </c>
      <c r="G207" s="215"/>
      <c r="H207" s="218">
        <v>985</v>
      </c>
      <c r="I207" s="219"/>
      <c r="J207" s="215"/>
      <c r="K207" s="215"/>
      <c r="L207" s="220"/>
      <c r="M207" s="221"/>
      <c r="N207" s="222"/>
      <c r="O207" s="222"/>
      <c r="P207" s="222"/>
      <c r="Q207" s="222"/>
      <c r="R207" s="222"/>
      <c r="S207" s="222"/>
      <c r="T207" s="223"/>
      <c r="AT207" s="224" t="s">
        <v>141</v>
      </c>
      <c r="AU207" s="224" t="s">
        <v>82</v>
      </c>
      <c r="AV207" s="15" t="s">
        <v>139</v>
      </c>
      <c r="AW207" s="15" t="s">
        <v>33</v>
      </c>
      <c r="AX207" s="15" t="s">
        <v>80</v>
      </c>
      <c r="AY207" s="224" t="s">
        <v>133</v>
      </c>
    </row>
    <row r="208" spans="1:65" s="2" customFormat="1" ht="16.5" customHeight="1" x14ac:dyDescent="0.2">
      <c r="A208" s="35"/>
      <c r="B208" s="36"/>
      <c r="C208" s="174" t="s">
        <v>393</v>
      </c>
      <c r="D208" s="174" t="s">
        <v>135</v>
      </c>
      <c r="E208" s="175" t="s">
        <v>819</v>
      </c>
      <c r="F208" s="176" t="s">
        <v>820</v>
      </c>
      <c r="G208" s="177" t="s">
        <v>795</v>
      </c>
      <c r="H208" s="178">
        <v>270</v>
      </c>
      <c r="I208" s="179"/>
      <c r="J208" s="180">
        <f>ROUND(I208*H208,2)</f>
        <v>0</v>
      </c>
      <c r="K208" s="176" t="s">
        <v>19</v>
      </c>
      <c r="L208" s="40"/>
      <c r="M208" s="181" t="s">
        <v>19</v>
      </c>
      <c r="N208" s="182" t="s">
        <v>43</v>
      </c>
      <c r="O208" s="65"/>
      <c r="P208" s="183">
        <f>O208*H208</f>
        <v>0</v>
      </c>
      <c r="Q208" s="183">
        <v>0</v>
      </c>
      <c r="R208" s="183">
        <f>Q208*H208</f>
        <v>0</v>
      </c>
      <c r="S208" s="183">
        <v>0</v>
      </c>
      <c r="T208" s="18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5" t="s">
        <v>139</v>
      </c>
      <c r="AT208" s="185" t="s">
        <v>135</v>
      </c>
      <c r="AU208" s="185" t="s">
        <v>82</v>
      </c>
      <c r="AY208" s="18" t="s">
        <v>133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18" t="s">
        <v>80</v>
      </c>
      <c r="BK208" s="186">
        <f>ROUND(I208*H208,2)</f>
        <v>0</v>
      </c>
      <c r="BL208" s="18" t="s">
        <v>139</v>
      </c>
      <c r="BM208" s="185" t="s">
        <v>821</v>
      </c>
    </row>
    <row r="209" spans="1:65" s="13" customFormat="1" ht="10.199999999999999" x14ac:dyDescent="0.2">
      <c r="B209" s="187"/>
      <c r="C209" s="188"/>
      <c r="D209" s="189" t="s">
        <v>141</v>
      </c>
      <c r="E209" s="190" t="s">
        <v>19</v>
      </c>
      <c r="F209" s="191" t="s">
        <v>822</v>
      </c>
      <c r="G209" s="188"/>
      <c r="H209" s="192">
        <v>85</v>
      </c>
      <c r="I209" s="193"/>
      <c r="J209" s="188"/>
      <c r="K209" s="188"/>
      <c r="L209" s="194"/>
      <c r="M209" s="195"/>
      <c r="N209" s="196"/>
      <c r="O209" s="196"/>
      <c r="P209" s="196"/>
      <c r="Q209" s="196"/>
      <c r="R209" s="196"/>
      <c r="S209" s="196"/>
      <c r="T209" s="197"/>
      <c r="AT209" s="198" t="s">
        <v>141</v>
      </c>
      <c r="AU209" s="198" t="s">
        <v>82</v>
      </c>
      <c r="AV209" s="13" t="s">
        <v>82</v>
      </c>
      <c r="AW209" s="13" t="s">
        <v>33</v>
      </c>
      <c r="AX209" s="13" t="s">
        <v>72</v>
      </c>
      <c r="AY209" s="198" t="s">
        <v>133</v>
      </c>
    </row>
    <row r="210" spans="1:65" s="14" customFormat="1" ht="10.199999999999999" x14ac:dyDescent="0.2">
      <c r="B210" s="204"/>
      <c r="C210" s="205"/>
      <c r="D210" s="189" t="s">
        <v>141</v>
      </c>
      <c r="E210" s="206" t="s">
        <v>19</v>
      </c>
      <c r="F210" s="207" t="s">
        <v>817</v>
      </c>
      <c r="G210" s="205"/>
      <c r="H210" s="206" t="s">
        <v>19</v>
      </c>
      <c r="I210" s="208"/>
      <c r="J210" s="205"/>
      <c r="K210" s="205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141</v>
      </c>
      <c r="AU210" s="213" t="s">
        <v>82</v>
      </c>
      <c r="AV210" s="14" t="s">
        <v>80</v>
      </c>
      <c r="AW210" s="14" t="s">
        <v>33</v>
      </c>
      <c r="AX210" s="14" t="s">
        <v>72</v>
      </c>
      <c r="AY210" s="213" t="s">
        <v>133</v>
      </c>
    </row>
    <row r="211" spans="1:65" s="13" customFormat="1" ht="10.199999999999999" x14ac:dyDescent="0.2">
      <c r="B211" s="187"/>
      <c r="C211" s="188"/>
      <c r="D211" s="189" t="s">
        <v>141</v>
      </c>
      <c r="E211" s="190" t="s">
        <v>19</v>
      </c>
      <c r="F211" s="191" t="s">
        <v>741</v>
      </c>
      <c r="G211" s="188"/>
      <c r="H211" s="192">
        <v>185</v>
      </c>
      <c r="I211" s="193"/>
      <c r="J211" s="188"/>
      <c r="K211" s="188"/>
      <c r="L211" s="194"/>
      <c r="M211" s="195"/>
      <c r="N211" s="196"/>
      <c r="O211" s="196"/>
      <c r="P211" s="196"/>
      <c r="Q211" s="196"/>
      <c r="R211" s="196"/>
      <c r="S211" s="196"/>
      <c r="T211" s="197"/>
      <c r="AT211" s="198" t="s">
        <v>141</v>
      </c>
      <c r="AU211" s="198" t="s">
        <v>82</v>
      </c>
      <c r="AV211" s="13" t="s">
        <v>82</v>
      </c>
      <c r="AW211" s="13" t="s">
        <v>33</v>
      </c>
      <c r="AX211" s="13" t="s">
        <v>72</v>
      </c>
      <c r="AY211" s="198" t="s">
        <v>133</v>
      </c>
    </row>
    <row r="212" spans="1:65" s="14" customFormat="1" ht="10.199999999999999" x14ac:dyDescent="0.2">
      <c r="B212" s="204"/>
      <c r="C212" s="205"/>
      <c r="D212" s="189" t="s">
        <v>141</v>
      </c>
      <c r="E212" s="206" t="s">
        <v>19</v>
      </c>
      <c r="F212" s="207" t="s">
        <v>818</v>
      </c>
      <c r="G212" s="205"/>
      <c r="H212" s="206" t="s">
        <v>19</v>
      </c>
      <c r="I212" s="208"/>
      <c r="J212" s="205"/>
      <c r="K212" s="205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141</v>
      </c>
      <c r="AU212" s="213" t="s">
        <v>82</v>
      </c>
      <c r="AV212" s="14" t="s">
        <v>80</v>
      </c>
      <c r="AW212" s="14" t="s">
        <v>33</v>
      </c>
      <c r="AX212" s="14" t="s">
        <v>72</v>
      </c>
      <c r="AY212" s="213" t="s">
        <v>133</v>
      </c>
    </row>
    <row r="213" spans="1:65" s="15" customFormat="1" ht="10.199999999999999" x14ac:dyDescent="0.2">
      <c r="B213" s="214"/>
      <c r="C213" s="215"/>
      <c r="D213" s="189" t="s">
        <v>141</v>
      </c>
      <c r="E213" s="216" t="s">
        <v>19</v>
      </c>
      <c r="F213" s="217" t="s">
        <v>156</v>
      </c>
      <c r="G213" s="215"/>
      <c r="H213" s="218">
        <v>270</v>
      </c>
      <c r="I213" s="219"/>
      <c r="J213" s="215"/>
      <c r="K213" s="215"/>
      <c r="L213" s="220"/>
      <c r="M213" s="221"/>
      <c r="N213" s="222"/>
      <c r="O213" s="222"/>
      <c r="P213" s="222"/>
      <c r="Q213" s="222"/>
      <c r="R213" s="222"/>
      <c r="S213" s="222"/>
      <c r="T213" s="223"/>
      <c r="AT213" s="224" t="s">
        <v>141</v>
      </c>
      <c r="AU213" s="224" t="s">
        <v>82</v>
      </c>
      <c r="AV213" s="15" t="s">
        <v>139</v>
      </c>
      <c r="AW213" s="15" t="s">
        <v>33</v>
      </c>
      <c r="AX213" s="15" t="s">
        <v>80</v>
      </c>
      <c r="AY213" s="224" t="s">
        <v>133</v>
      </c>
    </row>
    <row r="214" spans="1:65" s="2" customFormat="1" ht="16.5" customHeight="1" x14ac:dyDescent="0.2">
      <c r="A214" s="35"/>
      <c r="B214" s="36"/>
      <c r="C214" s="174" t="s">
        <v>398</v>
      </c>
      <c r="D214" s="174" t="s">
        <v>135</v>
      </c>
      <c r="E214" s="175" t="s">
        <v>823</v>
      </c>
      <c r="F214" s="176" t="s">
        <v>824</v>
      </c>
      <c r="G214" s="177" t="s">
        <v>401</v>
      </c>
      <c r="H214" s="178">
        <v>20</v>
      </c>
      <c r="I214" s="179"/>
      <c r="J214" s="180">
        <f>ROUND(I214*H214,2)</f>
        <v>0</v>
      </c>
      <c r="K214" s="176" t="s">
        <v>19</v>
      </c>
      <c r="L214" s="40"/>
      <c r="M214" s="181" t="s">
        <v>19</v>
      </c>
      <c r="N214" s="182" t="s">
        <v>43</v>
      </c>
      <c r="O214" s="65"/>
      <c r="P214" s="183">
        <f>O214*H214</f>
        <v>0</v>
      </c>
      <c r="Q214" s="183">
        <v>0</v>
      </c>
      <c r="R214" s="183">
        <f>Q214*H214</f>
        <v>0</v>
      </c>
      <c r="S214" s="183">
        <v>0</v>
      </c>
      <c r="T214" s="18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139</v>
      </c>
      <c r="AT214" s="185" t="s">
        <v>135</v>
      </c>
      <c r="AU214" s="185" t="s">
        <v>82</v>
      </c>
      <c r="AY214" s="18" t="s">
        <v>133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8" t="s">
        <v>80</v>
      </c>
      <c r="BK214" s="186">
        <f>ROUND(I214*H214,2)</f>
        <v>0</v>
      </c>
      <c r="BL214" s="18" t="s">
        <v>139</v>
      </c>
      <c r="BM214" s="185" t="s">
        <v>825</v>
      </c>
    </row>
    <row r="215" spans="1:65" s="2" customFormat="1" ht="16.5" customHeight="1" x14ac:dyDescent="0.2">
      <c r="A215" s="35"/>
      <c r="B215" s="36"/>
      <c r="C215" s="174" t="s">
        <v>407</v>
      </c>
      <c r="D215" s="174" t="s">
        <v>135</v>
      </c>
      <c r="E215" s="175" t="s">
        <v>826</v>
      </c>
      <c r="F215" s="176" t="s">
        <v>827</v>
      </c>
      <c r="G215" s="177" t="s">
        <v>401</v>
      </c>
      <c r="H215" s="178">
        <v>1</v>
      </c>
      <c r="I215" s="179"/>
      <c r="J215" s="180">
        <f>ROUND(I215*H215,2)</f>
        <v>0</v>
      </c>
      <c r="K215" s="176" t="s">
        <v>19</v>
      </c>
      <c r="L215" s="40"/>
      <c r="M215" s="181" t="s">
        <v>19</v>
      </c>
      <c r="N215" s="182" t="s">
        <v>43</v>
      </c>
      <c r="O215" s="65"/>
      <c r="P215" s="183">
        <f>O215*H215</f>
        <v>0</v>
      </c>
      <c r="Q215" s="183">
        <v>0</v>
      </c>
      <c r="R215" s="183">
        <f>Q215*H215</f>
        <v>0</v>
      </c>
      <c r="S215" s="183">
        <v>0</v>
      </c>
      <c r="T215" s="18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5" t="s">
        <v>139</v>
      </c>
      <c r="AT215" s="185" t="s">
        <v>135</v>
      </c>
      <c r="AU215" s="185" t="s">
        <v>82</v>
      </c>
      <c r="AY215" s="18" t="s">
        <v>133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8" t="s">
        <v>80</v>
      </c>
      <c r="BK215" s="186">
        <f>ROUND(I215*H215,2)</f>
        <v>0</v>
      </c>
      <c r="BL215" s="18" t="s">
        <v>139</v>
      </c>
      <c r="BM215" s="185" t="s">
        <v>828</v>
      </c>
    </row>
    <row r="216" spans="1:65" s="12" customFormat="1" ht="25.95" customHeight="1" x14ac:dyDescent="0.25">
      <c r="B216" s="158"/>
      <c r="C216" s="159"/>
      <c r="D216" s="160" t="s">
        <v>71</v>
      </c>
      <c r="E216" s="161" t="s">
        <v>643</v>
      </c>
      <c r="F216" s="161" t="s">
        <v>644</v>
      </c>
      <c r="G216" s="159"/>
      <c r="H216" s="159"/>
      <c r="I216" s="162"/>
      <c r="J216" s="163">
        <f>BK216</f>
        <v>0</v>
      </c>
      <c r="K216" s="159"/>
      <c r="L216" s="164"/>
      <c r="M216" s="165"/>
      <c r="N216" s="166"/>
      <c r="O216" s="166"/>
      <c r="P216" s="167">
        <f>P217+P227</f>
        <v>0</v>
      </c>
      <c r="Q216" s="166"/>
      <c r="R216" s="167">
        <f>R217+R227</f>
        <v>0</v>
      </c>
      <c r="S216" s="166"/>
      <c r="T216" s="168">
        <f>T217+T227</f>
        <v>0</v>
      </c>
      <c r="AR216" s="169" t="s">
        <v>180</v>
      </c>
      <c r="AT216" s="170" t="s">
        <v>71</v>
      </c>
      <c r="AU216" s="170" t="s">
        <v>72</v>
      </c>
      <c r="AY216" s="169" t="s">
        <v>133</v>
      </c>
      <c r="BK216" s="171">
        <f>BK217+BK227</f>
        <v>0</v>
      </c>
    </row>
    <row r="217" spans="1:65" s="12" customFormat="1" ht="22.8" customHeight="1" x14ac:dyDescent="0.25">
      <c r="B217" s="158"/>
      <c r="C217" s="159"/>
      <c r="D217" s="160" t="s">
        <v>71</v>
      </c>
      <c r="E217" s="172" t="s">
        <v>645</v>
      </c>
      <c r="F217" s="172" t="s">
        <v>646</v>
      </c>
      <c r="G217" s="159"/>
      <c r="H217" s="159"/>
      <c r="I217" s="162"/>
      <c r="J217" s="173">
        <f>BK217</f>
        <v>0</v>
      </c>
      <c r="K217" s="159"/>
      <c r="L217" s="164"/>
      <c r="M217" s="165"/>
      <c r="N217" s="166"/>
      <c r="O217" s="166"/>
      <c r="P217" s="167">
        <f>SUM(P218:P226)</f>
        <v>0</v>
      </c>
      <c r="Q217" s="166"/>
      <c r="R217" s="167">
        <f>SUM(R218:R226)</f>
        <v>0</v>
      </c>
      <c r="S217" s="166"/>
      <c r="T217" s="168">
        <f>SUM(T218:T226)</f>
        <v>0</v>
      </c>
      <c r="AR217" s="169" t="s">
        <v>180</v>
      </c>
      <c r="AT217" s="170" t="s">
        <v>71</v>
      </c>
      <c r="AU217" s="170" t="s">
        <v>80</v>
      </c>
      <c r="AY217" s="169" t="s">
        <v>133</v>
      </c>
      <c r="BK217" s="171">
        <f>SUM(BK218:BK226)</f>
        <v>0</v>
      </c>
    </row>
    <row r="218" spans="1:65" s="2" customFormat="1" ht="16.5" customHeight="1" x14ac:dyDescent="0.2">
      <c r="A218" s="35"/>
      <c r="B218" s="36"/>
      <c r="C218" s="174" t="s">
        <v>414</v>
      </c>
      <c r="D218" s="174" t="s">
        <v>135</v>
      </c>
      <c r="E218" s="175" t="s">
        <v>829</v>
      </c>
      <c r="F218" s="176" t="s">
        <v>649</v>
      </c>
      <c r="G218" s="177" t="s">
        <v>417</v>
      </c>
      <c r="H218" s="178">
        <v>1</v>
      </c>
      <c r="I218" s="179"/>
      <c r="J218" s="180">
        <f>ROUND(I218*H218,2)</f>
        <v>0</v>
      </c>
      <c r="K218" s="176" t="s">
        <v>19</v>
      </c>
      <c r="L218" s="40"/>
      <c r="M218" s="181" t="s">
        <v>19</v>
      </c>
      <c r="N218" s="182" t="s">
        <v>43</v>
      </c>
      <c r="O218" s="65"/>
      <c r="P218" s="183">
        <f>O218*H218</f>
        <v>0</v>
      </c>
      <c r="Q218" s="183">
        <v>0</v>
      </c>
      <c r="R218" s="183">
        <f>Q218*H218</f>
        <v>0</v>
      </c>
      <c r="S218" s="183">
        <v>0</v>
      </c>
      <c r="T218" s="18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5" t="s">
        <v>650</v>
      </c>
      <c r="AT218" s="185" t="s">
        <v>135</v>
      </c>
      <c r="AU218" s="185" t="s">
        <v>82</v>
      </c>
      <c r="AY218" s="18" t="s">
        <v>133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8" t="s">
        <v>80</v>
      </c>
      <c r="BK218" s="186">
        <f>ROUND(I218*H218,2)</f>
        <v>0</v>
      </c>
      <c r="BL218" s="18" t="s">
        <v>650</v>
      </c>
      <c r="BM218" s="185" t="s">
        <v>830</v>
      </c>
    </row>
    <row r="219" spans="1:65" s="14" customFormat="1" ht="10.199999999999999" x14ac:dyDescent="0.2">
      <c r="B219" s="204"/>
      <c r="C219" s="205"/>
      <c r="D219" s="189" t="s">
        <v>141</v>
      </c>
      <c r="E219" s="206" t="s">
        <v>19</v>
      </c>
      <c r="F219" s="207" t="s">
        <v>831</v>
      </c>
      <c r="G219" s="205"/>
      <c r="H219" s="206" t="s">
        <v>19</v>
      </c>
      <c r="I219" s="208"/>
      <c r="J219" s="205"/>
      <c r="K219" s="205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141</v>
      </c>
      <c r="AU219" s="213" t="s">
        <v>82</v>
      </c>
      <c r="AV219" s="14" t="s">
        <v>80</v>
      </c>
      <c r="AW219" s="14" t="s">
        <v>33</v>
      </c>
      <c r="AX219" s="14" t="s">
        <v>72</v>
      </c>
      <c r="AY219" s="213" t="s">
        <v>133</v>
      </c>
    </row>
    <row r="220" spans="1:65" s="13" customFormat="1" ht="10.199999999999999" x14ac:dyDescent="0.2">
      <c r="B220" s="187"/>
      <c r="C220" s="188"/>
      <c r="D220" s="189" t="s">
        <v>141</v>
      </c>
      <c r="E220" s="190" t="s">
        <v>19</v>
      </c>
      <c r="F220" s="191" t="s">
        <v>80</v>
      </c>
      <c r="G220" s="188"/>
      <c r="H220" s="192">
        <v>1</v>
      </c>
      <c r="I220" s="193"/>
      <c r="J220" s="188"/>
      <c r="K220" s="188"/>
      <c r="L220" s="194"/>
      <c r="M220" s="195"/>
      <c r="N220" s="196"/>
      <c r="O220" s="196"/>
      <c r="P220" s="196"/>
      <c r="Q220" s="196"/>
      <c r="R220" s="196"/>
      <c r="S220" s="196"/>
      <c r="T220" s="197"/>
      <c r="AT220" s="198" t="s">
        <v>141</v>
      </c>
      <c r="AU220" s="198" t="s">
        <v>82</v>
      </c>
      <c r="AV220" s="13" t="s">
        <v>82</v>
      </c>
      <c r="AW220" s="13" t="s">
        <v>33</v>
      </c>
      <c r="AX220" s="13" t="s">
        <v>80</v>
      </c>
      <c r="AY220" s="198" t="s">
        <v>133</v>
      </c>
    </row>
    <row r="221" spans="1:65" s="2" customFormat="1" ht="16.5" customHeight="1" x14ac:dyDescent="0.2">
      <c r="A221" s="35"/>
      <c r="B221" s="36"/>
      <c r="C221" s="174" t="s">
        <v>424</v>
      </c>
      <c r="D221" s="174" t="s">
        <v>135</v>
      </c>
      <c r="E221" s="175" t="s">
        <v>832</v>
      </c>
      <c r="F221" s="176" t="s">
        <v>655</v>
      </c>
      <c r="G221" s="177" t="s">
        <v>417</v>
      </c>
      <c r="H221" s="178">
        <v>1</v>
      </c>
      <c r="I221" s="179"/>
      <c r="J221" s="180">
        <f>ROUND(I221*H221,2)</f>
        <v>0</v>
      </c>
      <c r="K221" s="176" t="s">
        <v>19</v>
      </c>
      <c r="L221" s="40"/>
      <c r="M221" s="181" t="s">
        <v>19</v>
      </c>
      <c r="N221" s="182" t="s">
        <v>43</v>
      </c>
      <c r="O221" s="65"/>
      <c r="P221" s="183">
        <f>O221*H221</f>
        <v>0</v>
      </c>
      <c r="Q221" s="183">
        <v>0</v>
      </c>
      <c r="R221" s="183">
        <f>Q221*H221</f>
        <v>0</v>
      </c>
      <c r="S221" s="183">
        <v>0</v>
      </c>
      <c r="T221" s="18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5" t="s">
        <v>650</v>
      </c>
      <c r="AT221" s="185" t="s">
        <v>135</v>
      </c>
      <c r="AU221" s="185" t="s">
        <v>82</v>
      </c>
      <c r="AY221" s="18" t="s">
        <v>133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18" t="s">
        <v>80</v>
      </c>
      <c r="BK221" s="186">
        <f>ROUND(I221*H221,2)</f>
        <v>0</v>
      </c>
      <c r="BL221" s="18" t="s">
        <v>650</v>
      </c>
      <c r="BM221" s="185" t="s">
        <v>833</v>
      </c>
    </row>
    <row r="222" spans="1:65" s="14" customFormat="1" ht="10.199999999999999" x14ac:dyDescent="0.2">
      <c r="B222" s="204"/>
      <c r="C222" s="205"/>
      <c r="D222" s="189" t="s">
        <v>141</v>
      </c>
      <c r="E222" s="206" t="s">
        <v>19</v>
      </c>
      <c r="F222" s="207" t="s">
        <v>834</v>
      </c>
      <c r="G222" s="205"/>
      <c r="H222" s="206" t="s">
        <v>19</v>
      </c>
      <c r="I222" s="208"/>
      <c r="J222" s="205"/>
      <c r="K222" s="205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141</v>
      </c>
      <c r="AU222" s="213" t="s">
        <v>82</v>
      </c>
      <c r="AV222" s="14" t="s">
        <v>80</v>
      </c>
      <c r="AW222" s="14" t="s">
        <v>33</v>
      </c>
      <c r="AX222" s="14" t="s">
        <v>72</v>
      </c>
      <c r="AY222" s="213" t="s">
        <v>133</v>
      </c>
    </row>
    <row r="223" spans="1:65" s="13" customFormat="1" ht="10.199999999999999" x14ac:dyDescent="0.2">
      <c r="B223" s="187"/>
      <c r="C223" s="188"/>
      <c r="D223" s="189" t="s">
        <v>141</v>
      </c>
      <c r="E223" s="190" t="s">
        <v>19</v>
      </c>
      <c r="F223" s="191" t="s">
        <v>80</v>
      </c>
      <c r="G223" s="188"/>
      <c r="H223" s="192">
        <v>1</v>
      </c>
      <c r="I223" s="193"/>
      <c r="J223" s="188"/>
      <c r="K223" s="188"/>
      <c r="L223" s="194"/>
      <c r="M223" s="195"/>
      <c r="N223" s="196"/>
      <c r="O223" s="196"/>
      <c r="P223" s="196"/>
      <c r="Q223" s="196"/>
      <c r="R223" s="196"/>
      <c r="S223" s="196"/>
      <c r="T223" s="197"/>
      <c r="AT223" s="198" t="s">
        <v>141</v>
      </c>
      <c r="AU223" s="198" t="s">
        <v>82</v>
      </c>
      <c r="AV223" s="13" t="s">
        <v>82</v>
      </c>
      <c r="AW223" s="13" t="s">
        <v>33</v>
      </c>
      <c r="AX223" s="13" t="s">
        <v>80</v>
      </c>
      <c r="AY223" s="198" t="s">
        <v>133</v>
      </c>
    </row>
    <row r="224" spans="1:65" s="2" customFormat="1" ht="16.5" customHeight="1" x14ac:dyDescent="0.2">
      <c r="A224" s="35"/>
      <c r="B224" s="36"/>
      <c r="C224" s="174" t="s">
        <v>431</v>
      </c>
      <c r="D224" s="174" t="s">
        <v>135</v>
      </c>
      <c r="E224" s="175" t="s">
        <v>835</v>
      </c>
      <c r="F224" s="176" t="s">
        <v>836</v>
      </c>
      <c r="G224" s="177" t="s">
        <v>417</v>
      </c>
      <c r="H224" s="178">
        <v>1</v>
      </c>
      <c r="I224" s="179"/>
      <c r="J224" s="180">
        <f>ROUND(I224*H224,2)</f>
        <v>0</v>
      </c>
      <c r="K224" s="176" t="s">
        <v>19</v>
      </c>
      <c r="L224" s="40"/>
      <c r="M224" s="181" t="s">
        <v>19</v>
      </c>
      <c r="N224" s="182" t="s">
        <v>43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650</v>
      </c>
      <c r="AT224" s="185" t="s">
        <v>135</v>
      </c>
      <c r="AU224" s="185" t="s">
        <v>82</v>
      </c>
      <c r="AY224" s="18" t="s">
        <v>133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80</v>
      </c>
      <c r="BK224" s="186">
        <f>ROUND(I224*H224,2)</f>
        <v>0</v>
      </c>
      <c r="BL224" s="18" t="s">
        <v>650</v>
      </c>
      <c r="BM224" s="185" t="s">
        <v>837</v>
      </c>
    </row>
    <row r="225" spans="1:65" s="14" customFormat="1" ht="10.199999999999999" x14ac:dyDescent="0.2">
      <c r="B225" s="204"/>
      <c r="C225" s="205"/>
      <c r="D225" s="189" t="s">
        <v>141</v>
      </c>
      <c r="E225" s="206" t="s">
        <v>19</v>
      </c>
      <c r="F225" s="207" t="s">
        <v>838</v>
      </c>
      <c r="G225" s="205"/>
      <c r="H225" s="206" t="s">
        <v>19</v>
      </c>
      <c r="I225" s="208"/>
      <c r="J225" s="205"/>
      <c r="K225" s="205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141</v>
      </c>
      <c r="AU225" s="213" t="s">
        <v>82</v>
      </c>
      <c r="AV225" s="14" t="s">
        <v>80</v>
      </c>
      <c r="AW225" s="14" t="s">
        <v>33</v>
      </c>
      <c r="AX225" s="14" t="s">
        <v>72</v>
      </c>
      <c r="AY225" s="213" t="s">
        <v>133</v>
      </c>
    </row>
    <row r="226" spans="1:65" s="13" customFormat="1" ht="10.199999999999999" x14ac:dyDescent="0.2">
      <c r="B226" s="187"/>
      <c r="C226" s="188"/>
      <c r="D226" s="189" t="s">
        <v>141</v>
      </c>
      <c r="E226" s="190" t="s">
        <v>19</v>
      </c>
      <c r="F226" s="191" t="s">
        <v>80</v>
      </c>
      <c r="G226" s="188"/>
      <c r="H226" s="192">
        <v>1</v>
      </c>
      <c r="I226" s="193"/>
      <c r="J226" s="188"/>
      <c r="K226" s="188"/>
      <c r="L226" s="194"/>
      <c r="M226" s="195"/>
      <c r="N226" s="196"/>
      <c r="O226" s="196"/>
      <c r="P226" s="196"/>
      <c r="Q226" s="196"/>
      <c r="R226" s="196"/>
      <c r="S226" s="196"/>
      <c r="T226" s="197"/>
      <c r="AT226" s="198" t="s">
        <v>141</v>
      </c>
      <c r="AU226" s="198" t="s">
        <v>82</v>
      </c>
      <c r="AV226" s="13" t="s">
        <v>82</v>
      </c>
      <c r="AW226" s="13" t="s">
        <v>33</v>
      </c>
      <c r="AX226" s="13" t="s">
        <v>80</v>
      </c>
      <c r="AY226" s="198" t="s">
        <v>133</v>
      </c>
    </row>
    <row r="227" spans="1:65" s="12" customFormat="1" ht="22.8" customHeight="1" x14ac:dyDescent="0.25">
      <c r="B227" s="158"/>
      <c r="C227" s="159"/>
      <c r="D227" s="160" t="s">
        <v>71</v>
      </c>
      <c r="E227" s="172" t="s">
        <v>658</v>
      </c>
      <c r="F227" s="172" t="s">
        <v>659</v>
      </c>
      <c r="G227" s="159"/>
      <c r="H227" s="159"/>
      <c r="I227" s="162"/>
      <c r="J227" s="173">
        <f>BK227</f>
        <v>0</v>
      </c>
      <c r="K227" s="159"/>
      <c r="L227" s="164"/>
      <c r="M227" s="165"/>
      <c r="N227" s="166"/>
      <c r="O227" s="166"/>
      <c r="P227" s="167">
        <f>P228</f>
        <v>0</v>
      </c>
      <c r="Q227" s="166"/>
      <c r="R227" s="167">
        <f>R228</f>
        <v>0</v>
      </c>
      <c r="S227" s="166"/>
      <c r="T227" s="168">
        <f>T228</f>
        <v>0</v>
      </c>
      <c r="AR227" s="169" t="s">
        <v>180</v>
      </c>
      <c r="AT227" s="170" t="s">
        <v>71</v>
      </c>
      <c r="AU227" s="170" t="s">
        <v>80</v>
      </c>
      <c r="AY227" s="169" t="s">
        <v>133</v>
      </c>
      <c r="BK227" s="171">
        <f>BK228</f>
        <v>0</v>
      </c>
    </row>
    <row r="228" spans="1:65" s="2" customFormat="1" ht="16.5" customHeight="1" x14ac:dyDescent="0.2">
      <c r="A228" s="35"/>
      <c r="B228" s="36"/>
      <c r="C228" s="174" t="s">
        <v>436</v>
      </c>
      <c r="D228" s="174" t="s">
        <v>135</v>
      </c>
      <c r="E228" s="175" t="s">
        <v>839</v>
      </c>
      <c r="F228" s="176" t="s">
        <v>840</v>
      </c>
      <c r="G228" s="177" t="s">
        <v>417</v>
      </c>
      <c r="H228" s="178">
        <v>1</v>
      </c>
      <c r="I228" s="179"/>
      <c r="J228" s="180">
        <f>ROUND(I228*H228,2)</f>
        <v>0</v>
      </c>
      <c r="K228" s="176" t="s">
        <v>19</v>
      </c>
      <c r="L228" s="40"/>
      <c r="M228" s="247" t="s">
        <v>19</v>
      </c>
      <c r="N228" s="248" t="s">
        <v>43</v>
      </c>
      <c r="O228" s="249"/>
      <c r="P228" s="250">
        <f>O228*H228</f>
        <v>0</v>
      </c>
      <c r="Q228" s="250">
        <v>0</v>
      </c>
      <c r="R228" s="250">
        <f>Q228*H228</f>
        <v>0</v>
      </c>
      <c r="S228" s="250">
        <v>0</v>
      </c>
      <c r="T228" s="251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5" t="s">
        <v>650</v>
      </c>
      <c r="AT228" s="185" t="s">
        <v>135</v>
      </c>
      <c r="AU228" s="185" t="s">
        <v>82</v>
      </c>
      <c r="AY228" s="18" t="s">
        <v>133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8" t="s">
        <v>80</v>
      </c>
      <c r="BK228" s="186">
        <f>ROUND(I228*H228,2)</f>
        <v>0</v>
      </c>
      <c r="BL228" s="18" t="s">
        <v>650</v>
      </c>
      <c r="BM228" s="185" t="s">
        <v>841</v>
      </c>
    </row>
    <row r="229" spans="1:65" s="2" customFormat="1" ht="6.9" customHeight="1" x14ac:dyDescent="0.2">
      <c r="A229" s="35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0"/>
      <c r="M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</row>
  </sheetData>
  <sheetProtection algorithmName="SHA-512" hashValue="vFxqxvL3qUr3SXp3Wsklm00EITIvWpkoH1EpEbqLmqmNeFNjlKoCKXy2hP1jTyPt4xu50+s990TAbYczKnvjoA==" saltValue="cH/GVywz9kk2M6bwpAhhucxJPA9Lp615bMxrATs2FZkHn0QeiMLndup4uNStjY749B5wabUGV7Sze9VdwWm1yA==" spinCount="100000" sheet="1" objects="1" scenarios="1" formatColumns="0" formatRows="0" autoFilter="0"/>
  <autoFilter ref="C91:K228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6" r:id="rId1"/>
    <hyperlink ref="F101" r:id="rId2"/>
    <hyperlink ref="F106" r:id="rId3"/>
    <hyperlink ref="F108" r:id="rId4"/>
    <hyperlink ref="F110" r:id="rId5"/>
    <hyperlink ref="F138" r:id="rId6"/>
    <hyperlink ref="F152" r:id="rId7"/>
    <hyperlink ref="F157" r:id="rId8"/>
    <hyperlink ref="F162" r:id="rId9"/>
    <hyperlink ref="F167" r:id="rId10"/>
    <hyperlink ref="F180" r:id="rId11"/>
    <hyperlink ref="F182" r:id="rId1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topLeftCell="A110" workbookViewId="0">
      <selection activeCell="C117" sqref="C117:K118"/>
    </sheetView>
  </sheetViews>
  <sheetFormatPr defaultRowHeight="14.4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88</v>
      </c>
    </row>
    <row r="3" spans="1:46" s="1" customFormat="1" ht="6.9" hidden="1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" hidden="1" customHeight="1" x14ac:dyDescent="0.2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" hidden="1" customHeight="1" x14ac:dyDescent="0.2">
      <c r="B5" s="21"/>
      <c r="L5" s="21"/>
    </row>
    <row r="6" spans="1:46" s="1" customFormat="1" ht="12" hidden="1" customHeight="1" x14ac:dyDescent="0.2">
      <c r="B6" s="21"/>
      <c r="D6" s="106" t="s">
        <v>16</v>
      </c>
      <c r="L6" s="21"/>
    </row>
    <row r="7" spans="1:46" s="1" customFormat="1" ht="16.5" hidden="1" customHeight="1" x14ac:dyDescent="0.2">
      <c r="B7" s="21"/>
      <c r="E7" s="295" t="str">
        <f>'Rekapitulace stavby'!K6</f>
        <v>Nová travnatá tréninková plocha fotbalistů, Bruntál</v>
      </c>
      <c r="F7" s="296"/>
      <c r="G7" s="296"/>
      <c r="H7" s="296"/>
      <c r="L7" s="21"/>
    </row>
    <row r="8" spans="1:46" s="2" customFormat="1" ht="12" hidden="1" customHeight="1" x14ac:dyDescent="0.2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 x14ac:dyDescent="0.2">
      <c r="A9" s="35"/>
      <c r="B9" s="40"/>
      <c r="C9" s="35"/>
      <c r="D9" s="35"/>
      <c r="E9" s="297" t="s">
        <v>842</v>
      </c>
      <c r="F9" s="298"/>
      <c r="G9" s="298"/>
      <c r="H9" s="298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 hidden="1" x14ac:dyDescent="0.2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 x14ac:dyDescent="0.2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 x14ac:dyDescent="0.2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16. 10. 2023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hidden="1" customHeight="1" x14ac:dyDescent="0.2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 x14ac:dyDescent="0.2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 x14ac:dyDescent="0.2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hidden="1" customHeight="1" x14ac:dyDescent="0.2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 x14ac:dyDescent="0.2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 x14ac:dyDescent="0.2">
      <c r="A18" s="35"/>
      <c r="B18" s="40"/>
      <c r="C18" s="35"/>
      <c r="D18" s="35"/>
      <c r="E18" s="299" t="str">
        <f>'Rekapitulace stavby'!E14</f>
        <v>Vyplň údaj</v>
      </c>
      <c r="F18" s="300"/>
      <c r="G18" s="300"/>
      <c r="H18" s="300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hidden="1" customHeight="1" x14ac:dyDescent="0.2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 x14ac:dyDescent="0.2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 x14ac:dyDescent="0.2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hidden="1" customHeight="1" x14ac:dyDescent="0.2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 x14ac:dyDescent="0.2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 x14ac:dyDescent="0.2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hidden="1" customHeight="1" x14ac:dyDescent="0.2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 x14ac:dyDescent="0.2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hidden="1" customHeight="1" x14ac:dyDescent="0.2">
      <c r="A27" s="110"/>
      <c r="B27" s="111"/>
      <c r="C27" s="110"/>
      <c r="D27" s="110"/>
      <c r="E27" s="301" t="s">
        <v>37</v>
      </c>
      <c r="F27" s="301"/>
      <c r="G27" s="301"/>
      <c r="H27" s="301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hidden="1" customHeight="1" x14ac:dyDescent="0.2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hidden="1" customHeight="1" x14ac:dyDescent="0.2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 x14ac:dyDescent="0.2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ROUND(J88,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hidden="1" customHeight="1" x14ac:dyDescent="0.2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hidden="1" customHeight="1" x14ac:dyDescent="0.2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hidden="1" customHeight="1" x14ac:dyDescent="0.2">
      <c r="A33" s="35"/>
      <c r="B33" s="40"/>
      <c r="C33" s="35"/>
      <c r="D33" s="117" t="s">
        <v>42</v>
      </c>
      <c r="E33" s="106" t="s">
        <v>43</v>
      </c>
      <c r="F33" s="118">
        <f>ROUND((SUM(BE88:BE157)),  2)</f>
        <v>0</v>
      </c>
      <c r="G33" s="35"/>
      <c r="H33" s="35"/>
      <c r="I33" s="119">
        <v>0.21</v>
      </c>
      <c r="J33" s="118">
        <f>ROUND(((SUM(BE88:BE157))*I33),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hidden="1" customHeight="1" x14ac:dyDescent="0.2">
      <c r="A34" s="35"/>
      <c r="B34" s="40"/>
      <c r="C34" s="35"/>
      <c r="D34" s="35"/>
      <c r="E34" s="106" t="s">
        <v>44</v>
      </c>
      <c r="F34" s="118">
        <f>ROUND((SUM(BF88:BF157)),  2)</f>
        <v>0</v>
      </c>
      <c r="G34" s="35"/>
      <c r="H34" s="35"/>
      <c r="I34" s="119">
        <v>0.15</v>
      </c>
      <c r="J34" s="118">
        <f>ROUND(((SUM(BF88:BF157))*I34),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 x14ac:dyDescent="0.2">
      <c r="A35" s="35"/>
      <c r="B35" s="40"/>
      <c r="C35" s="35"/>
      <c r="D35" s="35"/>
      <c r="E35" s="106" t="s">
        <v>45</v>
      </c>
      <c r="F35" s="118">
        <f>ROUND((SUM(BG88:BG157)),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 x14ac:dyDescent="0.2">
      <c r="A36" s="35"/>
      <c r="B36" s="40"/>
      <c r="C36" s="35"/>
      <c r="D36" s="35"/>
      <c r="E36" s="106" t="s">
        <v>46</v>
      </c>
      <c r="F36" s="118">
        <f>ROUND((SUM(BH88:BH157)),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 x14ac:dyDescent="0.2">
      <c r="A37" s="35"/>
      <c r="B37" s="40"/>
      <c r="C37" s="35"/>
      <c r="D37" s="35"/>
      <c r="E37" s="106" t="s">
        <v>47</v>
      </c>
      <c r="F37" s="118">
        <f>ROUND((SUM(BI88:BI157)),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hidden="1" customHeight="1" x14ac:dyDescent="0.2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 x14ac:dyDescent="0.2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hidden="1" customHeight="1" x14ac:dyDescent="0.2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ht="10.199999999999999" hidden="1" x14ac:dyDescent="0.2"/>
    <row r="42" spans="1:31" ht="10.199999999999999" hidden="1" x14ac:dyDescent="0.2"/>
    <row r="43" spans="1:31" ht="10.199999999999999" hidden="1" x14ac:dyDescent="0.2"/>
    <row r="44" spans="1:31" s="2" customFormat="1" ht="6.9" customHeight="1" x14ac:dyDescent="0.2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 x14ac:dyDescent="0.2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 x14ac:dyDescent="0.2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 x14ac:dyDescent="0.2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 x14ac:dyDescent="0.2">
      <c r="A48" s="35"/>
      <c r="B48" s="36"/>
      <c r="C48" s="37"/>
      <c r="D48" s="37"/>
      <c r="E48" s="302" t="str">
        <f>E7</f>
        <v>Nová travnatá tréninková plocha fotbalistů, Bruntál</v>
      </c>
      <c r="F48" s="303"/>
      <c r="G48" s="303"/>
      <c r="H48" s="303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 x14ac:dyDescent="0.2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 x14ac:dyDescent="0.2">
      <c r="A50" s="35"/>
      <c r="B50" s="36"/>
      <c r="C50" s="37"/>
      <c r="D50" s="37"/>
      <c r="E50" s="255" t="str">
        <f>E9</f>
        <v>IO 02a - Osvětlení tréninkové plochy (hřiště)</v>
      </c>
      <c r="F50" s="304"/>
      <c r="G50" s="304"/>
      <c r="H50" s="304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 x14ac:dyDescent="0.2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 x14ac:dyDescent="0.2">
      <c r="A52" s="35"/>
      <c r="B52" s="36"/>
      <c r="C52" s="30" t="s">
        <v>21</v>
      </c>
      <c r="D52" s="37"/>
      <c r="E52" s="37"/>
      <c r="F52" s="28" t="str">
        <f>F12</f>
        <v>Sportovní areál Bruntál P.P.Č. 3621/3, 3621/76, 36</v>
      </c>
      <c r="G52" s="37"/>
      <c r="H52" s="37"/>
      <c r="I52" s="30" t="s">
        <v>23</v>
      </c>
      <c r="J52" s="60" t="str">
        <f>IF(J12="","",J12)</f>
        <v>16. 10. 2023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 x14ac:dyDescent="0.2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 x14ac:dyDescent="0.2">
      <c r="A54" s="35"/>
      <c r="B54" s="36"/>
      <c r="C54" s="30" t="s">
        <v>25</v>
      </c>
      <c r="D54" s="37"/>
      <c r="E54" s="37"/>
      <c r="F54" s="28" t="str">
        <f>E15</f>
        <v>Město Bruntál</v>
      </c>
      <c r="G54" s="37"/>
      <c r="H54" s="37"/>
      <c r="I54" s="30" t="s">
        <v>31</v>
      </c>
      <c r="J54" s="33" t="str">
        <f>E21</f>
        <v>David Müller DiS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 x14ac:dyDescent="0.2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David Müller DiS.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 x14ac:dyDescent="0.2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 x14ac:dyDescent="0.2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 x14ac:dyDescent="0.2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 x14ac:dyDescent="0.2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" customHeight="1" x14ac:dyDescent="0.2">
      <c r="B60" s="135"/>
      <c r="C60" s="136"/>
      <c r="D60" s="137" t="s">
        <v>105</v>
      </c>
      <c r="E60" s="138"/>
      <c r="F60" s="138"/>
      <c r="G60" s="138"/>
      <c r="H60" s="138"/>
      <c r="I60" s="138"/>
      <c r="J60" s="139">
        <f>J89</f>
        <v>0</v>
      </c>
      <c r="K60" s="136"/>
      <c r="L60" s="140"/>
    </row>
    <row r="61" spans="1:47" s="10" customFormat="1" ht="19.95" customHeight="1" x14ac:dyDescent="0.2">
      <c r="B61" s="141"/>
      <c r="C61" s="142"/>
      <c r="D61" s="143" t="s">
        <v>111</v>
      </c>
      <c r="E61" s="144"/>
      <c r="F61" s="144"/>
      <c r="G61" s="144"/>
      <c r="H61" s="144"/>
      <c r="I61" s="144"/>
      <c r="J61" s="145">
        <f>J90</f>
        <v>0</v>
      </c>
      <c r="K61" s="142"/>
      <c r="L61" s="146"/>
    </row>
    <row r="62" spans="1:47" s="9" customFormat="1" ht="24.9" customHeight="1" x14ac:dyDescent="0.2">
      <c r="B62" s="135"/>
      <c r="C62" s="136"/>
      <c r="D62" s="137" t="s">
        <v>843</v>
      </c>
      <c r="E62" s="138"/>
      <c r="F62" s="138"/>
      <c r="G62" s="138"/>
      <c r="H62" s="138"/>
      <c r="I62" s="138"/>
      <c r="J62" s="139">
        <f>J93</f>
        <v>0</v>
      </c>
      <c r="K62" s="136"/>
      <c r="L62" s="140"/>
    </row>
    <row r="63" spans="1:47" s="10" customFormat="1" ht="19.95" customHeight="1" x14ac:dyDescent="0.2">
      <c r="B63" s="141"/>
      <c r="C63" s="142"/>
      <c r="D63" s="143" t="s">
        <v>844</v>
      </c>
      <c r="E63" s="144"/>
      <c r="F63" s="144"/>
      <c r="G63" s="144"/>
      <c r="H63" s="144"/>
      <c r="I63" s="144"/>
      <c r="J63" s="145">
        <f>J94</f>
        <v>0</v>
      </c>
      <c r="K63" s="142"/>
      <c r="L63" s="146"/>
    </row>
    <row r="64" spans="1:47" s="9" customFormat="1" ht="24.9" customHeight="1" x14ac:dyDescent="0.2">
      <c r="B64" s="135"/>
      <c r="C64" s="136"/>
      <c r="D64" s="137" t="s">
        <v>845</v>
      </c>
      <c r="E64" s="138"/>
      <c r="F64" s="138"/>
      <c r="G64" s="138"/>
      <c r="H64" s="138"/>
      <c r="I64" s="138"/>
      <c r="J64" s="139">
        <f>J108</f>
        <v>0</v>
      </c>
      <c r="K64" s="136"/>
      <c r="L64" s="140"/>
    </row>
    <row r="65" spans="1:31" s="10" customFormat="1" ht="19.95" customHeight="1" x14ac:dyDescent="0.2">
      <c r="B65" s="141"/>
      <c r="C65" s="142"/>
      <c r="D65" s="143" t="s">
        <v>846</v>
      </c>
      <c r="E65" s="144"/>
      <c r="F65" s="144"/>
      <c r="G65" s="144"/>
      <c r="H65" s="144"/>
      <c r="I65" s="144"/>
      <c r="J65" s="145">
        <f>J109</f>
        <v>0</v>
      </c>
      <c r="K65" s="142"/>
      <c r="L65" s="146"/>
    </row>
    <row r="66" spans="1:31" s="9" customFormat="1" ht="24.9" customHeight="1" x14ac:dyDescent="0.2">
      <c r="B66" s="135"/>
      <c r="C66" s="136"/>
      <c r="D66" s="137" t="s">
        <v>115</v>
      </c>
      <c r="E66" s="138"/>
      <c r="F66" s="138"/>
      <c r="G66" s="138"/>
      <c r="H66" s="138"/>
      <c r="I66" s="138"/>
      <c r="J66" s="139">
        <f>J138</f>
        <v>0</v>
      </c>
      <c r="K66" s="136"/>
      <c r="L66" s="140"/>
    </row>
    <row r="67" spans="1:31" s="10" customFormat="1" ht="19.95" customHeight="1" x14ac:dyDescent="0.2">
      <c r="B67" s="141"/>
      <c r="C67" s="142"/>
      <c r="D67" s="143" t="s">
        <v>116</v>
      </c>
      <c r="E67" s="144"/>
      <c r="F67" s="144"/>
      <c r="G67" s="144"/>
      <c r="H67" s="144"/>
      <c r="I67" s="144"/>
      <c r="J67" s="145">
        <f>J139</f>
        <v>0</v>
      </c>
      <c r="K67" s="142"/>
      <c r="L67" s="146"/>
    </row>
    <row r="68" spans="1:31" s="10" customFormat="1" ht="19.95" customHeight="1" x14ac:dyDescent="0.2">
      <c r="B68" s="141"/>
      <c r="C68" s="142"/>
      <c r="D68" s="143" t="s">
        <v>117</v>
      </c>
      <c r="E68" s="144"/>
      <c r="F68" s="144"/>
      <c r="G68" s="144"/>
      <c r="H68" s="144"/>
      <c r="I68" s="144"/>
      <c r="J68" s="145">
        <f>J149</f>
        <v>0</v>
      </c>
      <c r="K68" s="142"/>
      <c r="L68" s="146"/>
    </row>
    <row r="69" spans="1:31" s="2" customFormat="1" ht="21.75" customHeight="1" x14ac:dyDescent="0.2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" customHeight="1" x14ac:dyDescent="0.2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" customHeight="1" x14ac:dyDescent="0.2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" customHeight="1" x14ac:dyDescent="0.2">
      <c r="A75" s="35"/>
      <c r="B75" s="36"/>
      <c r="C75" s="24" t="s">
        <v>118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 x14ac:dyDescent="0.2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 x14ac:dyDescent="0.2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 x14ac:dyDescent="0.2">
      <c r="A78" s="35"/>
      <c r="B78" s="36"/>
      <c r="C78" s="37"/>
      <c r="D78" s="37"/>
      <c r="E78" s="302" t="str">
        <f>E7</f>
        <v>Nová travnatá tréninková plocha fotbalistů, Bruntál</v>
      </c>
      <c r="F78" s="303"/>
      <c r="G78" s="303"/>
      <c r="H78" s="303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 x14ac:dyDescent="0.2">
      <c r="A79" s="35"/>
      <c r="B79" s="36"/>
      <c r="C79" s="30" t="s">
        <v>99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 x14ac:dyDescent="0.2">
      <c r="A80" s="35"/>
      <c r="B80" s="36"/>
      <c r="C80" s="37"/>
      <c r="D80" s="37"/>
      <c r="E80" s="255" t="str">
        <f>E9</f>
        <v>IO 02a - Osvětlení tréninkové plochy (hřiště)</v>
      </c>
      <c r="F80" s="304"/>
      <c r="G80" s="304"/>
      <c r="H80" s="304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" customHeight="1" x14ac:dyDescent="0.2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 x14ac:dyDescent="0.2">
      <c r="A82" s="35"/>
      <c r="B82" s="36"/>
      <c r="C82" s="30" t="s">
        <v>21</v>
      </c>
      <c r="D82" s="37"/>
      <c r="E82" s="37"/>
      <c r="F82" s="28" t="str">
        <f>F12</f>
        <v>Sportovní areál Bruntál P.P.Č. 3621/3, 3621/76, 36</v>
      </c>
      <c r="G82" s="37"/>
      <c r="H82" s="37"/>
      <c r="I82" s="30" t="s">
        <v>23</v>
      </c>
      <c r="J82" s="60" t="str">
        <f>IF(J12="","",J12)</f>
        <v>16. 10. 2023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" customHeight="1" x14ac:dyDescent="0.2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15" customHeight="1" x14ac:dyDescent="0.2">
      <c r="A84" s="35"/>
      <c r="B84" s="36"/>
      <c r="C84" s="30" t="s">
        <v>25</v>
      </c>
      <c r="D84" s="37"/>
      <c r="E84" s="37"/>
      <c r="F84" s="28" t="str">
        <f>E15</f>
        <v>Město Bruntál</v>
      </c>
      <c r="G84" s="37"/>
      <c r="H84" s="37"/>
      <c r="I84" s="30" t="s">
        <v>31</v>
      </c>
      <c r="J84" s="33" t="str">
        <f>E21</f>
        <v>David Müller DiS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15" customHeight="1" x14ac:dyDescent="0.2">
      <c r="A85" s="35"/>
      <c r="B85" s="36"/>
      <c r="C85" s="30" t="s">
        <v>29</v>
      </c>
      <c r="D85" s="37"/>
      <c r="E85" s="37"/>
      <c r="F85" s="28" t="str">
        <f>IF(E18="","",E18)</f>
        <v>Vyplň údaj</v>
      </c>
      <c r="G85" s="37"/>
      <c r="H85" s="37"/>
      <c r="I85" s="30" t="s">
        <v>34</v>
      </c>
      <c r="J85" s="33" t="str">
        <f>E24</f>
        <v>David Müller DiS.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 x14ac:dyDescent="0.2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 x14ac:dyDescent="0.2">
      <c r="A87" s="147"/>
      <c r="B87" s="148"/>
      <c r="C87" s="149" t="s">
        <v>119</v>
      </c>
      <c r="D87" s="150" t="s">
        <v>57</v>
      </c>
      <c r="E87" s="150" t="s">
        <v>53</v>
      </c>
      <c r="F87" s="150" t="s">
        <v>54</v>
      </c>
      <c r="G87" s="150" t="s">
        <v>120</v>
      </c>
      <c r="H87" s="150" t="s">
        <v>121</v>
      </c>
      <c r="I87" s="150" t="s">
        <v>122</v>
      </c>
      <c r="J87" s="150" t="s">
        <v>103</v>
      </c>
      <c r="K87" s="151" t="s">
        <v>123</v>
      </c>
      <c r="L87" s="152"/>
      <c r="M87" s="69" t="s">
        <v>19</v>
      </c>
      <c r="N87" s="70" t="s">
        <v>42</v>
      </c>
      <c r="O87" s="70" t="s">
        <v>124</v>
      </c>
      <c r="P87" s="70" t="s">
        <v>125</v>
      </c>
      <c r="Q87" s="70" t="s">
        <v>126</v>
      </c>
      <c r="R87" s="70" t="s">
        <v>127</v>
      </c>
      <c r="S87" s="70" t="s">
        <v>128</v>
      </c>
      <c r="T87" s="71" t="s">
        <v>129</v>
      </c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</row>
    <row r="88" spans="1:65" s="2" customFormat="1" ht="22.8" customHeight="1" x14ac:dyDescent="0.3">
      <c r="A88" s="35"/>
      <c r="B88" s="36"/>
      <c r="C88" s="76" t="s">
        <v>130</v>
      </c>
      <c r="D88" s="37"/>
      <c r="E88" s="37"/>
      <c r="F88" s="37"/>
      <c r="G88" s="37"/>
      <c r="H88" s="37"/>
      <c r="I88" s="37"/>
      <c r="J88" s="153">
        <f>BK88</f>
        <v>0</v>
      </c>
      <c r="K88" s="37"/>
      <c r="L88" s="40"/>
      <c r="M88" s="72"/>
      <c r="N88" s="154"/>
      <c r="O88" s="73"/>
      <c r="P88" s="155">
        <f>P89+P93+P108+P138</f>
        <v>0</v>
      </c>
      <c r="Q88" s="73"/>
      <c r="R88" s="155">
        <f>R89+R93+R108+R138</f>
        <v>0.65573750000000008</v>
      </c>
      <c r="S88" s="73"/>
      <c r="T88" s="156">
        <f>T89+T93+T108+T138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71</v>
      </c>
      <c r="AU88" s="18" t="s">
        <v>104</v>
      </c>
      <c r="BK88" s="157">
        <f>BK89+BK93+BK108+BK138</f>
        <v>0</v>
      </c>
    </row>
    <row r="89" spans="1:65" s="12" customFormat="1" ht="25.95" customHeight="1" x14ac:dyDescent="0.25">
      <c r="B89" s="158"/>
      <c r="C89" s="159"/>
      <c r="D89" s="160" t="s">
        <v>71</v>
      </c>
      <c r="E89" s="161" t="s">
        <v>131</v>
      </c>
      <c r="F89" s="161" t="s">
        <v>132</v>
      </c>
      <c r="G89" s="159"/>
      <c r="H89" s="159"/>
      <c r="I89" s="162"/>
      <c r="J89" s="163">
        <f>BK89</f>
        <v>0</v>
      </c>
      <c r="K89" s="159"/>
      <c r="L89" s="164"/>
      <c r="M89" s="165"/>
      <c r="N89" s="166"/>
      <c r="O89" s="166"/>
      <c r="P89" s="167">
        <f>P90</f>
        <v>0</v>
      </c>
      <c r="Q89" s="166"/>
      <c r="R89" s="167">
        <f>R90</f>
        <v>2.4240000000000001E-2</v>
      </c>
      <c r="S89" s="166"/>
      <c r="T89" s="168">
        <f>T90</f>
        <v>0</v>
      </c>
      <c r="AR89" s="169" t="s">
        <v>80</v>
      </c>
      <c r="AT89" s="170" t="s">
        <v>71</v>
      </c>
      <c r="AU89" s="170" t="s">
        <v>72</v>
      </c>
      <c r="AY89" s="169" t="s">
        <v>133</v>
      </c>
      <c r="BK89" s="171">
        <f>BK90</f>
        <v>0</v>
      </c>
    </row>
    <row r="90" spans="1:65" s="12" customFormat="1" ht="22.8" customHeight="1" x14ac:dyDescent="0.25">
      <c r="B90" s="158"/>
      <c r="C90" s="159"/>
      <c r="D90" s="160" t="s">
        <v>71</v>
      </c>
      <c r="E90" s="172" t="s">
        <v>202</v>
      </c>
      <c r="F90" s="172" t="s">
        <v>515</v>
      </c>
      <c r="G90" s="159"/>
      <c r="H90" s="159"/>
      <c r="I90" s="162"/>
      <c r="J90" s="173">
        <f>BK90</f>
        <v>0</v>
      </c>
      <c r="K90" s="159"/>
      <c r="L90" s="164"/>
      <c r="M90" s="165"/>
      <c r="N90" s="166"/>
      <c r="O90" s="166"/>
      <c r="P90" s="167">
        <f>SUM(P91:P92)</f>
        <v>0</v>
      </c>
      <c r="Q90" s="166"/>
      <c r="R90" s="167">
        <f>SUM(R91:R92)</f>
        <v>2.4240000000000001E-2</v>
      </c>
      <c r="S90" s="166"/>
      <c r="T90" s="168">
        <f>SUM(T91:T92)</f>
        <v>0</v>
      </c>
      <c r="AR90" s="169" t="s">
        <v>80</v>
      </c>
      <c r="AT90" s="170" t="s">
        <v>71</v>
      </c>
      <c r="AU90" s="170" t="s">
        <v>80</v>
      </c>
      <c r="AY90" s="169" t="s">
        <v>133</v>
      </c>
      <c r="BK90" s="171">
        <f>SUM(BK91:BK92)</f>
        <v>0</v>
      </c>
    </row>
    <row r="91" spans="1:65" s="2" customFormat="1" ht="16.5" customHeight="1" x14ac:dyDescent="0.2">
      <c r="A91" s="35"/>
      <c r="B91" s="36"/>
      <c r="C91" s="174" t="s">
        <v>80</v>
      </c>
      <c r="D91" s="174" t="s">
        <v>135</v>
      </c>
      <c r="E91" s="175" t="s">
        <v>847</v>
      </c>
      <c r="F91" s="176" t="s">
        <v>848</v>
      </c>
      <c r="G91" s="177" t="s">
        <v>343</v>
      </c>
      <c r="H91" s="178">
        <v>404</v>
      </c>
      <c r="I91" s="179"/>
      <c r="J91" s="180">
        <f>ROUND(I91*H91,2)</f>
        <v>0</v>
      </c>
      <c r="K91" s="176" t="s">
        <v>146</v>
      </c>
      <c r="L91" s="40"/>
      <c r="M91" s="181" t="s">
        <v>19</v>
      </c>
      <c r="N91" s="182" t="s">
        <v>43</v>
      </c>
      <c r="O91" s="65"/>
      <c r="P91" s="183">
        <f>O91*H91</f>
        <v>0</v>
      </c>
      <c r="Q91" s="183">
        <v>6.0000000000000002E-5</v>
      </c>
      <c r="R91" s="183">
        <f>Q91*H91</f>
        <v>2.4240000000000001E-2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139</v>
      </c>
      <c r="AT91" s="185" t="s">
        <v>135</v>
      </c>
      <c r="AU91" s="185" t="s">
        <v>82</v>
      </c>
      <c r="AY91" s="18" t="s">
        <v>133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80</v>
      </c>
      <c r="BK91" s="186">
        <f>ROUND(I91*H91,2)</f>
        <v>0</v>
      </c>
      <c r="BL91" s="18" t="s">
        <v>139</v>
      </c>
      <c r="BM91" s="185" t="s">
        <v>849</v>
      </c>
    </row>
    <row r="92" spans="1:65" s="2" customFormat="1" ht="10.199999999999999" x14ac:dyDescent="0.2">
      <c r="A92" s="35"/>
      <c r="B92" s="36"/>
      <c r="C92" s="37"/>
      <c r="D92" s="199" t="s">
        <v>148</v>
      </c>
      <c r="E92" s="37"/>
      <c r="F92" s="200" t="s">
        <v>850</v>
      </c>
      <c r="G92" s="37"/>
      <c r="H92" s="37"/>
      <c r="I92" s="201"/>
      <c r="J92" s="37"/>
      <c r="K92" s="37"/>
      <c r="L92" s="40"/>
      <c r="M92" s="202"/>
      <c r="N92" s="203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148</v>
      </c>
      <c r="AU92" s="18" t="s">
        <v>82</v>
      </c>
    </row>
    <row r="93" spans="1:65" s="12" customFormat="1" ht="25.95" customHeight="1" x14ac:dyDescent="0.25">
      <c r="B93" s="158"/>
      <c r="C93" s="159"/>
      <c r="D93" s="160" t="s">
        <v>71</v>
      </c>
      <c r="E93" s="161" t="s">
        <v>851</v>
      </c>
      <c r="F93" s="161" t="s">
        <v>852</v>
      </c>
      <c r="G93" s="159"/>
      <c r="H93" s="159"/>
      <c r="I93" s="162"/>
      <c r="J93" s="163">
        <f>BK93</f>
        <v>0</v>
      </c>
      <c r="K93" s="159"/>
      <c r="L93" s="164"/>
      <c r="M93" s="165"/>
      <c r="N93" s="166"/>
      <c r="O93" s="166"/>
      <c r="P93" s="167">
        <f>P94</f>
        <v>0</v>
      </c>
      <c r="Q93" s="166"/>
      <c r="R93" s="167">
        <f>R94</f>
        <v>0.57658500000000001</v>
      </c>
      <c r="S93" s="166"/>
      <c r="T93" s="168">
        <f>T94</f>
        <v>0</v>
      </c>
      <c r="AR93" s="169" t="s">
        <v>82</v>
      </c>
      <c r="AT93" s="170" t="s">
        <v>71</v>
      </c>
      <c r="AU93" s="170" t="s">
        <v>72</v>
      </c>
      <c r="AY93" s="169" t="s">
        <v>133</v>
      </c>
      <c r="BK93" s="171">
        <f>BK94</f>
        <v>0</v>
      </c>
    </row>
    <row r="94" spans="1:65" s="12" customFormat="1" ht="22.8" customHeight="1" x14ac:dyDescent="0.25">
      <c r="B94" s="158"/>
      <c r="C94" s="159"/>
      <c r="D94" s="160" t="s">
        <v>71</v>
      </c>
      <c r="E94" s="172" t="s">
        <v>853</v>
      </c>
      <c r="F94" s="172" t="s">
        <v>854</v>
      </c>
      <c r="G94" s="159"/>
      <c r="H94" s="159"/>
      <c r="I94" s="162"/>
      <c r="J94" s="173">
        <f>BK94</f>
        <v>0</v>
      </c>
      <c r="K94" s="159"/>
      <c r="L94" s="164"/>
      <c r="M94" s="165"/>
      <c r="N94" s="166"/>
      <c r="O94" s="166"/>
      <c r="P94" s="167">
        <f>SUM(P95:P107)</f>
        <v>0</v>
      </c>
      <c r="Q94" s="166"/>
      <c r="R94" s="167">
        <f>SUM(R95:R107)</f>
        <v>0.57658500000000001</v>
      </c>
      <c r="S94" s="166"/>
      <c r="T94" s="168">
        <f>SUM(T95:T107)</f>
        <v>0</v>
      </c>
      <c r="AR94" s="169" t="s">
        <v>82</v>
      </c>
      <c r="AT94" s="170" t="s">
        <v>71</v>
      </c>
      <c r="AU94" s="170" t="s">
        <v>80</v>
      </c>
      <c r="AY94" s="169" t="s">
        <v>133</v>
      </c>
      <c r="BK94" s="171">
        <f>SUM(BK95:BK107)</f>
        <v>0</v>
      </c>
    </row>
    <row r="95" spans="1:65" s="2" customFormat="1" ht="16.5" customHeight="1" x14ac:dyDescent="0.2">
      <c r="A95" s="35"/>
      <c r="B95" s="36"/>
      <c r="C95" s="174" t="s">
        <v>82</v>
      </c>
      <c r="D95" s="174" t="s">
        <v>135</v>
      </c>
      <c r="E95" s="175" t="s">
        <v>855</v>
      </c>
      <c r="F95" s="176" t="s">
        <v>856</v>
      </c>
      <c r="G95" s="177" t="s">
        <v>343</v>
      </c>
      <c r="H95" s="178">
        <v>300</v>
      </c>
      <c r="I95" s="179"/>
      <c r="J95" s="180">
        <f>ROUND(I95*H95,2)</f>
        <v>0</v>
      </c>
      <c r="K95" s="176" t="s">
        <v>19</v>
      </c>
      <c r="L95" s="40"/>
      <c r="M95" s="181" t="s">
        <v>19</v>
      </c>
      <c r="N95" s="182" t="s">
        <v>43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561</v>
      </c>
      <c r="AT95" s="185" t="s">
        <v>135</v>
      </c>
      <c r="AU95" s="185" t="s">
        <v>82</v>
      </c>
      <c r="AY95" s="18" t="s">
        <v>133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80</v>
      </c>
      <c r="BK95" s="186">
        <f>ROUND(I95*H95,2)</f>
        <v>0</v>
      </c>
      <c r="BL95" s="18" t="s">
        <v>561</v>
      </c>
      <c r="BM95" s="185" t="s">
        <v>857</v>
      </c>
    </row>
    <row r="96" spans="1:65" s="2" customFormat="1" ht="16.5" customHeight="1" x14ac:dyDescent="0.2">
      <c r="A96" s="35"/>
      <c r="B96" s="36"/>
      <c r="C96" s="174" t="s">
        <v>157</v>
      </c>
      <c r="D96" s="174" t="s">
        <v>135</v>
      </c>
      <c r="E96" s="175" t="s">
        <v>858</v>
      </c>
      <c r="F96" s="176" t="s">
        <v>859</v>
      </c>
      <c r="G96" s="177" t="s">
        <v>343</v>
      </c>
      <c r="H96" s="178">
        <v>12</v>
      </c>
      <c r="I96" s="179"/>
      <c r="J96" s="180">
        <f>ROUND(I96*H96,2)</f>
        <v>0</v>
      </c>
      <c r="K96" s="176" t="s">
        <v>19</v>
      </c>
      <c r="L96" s="40"/>
      <c r="M96" s="181" t="s">
        <v>19</v>
      </c>
      <c r="N96" s="182" t="s">
        <v>43</v>
      </c>
      <c r="O96" s="65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561</v>
      </c>
      <c r="AT96" s="185" t="s">
        <v>135</v>
      </c>
      <c r="AU96" s="185" t="s">
        <v>82</v>
      </c>
      <c r="AY96" s="18" t="s">
        <v>133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80</v>
      </c>
      <c r="BK96" s="186">
        <f>ROUND(I96*H96,2)</f>
        <v>0</v>
      </c>
      <c r="BL96" s="18" t="s">
        <v>561</v>
      </c>
      <c r="BM96" s="185" t="s">
        <v>860</v>
      </c>
    </row>
    <row r="97" spans="1:65" s="2" customFormat="1" ht="21.75" customHeight="1" x14ac:dyDescent="0.2">
      <c r="A97" s="35"/>
      <c r="B97" s="36"/>
      <c r="C97" s="174" t="s">
        <v>139</v>
      </c>
      <c r="D97" s="174" t="s">
        <v>135</v>
      </c>
      <c r="E97" s="175" t="s">
        <v>861</v>
      </c>
      <c r="F97" s="176" t="s">
        <v>862</v>
      </c>
      <c r="G97" s="177" t="s">
        <v>343</v>
      </c>
      <c r="H97" s="178">
        <v>404</v>
      </c>
      <c r="I97" s="179"/>
      <c r="J97" s="180">
        <f>ROUND(I97*H97,2)</f>
        <v>0</v>
      </c>
      <c r="K97" s="176" t="s">
        <v>146</v>
      </c>
      <c r="L97" s="40"/>
      <c r="M97" s="181" t="s">
        <v>19</v>
      </c>
      <c r="N97" s="182" t="s">
        <v>43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268</v>
      </c>
      <c r="AT97" s="185" t="s">
        <v>135</v>
      </c>
      <c r="AU97" s="185" t="s">
        <v>82</v>
      </c>
      <c r="AY97" s="18" t="s">
        <v>133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80</v>
      </c>
      <c r="BK97" s="186">
        <f>ROUND(I97*H97,2)</f>
        <v>0</v>
      </c>
      <c r="BL97" s="18" t="s">
        <v>268</v>
      </c>
      <c r="BM97" s="185" t="s">
        <v>863</v>
      </c>
    </row>
    <row r="98" spans="1:65" s="2" customFormat="1" ht="10.199999999999999" x14ac:dyDescent="0.2">
      <c r="A98" s="35"/>
      <c r="B98" s="36"/>
      <c r="C98" s="37"/>
      <c r="D98" s="199" t="s">
        <v>148</v>
      </c>
      <c r="E98" s="37"/>
      <c r="F98" s="200" t="s">
        <v>864</v>
      </c>
      <c r="G98" s="37"/>
      <c r="H98" s="37"/>
      <c r="I98" s="201"/>
      <c r="J98" s="37"/>
      <c r="K98" s="37"/>
      <c r="L98" s="40"/>
      <c r="M98" s="202"/>
      <c r="N98" s="203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148</v>
      </c>
      <c r="AU98" s="18" t="s">
        <v>82</v>
      </c>
    </row>
    <row r="99" spans="1:65" s="2" customFormat="1" ht="16.5" customHeight="1" x14ac:dyDescent="0.2">
      <c r="A99" s="35"/>
      <c r="B99" s="36"/>
      <c r="C99" s="237" t="s">
        <v>180</v>
      </c>
      <c r="D99" s="237" t="s">
        <v>252</v>
      </c>
      <c r="E99" s="238" t="s">
        <v>865</v>
      </c>
      <c r="F99" s="239" t="s">
        <v>866</v>
      </c>
      <c r="G99" s="240" t="s">
        <v>343</v>
      </c>
      <c r="H99" s="241">
        <v>424.2</v>
      </c>
      <c r="I99" s="242"/>
      <c r="J99" s="243">
        <f>ROUND(I99*H99,2)</f>
        <v>0</v>
      </c>
      <c r="K99" s="239" t="s">
        <v>146</v>
      </c>
      <c r="L99" s="244"/>
      <c r="M99" s="245" t="s">
        <v>19</v>
      </c>
      <c r="N99" s="246" t="s">
        <v>43</v>
      </c>
      <c r="O99" s="65"/>
      <c r="P99" s="183">
        <f>O99*H99</f>
        <v>0</v>
      </c>
      <c r="Q99" s="183">
        <v>5.5000000000000003E-4</v>
      </c>
      <c r="R99" s="183">
        <f>Q99*H99</f>
        <v>0.23331000000000002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376</v>
      </c>
      <c r="AT99" s="185" t="s">
        <v>252</v>
      </c>
      <c r="AU99" s="185" t="s">
        <v>82</v>
      </c>
      <c r="AY99" s="18" t="s">
        <v>133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80</v>
      </c>
      <c r="BK99" s="186">
        <f>ROUND(I99*H99,2)</f>
        <v>0</v>
      </c>
      <c r="BL99" s="18" t="s">
        <v>268</v>
      </c>
      <c r="BM99" s="185" t="s">
        <v>867</v>
      </c>
    </row>
    <row r="100" spans="1:65" s="13" customFormat="1" ht="10.199999999999999" x14ac:dyDescent="0.2">
      <c r="B100" s="187"/>
      <c r="C100" s="188"/>
      <c r="D100" s="189" t="s">
        <v>141</v>
      </c>
      <c r="E100" s="190" t="s">
        <v>19</v>
      </c>
      <c r="F100" s="191" t="s">
        <v>868</v>
      </c>
      <c r="G100" s="188"/>
      <c r="H100" s="192">
        <v>424.2</v>
      </c>
      <c r="I100" s="193"/>
      <c r="J100" s="188"/>
      <c r="K100" s="188"/>
      <c r="L100" s="194"/>
      <c r="M100" s="195"/>
      <c r="N100" s="196"/>
      <c r="O100" s="196"/>
      <c r="P100" s="196"/>
      <c r="Q100" s="196"/>
      <c r="R100" s="196"/>
      <c r="S100" s="196"/>
      <c r="T100" s="197"/>
      <c r="AT100" s="198" t="s">
        <v>141</v>
      </c>
      <c r="AU100" s="198" t="s">
        <v>82</v>
      </c>
      <c r="AV100" s="13" t="s">
        <v>82</v>
      </c>
      <c r="AW100" s="13" t="s">
        <v>33</v>
      </c>
      <c r="AX100" s="13" t="s">
        <v>80</v>
      </c>
      <c r="AY100" s="198" t="s">
        <v>133</v>
      </c>
    </row>
    <row r="101" spans="1:65" s="2" customFormat="1" ht="24.15" customHeight="1" x14ac:dyDescent="0.2">
      <c r="A101" s="35"/>
      <c r="B101" s="36"/>
      <c r="C101" s="174" t="s">
        <v>324</v>
      </c>
      <c r="D101" s="174" t="s">
        <v>135</v>
      </c>
      <c r="E101" s="175" t="s">
        <v>869</v>
      </c>
      <c r="F101" s="176" t="s">
        <v>870</v>
      </c>
      <c r="G101" s="177" t="s">
        <v>343</v>
      </c>
      <c r="H101" s="178">
        <v>398</v>
      </c>
      <c r="I101" s="179"/>
      <c r="J101" s="180">
        <f>ROUND(I101*H101,2)</f>
        <v>0</v>
      </c>
      <c r="K101" s="176" t="s">
        <v>146</v>
      </c>
      <c r="L101" s="40"/>
      <c r="M101" s="181" t="s">
        <v>19</v>
      </c>
      <c r="N101" s="182" t="s">
        <v>43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268</v>
      </c>
      <c r="AT101" s="185" t="s">
        <v>135</v>
      </c>
      <c r="AU101" s="185" t="s">
        <v>82</v>
      </c>
      <c r="AY101" s="18" t="s">
        <v>133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80</v>
      </c>
      <c r="BK101" s="186">
        <f>ROUND(I101*H101,2)</f>
        <v>0</v>
      </c>
      <c r="BL101" s="18" t="s">
        <v>268</v>
      </c>
      <c r="BM101" s="185" t="s">
        <v>871</v>
      </c>
    </row>
    <row r="102" spans="1:65" s="2" customFormat="1" ht="10.199999999999999" x14ac:dyDescent="0.2">
      <c r="A102" s="35"/>
      <c r="B102" s="36"/>
      <c r="C102" s="37"/>
      <c r="D102" s="199" t="s">
        <v>148</v>
      </c>
      <c r="E102" s="37"/>
      <c r="F102" s="200" t="s">
        <v>872</v>
      </c>
      <c r="G102" s="37"/>
      <c r="H102" s="37"/>
      <c r="I102" s="201"/>
      <c r="J102" s="37"/>
      <c r="K102" s="37"/>
      <c r="L102" s="40"/>
      <c r="M102" s="202"/>
      <c r="N102" s="203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148</v>
      </c>
      <c r="AU102" s="18" t="s">
        <v>82</v>
      </c>
    </row>
    <row r="103" spans="1:65" s="13" customFormat="1" ht="10.199999999999999" x14ac:dyDescent="0.2">
      <c r="B103" s="187"/>
      <c r="C103" s="188"/>
      <c r="D103" s="189" t="s">
        <v>141</v>
      </c>
      <c r="E103" s="190" t="s">
        <v>19</v>
      </c>
      <c r="F103" s="191" t="s">
        <v>873</v>
      </c>
      <c r="G103" s="188"/>
      <c r="H103" s="192">
        <v>398</v>
      </c>
      <c r="I103" s="193"/>
      <c r="J103" s="188"/>
      <c r="K103" s="188"/>
      <c r="L103" s="194"/>
      <c r="M103" s="195"/>
      <c r="N103" s="196"/>
      <c r="O103" s="196"/>
      <c r="P103" s="196"/>
      <c r="Q103" s="196"/>
      <c r="R103" s="196"/>
      <c r="S103" s="196"/>
      <c r="T103" s="197"/>
      <c r="AT103" s="198" t="s">
        <v>141</v>
      </c>
      <c r="AU103" s="198" t="s">
        <v>82</v>
      </c>
      <c r="AV103" s="13" t="s">
        <v>82</v>
      </c>
      <c r="AW103" s="13" t="s">
        <v>33</v>
      </c>
      <c r="AX103" s="13" t="s">
        <v>80</v>
      </c>
      <c r="AY103" s="198" t="s">
        <v>133</v>
      </c>
    </row>
    <row r="104" spans="1:65" s="2" customFormat="1" ht="16.5" customHeight="1" x14ac:dyDescent="0.2">
      <c r="A104" s="35"/>
      <c r="B104" s="36"/>
      <c r="C104" s="237" t="s">
        <v>333</v>
      </c>
      <c r="D104" s="237" t="s">
        <v>252</v>
      </c>
      <c r="E104" s="238" t="s">
        <v>874</v>
      </c>
      <c r="F104" s="239" t="s">
        <v>875</v>
      </c>
      <c r="G104" s="240" t="s">
        <v>343</v>
      </c>
      <c r="H104" s="241">
        <v>457.7</v>
      </c>
      <c r="I104" s="242"/>
      <c r="J104" s="243">
        <f>ROUND(I104*H104,2)</f>
        <v>0</v>
      </c>
      <c r="K104" s="239" t="s">
        <v>146</v>
      </c>
      <c r="L104" s="244"/>
      <c r="M104" s="245" t="s">
        <v>19</v>
      </c>
      <c r="N104" s="246" t="s">
        <v>43</v>
      </c>
      <c r="O104" s="65"/>
      <c r="P104" s="183">
        <f>O104*H104</f>
        <v>0</v>
      </c>
      <c r="Q104" s="183">
        <v>7.5000000000000002E-4</v>
      </c>
      <c r="R104" s="183">
        <f>Q104*H104</f>
        <v>0.343275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376</v>
      </c>
      <c r="AT104" s="185" t="s">
        <v>252</v>
      </c>
      <c r="AU104" s="185" t="s">
        <v>82</v>
      </c>
      <c r="AY104" s="18" t="s">
        <v>133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80</v>
      </c>
      <c r="BK104" s="186">
        <f>ROUND(I104*H104,2)</f>
        <v>0</v>
      </c>
      <c r="BL104" s="18" t="s">
        <v>268</v>
      </c>
      <c r="BM104" s="185" t="s">
        <v>876</v>
      </c>
    </row>
    <row r="105" spans="1:65" s="13" customFormat="1" ht="10.199999999999999" x14ac:dyDescent="0.2">
      <c r="B105" s="187"/>
      <c r="C105" s="188"/>
      <c r="D105" s="189" t="s">
        <v>141</v>
      </c>
      <c r="E105" s="188"/>
      <c r="F105" s="191" t="s">
        <v>877</v>
      </c>
      <c r="G105" s="188"/>
      <c r="H105" s="192">
        <v>457.7</v>
      </c>
      <c r="I105" s="193"/>
      <c r="J105" s="188"/>
      <c r="K105" s="188"/>
      <c r="L105" s="194"/>
      <c r="M105" s="195"/>
      <c r="N105" s="196"/>
      <c r="O105" s="196"/>
      <c r="P105" s="196"/>
      <c r="Q105" s="196"/>
      <c r="R105" s="196"/>
      <c r="S105" s="196"/>
      <c r="T105" s="197"/>
      <c r="AT105" s="198" t="s">
        <v>141</v>
      </c>
      <c r="AU105" s="198" t="s">
        <v>82</v>
      </c>
      <c r="AV105" s="13" t="s">
        <v>82</v>
      </c>
      <c r="AW105" s="13" t="s">
        <v>4</v>
      </c>
      <c r="AX105" s="13" t="s">
        <v>80</v>
      </c>
      <c r="AY105" s="198" t="s">
        <v>133</v>
      </c>
    </row>
    <row r="106" spans="1:65" s="2" customFormat="1" ht="24.15" customHeight="1" x14ac:dyDescent="0.2">
      <c r="A106" s="35"/>
      <c r="B106" s="36"/>
      <c r="C106" s="174" t="s">
        <v>191</v>
      </c>
      <c r="D106" s="174" t="s">
        <v>135</v>
      </c>
      <c r="E106" s="175" t="s">
        <v>878</v>
      </c>
      <c r="F106" s="176" t="s">
        <v>879</v>
      </c>
      <c r="G106" s="177" t="s">
        <v>343</v>
      </c>
      <c r="H106" s="178">
        <v>300</v>
      </c>
      <c r="I106" s="179"/>
      <c r="J106" s="180">
        <f>ROUND(I106*H106,2)</f>
        <v>0</v>
      </c>
      <c r="K106" s="176" t="s">
        <v>146</v>
      </c>
      <c r="L106" s="40"/>
      <c r="M106" s="181" t="s">
        <v>19</v>
      </c>
      <c r="N106" s="182" t="s">
        <v>43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561</v>
      </c>
      <c r="AT106" s="185" t="s">
        <v>135</v>
      </c>
      <c r="AU106" s="185" t="s">
        <v>82</v>
      </c>
      <c r="AY106" s="18" t="s">
        <v>133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80</v>
      </c>
      <c r="BK106" s="186">
        <f>ROUND(I106*H106,2)</f>
        <v>0</v>
      </c>
      <c r="BL106" s="18" t="s">
        <v>561</v>
      </c>
      <c r="BM106" s="185" t="s">
        <v>880</v>
      </c>
    </row>
    <row r="107" spans="1:65" s="2" customFormat="1" ht="10.199999999999999" x14ac:dyDescent="0.2">
      <c r="A107" s="35"/>
      <c r="B107" s="36"/>
      <c r="C107" s="37"/>
      <c r="D107" s="199" t="s">
        <v>148</v>
      </c>
      <c r="E107" s="37"/>
      <c r="F107" s="200" t="s">
        <v>881</v>
      </c>
      <c r="G107" s="37"/>
      <c r="H107" s="37"/>
      <c r="I107" s="201"/>
      <c r="J107" s="37"/>
      <c r="K107" s="37"/>
      <c r="L107" s="40"/>
      <c r="M107" s="202"/>
      <c r="N107" s="203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148</v>
      </c>
      <c r="AU107" s="18" t="s">
        <v>82</v>
      </c>
    </row>
    <row r="108" spans="1:65" s="12" customFormat="1" ht="25.95" customHeight="1" x14ac:dyDescent="0.25">
      <c r="B108" s="158"/>
      <c r="C108" s="159"/>
      <c r="D108" s="160" t="s">
        <v>71</v>
      </c>
      <c r="E108" s="161" t="s">
        <v>252</v>
      </c>
      <c r="F108" s="161" t="s">
        <v>882</v>
      </c>
      <c r="G108" s="159"/>
      <c r="H108" s="159"/>
      <c r="I108" s="162"/>
      <c r="J108" s="163">
        <f>BK108</f>
        <v>0</v>
      </c>
      <c r="K108" s="159"/>
      <c r="L108" s="164"/>
      <c r="M108" s="165"/>
      <c r="N108" s="166"/>
      <c r="O108" s="166"/>
      <c r="P108" s="167">
        <f>P109</f>
        <v>0</v>
      </c>
      <c r="Q108" s="166"/>
      <c r="R108" s="167">
        <f>R109</f>
        <v>5.4912500000000003E-2</v>
      </c>
      <c r="S108" s="166"/>
      <c r="T108" s="168">
        <f>T109</f>
        <v>0</v>
      </c>
      <c r="AR108" s="169" t="s">
        <v>157</v>
      </c>
      <c r="AT108" s="170" t="s">
        <v>71</v>
      </c>
      <c r="AU108" s="170" t="s">
        <v>72</v>
      </c>
      <c r="AY108" s="169" t="s">
        <v>133</v>
      </c>
      <c r="BK108" s="171">
        <f>BK109</f>
        <v>0</v>
      </c>
    </row>
    <row r="109" spans="1:65" s="12" customFormat="1" ht="22.8" customHeight="1" x14ac:dyDescent="0.25">
      <c r="B109" s="158"/>
      <c r="C109" s="159"/>
      <c r="D109" s="160" t="s">
        <v>71</v>
      </c>
      <c r="E109" s="172" t="s">
        <v>883</v>
      </c>
      <c r="F109" s="172" t="s">
        <v>884</v>
      </c>
      <c r="G109" s="159"/>
      <c r="H109" s="159"/>
      <c r="I109" s="162"/>
      <c r="J109" s="173">
        <f>BK109</f>
        <v>0</v>
      </c>
      <c r="K109" s="159"/>
      <c r="L109" s="164"/>
      <c r="M109" s="165"/>
      <c r="N109" s="166"/>
      <c r="O109" s="166"/>
      <c r="P109" s="167">
        <f>SUM(P110:P137)</f>
        <v>0</v>
      </c>
      <c r="Q109" s="166"/>
      <c r="R109" s="167">
        <f>SUM(R110:R137)</f>
        <v>5.4912500000000003E-2</v>
      </c>
      <c r="S109" s="166"/>
      <c r="T109" s="168">
        <f>SUM(T110:T137)</f>
        <v>0</v>
      </c>
      <c r="AR109" s="169" t="s">
        <v>157</v>
      </c>
      <c r="AT109" s="170" t="s">
        <v>71</v>
      </c>
      <c r="AU109" s="170" t="s">
        <v>80</v>
      </c>
      <c r="AY109" s="169" t="s">
        <v>133</v>
      </c>
      <c r="BK109" s="171">
        <f>SUM(BK110:BK137)</f>
        <v>0</v>
      </c>
    </row>
    <row r="110" spans="1:65" s="2" customFormat="1" ht="16.5" customHeight="1" x14ac:dyDescent="0.2">
      <c r="A110" s="35"/>
      <c r="B110" s="36"/>
      <c r="C110" s="174" t="s">
        <v>195</v>
      </c>
      <c r="D110" s="174" t="s">
        <v>135</v>
      </c>
      <c r="E110" s="175" t="s">
        <v>885</v>
      </c>
      <c r="F110" s="176" t="s">
        <v>886</v>
      </c>
      <c r="G110" s="177" t="s">
        <v>373</v>
      </c>
      <c r="H110" s="178">
        <v>12</v>
      </c>
      <c r="I110" s="179"/>
      <c r="J110" s="180">
        <f>ROUND(I110*H110,2)</f>
        <v>0</v>
      </c>
      <c r="K110" s="176" t="s">
        <v>146</v>
      </c>
      <c r="L110" s="40"/>
      <c r="M110" s="181" t="s">
        <v>19</v>
      </c>
      <c r="N110" s="182" t="s">
        <v>43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268</v>
      </c>
      <c r="AT110" s="185" t="s">
        <v>135</v>
      </c>
      <c r="AU110" s="185" t="s">
        <v>82</v>
      </c>
      <c r="AY110" s="18" t="s">
        <v>133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80</v>
      </c>
      <c r="BK110" s="186">
        <f>ROUND(I110*H110,2)</f>
        <v>0</v>
      </c>
      <c r="BL110" s="18" t="s">
        <v>268</v>
      </c>
      <c r="BM110" s="185" t="s">
        <v>887</v>
      </c>
    </row>
    <row r="111" spans="1:65" s="2" customFormat="1" ht="10.199999999999999" x14ac:dyDescent="0.2">
      <c r="A111" s="35"/>
      <c r="B111" s="36"/>
      <c r="C111" s="37"/>
      <c r="D111" s="199" t="s">
        <v>148</v>
      </c>
      <c r="E111" s="37"/>
      <c r="F111" s="200" t="s">
        <v>888</v>
      </c>
      <c r="G111" s="37"/>
      <c r="H111" s="37"/>
      <c r="I111" s="201"/>
      <c r="J111" s="37"/>
      <c r="K111" s="37"/>
      <c r="L111" s="40"/>
      <c r="M111" s="202"/>
      <c r="N111" s="203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148</v>
      </c>
      <c r="AU111" s="18" t="s">
        <v>82</v>
      </c>
    </row>
    <row r="112" spans="1:65" s="13" customFormat="1" ht="10.199999999999999" x14ac:dyDescent="0.2">
      <c r="B112" s="187"/>
      <c r="C112" s="188"/>
      <c r="D112" s="189" t="s">
        <v>141</v>
      </c>
      <c r="E112" s="190" t="s">
        <v>19</v>
      </c>
      <c r="F112" s="191" t="s">
        <v>889</v>
      </c>
      <c r="G112" s="188"/>
      <c r="H112" s="192">
        <v>12</v>
      </c>
      <c r="I112" s="193"/>
      <c r="J112" s="188"/>
      <c r="K112" s="188"/>
      <c r="L112" s="194"/>
      <c r="M112" s="195"/>
      <c r="N112" s="196"/>
      <c r="O112" s="196"/>
      <c r="P112" s="196"/>
      <c r="Q112" s="196"/>
      <c r="R112" s="196"/>
      <c r="S112" s="196"/>
      <c r="T112" s="197"/>
      <c r="AT112" s="198" t="s">
        <v>141</v>
      </c>
      <c r="AU112" s="198" t="s">
        <v>82</v>
      </c>
      <c r="AV112" s="13" t="s">
        <v>82</v>
      </c>
      <c r="AW112" s="13" t="s">
        <v>33</v>
      </c>
      <c r="AX112" s="13" t="s">
        <v>80</v>
      </c>
      <c r="AY112" s="198" t="s">
        <v>133</v>
      </c>
    </row>
    <row r="113" spans="1:65" s="2" customFormat="1" ht="16.5" customHeight="1" x14ac:dyDescent="0.2">
      <c r="A113" s="35"/>
      <c r="B113" s="36"/>
      <c r="C113" s="174" t="s">
        <v>202</v>
      </c>
      <c r="D113" s="174" t="s">
        <v>135</v>
      </c>
      <c r="E113" s="175" t="s">
        <v>890</v>
      </c>
      <c r="F113" s="176" t="s">
        <v>891</v>
      </c>
      <c r="G113" s="177" t="s">
        <v>373</v>
      </c>
      <c r="H113" s="178">
        <v>12</v>
      </c>
      <c r="I113" s="179"/>
      <c r="J113" s="180">
        <f>ROUND(I113*H113,2)</f>
        <v>0</v>
      </c>
      <c r="K113" s="176" t="s">
        <v>19</v>
      </c>
      <c r="L113" s="40"/>
      <c r="M113" s="181" t="s">
        <v>19</v>
      </c>
      <c r="N113" s="182" t="s">
        <v>43</v>
      </c>
      <c r="O113" s="65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268</v>
      </c>
      <c r="AT113" s="185" t="s">
        <v>135</v>
      </c>
      <c r="AU113" s="185" t="s">
        <v>82</v>
      </c>
      <c r="AY113" s="18" t="s">
        <v>133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80</v>
      </c>
      <c r="BK113" s="186">
        <f>ROUND(I113*H113,2)</f>
        <v>0</v>
      </c>
      <c r="BL113" s="18" t="s">
        <v>268</v>
      </c>
      <c r="BM113" s="185" t="s">
        <v>892</v>
      </c>
    </row>
    <row r="114" spans="1:65" s="13" customFormat="1" ht="10.199999999999999" x14ac:dyDescent="0.2">
      <c r="B114" s="187"/>
      <c r="C114" s="188"/>
      <c r="D114" s="189" t="s">
        <v>141</v>
      </c>
      <c r="E114" s="190" t="s">
        <v>19</v>
      </c>
      <c r="F114" s="191" t="s">
        <v>889</v>
      </c>
      <c r="G114" s="188"/>
      <c r="H114" s="192">
        <v>12</v>
      </c>
      <c r="I114" s="193"/>
      <c r="J114" s="188"/>
      <c r="K114" s="188"/>
      <c r="L114" s="194"/>
      <c r="M114" s="195"/>
      <c r="N114" s="196"/>
      <c r="O114" s="196"/>
      <c r="P114" s="196"/>
      <c r="Q114" s="196"/>
      <c r="R114" s="196"/>
      <c r="S114" s="196"/>
      <c r="T114" s="197"/>
      <c r="AT114" s="198" t="s">
        <v>141</v>
      </c>
      <c r="AU114" s="198" t="s">
        <v>82</v>
      </c>
      <c r="AV114" s="13" t="s">
        <v>82</v>
      </c>
      <c r="AW114" s="13" t="s">
        <v>33</v>
      </c>
      <c r="AX114" s="13" t="s">
        <v>80</v>
      </c>
      <c r="AY114" s="198" t="s">
        <v>133</v>
      </c>
    </row>
    <row r="115" spans="1:65" s="2" customFormat="1" ht="16.5" customHeight="1" x14ac:dyDescent="0.2">
      <c r="A115" s="35"/>
      <c r="B115" s="36"/>
      <c r="C115" s="174" t="s">
        <v>210</v>
      </c>
      <c r="D115" s="174" t="s">
        <v>135</v>
      </c>
      <c r="E115" s="175" t="s">
        <v>893</v>
      </c>
      <c r="F115" s="176" t="s">
        <v>894</v>
      </c>
      <c r="G115" s="177" t="s">
        <v>373</v>
      </c>
      <c r="H115" s="178">
        <v>4</v>
      </c>
      <c r="I115" s="179"/>
      <c r="J115" s="180">
        <f>ROUND(I115*H115,2)</f>
        <v>0</v>
      </c>
      <c r="K115" s="176" t="s">
        <v>19</v>
      </c>
      <c r="L115" s="40"/>
      <c r="M115" s="181" t="s">
        <v>19</v>
      </c>
      <c r="N115" s="182" t="s">
        <v>43</v>
      </c>
      <c r="O115" s="65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268</v>
      </c>
      <c r="AT115" s="185" t="s">
        <v>135</v>
      </c>
      <c r="AU115" s="185" t="s">
        <v>82</v>
      </c>
      <c r="AY115" s="18" t="s">
        <v>133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80</v>
      </c>
      <c r="BK115" s="186">
        <f>ROUND(I115*H115,2)</f>
        <v>0</v>
      </c>
      <c r="BL115" s="18" t="s">
        <v>268</v>
      </c>
      <c r="BM115" s="185" t="s">
        <v>895</v>
      </c>
    </row>
    <row r="116" spans="1:65" s="13" customFormat="1" ht="10.199999999999999" x14ac:dyDescent="0.2">
      <c r="B116" s="187"/>
      <c r="C116" s="188"/>
      <c r="D116" s="189" t="s">
        <v>141</v>
      </c>
      <c r="E116" s="190" t="s">
        <v>19</v>
      </c>
      <c r="F116" s="191" t="s">
        <v>139</v>
      </c>
      <c r="G116" s="188"/>
      <c r="H116" s="192">
        <v>4</v>
      </c>
      <c r="I116" s="193"/>
      <c r="J116" s="188"/>
      <c r="K116" s="188"/>
      <c r="L116" s="194"/>
      <c r="M116" s="195"/>
      <c r="N116" s="196"/>
      <c r="O116" s="196"/>
      <c r="P116" s="196"/>
      <c r="Q116" s="196"/>
      <c r="R116" s="196"/>
      <c r="S116" s="196"/>
      <c r="T116" s="197"/>
      <c r="AT116" s="198" t="s">
        <v>141</v>
      </c>
      <c r="AU116" s="198" t="s">
        <v>82</v>
      </c>
      <c r="AV116" s="13" t="s">
        <v>82</v>
      </c>
      <c r="AW116" s="13" t="s">
        <v>33</v>
      </c>
      <c r="AX116" s="13" t="s">
        <v>80</v>
      </c>
      <c r="AY116" s="198" t="s">
        <v>133</v>
      </c>
    </row>
    <row r="117" spans="1:65" s="2" customFormat="1" ht="16.5" customHeight="1" x14ac:dyDescent="0.2">
      <c r="A117" s="35"/>
      <c r="B117" s="36"/>
      <c r="C117" s="174" t="s">
        <v>227</v>
      </c>
      <c r="D117" s="174" t="s">
        <v>135</v>
      </c>
      <c r="E117" s="175" t="s">
        <v>896</v>
      </c>
      <c r="F117" s="176" t="s">
        <v>897</v>
      </c>
      <c r="G117" s="177" t="s">
        <v>373</v>
      </c>
      <c r="H117" s="178">
        <v>4</v>
      </c>
      <c r="I117" s="179"/>
      <c r="J117" s="180">
        <f>ROUND(I117*H117,2)</f>
        <v>0</v>
      </c>
      <c r="K117" s="176" t="s">
        <v>19</v>
      </c>
      <c r="L117" s="40"/>
      <c r="M117" s="181" t="s">
        <v>19</v>
      </c>
      <c r="N117" s="182" t="s">
        <v>43</v>
      </c>
      <c r="O117" s="65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268</v>
      </c>
      <c r="AT117" s="185" t="s">
        <v>135</v>
      </c>
      <c r="AU117" s="185" t="s">
        <v>82</v>
      </c>
      <c r="AY117" s="18" t="s">
        <v>133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80</v>
      </c>
      <c r="BK117" s="186">
        <f>ROUND(I117*H117,2)</f>
        <v>0</v>
      </c>
      <c r="BL117" s="18" t="s">
        <v>268</v>
      </c>
      <c r="BM117" s="185" t="s">
        <v>898</v>
      </c>
    </row>
    <row r="118" spans="1:65" s="13" customFormat="1" ht="10.199999999999999" x14ac:dyDescent="0.2">
      <c r="B118" s="187"/>
      <c r="C118" s="188"/>
      <c r="D118" s="189" t="s">
        <v>141</v>
      </c>
      <c r="E118" s="190" t="s">
        <v>19</v>
      </c>
      <c r="F118" s="191" t="s">
        <v>139</v>
      </c>
      <c r="G118" s="188"/>
      <c r="H118" s="192">
        <v>4</v>
      </c>
      <c r="I118" s="193"/>
      <c r="J118" s="188"/>
      <c r="K118" s="188"/>
      <c r="L118" s="194"/>
      <c r="M118" s="195"/>
      <c r="N118" s="196"/>
      <c r="O118" s="196"/>
      <c r="P118" s="196"/>
      <c r="Q118" s="196"/>
      <c r="R118" s="196"/>
      <c r="S118" s="196"/>
      <c r="T118" s="197"/>
      <c r="AT118" s="198" t="s">
        <v>141</v>
      </c>
      <c r="AU118" s="198" t="s">
        <v>82</v>
      </c>
      <c r="AV118" s="13" t="s">
        <v>82</v>
      </c>
      <c r="AW118" s="13" t="s">
        <v>33</v>
      </c>
      <c r="AX118" s="13" t="s">
        <v>80</v>
      </c>
      <c r="AY118" s="198" t="s">
        <v>133</v>
      </c>
    </row>
    <row r="119" spans="1:65" s="2" customFormat="1" ht="24.15" customHeight="1" x14ac:dyDescent="0.2">
      <c r="A119" s="35"/>
      <c r="B119" s="36"/>
      <c r="C119" s="174" t="s">
        <v>233</v>
      </c>
      <c r="D119" s="174" t="s">
        <v>135</v>
      </c>
      <c r="E119" s="175" t="s">
        <v>899</v>
      </c>
      <c r="F119" s="176" t="s">
        <v>900</v>
      </c>
      <c r="G119" s="177" t="s">
        <v>373</v>
      </c>
      <c r="H119" s="178">
        <v>1</v>
      </c>
      <c r="I119" s="179"/>
      <c r="J119" s="180">
        <f>ROUND(I119*H119,2)</f>
        <v>0</v>
      </c>
      <c r="K119" s="176" t="s">
        <v>19</v>
      </c>
      <c r="L119" s="40"/>
      <c r="M119" s="181" t="s">
        <v>19</v>
      </c>
      <c r="N119" s="182" t="s">
        <v>43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268</v>
      </c>
      <c r="AT119" s="185" t="s">
        <v>135</v>
      </c>
      <c r="AU119" s="185" t="s">
        <v>82</v>
      </c>
      <c r="AY119" s="18" t="s">
        <v>133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80</v>
      </c>
      <c r="BK119" s="186">
        <f>ROUND(I119*H119,2)</f>
        <v>0</v>
      </c>
      <c r="BL119" s="18" t="s">
        <v>268</v>
      </c>
      <c r="BM119" s="185" t="s">
        <v>901</v>
      </c>
    </row>
    <row r="120" spans="1:65" s="13" customFormat="1" ht="10.199999999999999" x14ac:dyDescent="0.2">
      <c r="B120" s="187"/>
      <c r="C120" s="188"/>
      <c r="D120" s="189" t="s">
        <v>141</v>
      </c>
      <c r="E120" s="190" t="s">
        <v>19</v>
      </c>
      <c r="F120" s="191" t="s">
        <v>80</v>
      </c>
      <c r="G120" s="188"/>
      <c r="H120" s="192">
        <v>1</v>
      </c>
      <c r="I120" s="193"/>
      <c r="J120" s="188"/>
      <c r="K120" s="188"/>
      <c r="L120" s="194"/>
      <c r="M120" s="195"/>
      <c r="N120" s="196"/>
      <c r="O120" s="196"/>
      <c r="P120" s="196"/>
      <c r="Q120" s="196"/>
      <c r="R120" s="196"/>
      <c r="S120" s="196"/>
      <c r="T120" s="197"/>
      <c r="AT120" s="198" t="s">
        <v>141</v>
      </c>
      <c r="AU120" s="198" t="s">
        <v>82</v>
      </c>
      <c r="AV120" s="13" t="s">
        <v>82</v>
      </c>
      <c r="AW120" s="13" t="s">
        <v>33</v>
      </c>
      <c r="AX120" s="13" t="s">
        <v>80</v>
      </c>
      <c r="AY120" s="198" t="s">
        <v>133</v>
      </c>
    </row>
    <row r="121" spans="1:65" s="2" customFormat="1" ht="16.5" customHeight="1" x14ac:dyDescent="0.2">
      <c r="A121" s="35"/>
      <c r="B121" s="36"/>
      <c r="C121" s="174" t="s">
        <v>239</v>
      </c>
      <c r="D121" s="174" t="s">
        <v>135</v>
      </c>
      <c r="E121" s="175" t="s">
        <v>902</v>
      </c>
      <c r="F121" s="176" t="s">
        <v>903</v>
      </c>
      <c r="G121" s="177" t="s">
        <v>373</v>
      </c>
      <c r="H121" s="178">
        <v>1</v>
      </c>
      <c r="I121" s="179"/>
      <c r="J121" s="180">
        <f>ROUND(I121*H121,2)</f>
        <v>0</v>
      </c>
      <c r="K121" s="176" t="s">
        <v>19</v>
      </c>
      <c r="L121" s="40"/>
      <c r="M121" s="181" t="s">
        <v>19</v>
      </c>
      <c r="N121" s="182" t="s">
        <v>43</v>
      </c>
      <c r="O121" s="65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268</v>
      </c>
      <c r="AT121" s="185" t="s">
        <v>135</v>
      </c>
      <c r="AU121" s="185" t="s">
        <v>82</v>
      </c>
      <c r="AY121" s="18" t="s">
        <v>133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80</v>
      </c>
      <c r="BK121" s="186">
        <f>ROUND(I121*H121,2)</f>
        <v>0</v>
      </c>
      <c r="BL121" s="18" t="s">
        <v>268</v>
      </c>
      <c r="BM121" s="185" t="s">
        <v>904</v>
      </c>
    </row>
    <row r="122" spans="1:65" s="13" customFormat="1" ht="10.199999999999999" x14ac:dyDescent="0.2">
      <c r="B122" s="187"/>
      <c r="C122" s="188"/>
      <c r="D122" s="189" t="s">
        <v>141</v>
      </c>
      <c r="E122" s="190" t="s">
        <v>19</v>
      </c>
      <c r="F122" s="191" t="s">
        <v>80</v>
      </c>
      <c r="G122" s="188"/>
      <c r="H122" s="192">
        <v>1</v>
      </c>
      <c r="I122" s="193"/>
      <c r="J122" s="188"/>
      <c r="K122" s="188"/>
      <c r="L122" s="194"/>
      <c r="M122" s="195"/>
      <c r="N122" s="196"/>
      <c r="O122" s="196"/>
      <c r="P122" s="196"/>
      <c r="Q122" s="196"/>
      <c r="R122" s="196"/>
      <c r="S122" s="196"/>
      <c r="T122" s="197"/>
      <c r="AT122" s="198" t="s">
        <v>141</v>
      </c>
      <c r="AU122" s="198" t="s">
        <v>82</v>
      </c>
      <c r="AV122" s="13" t="s">
        <v>82</v>
      </c>
      <c r="AW122" s="13" t="s">
        <v>33</v>
      </c>
      <c r="AX122" s="13" t="s">
        <v>80</v>
      </c>
      <c r="AY122" s="198" t="s">
        <v>133</v>
      </c>
    </row>
    <row r="123" spans="1:65" s="2" customFormat="1" ht="37.799999999999997" customHeight="1" x14ac:dyDescent="0.2">
      <c r="A123" s="35"/>
      <c r="B123" s="36"/>
      <c r="C123" s="174" t="s">
        <v>246</v>
      </c>
      <c r="D123" s="174" t="s">
        <v>135</v>
      </c>
      <c r="E123" s="175" t="s">
        <v>905</v>
      </c>
      <c r="F123" s="176" t="s">
        <v>906</v>
      </c>
      <c r="G123" s="177" t="s">
        <v>343</v>
      </c>
      <c r="H123" s="178">
        <v>220</v>
      </c>
      <c r="I123" s="179"/>
      <c r="J123" s="180">
        <f>ROUND(I123*H123,2)</f>
        <v>0</v>
      </c>
      <c r="K123" s="176" t="s">
        <v>146</v>
      </c>
      <c r="L123" s="40"/>
      <c r="M123" s="181" t="s">
        <v>19</v>
      </c>
      <c r="N123" s="182" t="s">
        <v>43</v>
      </c>
      <c r="O123" s="65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561</v>
      </c>
      <c r="AT123" s="185" t="s">
        <v>135</v>
      </c>
      <c r="AU123" s="185" t="s">
        <v>82</v>
      </c>
      <c r="AY123" s="18" t="s">
        <v>133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8" t="s">
        <v>80</v>
      </c>
      <c r="BK123" s="186">
        <f>ROUND(I123*H123,2)</f>
        <v>0</v>
      </c>
      <c r="BL123" s="18" t="s">
        <v>561</v>
      </c>
      <c r="BM123" s="185" t="s">
        <v>907</v>
      </c>
    </row>
    <row r="124" spans="1:65" s="2" customFormat="1" ht="10.199999999999999" x14ac:dyDescent="0.2">
      <c r="A124" s="35"/>
      <c r="B124" s="36"/>
      <c r="C124" s="37"/>
      <c r="D124" s="199" t="s">
        <v>148</v>
      </c>
      <c r="E124" s="37"/>
      <c r="F124" s="200" t="s">
        <v>908</v>
      </c>
      <c r="G124" s="37"/>
      <c r="H124" s="37"/>
      <c r="I124" s="201"/>
      <c r="J124" s="37"/>
      <c r="K124" s="37"/>
      <c r="L124" s="40"/>
      <c r="M124" s="202"/>
      <c r="N124" s="203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148</v>
      </c>
      <c r="AU124" s="18" t="s">
        <v>82</v>
      </c>
    </row>
    <row r="125" spans="1:65" s="2" customFormat="1" ht="16.5" customHeight="1" x14ac:dyDescent="0.2">
      <c r="A125" s="35"/>
      <c r="B125" s="36"/>
      <c r="C125" s="237" t="s">
        <v>251</v>
      </c>
      <c r="D125" s="237" t="s">
        <v>252</v>
      </c>
      <c r="E125" s="238" t="s">
        <v>909</v>
      </c>
      <c r="F125" s="239" t="s">
        <v>910</v>
      </c>
      <c r="G125" s="240" t="s">
        <v>343</v>
      </c>
      <c r="H125" s="241">
        <v>253</v>
      </c>
      <c r="I125" s="242"/>
      <c r="J125" s="243">
        <f>ROUND(I125*H125,2)</f>
        <v>0</v>
      </c>
      <c r="K125" s="239" t="s">
        <v>146</v>
      </c>
      <c r="L125" s="244"/>
      <c r="M125" s="245" t="s">
        <v>19</v>
      </c>
      <c r="N125" s="246" t="s">
        <v>43</v>
      </c>
      <c r="O125" s="65"/>
      <c r="P125" s="183">
        <f>O125*H125</f>
        <v>0</v>
      </c>
      <c r="Q125" s="183">
        <v>2.0000000000000001E-4</v>
      </c>
      <c r="R125" s="183">
        <f>Q125*H125</f>
        <v>5.0599999999999999E-2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911</v>
      </c>
      <c r="AT125" s="185" t="s">
        <v>252</v>
      </c>
      <c r="AU125" s="185" t="s">
        <v>82</v>
      </c>
      <c r="AY125" s="18" t="s">
        <v>133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80</v>
      </c>
      <c r="BK125" s="186">
        <f>ROUND(I125*H125,2)</f>
        <v>0</v>
      </c>
      <c r="BL125" s="18" t="s">
        <v>911</v>
      </c>
      <c r="BM125" s="185" t="s">
        <v>912</v>
      </c>
    </row>
    <row r="126" spans="1:65" s="2" customFormat="1" ht="19.2" x14ac:dyDescent="0.2">
      <c r="A126" s="35"/>
      <c r="B126" s="36"/>
      <c r="C126" s="37"/>
      <c r="D126" s="189" t="s">
        <v>207</v>
      </c>
      <c r="E126" s="37"/>
      <c r="F126" s="225" t="s">
        <v>913</v>
      </c>
      <c r="G126" s="37"/>
      <c r="H126" s="37"/>
      <c r="I126" s="201"/>
      <c r="J126" s="37"/>
      <c r="K126" s="37"/>
      <c r="L126" s="40"/>
      <c r="M126" s="202"/>
      <c r="N126" s="203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207</v>
      </c>
      <c r="AU126" s="18" t="s">
        <v>82</v>
      </c>
    </row>
    <row r="127" spans="1:65" s="13" customFormat="1" ht="10.199999999999999" x14ac:dyDescent="0.2">
      <c r="B127" s="187"/>
      <c r="C127" s="188"/>
      <c r="D127" s="189" t="s">
        <v>141</v>
      </c>
      <c r="E127" s="190" t="s">
        <v>19</v>
      </c>
      <c r="F127" s="191" t="s">
        <v>914</v>
      </c>
      <c r="G127" s="188"/>
      <c r="H127" s="192">
        <v>253</v>
      </c>
      <c r="I127" s="193"/>
      <c r="J127" s="188"/>
      <c r="K127" s="188"/>
      <c r="L127" s="194"/>
      <c r="M127" s="195"/>
      <c r="N127" s="196"/>
      <c r="O127" s="196"/>
      <c r="P127" s="196"/>
      <c r="Q127" s="196"/>
      <c r="R127" s="196"/>
      <c r="S127" s="196"/>
      <c r="T127" s="197"/>
      <c r="AT127" s="198" t="s">
        <v>141</v>
      </c>
      <c r="AU127" s="198" t="s">
        <v>82</v>
      </c>
      <c r="AV127" s="13" t="s">
        <v>82</v>
      </c>
      <c r="AW127" s="13" t="s">
        <v>33</v>
      </c>
      <c r="AX127" s="13" t="s">
        <v>80</v>
      </c>
      <c r="AY127" s="198" t="s">
        <v>133</v>
      </c>
    </row>
    <row r="128" spans="1:65" s="2" customFormat="1" ht="16.5" customHeight="1" x14ac:dyDescent="0.2">
      <c r="A128" s="35"/>
      <c r="B128" s="36"/>
      <c r="C128" s="174" t="s">
        <v>8</v>
      </c>
      <c r="D128" s="174" t="s">
        <v>135</v>
      </c>
      <c r="E128" s="175" t="s">
        <v>915</v>
      </c>
      <c r="F128" s="176" t="s">
        <v>916</v>
      </c>
      <c r="G128" s="177" t="s">
        <v>917</v>
      </c>
      <c r="H128" s="178">
        <v>50</v>
      </c>
      <c r="I128" s="179"/>
      <c r="J128" s="180">
        <f>ROUND(I128*H128,2)</f>
        <v>0</v>
      </c>
      <c r="K128" s="176" t="s">
        <v>146</v>
      </c>
      <c r="L128" s="40"/>
      <c r="M128" s="181" t="s">
        <v>19</v>
      </c>
      <c r="N128" s="182" t="s">
        <v>43</v>
      </c>
      <c r="O128" s="65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561</v>
      </c>
      <c r="AT128" s="185" t="s">
        <v>135</v>
      </c>
      <c r="AU128" s="185" t="s">
        <v>82</v>
      </c>
      <c r="AY128" s="18" t="s">
        <v>133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8" t="s">
        <v>80</v>
      </c>
      <c r="BK128" s="186">
        <f>ROUND(I128*H128,2)</f>
        <v>0</v>
      </c>
      <c r="BL128" s="18" t="s">
        <v>561</v>
      </c>
      <c r="BM128" s="185" t="s">
        <v>918</v>
      </c>
    </row>
    <row r="129" spans="1:65" s="2" customFormat="1" ht="10.199999999999999" x14ac:dyDescent="0.2">
      <c r="A129" s="35"/>
      <c r="B129" s="36"/>
      <c r="C129" s="37"/>
      <c r="D129" s="199" t="s">
        <v>148</v>
      </c>
      <c r="E129" s="37"/>
      <c r="F129" s="200" t="s">
        <v>919</v>
      </c>
      <c r="G129" s="37"/>
      <c r="H129" s="37"/>
      <c r="I129" s="201"/>
      <c r="J129" s="37"/>
      <c r="K129" s="37"/>
      <c r="L129" s="40"/>
      <c r="M129" s="202"/>
      <c r="N129" s="203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148</v>
      </c>
      <c r="AU129" s="18" t="s">
        <v>82</v>
      </c>
    </row>
    <row r="130" spans="1:65" s="13" customFormat="1" ht="10.199999999999999" x14ac:dyDescent="0.2">
      <c r="B130" s="187"/>
      <c r="C130" s="188"/>
      <c r="D130" s="189" t="s">
        <v>141</v>
      </c>
      <c r="E130" s="190" t="s">
        <v>19</v>
      </c>
      <c r="F130" s="191" t="s">
        <v>489</v>
      </c>
      <c r="G130" s="188"/>
      <c r="H130" s="192">
        <v>50</v>
      </c>
      <c r="I130" s="193"/>
      <c r="J130" s="188"/>
      <c r="K130" s="188"/>
      <c r="L130" s="194"/>
      <c r="M130" s="195"/>
      <c r="N130" s="196"/>
      <c r="O130" s="196"/>
      <c r="P130" s="196"/>
      <c r="Q130" s="196"/>
      <c r="R130" s="196"/>
      <c r="S130" s="196"/>
      <c r="T130" s="197"/>
      <c r="AT130" s="198" t="s">
        <v>141</v>
      </c>
      <c r="AU130" s="198" t="s">
        <v>82</v>
      </c>
      <c r="AV130" s="13" t="s">
        <v>82</v>
      </c>
      <c r="AW130" s="13" t="s">
        <v>33</v>
      </c>
      <c r="AX130" s="13" t="s">
        <v>80</v>
      </c>
      <c r="AY130" s="198" t="s">
        <v>133</v>
      </c>
    </row>
    <row r="131" spans="1:65" s="2" customFormat="1" ht="37.799999999999997" customHeight="1" x14ac:dyDescent="0.2">
      <c r="A131" s="35"/>
      <c r="B131" s="36"/>
      <c r="C131" s="174" t="s">
        <v>268</v>
      </c>
      <c r="D131" s="174" t="s">
        <v>135</v>
      </c>
      <c r="E131" s="175" t="s">
        <v>920</v>
      </c>
      <c r="F131" s="176" t="s">
        <v>921</v>
      </c>
      <c r="G131" s="177" t="s">
        <v>343</v>
      </c>
      <c r="H131" s="178">
        <v>5</v>
      </c>
      <c r="I131" s="179"/>
      <c r="J131" s="180">
        <f>ROUND(I131*H131,2)</f>
        <v>0</v>
      </c>
      <c r="K131" s="176" t="s">
        <v>146</v>
      </c>
      <c r="L131" s="40"/>
      <c r="M131" s="181" t="s">
        <v>19</v>
      </c>
      <c r="N131" s="182" t="s">
        <v>43</v>
      </c>
      <c r="O131" s="65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561</v>
      </c>
      <c r="AT131" s="185" t="s">
        <v>135</v>
      </c>
      <c r="AU131" s="185" t="s">
        <v>82</v>
      </c>
      <c r="AY131" s="18" t="s">
        <v>133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80</v>
      </c>
      <c r="BK131" s="186">
        <f>ROUND(I131*H131,2)</f>
        <v>0</v>
      </c>
      <c r="BL131" s="18" t="s">
        <v>561</v>
      </c>
      <c r="BM131" s="185" t="s">
        <v>922</v>
      </c>
    </row>
    <row r="132" spans="1:65" s="2" customFormat="1" ht="10.199999999999999" x14ac:dyDescent="0.2">
      <c r="A132" s="35"/>
      <c r="B132" s="36"/>
      <c r="C132" s="37"/>
      <c r="D132" s="199" t="s">
        <v>148</v>
      </c>
      <c r="E132" s="37"/>
      <c r="F132" s="200" t="s">
        <v>923</v>
      </c>
      <c r="G132" s="37"/>
      <c r="H132" s="37"/>
      <c r="I132" s="201"/>
      <c r="J132" s="37"/>
      <c r="K132" s="37"/>
      <c r="L132" s="40"/>
      <c r="M132" s="202"/>
      <c r="N132" s="203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148</v>
      </c>
      <c r="AU132" s="18" t="s">
        <v>82</v>
      </c>
    </row>
    <row r="133" spans="1:65" s="13" customFormat="1" ht="10.199999999999999" x14ac:dyDescent="0.2">
      <c r="B133" s="187"/>
      <c r="C133" s="188"/>
      <c r="D133" s="189" t="s">
        <v>141</v>
      </c>
      <c r="E133" s="190" t="s">
        <v>19</v>
      </c>
      <c r="F133" s="191" t="s">
        <v>180</v>
      </c>
      <c r="G133" s="188"/>
      <c r="H133" s="192">
        <v>5</v>
      </c>
      <c r="I133" s="193"/>
      <c r="J133" s="188"/>
      <c r="K133" s="188"/>
      <c r="L133" s="194"/>
      <c r="M133" s="195"/>
      <c r="N133" s="196"/>
      <c r="O133" s="196"/>
      <c r="P133" s="196"/>
      <c r="Q133" s="196"/>
      <c r="R133" s="196"/>
      <c r="S133" s="196"/>
      <c r="T133" s="197"/>
      <c r="AT133" s="198" t="s">
        <v>141</v>
      </c>
      <c r="AU133" s="198" t="s">
        <v>82</v>
      </c>
      <c r="AV133" s="13" t="s">
        <v>82</v>
      </c>
      <c r="AW133" s="13" t="s">
        <v>33</v>
      </c>
      <c r="AX133" s="13" t="s">
        <v>80</v>
      </c>
      <c r="AY133" s="198" t="s">
        <v>133</v>
      </c>
    </row>
    <row r="134" spans="1:65" s="14" customFormat="1" ht="10.199999999999999" x14ac:dyDescent="0.2">
      <c r="B134" s="204"/>
      <c r="C134" s="205"/>
      <c r="D134" s="189" t="s">
        <v>141</v>
      </c>
      <c r="E134" s="206" t="s">
        <v>19</v>
      </c>
      <c r="F134" s="207" t="s">
        <v>924</v>
      </c>
      <c r="G134" s="205"/>
      <c r="H134" s="206" t="s">
        <v>19</v>
      </c>
      <c r="I134" s="208"/>
      <c r="J134" s="205"/>
      <c r="K134" s="205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141</v>
      </c>
      <c r="AU134" s="213" t="s">
        <v>82</v>
      </c>
      <c r="AV134" s="14" t="s">
        <v>80</v>
      </c>
      <c r="AW134" s="14" t="s">
        <v>33</v>
      </c>
      <c r="AX134" s="14" t="s">
        <v>72</v>
      </c>
      <c r="AY134" s="213" t="s">
        <v>133</v>
      </c>
    </row>
    <row r="135" spans="1:65" s="2" customFormat="1" ht="16.5" customHeight="1" x14ac:dyDescent="0.2">
      <c r="A135" s="35"/>
      <c r="B135" s="36"/>
      <c r="C135" s="237" t="s">
        <v>274</v>
      </c>
      <c r="D135" s="237" t="s">
        <v>252</v>
      </c>
      <c r="E135" s="238" t="s">
        <v>874</v>
      </c>
      <c r="F135" s="239" t="s">
        <v>875</v>
      </c>
      <c r="G135" s="240" t="s">
        <v>343</v>
      </c>
      <c r="H135" s="241">
        <v>5.75</v>
      </c>
      <c r="I135" s="242"/>
      <c r="J135" s="243">
        <f>ROUND(I135*H135,2)</f>
        <v>0</v>
      </c>
      <c r="K135" s="239" t="s">
        <v>146</v>
      </c>
      <c r="L135" s="244"/>
      <c r="M135" s="245" t="s">
        <v>19</v>
      </c>
      <c r="N135" s="246" t="s">
        <v>43</v>
      </c>
      <c r="O135" s="65"/>
      <c r="P135" s="183">
        <f>O135*H135</f>
        <v>0</v>
      </c>
      <c r="Q135" s="183">
        <v>7.5000000000000002E-4</v>
      </c>
      <c r="R135" s="183">
        <f>Q135*H135</f>
        <v>4.3125000000000004E-3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911</v>
      </c>
      <c r="AT135" s="185" t="s">
        <v>252</v>
      </c>
      <c r="AU135" s="185" t="s">
        <v>82</v>
      </c>
      <c r="AY135" s="18" t="s">
        <v>133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80</v>
      </c>
      <c r="BK135" s="186">
        <f>ROUND(I135*H135,2)</f>
        <v>0</v>
      </c>
      <c r="BL135" s="18" t="s">
        <v>911</v>
      </c>
      <c r="BM135" s="185" t="s">
        <v>925</v>
      </c>
    </row>
    <row r="136" spans="1:65" s="2" customFormat="1" ht="19.2" x14ac:dyDescent="0.2">
      <c r="A136" s="35"/>
      <c r="B136" s="36"/>
      <c r="C136" s="37"/>
      <c r="D136" s="189" t="s">
        <v>207</v>
      </c>
      <c r="E136" s="37"/>
      <c r="F136" s="225" t="s">
        <v>926</v>
      </c>
      <c r="G136" s="37"/>
      <c r="H136" s="37"/>
      <c r="I136" s="201"/>
      <c r="J136" s="37"/>
      <c r="K136" s="37"/>
      <c r="L136" s="40"/>
      <c r="M136" s="202"/>
      <c r="N136" s="203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207</v>
      </c>
      <c r="AU136" s="18" t="s">
        <v>82</v>
      </c>
    </row>
    <row r="137" spans="1:65" s="13" customFormat="1" ht="10.199999999999999" x14ac:dyDescent="0.2">
      <c r="B137" s="187"/>
      <c r="C137" s="188"/>
      <c r="D137" s="189" t="s">
        <v>141</v>
      </c>
      <c r="E137" s="190" t="s">
        <v>19</v>
      </c>
      <c r="F137" s="191" t="s">
        <v>927</v>
      </c>
      <c r="G137" s="188"/>
      <c r="H137" s="192">
        <v>5.75</v>
      </c>
      <c r="I137" s="193"/>
      <c r="J137" s="188"/>
      <c r="K137" s="188"/>
      <c r="L137" s="194"/>
      <c r="M137" s="195"/>
      <c r="N137" s="196"/>
      <c r="O137" s="196"/>
      <c r="P137" s="196"/>
      <c r="Q137" s="196"/>
      <c r="R137" s="196"/>
      <c r="S137" s="196"/>
      <c r="T137" s="197"/>
      <c r="AT137" s="198" t="s">
        <v>141</v>
      </c>
      <c r="AU137" s="198" t="s">
        <v>82</v>
      </c>
      <c r="AV137" s="13" t="s">
        <v>82</v>
      </c>
      <c r="AW137" s="13" t="s">
        <v>33</v>
      </c>
      <c r="AX137" s="13" t="s">
        <v>80</v>
      </c>
      <c r="AY137" s="198" t="s">
        <v>133</v>
      </c>
    </row>
    <row r="138" spans="1:65" s="12" customFormat="1" ht="25.95" customHeight="1" x14ac:dyDescent="0.25">
      <c r="B138" s="158"/>
      <c r="C138" s="159"/>
      <c r="D138" s="160" t="s">
        <v>71</v>
      </c>
      <c r="E138" s="161" t="s">
        <v>643</v>
      </c>
      <c r="F138" s="161" t="s">
        <v>644</v>
      </c>
      <c r="G138" s="159"/>
      <c r="H138" s="159"/>
      <c r="I138" s="162"/>
      <c r="J138" s="163">
        <f>BK138</f>
        <v>0</v>
      </c>
      <c r="K138" s="159"/>
      <c r="L138" s="164"/>
      <c r="M138" s="165"/>
      <c r="N138" s="166"/>
      <c r="O138" s="166"/>
      <c r="P138" s="167">
        <f>P139+P149</f>
        <v>0</v>
      </c>
      <c r="Q138" s="166"/>
      <c r="R138" s="167">
        <f>R139+R149</f>
        <v>0</v>
      </c>
      <c r="S138" s="166"/>
      <c r="T138" s="168">
        <f>T139+T149</f>
        <v>0</v>
      </c>
      <c r="AR138" s="169" t="s">
        <v>180</v>
      </c>
      <c r="AT138" s="170" t="s">
        <v>71</v>
      </c>
      <c r="AU138" s="170" t="s">
        <v>72</v>
      </c>
      <c r="AY138" s="169" t="s">
        <v>133</v>
      </c>
      <c r="BK138" s="171">
        <f>BK139+BK149</f>
        <v>0</v>
      </c>
    </row>
    <row r="139" spans="1:65" s="12" customFormat="1" ht="22.8" customHeight="1" x14ac:dyDescent="0.25">
      <c r="B139" s="158"/>
      <c r="C139" s="159"/>
      <c r="D139" s="160" t="s">
        <v>71</v>
      </c>
      <c r="E139" s="172" t="s">
        <v>645</v>
      </c>
      <c r="F139" s="172" t="s">
        <v>646</v>
      </c>
      <c r="G139" s="159"/>
      <c r="H139" s="159"/>
      <c r="I139" s="162"/>
      <c r="J139" s="173">
        <f>BK139</f>
        <v>0</v>
      </c>
      <c r="K139" s="159"/>
      <c r="L139" s="164"/>
      <c r="M139" s="165"/>
      <c r="N139" s="166"/>
      <c r="O139" s="166"/>
      <c r="P139" s="167">
        <f>SUM(P140:P148)</f>
        <v>0</v>
      </c>
      <c r="Q139" s="166"/>
      <c r="R139" s="167">
        <f>SUM(R140:R148)</f>
        <v>0</v>
      </c>
      <c r="S139" s="166"/>
      <c r="T139" s="168">
        <f>SUM(T140:T148)</f>
        <v>0</v>
      </c>
      <c r="AR139" s="169" t="s">
        <v>180</v>
      </c>
      <c r="AT139" s="170" t="s">
        <v>71</v>
      </c>
      <c r="AU139" s="170" t="s">
        <v>80</v>
      </c>
      <c r="AY139" s="169" t="s">
        <v>133</v>
      </c>
      <c r="BK139" s="171">
        <f>SUM(BK140:BK148)</f>
        <v>0</v>
      </c>
    </row>
    <row r="140" spans="1:65" s="2" customFormat="1" ht="16.5" customHeight="1" x14ac:dyDescent="0.2">
      <c r="A140" s="35"/>
      <c r="B140" s="36"/>
      <c r="C140" s="174" t="s">
        <v>290</v>
      </c>
      <c r="D140" s="174" t="s">
        <v>135</v>
      </c>
      <c r="E140" s="175" t="s">
        <v>928</v>
      </c>
      <c r="F140" s="176" t="s">
        <v>649</v>
      </c>
      <c r="G140" s="177" t="s">
        <v>417</v>
      </c>
      <c r="H140" s="178">
        <v>1</v>
      </c>
      <c r="I140" s="179"/>
      <c r="J140" s="180">
        <f>ROUND(I140*H140,2)</f>
        <v>0</v>
      </c>
      <c r="K140" s="176" t="s">
        <v>19</v>
      </c>
      <c r="L140" s="40"/>
      <c r="M140" s="181" t="s">
        <v>19</v>
      </c>
      <c r="N140" s="182" t="s">
        <v>43</v>
      </c>
      <c r="O140" s="65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650</v>
      </c>
      <c r="AT140" s="185" t="s">
        <v>135</v>
      </c>
      <c r="AU140" s="185" t="s">
        <v>82</v>
      </c>
      <c r="AY140" s="18" t="s">
        <v>133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8" t="s">
        <v>80</v>
      </c>
      <c r="BK140" s="186">
        <f>ROUND(I140*H140,2)</f>
        <v>0</v>
      </c>
      <c r="BL140" s="18" t="s">
        <v>650</v>
      </c>
      <c r="BM140" s="185" t="s">
        <v>929</v>
      </c>
    </row>
    <row r="141" spans="1:65" s="14" customFormat="1" ht="10.199999999999999" x14ac:dyDescent="0.2">
      <c r="B141" s="204"/>
      <c r="C141" s="205"/>
      <c r="D141" s="189" t="s">
        <v>141</v>
      </c>
      <c r="E141" s="206" t="s">
        <v>19</v>
      </c>
      <c r="F141" s="207" t="s">
        <v>930</v>
      </c>
      <c r="G141" s="205"/>
      <c r="H141" s="206" t="s">
        <v>19</v>
      </c>
      <c r="I141" s="208"/>
      <c r="J141" s="205"/>
      <c r="K141" s="205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141</v>
      </c>
      <c r="AU141" s="213" t="s">
        <v>82</v>
      </c>
      <c r="AV141" s="14" t="s">
        <v>80</v>
      </c>
      <c r="AW141" s="14" t="s">
        <v>33</v>
      </c>
      <c r="AX141" s="14" t="s">
        <v>72</v>
      </c>
      <c r="AY141" s="213" t="s">
        <v>133</v>
      </c>
    </row>
    <row r="142" spans="1:65" s="13" customFormat="1" ht="10.199999999999999" x14ac:dyDescent="0.2">
      <c r="B142" s="187"/>
      <c r="C142" s="188"/>
      <c r="D142" s="189" t="s">
        <v>141</v>
      </c>
      <c r="E142" s="190" t="s">
        <v>19</v>
      </c>
      <c r="F142" s="191" t="s">
        <v>80</v>
      </c>
      <c r="G142" s="188"/>
      <c r="H142" s="192">
        <v>1</v>
      </c>
      <c r="I142" s="193"/>
      <c r="J142" s="188"/>
      <c r="K142" s="188"/>
      <c r="L142" s="194"/>
      <c r="M142" s="195"/>
      <c r="N142" s="196"/>
      <c r="O142" s="196"/>
      <c r="P142" s="196"/>
      <c r="Q142" s="196"/>
      <c r="R142" s="196"/>
      <c r="S142" s="196"/>
      <c r="T142" s="197"/>
      <c r="AT142" s="198" t="s">
        <v>141</v>
      </c>
      <c r="AU142" s="198" t="s">
        <v>82</v>
      </c>
      <c r="AV142" s="13" t="s">
        <v>82</v>
      </c>
      <c r="AW142" s="13" t="s">
        <v>33</v>
      </c>
      <c r="AX142" s="13" t="s">
        <v>80</v>
      </c>
      <c r="AY142" s="198" t="s">
        <v>133</v>
      </c>
    </row>
    <row r="143" spans="1:65" s="2" customFormat="1" ht="16.5" customHeight="1" x14ac:dyDescent="0.2">
      <c r="A143" s="35"/>
      <c r="B143" s="36"/>
      <c r="C143" s="174" t="s">
        <v>7</v>
      </c>
      <c r="D143" s="174" t="s">
        <v>135</v>
      </c>
      <c r="E143" s="175" t="s">
        <v>931</v>
      </c>
      <c r="F143" s="176" t="s">
        <v>655</v>
      </c>
      <c r="G143" s="177" t="s">
        <v>417</v>
      </c>
      <c r="H143" s="178">
        <v>1</v>
      </c>
      <c r="I143" s="179"/>
      <c r="J143" s="180">
        <f>ROUND(I143*H143,2)</f>
        <v>0</v>
      </c>
      <c r="K143" s="176" t="s">
        <v>19</v>
      </c>
      <c r="L143" s="40"/>
      <c r="M143" s="181" t="s">
        <v>19</v>
      </c>
      <c r="N143" s="182" t="s">
        <v>43</v>
      </c>
      <c r="O143" s="65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650</v>
      </c>
      <c r="AT143" s="185" t="s">
        <v>135</v>
      </c>
      <c r="AU143" s="185" t="s">
        <v>82</v>
      </c>
      <c r="AY143" s="18" t="s">
        <v>133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80</v>
      </c>
      <c r="BK143" s="186">
        <f>ROUND(I143*H143,2)</f>
        <v>0</v>
      </c>
      <c r="BL143" s="18" t="s">
        <v>650</v>
      </c>
      <c r="BM143" s="185" t="s">
        <v>932</v>
      </c>
    </row>
    <row r="144" spans="1:65" s="14" customFormat="1" ht="10.199999999999999" x14ac:dyDescent="0.2">
      <c r="B144" s="204"/>
      <c r="C144" s="205"/>
      <c r="D144" s="189" t="s">
        <v>141</v>
      </c>
      <c r="E144" s="206" t="s">
        <v>19</v>
      </c>
      <c r="F144" s="207" t="s">
        <v>933</v>
      </c>
      <c r="G144" s="205"/>
      <c r="H144" s="206" t="s">
        <v>19</v>
      </c>
      <c r="I144" s="208"/>
      <c r="J144" s="205"/>
      <c r="K144" s="205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141</v>
      </c>
      <c r="AU144" s="213" t="s">
        <v>82</v>
      </c>
      <c r="AV144" s="14" t="s">
        <v>80</v>
      </c>
      <c r="AW144" s="14" t="s">
        <v>33</v>
      </c>
      <c r="AX144" s="14" t="s">
        <v>72</v>
      </c>
      <c r="AY144" s="213" t="s">
        <v>133</v>
      </c>
    </row>
    <row r="145" spans="1:65" s="13" customFormat="1" ht="10.199999999999999" x14ac:dyDescent="0.2">
      <c r="B145" s="187"/>
      <c r="C145" s="188"/>
      <c r="D145" s="189" t="s">
        <v>141</v>
      </c>
      <c r="E145" s="190" t="s">
        <v>19</v>
      </c>
      <c r="F145" s="191" t="s">
        <v>80</v>
      </c>
      <c r="G145" s="188"/>
      <c r="H145" s="192">
        <v>1</v>
      </c>
      <c r="I145" s="193"/>
      <c r="J145" s="188"/>
      <c r="K145" s="188"/>
      <c r="L145" s="194"/>
      <c r="M145" s="195"/>
      <c r="N145" s="196"/>
      <c r="O145" s="196"/>
      <c r="P145" s="196"/>
      <c r="Q145" s="196"/>
      <c r="R145" s="196"/>
      <c r="S145" s="196"/>
      <c r="T145" s="197"/>
      <c r="AT145" s="198" t="s">
        <v>141</v>
      </c>
      <c r="AU145" s="198" t="s">
        <v>82</v>
      </c>
      <c r="AV145" s="13" t="s">
        <v>82</v>
      </c>
      <c r="AW145" s="13" t="s">
        <v>33</v>
      </c>
      <c r="AX145" s="13" t="s">
        <v>80</v>
      </c>
      <c r="AY145" s="198" t="s">
        <v>133</v>
      </c>
    </row>
    <row r="146" spans="1:65" s="2" customFormat="1" ht="16.5" customHeight="1" x14ac:dyDescent="0.2">
      <c r="A146" s="35"/>
      <c r="B146" s="36"/>
      <c r="C146" s="174" t="s">
        <v>301</v>
      </c>
      <c r="D146" s="174" t="s">
        <v>135</v>
      </c>
      <c r="E146" s="175" t="s">
        <v>934</v>
      </c>
      <c r="F146" s="176" t="s">
        <v>836</v>
      </c>
      <c r="G146" s="177" t="s">
        <v>417</v>
      </c>
      <c r="H146" s="178">
        <v>1</v>
      </c>
      <c r="I146" s="179"/>
      <c r="J146" s="180">
        <f>ROUND(I146*H146,2)</f>
        <v>0</v>
      </c>
      <c r="K146" s="176" t="s">
        <v>19</v>
      </c>
      <c r="L146" s="40"/>
      <c r="M146" s="181" t="s">
        <v>19</v>
      </c>
      <c r="N146" s="182" t="s">
        <v>43</v>
      </c>
      <c r="O146" s="65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650</v>
      </c>
      <c r="AT146" s="185" t="s">
        <v>135</v>
      </c>
      <c r="AU146" s="185" t="s">
        <v>82</v>
      </c>
      <c r="AY146" s="18" t="s">
        <v>133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80</v>
      </c>
      <c r="BK146" s="186">
        <f>ROUND(I146*H146,2)</f>
        <v>0</v>
      </c>
      <c r="BL146" s="18" t="s">
        <v>650</v>
      </c>
      <c r="BM146" s="185" t="s">
        <v>935</v>
      </c>
    </row>
    <row r="147" spans="1:65" s="14" customFormat="1" ht="10.199999999999999" x14ac:dyDescent="0.2">
      <c r="B147" s="204"/>
      <c r="C147" s="205"/>
      <c r="D147" s="189" t="s">
        <v>141</v>
      </c>
      <c r="E147" s="206" t="s">
        <v>19</v>
      </c>
      <c r="F147" s="207" t="s">
        <v>936</v>
      </c>
      <c r="G147" s="205"/>
      <c r="H147" s="206" t="s">
        <v>19</v>
      </c>
      <c r="I147" s="208"/>
      <c r="J147" s="205"/>
      <c r="K147" s="205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141</v>
      </c>
      <c r="AU147" s="213" t="s">
        <v>82</v>
      </c>
      <c r="AV147" s="14" t="s">
        <v>80</v>
      </c>
      <c r="AW147" s="14" t="s">
        <v>33</v>
      </c>
      <c r="AX147" s="14" t="s">
        <v>72</v>
      </c>
      <c r="AY147" s="213" t="s">
        <v>133</v>
      </c>
    </row>
    <row r="148" spans="1:65" s="13" customFormat="1" ht="10.199999999999999" x14ac:dyDescent="0.2">
      <c r="B148" s="187"/>
      <c r="C148" s="188"/>
      <c r="D148" s="189" t="s">
        <v>141</v>
      </c>
      <c r="E148" s="190" t="s">
        <v>19</v>
      </c>
      <c r="F148" s="191" t="s">
        <v>80</v>
      </c>
      <c r="G148" s="188"/>
      <c r="H148" s="192">
        <v>1</v>
      </c>
      <c r="I148" s="193"/>
      <c r="J148" s="188"/>
      <c r="K148" s="188"/>
      <c r="L148" s="194"/>
      <c r="M148" s="195"/>
      <c r="N148" s="196"/>
      <c r="O148" s="196"/>
      <c r="P148" s="196"/>
      <c r="Q148" s="196"/>
      <c r="R148" s="196"/>
      <c r="S148" s="196"/>
      <c r="T148" s="197"/>
      <c r="AT148" s="198" t="s">
        <v>141</v>
      </c>
      <c r="AU148" s="198" t="s">
        <v>82</v>
      </c>
      <c r="AV148" s="13" t="s">
        <v>82</v>
      </c>
      <c r="AW148" s="13" t="s">
        <v>33</v>
      </c>
      <c r="AX148" s="13" t="s">
        <v>80</v>
      </c>
      <c r="AY148" s="198" t="s">
        <v>133</v>
      </c>
    </row>
    <row r="149" spans="1:65" s="12" customFormat="1" ht="22.8" customHeight="1" x14ac:dyDescent="0.25">
      <c r="B149" s="158"/>
      <c r="C149" s="159"/>
      <c r="D149" s="160" t="s">
        <v>71</v>
      </c>
      <c r="E149" s="172" t="s">
        <v>658</v>
      </c>
      <c r="F149" s="172" t="s">
        <v>659</v>
      </c>
      <c r="G149" s="159"/>
      <c r="H149" s="159"/>
      <c r="I149" s="162"/>
      <c r="J149" s="173">
        <f>BK149</f>
        <v>0</v>
      </c>
      <c r="K149" s="159"/>
      <c r="L149" s="164"/>
      <c r="M149" s="165"/>
      <c r="N149" s="166"/>
      <c r="O149" s="166"/>
      <c r="P149" s="167">
        <f>SUM(P150:P157)</f>
        <v>0</v>
      </c>
      <c r="Q149" s="166"/>
      <c r="R149" s="167">
        <f>SUM(R150:R157)</f>
        <v>0</v>
      </c>
      <c r="S149" s="166"/>
      <c r="T149" s="168">
        <f>SUM(T150:T157)</f>
        <v>0</v>
      </c>
      <c r="AR149" s="169" t="s">
        <v>180</v>
      </c>
      <c r="AT149" s="170" t="s">
        <v>71</v>
      </c>
      <c r="AU149" s="170" t="s">
        <v>80</v>
      </c>
      <c r="AY149" s="169" t="s">
        <v>133</v>
      </c>
      <c r="BK149" s="171">
        <f>SUM(BK150:BK157)</f>
        <v>0</v>
      </c>
    </row>
    <row r="150" spans="1:65" s="2" customFormat="1" ht="16.5" customHeight="1" x14ac:dyDescent="0.2">
      <c r="A150" s="35"/>
      <c r="B150" s="36"/>
      <c r="C150" s="174" t="s">
        <v>308</v>
      </c>
      <c r="D150" s="174" t="s">
        <v>135</v>
      </c>
      <c r="E150" s="175" t="s">
        <v>937</v>
      </c>
      <c r="F150" s="176" t="s">
        <v>938</v>
      </c>
      <c r="G150" s="177" t="s">
        <v>417</v>
      </c>
      <c r="H150" s="178">
        <v>1</v>
      </c>
      <c r="I150" s="179"/>
      <c r="J150" s="180">
        <f>ROUND(I150*H150,2)</f>
        <v>0</v>
      </c>
      <c r="K150" s="176" t="s">
        <v>19</v>
      </c>
      <c r="L150" s="40"/>
      <c r="M150" s="181" t="s">
        <v>19</v>
      </c>
      <c r="N150" s="182" t="s">
        <v>43</v>
      </c>
      <c r="O150" s="65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650</v>
      </c>
      <c r="AT150" s="185" t="s">
        <v>135</v>
      </c>
      <c r="AU150" s="185" t="s">
        <v>82</v>
      </c>
      <c r="AY150" s="18" t="s">
        <v>133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8" t="s">
        <v>80</v>
      </c>
      <c r="BK150" s="186">
        <f>ROUND(I150*H150,2)</f>
        <v>0</v>
      </c>
      <c r="BL150" s="18" t="s">
        <v>650</v>
      </c>
      <c r="BM150" s="185" t="s">
        <v>939</v>
      </c>
    </row>
    <row r="151" spans="1:65" s="14" customFormat="1" ht="10.199999999999999" x14ac:dyDescent="0.2">
      <c r="B151" s="204"/>
      <c r="C151" s="205"/>
      <c r="D151" s="189" t="s">
        <v>141</v>
      </c>
      <c r="E151" s="206" t="s">
        <v>19</v>
      </c>
      <c r="F151" s="207" t="s">
        <v>940</v>
      </c>
      <c r="G151" s="205"/>
      <c r="H151" s="206" t="s">
        <v>19</v>
      </c>
      <c r="I151" s="208"/>
      <c r="J151" s="205"/>
      <c r="K151" s="205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141</v>
      </c>
      <c r="AU151" s="213" t="s">
        <v>82</v>
      </c>
      <c r="AV151" s="14" t="s">
        <v>80</v>
      </c>
      <c r="AW151" s="14" t="s">
        <v>33</v>
      </c>
      <c r="AX151" s="14" t="s">
        <v>72</v>
      </c>
      <c r="AY151" s="213" t="s">
        <v>133</v>
      </c>
    </row>
    <row r="152" spans="1:65" s="14" customFormat="1" ht="20.399999999999999" x14ac:dyDescent="0.2">
      <c r="B152" s="204"/>
      <c r="C152" s="205"/>
      <c r="D152" s="189" t="s">
        <v>141</v>
      </c>
      <c r="E152" s="206" t="s">
        <v>19</v>
      </c>
      <c r="F152" s="207" t="s">
        <v>941</v>
      </c>
      <c r="G152" s="205"/>
      <c r="H152" s="206" t="s">
        <v>19</v>
      </c>
      <c r="I152" s="208"/>
      <c r="J152" s="205"/>
      <c r="K152" s="205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141</v>
      </c>
      <c r="AU152" s="213" t="s">
        <v>82</v>
      </c>
      <c r="AV152" s="14" t="s">
        <v>80</v>
      </c>
      <c r="AW152" s="14" t="s">
        <v>33</v>
      </c>
      <c r="AX152" s="14" t="s">
        <v>72</v>
      </c>
      <c r="AY152" s="213" t="s">
        <v>133</v>
      </c>
    </row>
    <row r="153" spans="1:65" s="14" customFormat="1" ht="10.199999999999999" x14ac:dyDescent="0.2">
      <c r="B153" s="204"/>
      <c r="C153" s="205"/>
      <c r="D153" s="189" t="s">
        <v>141</v>
      </c>
      <c r="E153" s="206" t="s">
        <v>19</v>
      </c>
      <c r="F153" s="207" t="s">
        <v>942</v>
      </c>
      <c r="G153" s="205"/>
      <c r="H153" s="206" t="s">
        <v>19</v>
      </c>
      <c r="I153" s="208"/>
      <c r="J153" s="205"/>
      <c r="K153" s="205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141</v>
      </c>
      <c r="AU153" s="213" t="s">
        <v>82</v>
      </c>
      <c r="AV153" s="14" t="s">
        <v>80</v>
      </c>
      <c r="AW153" s="14" t="s">
        <v>33</v>
      </c>
      <c r="AX153" s="14" t="s">
        <v>72</v>
      </c>
      <c r="AY153" s="213" t="s">
        <v>133</v>
      </c>
    </row>
    <row r="154" spans="1:65" s="13" customFormat="1" ht="10.199999999999999" x14ac:dyDescent="0.2">
      <c r="B154" s="187"/>
      <c r="C154" s="188"/>
      <c r="D154" s="189" t="s">
        <v>141</v>
      </c>
      <c r="E154" s="190" t="s">
        <v>19</v>
      </c>
      <c r="F154" s="191" t="s">
        <v>80</v>
      </c>
      <c r="G154" s="188"/>
      <c r="H154" s="192">
        <v>1</v>
      </c>
      <c r="I154" s="193"/>
      <c r="J154" s="188"/>
      <c r="K154" s="188"/>
      <c r="L154" s="194"/>
      <c r="M154" s="195"/>
      <c r="N154" s="196"/>
      <c r="O154" s="196"/>
      <c r="P154" s="196"/>
      <c r="Q154" s="196"/>
      <c r="R154" s="196"/>
      <c r="S154" s="196"/>
      <c r="T154" s="197"/>
      <c r="AT154" s="198" t="s">
        <v>141</v>
      </c>
      <c r="AU154" s="198" t="s">
        <v>82</v>
      </c>
      <c r="AV154" s="13" t="s">
        <v>82</v>
      </c>
      <c r="AW154" s="13" t="s">
        <v>33</v>
      </c>
      <c r="AX154" s="13" t="s">
        <v>80</v>
      </c>
      <c r="AY154" s="198" t="s">
        <v>133</v>
      </c>
    </row>
    <row r="155" spans="1:65" s="2" customFormat="1" ht="16.5" customHeight="1" x14ac:dyDescent="0.2">
      <c r="A155" s="35"/>
      <c r="B155" s="36"/>
      <c r="C155" s="174" t="s">
        <v>317</v>
      </c>
      <c r="D155" s="174" t="s">
        <v>135</v>
      </c>
      <c r="E155" s="175" t="s">
        <v>943</v>
      </c>
      <c r="F155" s="176" t="s">
        <v>944</v>
      </c>
      <c r="G155" s="177" t="s">
        <v>417</v>
      </c>
      <c r="H155" s="178">
        <v>1</v>
      </c>
      <c r="I155" s="179"/>
      <c r="J155" s="180">
        <f>ROUND(I155*H155,2)</f>
        <v>0</v>
      </c>
      <c r="K155" s="176" t="s">
        <v>19</v>
      </c>
      <c r="L155" s="40"/>
      <c r="M155" s="181" t="s">
        <v>19</v>
      </c>
      <c r="N155" s="182" t="s">
        <v>43</v>
      </c>
      <c r="O155" s="65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650</v>
      </c>
      <c r="AT155" s="185" t="s">
        <v>135</v>
      </c>
      <c r="AU155" s="185" t="s">
        <v>82</v>
      </c>
      <c r="AY155" s="18" t="s">
        <v>133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80</v>
      </c>
      <c r="BK155" s="186">
        <f>ROUND(I155*H155,2)</f>
        <v>0</v>
      </c>
      <c r="BL155" s="18" t="s">
        <v>650</v>
      </c>
      <c r="BM155" s="185" t="s">
        <v>945</v>
      </c>
    </row>
    <row r="156" spans="1:65" s="14" customFormat="1" ht="10.199999999999999" x14ac:dyDescent="0.2">
      <c r="B156" s="204"/>
      <c r="C156" s="205"/>
      <c r="D156" s="189" t="s">
        <v>141</v>
      </c>
      <c r="E156" s="206" t="s">
        <v>19</v>
      </c>
      <c r="F156" s="207" t="s">
        <v>946</v>
      </c>
      <c r="G156" s="205"/>
      <c r="H156" s="206" t="s">
        <v>19</v>
      </c>
      <c r="I156" s="208"/>
      <c r="J156" s="205"/>
      <c r="K156" s="205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141</v>
      </c>
      <c r="AU156" s="213" t="s">
        <v>82</v>
      </c>
      <c r="AV156" s="14" t="s">
        <v>80</v>
      </c>
      <c r="AW156" s="14" t="s">
        <v>33</v>
      </c>
      <c r="AX156" s="14" t="s">
        <v>72</v>
      </c>
      <c r="AY156" s="213" t="s">
        <v>133</v>
      </c>
    </row>
    <row r="157" spans="1:65" s="13" customFormat="1" ht="10.199999999999999" x14ac:dyDescent="0.2">
      <c r="B157" s="187"/>
      <c r="C157" s="188"/>
      <c r="D157" s="189" t="s">
        <v>141</v>
      </c>
      <c r="E157" s="190" t="s">
        <v>19</v>
      </c>
      <c r="F157" s="191" t="s">
        <v>80</v>
      </c>
      <c r="G157" s="188"/>
      <c r="H157" s="192">
        <v>1</v>
      </c>
      <c r="I157" s="193"/>
      <c r="J157" s="188"/>
      <c r="K157" s="188"/>
      <c r="L157" s="194"/>
      <c r="M157" s="252"/>
      <c r="N157" s="253"/>
      <c r="O157" s="253"/>
      <c r="P157" s="253"/>
      <c r="Q157" s="253"/>
      <c r="R157" s="253"/>
      <c r="S157" s="253"/>
      <c r="T157" s="254"/>
      <c r="AT157" s="198" t="s">
        <v>141</v>
      </c>
      <c r="AU157" s="198" t="s">
        <v>82</v>
      </c>
      <c r="AV157" s="13" t="s">
        <v>82</v>
      </c>
      <c r="AW157" s="13" t="s">
        <v>33</v>
      </c>
      <c r="AX157" s="13" t="s">
        <v>80</v>
      </c>
      <c r="AY157" s="198" t="s">
        <v>133</v>
      </c>
    </row>
    <row r="158" spans="1:65" s="2" customFormat="1" ht="6.9" customHeight="1" x14ac:dyDescent="0.2">
      <c r="A158" s="35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0"/>
      <c r="M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</row>
  </sheetData>
  <sheetProtection algorithmName="SHA-512" hashValue="6m5iYAeMf9jRg8l0bTBFrjBmHa3We9OqoKnS2FOi23JVREFGk2Tlwr9ImSr7IMS1d95QBQucQYzS8FuAZ0Ka/w==" saltValue="bd9rTbLsUyIbl4pgpuyoq8HZq7HM2mqnvIHo9lKR37k/oXe2URLFyuK2d3/viKjWeGYugkS7D2AbMt80XC4I1w==" spinCount="100000" sheet="1" objects="1" scenarios="1" formatColumns="0" formatRows="0" autoFilter="0"/>
  <autoFilter ref="C87:K157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/>
    <hyperlink ref="F98" r:id="rId2"/>
    <hyperlink ref="F102" r:id="rId3"/>
    <hyperlink ref="F107" r:id="rId4"/>
    <hyperlink ref="F111" r:id="rId5"/>
    <hyperlink ref="F124" r:id="rId6"/>
    <hyperlink ref="F129" r:id="rId7"/>
    <hyperlink ref="F132" r:id="rId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8"/>
  <sheetViews>
    <sheetView showGridLines="0" topLeftCell="A134" workbookViewId="0"/>
  </sheetViews>
  <sheetFormatPr defaultRowHeight="14.4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91</v>
      </c>
    </row>
    <row r="3" spans="1:46" s="1" customFormat="1" ht="6.9" hidden="1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" hidden="1" customHeight="1" x14ac:dyDescent="0.2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" hidden="1" customHeight="1" x14ac:dyDescent="0.2">
      <c r="B5" s="21"/>
      <c r="L5" s="21"/>
    </row>
    <row r="6" spans="1:46" s="1" customFormat="1" ht="12" hidden="1" customHeight="1" x14ac:dyDescent="0.2">
      <c r="B6" s="21"/>
      <c r="D6" s="106" t="s">
        <v>16</v>
      </c>
      <c r="L6" s="21"/>
    </row>
    <row r="7" spans="1:46" s="1" customFormat="1" ht="16.5" hidden="1" customHeight="1" x14ac:dyDescent="0.2">
      <c r="B7" s="21"/>
      <c r="E7" s="295" t="str">
        <f>'Rekapitulace stavby'!K6</f>
        <v>Nová travnatá tréninková plocha fotbalistů, Bruntál</v>
      </c>
      <c r="F7" s="296"/>
      <c r="G7" s="296"/>
      <c r="H7" s="296"/>
      <c r="L7" s="21"/>
    </row>
    <row r="8" spans="1:46" s="2" customFormat="1" ht="12" hidden="1" customHeight="1" x14ac:dyDescent="0.2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 x14ac:dyDescent="0.2">
      <c r="A9" s="35"/>
      <c r="B9" s="40"/>
      <c r="C9" s="35"/>
      <c r="D9" s="35"/>
      <c r="E9" s="297" t="s">
        <v>947</v>
      </c>
      <c r="F9" s="298"/>
      <c r="G9" s="298"/>
      <c r="H9" s="298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 hidden="1" x14ac:dyDescent="0.2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 x14ac:dyDescent="0.2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 x14ac:dyDescent="0.2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16. 10. 2023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hidden="1" customHeight="1" x14ac:dyDescent="0.2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 x14ac:dyDescent="0.2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 x14ac:dyDescent="0.2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hidden="1" customHeight="1" x14ac:dyDescent="0.2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 x14ac:dyDescent="0.2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 x14ac:dyDescent="0.2">
      <c r="A18" s="35"/>
      <c r="B18" s="40"/>
      <c r="C18" s="35"/>
      <c r="D18" s="35"/>
      <c r="E18" s="299" t="str">
        <f>'Rekapitulace stavby'!E14</f>
        <v>Vyplň údaj</v>
      </c>
      <c r="F18" s="300"/>
      <c r="G18" s="300"/>
      <c r="H18" s="300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hidden="1" customHeight="1" x14ac:dyDescent="0.2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 x14ac:dyDescent="0.2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 x14ac:dyDescent="0.2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hidden="1" customHeight="1" x14ac:dyDescent="0.2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 x14ac:dyDescent="0.2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 x14ac:dyDescent="0.2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hidden="1" customHeight="1" x14ac:dyDescent="0.2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 x14ac:dyDescent="0.2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hidden="1" customHeight="1" x14ac:dyDescent="0.2">
      <c r="A27" s="110"/>
      <c r="B27" s="111"/>
      <c r="C27" s="110"/>
      <c r="D27" s="110"/>
      <c r="E27" s="301" t="s">
        <v>37</v>
      </c>
      <c r="F27" s="301"/>
      <c r="G27" s="301"/>
      <c r="H27" s="301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hidden="1" customHeight="1" x14ac:dyDescent="0.2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hidden="1" customHeight="1" x14ac:dyDescent="0.2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 x14ac:dyDescent="0.2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ROUND(J88,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hidden="1" customHeight="1" x14ac:dyDescent="0.2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hidden="1" customHeight="1" x14ac:dyDescent="0.2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hidden="1" customHeight="1" x14ac:dyDescent="0.2">
      <c r="A33" s="35"/>
      <c r="B33" s="40"/>
      <c r="C33" s="35"/>
      <c r="D33" s="117" t="s">
        <v>42</v>
      </c>
      <c r="E33" s="106" t="s">
        <v>43</v>
      </c>
      <c r="F33" s="118">
        <f>ROUND((SUM(BE88:BE147)),  2)</f>
        <v>0</v>
      </c>
      <c r="G33" s="35"/>
      <c r="H33" s="35"/>
      <c r="I33" s="119">
        <v>0.21</v>
      </c>
      <c r="J33" s="118">
        <f>ROUND(((SUM(BE88:BE147))*I33),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hidden="1" customHeight="1" x14ac:dyDescent="0.2">
      <c r="A34" s="35"/>
      <c r="B34" s="40"/>
      <c r="C34" s="35"/>
      <c r="D34" s="35"/>
      <c r="E34" s="106" t="s">
        <v>44</v>
      </c>
      <c r="F34" s="118">
        <f>ROUND((SUM(BF88:BF147)),  2)</f>
        <v>0</v>
      </c>
      <c r="G34" s="35"/>
      <c r="H34" s="35"/>
      <c r="I34" s="119">
        <v>0.15</v>
      </c>
      <c r="J34" s="118">
        <f>ROUND(((SUM(BF88:BF147))*I34),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 x14ac:dyDescent="0.2">
      <c r="A35" s="35"/>
      <c r="B35" s="40"/>
      <c r="C35" s="35"/>
      <c r="D35" s="35"/>
      <c r="E35" s="106" t="s">
        <v>45</v>
      </c>
      <c r="F35" s="118">
        <f>ROUND((SUM(BG88:BG147)),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 x14ac:dyDescent="0.2">
      <c r="A36" s="35"/>
      <c r="B36" s="40"/>
      <c r="C36" s="35"/>
      <c r="D36" s="35"/>
      <c r="E36" s="106" t="s">
        <v>46</v>
      </c>
      <c r="F36" s="118">
        <f>ROUND((SUM(BH88:BH147)),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 x14ac:dyDescent="0.2">
      <c r="A37" s="35"/>
      <c r="B37" s="40"/>
      <c r="C37" s="35"/>
      <c r="D37" s="35"/>
      <c r="E37" s="106" t="s">
        <v>47</v>
      </c>
      <c r="F37" s="118">
        <f>ROUND((SUM(BI88:BI147)),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hidden="1" customHeight="1" x14ac:dyDescent="0.2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 x14ac:dyDescent="0.2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hidden="1" customHeight="1" x14ac:dyDescent="0.2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ht="10.199999999999999" hidden="1" x14ac:dyDescent="0.2"/>
    <row r="42" spans="1:31" ht="10.199999999999999" hidden="1" x14ac:dyDescent="0.2"/>
    <row r="43" spans="1:31" ht="10.199999999999999" hidden="1" x14ac:dyDescent="0.2"/>
    <row r="44" spans="1:31" s="2" customFormat="1" ht="6.9" customHeight="1" x14ac:dyDescent="0.2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 x14ac:dyDescent="0.2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 x14ac:dyDescent="0.2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 x14ac:dyDescent="0.2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 x14ac:dyDescent="0.2">
      <c r="A48" s="35"/>
      <c r="B48" s="36"/>
      <c r="C48" s="37"/>
      <c r="D48" s="37"/>
      <c r="E48" s="302" t="str">
        <f>E7</f>
        <v>Nová travnatá tréninková plocha fotbalistů, Bruntál</v>
      </c>
      <c r="F48" s="303"/>
      <c r="G48" s="303"/>
      <c r="H48" s="303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 x14ac:dyDescent="0.2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 x14ac:dyDescent="0.2">
      <c r="A50" s="35"/>
      <c r="B50" s="36"/>
      <c r="C50" s="37"/>
      <c r="D50" s="37"/>
      <c r="E50" s="255" t="str">
        <f>E9</f>
        <v>IO 02b - Osvětlení manipulační plochy</v>
      </c>
      <c r="F50" s="304"/>
      <c r="G50" s="304"/>
      <c r="H50" s="304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 x14ac:dyDescent="0.2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 x14ac:dyDescent="0.2">
      <c r="A52" s="35"/>
      <c r="B52" s="36"/>
      <c r="C52" s="30" t="s">
        <v>21</v>
      </c>
      <c r="D52" s="37"/>
      <c r="E52" s="37"/>
      <c r="F52" s="28" t="str">
        <f>F12</f>
        <v>Sportovní areál Bruntál P.P.Č. 3621/3, 3621/76, 36</v>
      </c>
      <c r="G52" s="37"/>
      <c r="H52" s="37"/>
      <c r="I52" s="30" t="s">
        <v>23</v>
      </c>
      <c r="J52" s="60" t="str">
        <f>IF(J12="","",J12)</f>
        <v>16. 10. 2023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 x14ac:dyDescent="0.2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 x14ac:dyDescent="0.2">
      <c r="A54" s="35"/>
      <c r="B54" s="36"/>
      <c r="C54" s="30" t="s">
        <v>25</v>
      </c>
      <c r="D54" s="37"/>
      <c r="E54" s="37"/>
      <c r="F54" s="28" t="str">
        <f>E15</f>
        <v>Město Bruntál</v>
      </c>
      <c r="G54" s="37"/>
      <c r="H54" s="37"/>
      <c r="I54" s="30" t="s">
        <v>31</v>
      </c>
      <c r="J54" s="33" t="str">
        <f>E21</f>
        <v>David Müller DiS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 x14ac:dyDescent="0.2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David Müller DiS.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 x14ac:dyDescent="0.2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 x14ac:dyDescent="0.2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 x14ac:dyDescent="0.2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 x14ac:dyDescent="0.2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" customHeight="1" x14ac:dyDescent="0.2">
      <c r="B60" s="135"/>
      <c r="C60" s="136"/>
      <c r="D60" s="137" t="s">
        <v>105</v>
      </c>
      <c r="E60" s="138"/>
      <c r="F60" s="138"/>
      <c r="G60" s="138"/>
      <c r="H60" s="138"/>
      <c r="I60" s="138"/>
      <c r="J60" s="139">
        <f>J89</f>
        <v>0</v>
      </c>
      <c r="K60" s="136"/>
      <c r="L60" s="140"/>
    </row>
    <row r="61" spans="1:47" s="10" customFormat="1" ht="19.95" customHeight="1" x14ac:dyDescent="0.2">
      <c r="B61" s="141"/>
      <c r="C61" s="142"/>
      <c r="D61" s="143" t="s">
        <v>111</v>
      </c>
      <c r="E61" s="144"/>
      <c r="F61" s="144"/>
      <c r="G61" s="144"/>
      <c r="H61" s="144"/>
      <c r="I61" s="144"/>
      <c r="J61" s="145">
        <f>J90</f>
        <v>0</v>
      </c>
      <c r="K61" s="142"/>
      <c r="L61" s="146"/>
    </row>
    <row r="62" spans="1:47" s="9" customFormat="1" ht="24.9" customHeight="1" x14ac:dyDescent="0.2">
      <c r="B62" s="135"/>
      <c r="C62" s="136"/>
      <c r="D62" s="137" t="s">
        <v>843</v>
      </c>
      <c r="E62" s="138"/>
      <c r="F62" s="138"/>
      <c r="G62" s="138"/>
      <c r="H62" s="138"/>
      <c r="I62" s="138"/>
      <c r="J62" s="139">
        <f>J93</f>
        <v>0</v>
      </c>
      <c r="K62" s="136"/>
      <c r="L62" s="140"/>
    </row>
    <row r="63" spans="1:47" s="10" customFormat="1" ht="19.95" customHeight="1" x14ac:dyDescent="0.2">
      <c r="B63" s="141"/>
      <c r="C63" s="142"/>
      <c r="D63" s="143" t="s">
        <v>844</v>
      </c>
      <c r="E63" s="144"/>
      <c r="F63" s="144"/>
      <c r="G63" s="144"/>
      <c r="H63" s="144"/>
      <c r="I63" s="144"/>
      <c r="J63" s="145">
        <f>J94</f>
        <v>0</v>
      </c>
      <c r="K63" s="142"/>
      <c r="L63" s="146"/>
    </row>
    <row r="64" spans="1:47" s="9" customFormat="1" ht="24.9" customHeight="1" x14ac:dyDescent="0.2">
      <c r="B64" s="135"/>
      <c r="C64" s="136"/>
      <c r="D64" s="137" t="s">
        <v>845</v>
      </c>
      <c r="E64" s="138"/>
      <c r="F64" s="138"/>
      <c r="G64" s="138"/>
      <c r="H64" s="138"/>
      <c r="I64" s="138"/>
      <c r="J64" s="139">
        <f>J103</f>
        <v>0</v>
      </c>
      <c r="K64" s="136"/>
      <c r="L64" s="140"/>
    </row>
    <row r="65" spans="1:31" s="10" customFormat="1" ht="19.95" customHeight="1" x14ac:dyDescent="0.2">
      <c r="B65" s="141"/>
      <c r="C65" s="142"/>
      <c r="D65" s="143" t="s">
        <v>846</v>
      </c>
      <c r="E65" s="144"/>
      <c r="F65" s="144"/>
      <c r="G65" s="144"/>
      <c r="H65" s="144"/>
      <c r="I65" s="144"/>
      <c r="J65" s="145">
        <f>J104</f>
        <v>0</v>
      </c>
      <c r="K65" s="142"/>
      <c r="L65" s="146"/>
    </row>
    <row r="66" spans="1:31" s="9" customFormat="1" ht="24.9" customHeight="1" x14ac:dyDescent="0.2">
      <c r="B66" s="135"/>
      <c r="C66" s="136"/>
      <c r="D66" s="137" t="s">
        <v>115</v>
      </c>
      <c r="E66" s="138"/>
      <c r="F66" s="138"/>
      <c r="G66" s="138"/>
      <c r="H66" s="138"/>
      <c r="I66" s="138"/>
      <c r="J66" s="139">
        <f>J128</f>
        <v>0</v>
      </c>
      <c r="K66" s="136"/>
      <c r="L66" s="140"/>
    </row>
    <row r="67" spans="1:31" s="10" customFormat="1" ht="19.95" customHeight="1" x14ac:dyDescent="0.2">
      <c r="B67" s="141"/>
      <c r="C67" s="142"/>
      <c r="D67" s="143" t="s">
        <v>116</v>
      </c>
      <c r="E67" s="144"/>
      <c r="F67" s="144"/>
      <c r="G67" s="144"/>
      <c r="H67" s="144"/>
      <c r="I67" s="144"/>
      <c r="J67" s="145">
        <f>J129</f>
        <v>0</v>
      </c>
      <c r="K67" s="142"/>
      <c r="L67" s="146"/>
    </row>
    <row r="68" spans="1:31" s="10" customFormat="1" ht="19.95" customHeight="1" x14ac:dyDescent="0.2">
      <c r="B68" s="141"/>
      <c r="C68" s="142"/>
      <c r="D68" s="143" t="s">
        <v>117</v>
      </c>
      <c r="E68" s="144"/>
      <c r="F68" s="144"/>
      <c r="G68" s="144"/>
      <c r="H68" s="144"/>
      <c r="I68" s="144"/>
      <c r="J68" s="145">
        <f>J139</f>
        <v>0</v>
      </c>
      <c r="K68" s="142"/>
      <c r="L68" s="146"/>
    </row>
    <row r="69" spans="1:31" s="2" customFormat="1" ht="21.75" customHeight="1" x14ac:dyDescent="0.2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" customHeight="1" x14ac:dyDescent="0.2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" customHeight="1" x14ac:dyDescent="0.2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" customHeight="1" x14ac:dyDescent="0.2">
      <c r="A75" s="35"/>
      <c r="B75" s="36"/>
      <c r="C75" s="24" t="s">
        <v>118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 x14ac:dyDescent="0.2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 x14ac:dyDescent="0.2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 x14ac:dyDescent="0.2">
      <c r="A78" s="35"/>
      <c r="B78" s="36"/>
      <c r="C78" s="37"/>
      <c r="D78" s="37"/>
      <c r="E78" s="302" t="str">
        <f>E7</f>
        <v>Nová travnatá tréninková plocha fotbalistů, Bruntál</v>
      </c>
      <c r="F78" s="303"/>
      <c r="G78" s="303"/>
      <c r="H78" s="303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 x14ac:dyDescent="0.2">
      <c r="A79" s="35"/>
      <c r="B79" s="36"/>
      <c r="C79" s="30" t="s">
        <v>99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 x14ac:dyDescent="0.2">
      <c r="A80" s="35"/>
      <c r="B80" s="36"/>
      <c r="C80" s="37"/>
      <c r="D80" s="37"/>
      <c r="E80" s="255" t="str">
        <f>E9</f>
        <v>IO 02b - Osvětlení manipulační plochy</v>
      </c>
      <c r="F80" s="304"/>
      <c r="G80" s="304"/>
      <c r="H80" s="304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" customHeight="1" x14ac:dyDescent="0.2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 x14ac:dyDescent="0.2">
      <c r="A82" s="35"/>
      <c r="B82" s="36"/>
      <c r="C82" s="30" t="s">
        <v>21</v>
      </c>
      <c r="D82" s="37"/>
      <c r="E82" s="37"/>
      <c r="F82" s="28" t="str">
        <f>F12</f>
        <v>Sportovní areál Bruntál P.P.Č. 3621/3, 3621/76, 36</v>
      </c>
      <c r="G82" s="37"/>
      <c r="H82" s="37"/>
      <c r="I82" s="30" t="s">
        <v>23</v>
      </c>
      <c r="J82" s="60" t="str">
        <f>IF(J12="","",J12)</f>
        <v>16. 10. 2023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" customHeight="1" x14ac:dyDescent="0.2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15" customHeight="1" x14ac:dyDescent="0.2">
      <c r="A84" s="35"/>
      <c r="B84" s="36"/>
      <c r="C84" s="30" t="s">
        <v>25</v>
      </c>
      <c r="D84" s="37"/>
      <c r="E84" s="37"/>
      <c r="F84" s="28" t="str">
        <f>E15</f>
        <v>Město Bruntál</v>
      </c>
      <c r="G84" s="37"/>
      <c r="H84" s="37"/>
      <c r="I84" s="30" t="s">
        <v>31</v>
      </c>
      <c r="J84" s="33" t="str">
        <f>E21</f>
        <v>David Müller DiS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15" customHeight="1" x14ac:dyDescent="0.2">
      <c r="A85" s="35"/>
      <c r="B85" s="36"/>
      <c r="C85" s="30" t="s">
        <v>29</v>
      </c>
      <c r="D85" s="37"/>
      <c r="E85" s="37"/>
      <c r="F85" s="28" t="str">
        <f>IF(E18="","",E18)</f>
        <v>Vyplň údaj</v>
      </c>
      <c r="G85" s="37"/>
      <c r="H85" s="37"/>
      <c r="I85" s="30" t="s">
        <v>34</v>
      </c>
      <c r="J85" s="33" t="str">
        <f>E24</f>
        <v>David Müller DiS.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 x14ac:dyDescent="0.2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 x14ac:dyDescent="0.2">
      <c r="A87" s="147"/>
      <c r="B87" s="148"/>
      <c r="C87" s="149" t="s">
        <v>119</v>
      </c>
      <c r="D87" s="150" t="s">
        <v>57</v>
      </c>
      <c r="E87" s="150" t="s">
        <v>53</v>
      </c>
      <c r="F87" s="150" t="s">
        <v>54</v>
      </c>
      <c r="G87" s="150" t="s">
        <v>120</v>
      </c>
      <c r="H87" s="150" t="s">
        <v>121</v>
      </c>
      <c r="I87" s="150" t="s">
        <v>122</v>
      </c>
      <c r="J87" s="150" t="s">
        <v>103</v>
      </c>
      <c r="K87" s="151" t="s">
        <v>123</v>
      </c>
      <c r="L87" s="152"/>
      <c r="M87" s="69" t="s">
        <v>19</v>
      </c>
      <c r="N87" s="70" t="s">
        <v>42</v>
      </c>
      <c r="O87" s="70" t="s">
        <v>124</v>
      </c>
      <c r="P87" s="70" t="s">
        <v>125</v>
      </c>
      <c r="Q87" s="70" t="s">
        <v>126</v>
      </c>
      <c r="R87" s="70" t="s">
        <v>127</v>
      </c>
      <c r="S87" s="70" t="s">
        <v>128</v>
      </c>
      <c r="T87" s="71" t="s">
        <v>129</v>
      </c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</row>
    <row r="88" spans="1:65" s="2" customFormat="1" ht="22.8" customHeight="1" x14ac:dyDescent="0.3">
      <c r="A88" s="35"/>
      <c r="B88" s="36"/>
      <c r="C88" s="76" t="s">
        <v>130</v>
      </c>
      <c r="D88" s="37"/>
      <c r="E88" s="37"/>
      <c r="F88" s="37"/>
      <c r="G88" s="37"/>
      <c r="H88" s="37"/>
      <c r="I88" s="37"/>
      <c r="J88" s="153">
        <f>BK88</f>
        <v>0</v>
      </c>
      <c r="K88" s="37"/>
      <c r="L88" s="40"/>
      <c r="M88" s="72"/>
      <c r="N88" s="154"/>
      <c r="O88" s="73"/>
      <c r="P88" s="155">
        <f>P89+P93+P103+P128</f>
        <v>0</v>
      </c>
      <c r="Q88" s="73"/>
      <c r="R88" s="155">
        <f>R89+R93+R103+R128</f>
        <v>9.0102000000000002E-2</v>
      </c>
      <c r="S88" s="73"/>
      <c r="T88" s="156">
        <f>T89+T93+T103+T128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71</v>
      </c>
      <c r="AU88" s="18" t="s">
        <v>104</v>
      </c>
      <c r="BK88" s="157">
        <f>BK89+BK93+BK103+BK128</f>
        <v>0</v>
      </c>
    </row>
    <row r="89" spans="1:65" s="12" customFormat="1" ht="25.95" customHeight="1" x14ac:dyDescent="0.25">
      <c r="B89" s="158"/>
      <c r="C89" s="159"/>
      <c r="D89" s="160" t="s">
        <v>71</v>
      </c>
      <c r="E89" s="161" t="s">
        <v>131</v>
      </c>
      <c r="F89" s="161" t="s">
        <v>132</v>
      </c>
      <c r="G89" s="159"/>
      <c r="H89" s="159"/>
      <c r="I89" s="162"/>
      <c r="J89" s="163">
        <f>BK89</f>
        <v>0</v>
      </c>
      <c r="K89" s="159"/>
      <c r="L89" s="164"/>
      <c r="M89" s="165"/>
      <c r="N89" s="166"/>
      <c r="O89" s="166"/>
      <c r="P89" s="167">
        <f>P90</f>
        <v>0</v>
      </c>
      <c r="Q89" s="166"/>
      <c r="R89" s="167">
        <f>R90</f>
        <v>6.0000000000000001E-3</v>
      </c>
      <c r="S89" s="166"/>
      <c r="T89" s="168">
        <f>T90</f>
        <v>0</v>
      </c>
      <c r="AR89" s="169" t="s">
        <v>80</v>
      </c>
      <c r="AT89" s="170" t="s">
        <v>71</v>
      </c>
      <c r="AU89" s="170" t="s">
        <v>72</v>
      </c>
      <c r="AY89" s="169" t="s">
        <v>133</v>
      </c>
      <c r="BK89" s="171">
        <f>BK90</f>
        <v>0</v>
      </c>
    </row>
    <row r="90" spans="1:65" s="12" customFormat="1" ht="22.8" customHeight="1" x14ac:dyDescent="0.25">
      <c r="B90" s="158"/>
      <c r="C90" s="159"/>
      <c r="D90" s="160" t="s">
        <v>71</v>
      </c>
      <c r="E90" s="172" t="s">
        <v>202</v>
      </c>
      <c r="F90" s="172" t="s">
        <v>515</v>
      </c>
      <c r="G90" s="159"/>
      <c r="H90" s="159"/>
      <c r="I90" s="162"/>
      <c r="J90" s="173">
        <f>BK90</f>
        <v>0</v>
      </c>
      <c r="K90" s="159"/>
      <c r="L90" s="164"/>
      <c r="M90" s="165"/>
      <c r="N90" s="166"/>
      <c r="O90" s="166"/>
      <c r="P90" s="167">
        <f>SUM(P91:P92)</f>
        <v>0</v>
      </c>
      <c r="Q90" s="166"/>
      <c r="R90" s="167">
        <f>SUM(R91:R92)</f>
        <v>6.0000000000000001E-3</v>
      </c>
      <c r="S90" s="166"/>
      <c r="T90" s="168">
        <f>SUM(T91:T92)</f>
        <v>0</v>
      </c>
      <c r="AR90" s="169" t="s">
        <v>80</v>
      </c>
      <c r="AT90" s="170" t="s">
        <v>71</v>
      </c>
      <c r="AU90" s="170" t="s">
        <v>80</v>
      </c>
      <c r="AY90" s="169" t="s">
        <v>133</v>
      </c>
      <c r="BK90" s="171">
        <f>SUM(BK91:BK92)</f>
        <v>0</v>
      </c>
    </row>
    <row r="91" spans="1:65" s="2" customFormat="1" ht="16.5" customHeight="1" x14ac:dyDescent="0.2">
      <c r="A91" s="35"/>
      <c r="B91" s="36"/>
      <c r="C91" s="174" t="s">
        <v>80</v>
      </c>
      <c r="D91" s="174" t="s">
        <v>135</v>
      </c>
      <c r="E91" s="175" t="s">
        <v>847</v>
      </c>
      <c r="F91" s="176" t="s">
        <v>848</v>
      </c>
      <c r="G91" s="177" t="s">
        <v>343</v>
      </c>
      <c r="H91" s="178">
        <v>100</v>
      </c>
      <c r="I91" s="179"/>
      <c r="J91" s="180">
        <f>ROUND(I91*H91,2)</f>
        <v>0</v>
      </c>
      <c r="K91" s="176" t="s">
        <v>146</v>
      </c>
      <c r="L91" s="40"/>
      <c r="M91" s="181" t="s">
        <v>19</v>
      </c>
      <c r="N91" s="182" t="s">
        <v>43</v>
      </c>
      <c r="O91" s="65"/>
      <c r="P91" s="183">
        <f>O91*H91</f>
        <v>0</v>
      </c>
      <c r="Q91" s="183">
        <v>6.0000000000000002E-5</v>
      </c>
      <c r="R91" s="183">
        <f>Q91*H91</f>
        <v>6.0000000000000001E-3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139</v>
      </c>
      <c r="AT91" s="185" t="s">
        <v>135</v>
      </c>
      <c r="AU91" s="185" t="s">
        <v>82</v>
      </c>
      <c r="AY91" s="18" t="s">
        <v>133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80</v>
      </c>
      <c r="BK91" s="186">
        <f>ROUND(I91*H91,2)</f>
        <v>0</v>
      </c>
      <c r="BL91" s="18" t="s">
        <v>139</v>
      </c>
      <c r="BM91" s="185" t="s">
        <v>948</v>
      </c>
    </row>
    <row r="92" spans="1:65" s="2" customFormat="1" ht="10.199999999999999" x14ac:dyDescent="0.2">
      <c r="A92" s="35"/>
      <c r="B92" s="36"/>
      <c r="C92" s="37"/>
      <c r="D92" s="199" t="s">
        <v>148</v>
      </c>
      <c r="E92" s="37"/>
      <c r="F92" s="200" t="s">
        <v>850</v>
      </c>
      <c r="G92" s="37"/>
      <c r="H92" s="37"/>
      <c r="I92" s="201"/>
      <c r="J92" s="37"/>
      <c r="K92" s="37"/>
      <c r="L92" s="40"/>
      <c r="M92" s="202"/>
      <c r="N92" s="203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148</v>
      </c>
      <c r="AU92" s="18" t="s">
        <v>82</v>
      </c>
    </row>
    <row r="93" spans="1:65" s="12" customFormat="1" ht="25.95" customHeight="1" x14ac:dyDescent="0.25">
      <c r="B93" s="158"/>
      <c r="C93" s="159"/>
      <c r="D93" s="160" t="s">
        <v>71</v>
      </c>
      <c r="E93" s="161" t="s">
        <v>851</v>
      </c>
      <c r="F93" s="161" t="s">
        <v>852</v>
      </c>
      <c r="G93" s="159"/>
      <c r="H93" s="159"/>
      <c r="I93" s="162"/>
      <c r="J93" s="163">
        <f>BK93</f>
        <v>0</v>
      </c>
      <c r="K93" s="159"/>
      <c r="L93" s="164"/>
      <c r="M93" s="165"/>
      <c r="N93" s="166"/>
      <c r="O93" s="166"/>
      <c r="P93" s="167">
        <f>P94</f>
        <v>0</v>
      </c>
      <c r="Q93" s="166"/>
      <c r="R93" s="167">
        <f>R94</f>
        <v>2.835E-2</v>
      </c>
      <c r="S93" s="166"/>
      <c r="T93" s="168">
        <f>T94</f>
        <v>0</v>
      </c>
      <c r="AR93" s="169" t="s">
        <v>82</v>
      </c>
      <c r="AT93" s="170" t="s">
        <v>71</v>
      </c>
      <c r="AU93" s="170" t="s">
        <v>72</v>
      </c>
      <c r="AY93" s="169" t="s">
        <v>133</v>
      </c>
      <c r="BK93" s="171">
        <f>BK94</f>
        <v>0</v>
      </c>
    </row>
    <row r="94" spans="1:65" s="12" customFormat="1" ht="22.8" customHeight="1" x14ac:dyDescent="0.25">
      <c r="B94" s="158"/>
      <c r="C94" s="159"/>
      <c r="D94" s="160" t="s">
        <v>71</v>
      </c>
      <c r="E94" s="172" t="s">
        <v>853</v>
      </c>
      <c r="F94" s="172" t="s">
        <v>854</v>
      </c>
      <c r="G94" s="159"/>
      <c r="H94" s="159"/>
      <c r="I94" s="162"/>
      <c r="J94" s="173">
        <f>BK94</f>
        <v>0</v>
      </c>
      <c r="K94" s="159"/>
      <c r="L94" s="164"/>
      <c r="M94" s="165"/>
      <c r="N94" s="166"/>
      <c r="O94" s="166"/>
      <c r="P94" s="167">
        <f>SUM(P95:P102)</f>
        <v>0</v>
      </c>
      <c r="Q94" s="166"/>
      <c r="R94" s="167">
        <f>SUM(R95:R102)</f>
        <v>2.835E-2</v>
      </c>
      <c r="S94" s="166"/>
      <c r="T94" s="168">
        <f>SUM(T95:T102)</f>
        <v>0</v>
      </c>
      <c r="AR94" s="169" t="s">
        <v>82</v>
      </c>
      <c r="AT94" s="170" t="s">
        <v>71</v>
      </c>
      <c r="AU94" s="170" t="s">
        <v>80</v>
      </c>
      <c r="AY94" s="169" t="s">
        <v>133</v>
      </c>
      <c r="BK94" s="171">
        <f>SUM(BK95:BK102)</f>
        <v>0</v>
      </c>
    </row>
    <row r="95" spans="1:65" s="2" customFormat="1" ht="16.5" customHeight="1" x14ac:dyDescent="0.2">
      <c r="A95" s="35"/>
      <c r="B95" s="36"/>
      <c r="C95" s="174" t="s">
        <v>82</v>
      </c>
      <c r="D95" s="174" t="s">
        <v>135</v>
      </c>
      <c r="E95" s="175" t="s">
        <v>855</v>
      </c>
      <c r="F95" s="176" t="s">
        <v>856</v>
      </c>
      <c r="G95" s="177" t="s">
        <v>343</v>
      </c>
      <c r="H95" s="178">
        <v>100</v>
      </c>
      <c r="I95" s="179"/>
      <c r="J95" s="180">
        <f>ROUND(I95*H95,2)</f>
        <v>0</v>
      </c>
      <c r="K95" s="176" t="s">
        <v>19</v>
      </c>
      <c r="L95" s="40"/>
      <c r="M95" s="181" t="s">
        <v>19</v>
      </c>
      <c r="N95" s="182" t="s">
        <v>43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561</v>
      </c>
      <c r="AT95" s="185" t="s">
        <v>135</v>
      </c>
      <c r="AU95" s="185" t="s">
        <v>82</v>
      </c>
      <c r="AY95" s="18" t="s">
        <v>133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80</v>
      </c>
      <c r="BK95" s="186">
        <f>ROUND(I95*H95,2)</f>
        <v>0</v>
      </c>
      <c r="BL95" s="18" t="s">
        <v>561</v>
      </c>
      <c r="BM95" s="185" t="s">
        <v>949</v>
      </c>
    </row>
    <row r="96" spans="1:65" s="2" customFormat="1" ht="16.5" customHeight="1" x14ac:dyDescent="0.2">
      <c r="A96" s="35"/>
      <c r="B96" s="36"/>
      <c r="C96" s="174" t="s">
        <v>157</v>
      </c>
      <c r="D96" s="174" t="s">
        <v>135</v>
      </c>
      <c r="E96" s="175" t="s">
        <v>858</v>
      </c>
      <c r="F96" s="176" t="s">
        <v>859</v>
      </c>
      <c r="G96" s="177" t="s">
        <v>343</v>
      </c>
      <c r="H96" s="178">
        <v>8</v>
      </c>
      <c r="I96" s="179"/>
      <c r="J96" s="180">
        <f>ROUND(I96*H96,2)</f>
        <v>0</v>
      </c>
      <c r="K96" s="176" t="s">
        <v>19</v>
      </c>
      <c r="L96" s="40"/>
      <c r="M96" s="181" t="s">
        <v>19</v>
      </c>
      <c r="N96" s="182" t="s">
        <v>43</v>
      </c>
      <c r="O96" s="65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561</v>
      </c>
      <c r="AT96" s="185" t="s">
        <v>135</v>
      </c>
      <c r="AU96" s="185" t="s">
        <v>82</v>
      </c>
      <c r="AY96" s="18" t="s">
        <v>133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80</v>
      </c>
      <c r="BK96" s="186">
        <f>ROUND(I96*H96,2)</f>
        <v>0</v>
      </c>
      <c r="BL96" s="18" t="s">
        <v>561</v>
      </c>
      <c r="BM96" s="185" t="s">
        <v>950</v>
      </c>
    </row>
    <row r="97" spans="1:65" s="2" customFormat="1" ht="24.15" customHeight="1" x14ac:dyDescent="0.2">
      <c r="A97" s="35"/>
      <c r="B97" s="36"/>
      <c r="C97" s="174" t="s">
        <v>139</v>
      </c>
      <c r="D97" s="174" t="s">
        <v>135</v>
      </c>
      <c r="E97" s="175" t="s">
        <v>951</v>
      </c>
      <c r="F97" s="176" t="s">
        <v>952</v>
      </c>
      <c r="G97" s="177" t="s">
        <v>343</v>
      </c>
      <c r="H97" s="178">
        <v>100</v>
      </c>
      <c r="I97" s="179"/>
      <c r="J97" s="180">
        <f>ROUND(I97*H97,2)</f>
        <v>0</v>
      </c>
      <c r="K97" s="176" t="s">
        <v>146</v>
      </c>
      <c r="L97" s="40"/>
      <c r="M97" s="181" t="s">
        <v>19</v>
      </c>
      <c r="N97" s="182" t="s">
        <v>43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268</v>
      </c>
      <c r="AT97" s="185" t="s">
        <v>135</v>
      </c>
      <c r="AU97" s="185" t="s">
        <v>82</v>
      </c>
      <c r="AY97" s="18" t="s">
        <v>133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80</v>
      </c>
      <c r="BK97" s="186">
        <f>ROUND(I97*H97,2)</f>
        <v>0</v>
      </c>
      <c r="BL97" s="18" t="s">
        <v>268</v>
      </c>
      <c r="BM97" s="185" t="s">
        <v>953</v>
      </c>
    </row>
    <row r="98" spans="1:65" s="2" customFormat="1" ht="10.199999999999999" x14ac:dyDescent="0.2">
      <c r="A98" s="35"/>
      <c r="B98" s="36"/>
      <c r="C98" s="37"/>
      <c r="D98" s="199" t="s">
        <v>148</v>
      </c>
      <c r="E98" s="37"/>
      <c r="F98" s="200" t="s">
        <v>954</v>
      </c>
      <c r="G98" s="37"/>
      <c r="H98" s="37"/>
      <c r="I98" s="201"/>
      <c r="J98" s="37"/>
      <c r="K98" s="37"/>
      <c r="L98" s="40"/>
      <c r="M98" s="202"/>
      <c r="N98" s="203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148</v>
      </c>
      <c r="AU98" s="18" t="s">
        <v>82</v>
      </c>
    </row>
    <row r="99" spans="1:65" s="2" customFormat="1" ht="16.5" customHeight="1" x14ac:dyDescent="0.2">
      <c r="A99" s="35"/>
      <c r="B99" s="36"/>
      <c r="C99" s="237" t="s">
        <v>180</v>
      </c>
      <c r="D99" s="237" t="s">
        <v>252</v>
      </c>
      <c r="E99" s="238" t="s">
        <v>955</v>
      </c>
      <c r="F99" s="239" t="s">
        <v>956</v>
      </c>
      <c r="G99" s="240" t="s">
        <v>343</v>
      </c>
      <c r="H99" s="241">
        <v>105</v>
      </c>
      <c r="I99" s="242"/>
      <c r="J99" s="243">
        <f>ROUND(I99*H99,2)</f>
        <v>0</v>
      </c>
      <c r="K99" s="239" t="s">
        <v>19</v>
      </c>
      <c r="L99" s="244"/>
      <c r="M99" s="245" t="s">
        <v>19</v>
      </c>
      <c r="N99" s="246" t="s">
        <v>43</v>
      </c>
      <c r="O99" s="65"/>
      <c r="P99" s="183">
        <f>O99*H99</f>
        <v>0</v>
      </c>
      <c r="Q99" s="183">
        <v>2.7E-4</v>
      </c>
      <c r="R99" s="183">
        <f>Q99*H99</f>
        <v>2.835E-2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376</v>
      </c>
      <c r="AT99" s="185" t="s">
        <v>252</v>
      </c>
      <c r="AU99" s="185" t="s">
        <v>82</v>
      </c>
      <c r="AY99" s="18" t="s">
        <v>133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80</v>
      </c>
      <c r="BK99" s="186">
        <f>ROUND(I99*H99,2)</f>
        <v>0</v>
      </c>
      <c r="BL99" s="18" t="s">
        <v>268</v>
      </c>
      <c r="BM99" s="185" t="s">
        <v>957</v>
      </c>
    </row>
    <row r="100" spans="1:65" s="13" customFormat="1" ht="10.199999999999999" x14ac:dyDescent="0.2">
      <c r="B100" s="187"/>
      <c r="C100" s="188"/>
      <c r="D100" s="189" t="s">
        <v>141</v>
      </c>
      <c r="E100" s="190" t="s">
        <v>19</v>
      </c>
      <c r="F100" s="191" t="s">
        <v>958</v>
      </c>
      <c r="G100" s="188"/>
      <c r="H100" s="192">
        <v>105</v>
      </c>
      <c r="I100" s="193"/>
      <c r="J100" s="188"/>
      <c r="K100" s="188"/>
      <c r="L100" s="194"/>
      <c r="M100" s="195"/>
      <c r="N100" s="196"/>
      <c r="O100" s="196"/>
      <c r="P100" s="196"/>
      <c r="Q100" s="196"/>
      <c r="R100" s="196"/>
      <c r="S100" s="196"/>
      <c r="T100" s="197"/>
      <c r="AT100" s="198" t="s">
        <v>141</v>
      </c>
      <c r="AU100" s="198" t="s">
        <v>82</v>
      </c>
      <c r="AV100" s="13" t="s">
        <v>82</v>
      </c>
      <c r="AW100" s="13" t="s">
        <v>33</v>
      </c>
      <c r="AX100" s="13" t="s">
        <v>80</v>
      </c>
      <c r="AY100" s="198" t="s">
        <v>133</v>
      </c>
    </row>
    <row r="101" spans="1:65" s="2" customFormat="1" ht="24.15" customHeight="1" x14ac:dyDescent="0.2">
      <c r="A101" s="35"/>
      <c r="B101" s="36"/>
      <c r="C101" s="174" t="s">
        <v>191</v>
      </c>
      <c r="D101" s="174" t="s">
        <v>135</v>
      </c>
      <c r="E101" s="175" t="s">
        <v>878</v>
      </c>
      <c r="F101" s="176" t="s">
        <v>879</v>
      </c>
      <c r="G101" s="177" t="s">
        <v>343</v>
      </c>
      <c r="H101" s="178">
        <v>100</v>
      </c>
      <c r="I101" s="179"/>
      <c r="J101" s="180">
        <f>ROUND(I101*H101,2)</f>
        <v>0</v>
      </c>
      <c r="K101" s="176" t="s">
        <v>146</v>
      </c>
      <c r="L101" s="40"/>
      <c r="M101" s="181" t="s">
        <v>19</v>
      </c>
      <c r="N101" s="182" t="s">
        <v>43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561</v>
      </c>
      <c r="AT101" s="185" t="s">
        <v>135</v>
      </c>
      <c r="AU101" s="185" t="s">
        <v>82</v>
      </c>
      <c r="AY101" s="18" t="s">
        <v>133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80</v>
      </c>
      <c r="BK101" s="186">
        <f>ROUND(I101*H101,2)</f>
        <v>0</v>
      </c>
      <c r="BL101" s="18" t="s">
        <v>561</v>
      </c>
      <c r="BM101" s="185" t="s">
        <v>959</v>
      </c>
    </row>
    <row r="102" spans="1:65" s="2" customFormat="1" ht="10.199999999999999" x14ac:dyDescent="0.2">
      <c r="A102" s="35"/>
      <c r="B102" s="36"/>
      <c r="C102" s="37"/>
      <c r="D102" s="199" t="s">
        <v>148</v>
      </c>
      <c r="E102" s="37"/>
      <c r="F102" s="200" t="s">
        <v>881</v>
      </c>
      <c r="G102" s="37"/>
      <c r="H102" s="37"/>
      <c r="I102" s="201"/>
      <c r="J102" s="37"/>
      <c r="K102" s="37"/>
      <c r="L102" s="40"/>
      <c r="M102" s="202"/>
      <c r="N102" s="203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148</v>
      </c>
      <c r="AU102" s="18" t="s">
        <v>82</v>
      </c>
    </row>
    <row r="103" spans="1:65" s="12" customFormat="1" ht="25.95" customHeight="1" x14ac:dyDescent="0.25">
      <c r="B103" s="158"/>
      <c r="C103" s="159"/>
      <c r="D103" s="160" t="s">
        <v>71</v>
      </c>
      <c r="E103" s="161" t="s">
        <v>252</v>
      </c>
      <c r="F103" s="161" t="s">
        <v>882</v>
      </c>
      <c r="G103" s="159"/>
      <c r="H103" s="159"/>
      <c r="I103" s="162"/>
      <c r="J103" s="163">
        <f>BK103</f>
        <v>0</v>
      </c>
      <c r="K103" s="159"/>
      <c r="L103" s="164"/>
      <c r="M103" s="165"/>
      <c r="N103" s="166"/>
      <c r="O103" s="166"/>
      <c r="P103" s="167">
        <f>P104</f>
        <v>0</v>
      </c>
      <c r="Q103" s="166"/>
      <c r="R103" s="167">
        <f>R104</f>
        <v>5.5752000000000003E-2</v>
      </c>
      <c r="S103" s="166"/>
      <c r="T103" s="168">
        <f>T104</f>
        <v>0</v>
      </c>
      <c r="AR103" s="169" t="s">
        <v>157</v>
      </c>
      <c r="AT103" s="170" t="s">
        <v>71</v>
      </c>
      <c r="AU103" s="170" t="s">
        <v>72</v>
      </c>
      <c r="AY103" s="169" t="s">
        <v>133</v>
      </c>
      <c r="BK103" s="171">
        <f>BK104</f>
        <v>0</v>
      </c>
    </row>
    <row r="104" spans="1:65" s="12" customFormat="1" ht="22.8" customHeight="1" x14ac:dyDescent="0.25">
      <c r="B104" s="158"/>
      <c r="C104" s="159"/>
      <c r="D104" s="160" t="s">
        <v>71</v>
      </c>
      <c r="E104" s="172" t="s">
        <v>883</v>
      </c>
      <c r="F104" s="172" t="s">
        <v>884</v>
      </c>
      <c r="G104" s="159"/>
      <c r="H104" s="159"/>
      <c r="I104" s="162"/>
      <c r="J104" s="173">
        <f>BK104</f>
        <v>0</v>
      </c>
      <c r="K104" s="159"/>
      <c r="L104" s="164"/>
      <c r="M104" s="165"/>
      <c r="N104" s="166"/>
      <c r="O104" s="166"/>
      <c r="P104" s="167">
        <f>SUM(P105:P127)</f>
        <v>0</v>
      </c>
      <c r="Q104" s="166"/>
      <c r="R104" s="167">
        <f>SUM(R105:R127)</f>
        <v>5.5752000000000003E-2</v>
      </c>
      <c r="S104" s="166"/>
      <c r="T104" s="168">
        <f>SUM(T105:T127)</f>
        <v>0</v>
      </c>
      <c r="AR104" s="169" t="s">
        <v>157</v>
      </c>
      <c r="AT104" s="170" t="s">
        <v>71</v>
      </c>
      <c r="AU104" s="170" t="s">
        <v>80</v>
      </c>
      <c r="AY104" s="169" t="s">
        <v>133</v>
      </c>
      <c r="BK104" s="171">
        <f>SUM(BK105:BK127)</f>
        <v>0</v>
      </c>
    </row>
    <row r="105" spans="1:65" s="2" customFormat="1" ht="16.5" customHeight="1" x14ac:dyDescent="0.2">
      <c r="A105" s="35"/>
      <c r="B105" s="36"/>
      <c r="C105" s="174" t="s">
        <v>195</v>
      </c>
      <c r="D105" s="174" t="s">
        <v>135</v>
      </c>
      <c r="E105" s="175" t="s">
        <v>885</v>
      </c>
      <c r="F105" s="176" t="s">
        <v>886</v>
      </c>
      <c r="G105" s="177" t="s">
        <v>373</v>
      </c>
      <c r="H105" s="178">
        <v>8</v>
      </c>
      <c r="I105" s="179"/>
      <c r="J105" s="180">
        <f>ROUND(I105*H105,2)</f>
        <v>0</v>
      </c>
      <c r="K105" s="176" t="s">
        <v>146</v>
      </c>
      <c r="L105" s="40"/>
      <c r="M105" s="181" t="s">
        <v>19</v>
      </c>
      <c r="N105" s="182" t="s">
        <v>43</v>
      </c>
      <c r="O105" s="65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268</v>
      </c>
      <c r="AT105" s="185" t="s">
        <v>135</v>
      </c>
      <c r="AU105" s="185" t="s">
        <v>82</v>
      </c>
      <c r="AY105" s="18" t="s">
        <v>133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80</v>
      </c>
      <c r="BK105" s="186">
        <f>ROUND(I105*H105,2)</f>
        <v>0</v>
      </c>
      <c r="BL105" s="18" t="s">
        <v>268</v>
      </c>
      <c r="BM105" s="185" t="s">
        <v>960</v>
      </c>
    </row>
    <row r="106" spans="1:65" s="2" customFormat="1" ht="10.199999999999999" x14ac:dyDescent="0.2">
      <c r="A106" s="35"/>
      <c r="B106" s="36"/>
      <c r="C106" s="37"/>
      <c r="D106" s="199" t="s">
        <v>148</v>
      </c>
      <c r="E106" s="37"/>
      <c r="F106" s="200" t="s">
        <v>888</v>
      </c>
      <c r="G106" s="37"/>
      <c r="H106" s="37"/>
      <c r="I106" s="201"/>
      <c r="J106" s="37"/>
      <c r="K106" s="37"/>
      <c r="L106" s="40"/>
      <c r="M106" s="202"/>
      <c r="N106" s="203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148</v>
      </c>
      <c r="AU106" s="18" t="s">
        <v>82</v>
      </c>
    </row>
    <row r="107" spans="1:65" s="2" customFormat="1" ht="16.5" customHeight="1" x14ac:dyDescent="0.2">
      <c r="A107" s="35"/>
      <c r="B107" s="36"/>
      <c r="C107" s="174" t="s">
        <v>202</v>
      </c>
      <c r="D107" s="174" t="s">
        <v>135</v>
      </c>
      <c r="E107" s="175" t="s">
        <v>961</v>
      </c>
      <c r="F107" s="176" t="s">
        <v>962</v>
      </c>
      <c r="G107" s="177" t="s">
        <v>373</v>
      </c>
      <c r="H107" s="178">
        <v>4</v>
      </c>
      <c r="I107" s="179"/>
      <c r="J107" s="180">
        <f>ROUND(I107*H107,2)</f>
        <v>0</v>
      </c>
      <c r="K107" s="176" t="s">
        <v>19</v>
      </c>
      <c r="L107" s="40"/>
      <c r="M107" s="181" t="s">
        <v>19</v>
      </c>
      <c r="N107" s="182" t="s">
        <v>43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268</v>
      </c>
      <c r="AT107" s="185" t="s">
        <v>135</v>
      </c>
      <c r="AU107" s="185" t="s">
        <v>82</v>
      </c>
      <c r="AY107" s="18" t="s">
        <v>133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80</v>
      </c>
      <c r="BK107" s="186">
        <f>ROUND(I107*H107,2)</f>
        <v>0</v>
      </c>
      <c r="BL107" s="18" t="s">
        <v>268</v>
      </c>
      <c r="BM107" s="185" t="s">
        <v>963</v>
      </c>
    </row>
    <row r="108" spans="1:65" s="13" customFormat="1" ht="10.199999999999999" x14ac:dyDescent="0.2">
      <c r="B108" s="187"/>
      <c r="C108" s="188"/>
      <c r="D108" s="189" t="s">
        <v>141</v>
      </c>
      <c r="E108" s="190" t="s">
        <v>19</v>
      </c>
      <c r="F108" s="191" t="s">
        <v>139</v>
      </c>
      <c r="G108" s="188"/>
      <c r="H108" s="192">
        <v>4</v>
      </c>
      <c r="I108" s="193"/>
      <c r="J108" s="188"/>
      <c r="K108" s="188"/>
      <c r="L108" s="194"/>
      <c r="M108" s="195"/>
      <c r="N108" s="196"/>
      <c r="O108" s="196"/>
      <c r="P108" s="196"/>
      <c r="Q108" s="196"/>
      <c r="R108" s="196"/>
      <c r="S108" s="196"/>
      <c r="T108" s="197"/>
      <c r="AT108" s="198" t="s">
        <v>141</v>
      </c>
      <c r="AU108" s="198" t="s">
        <v>82</v>
      </c>
      <c r="AV108" s="13" t="s">
        <v>82</v>
      </c>
      <c r="AW108" s="13" t="s">
        <v>33</v>
      </c>
      <c r="AX108" s="13" t="s">
        <v>80</v>
      </c>
      <c r="AY108" s="198" t="s">
        <v>133</v>
      </c>
    </row>
    <row r="109" spans="1:65" s="2" customFormat="1" ht="37.799999999999997" customHeight="1" x14ac:dyDescent="0.2">
      <c r="A109" s="35"/>
      <c r="B109" s="36"/>
      <c r="C109" s="174" t="s">
        <v>210</v>
      </c>
      <c r="D109" s="174" t="s">
        <v>135</v>
      </c>
      <c r="E109" s="175" t="s">
        <v>905</v>
      </c>
      <c r="F109" s="176" t="s">
        <v>906</v>
      </c>
      <c r="G109" s="177" t="s">
        <v>343</v>
      </c>
      <c r="H109" s="178">
        <v>64</v>
      </c>
      <c r="I109" s="179"/>
      <c r="J109" s="180">
        <f>ROUND(I109*H109,2)</f>
        <v>0</v>
      </c>
      <c r="K109" s="176" t="s">
        <v>146</v>
      </c>
      <c r="L109" s="40"/>
      <c r="M109" s="181" t="s">
        <v>19</v>
      </c>
      <c r="N109" s="182" t="s">
        <v>43</v>
      </c>
      <c r="O109" s="65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561</v>
      </c>
      <c r="AT109" s="185" t="s">
        <v>135</v>
      </c>
      <c r="AU109" s="185" t="s">
        <v>82</v>
      </c>
      <c r="AY109" s="18" t="s">
        <v>133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80</v>
      </c>
      <c r="BK109" s="186">
        <f>ROUND(I109*H109,2)</f>
        <v>0</v>
      </c>
      <c r="BL109" s="18" t="s">
        <v>561</v>
      </c>
      <c r="BM109" s="185" t="s">
        <v>964</v>
      </c>
    </row>
    <row r="110" spans="1:65" s="2" customFormat="1" ht="10.199999999999999" x14ac:dyDescent="0.2">
      <c r="A110" s="35"/>
      <c r="B110" s="36"/>
      <c r="C110" s="37"/>
      <c r="D110" s="199" t="s">
        <v>148</v>
      </c>
      <c r="E110" s="37"/>
      <c r="F110" s="200" t="s">
        <v>908</v>
      </c>
      <c r="G110" s="37"/>
      <c r="H110" s="37"/>
      <c r="I110" s="201"/>
      <c r="J110" s="37"/>
      <c r="K110" s="37"/>
      <c r="L110" s="40"/>
      <c r="M110" s="202"/>
      <c r="N110" s="203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148</v>
      </c>
      <c r="AU110" s="18" t="s">
        <v>82</v>
      </c>
    </row>
    <row r="111" spans="1:65" s="2" customFormat="1" ht="16.5" customHeight="1" x14ac:dyDescent="0.2">
      <c r="A111" s="35"/>
      <c r="B111" s="36"/>
      <c r="C111" s="237" t="s">
        <v>227</v>
      </c>
      <c r="D111" s="237" t="s">
        <v>252</v>
      </c>
      <c r="E111" s="238" t="s">
        <v>965</v>
      </c>
      <c r="F111" s="239" t="s">
        <v>966</v>
      </c>
      <c r="G111" s="240" t="s">
        <v>343</v>
      </c>
      <c r="H111" s="241">
        <v>73.599999999999994</v>
      </c>
      <c r="I111" s="242"/>
      <c r="J111" s="243">
        <f>ROUND(I111*H111,2)</f>
        <v>0</v>
      </c>
      <c r="K111" s="239" t="s">
        <v>146</v>
      </c>
      <c r="L111" s="244"/>
      <c r="M111" s="245" t="s">
        <v>19</v>
      </c>
      <c r="N111" s="246" t="s">
        <v>43</v>
      </c>
      <c r="O111" s="65"/>
      <c r="P111" s="183">
        <f>O111*H111</f>
        <v>0</v>
      </c>
      <c r="Q111" s="183">
        <v>1.2E-4</v>
      </c>
      <c r="R111" s="183">
        <f>Q111*H111</f>
        <v>8.8319999999999996E-3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911</v>
      </c>
      <c r="AT111" s="185" t="s">
        <v>252</v>
      </c>
      <c r="AU111" s="185" t="s">
        <v>82</v>
      </c>
      <c r="AY111" s="18" t="s">
        <v>133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80</v>
      </c>
      <c r="BK111" s="186">
        <f>ROUND(I111*H111,2)</f>
        <v>0</v>
      </c>
      <c r="BL111" s="18" t="s">
        <v>911</v>
      </c>
      <c r="BM111" s="185" t="s">
        <v>967</v>
      </c>
    </row>
    <row r="112" spans="1:65" s="2" customFormat="1" ht="19.2" x14ac:dyDescent="0.2">
      <c r="A112" s="35"/>
      <c r="B112" s="36"/>
      <c r="C112" s="37"/>
      <c r="D112" s="189" t="s">
        <v>207</v>
      </c>
      <c r="E112" s="37"/>
      <c r="F112" s="225" t="s">
        <v>968</v>
      </c>
      <c r="G112" s="37"/>
      <c r="H112" s="37"/>
      <c r="I112" s="201"/>
      <c r="J112" s="37"/>
      <c r="K112" s="37"/>
      <c r="L112" s="40"/>
      <c r="M112" s="202"/>
      <c r="N112" s="203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207</v>
      </c>
      <c r="AU112" s="18" t="s">
        <v>82</v>
      </c>
    </row>
    <row r="113" spans="1:65" s="13" customFormat="1" ht="10.199999999999999" x14ac:dyDescent="0.2">
      <c r="B113" s="187"/>
      <c r="C113" s="188"/>
      <c r="D113" s="189" t="s">
        <v>141</v>
      </c>
      <c r="E113" s="190" t="s">
        <v>19</v>
      </c>
      <c r="F113" s="191" t="s">
        <v>969</v>
      </c>
      <c r="G113" s="188"/>
      <c r="H113" s="192">
        <v>73.599999999999994</v>
      </c>
      <c r="I113" s="193"/>
      <c r="J113" s="188"/>
      <c r="K113" s="188"/>
      <c r="L113" s="194"/>
      <c r="M113" s="195"/>
      <c r="N113" s="196"/>
      <c r="O113" s="196"/>
      <c r="P113" s="196"/>
      <c r="Q113" s="196"/>
      <c r="R113" s="196"/>
      <c r="S113" s="196"/>
      <c r="T113" s="197"/>
      <c r="AT113" s="198" t="s">
        <v>141</v>
      </c>
      <c r="AU113" s="198" t="s">
        <v>82</v>
      </c>
      <c r="AV113" s="13" t="s">
        <v>82</v>
      </c>
      <c r="AW113" s="13" t="s">
        <v>33</v>
      </c>
      <c r="AX113" s="13" t="s">
        <v>80</v>
      </c>
      <c r="AY113" s="198" t="s">
        <v>133</v>
      </c>
    </row>
    <row r="114" spans="1:65" s="2" customFormat="1" ht="37.799999999999997" customHeight="1" x14ac:dyDescent="0.2">
      <c r="A114" s="35"/>
      <c r="B114" s="36"/>
      <c r="C114" s="174" t="s">
        <v>233</v>
      </c>
      <c r="D114" s="174" t="s">
        <v>135</v>
      </c>
      <c r="E114" s="175" t="s">
        <v>905</v>
      </c>
      <c r="F114" s="176" t="s">
        <v>906</v>
      </c>
      <c r="G114" s="177" t="s">
        <v>343</v>
      </c>
      <c r="H114" s="178">
        <v>120</v>
      </c>
      <c r="I114" s="179"/>
      <c r="J114" s="180">
        <f>ROUND(I114*H114,2)</f>
        <v>0</v>
      </c>
      <c r="K114" s="176" t="s">
        <v>146</v>
      </c>
      <c r="L114" s="40"/>
      <c r="M114" s="181" t="s">
        <v>19</v>
      </c>
      <c r="N114" s="182" t="s">
        <v>43</v>
      </c>
      <c r="O114" s="65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561</v>
      </c>
      <c r="AT114" s="185" t="s">
        <v>135</v>
      </c>
      <c r="AU114" s="185" t="s">
        <v>82</v>
      </c>
      <c r="AY114" s="18" t="s">
        <v>133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80</v>
      </c>
      <c r="BK114" s="186">
        <f>ROUND(I114*H114,2)</f>
        <v>0</v>
      </c>
      <c r="BL114" s="18" t="s">
        <v>561</v>
      </c>
      <c r="BM114" s="185" t="s">
        <v>970</v>
      </c>
    </row>
    <row r="115" spans="1:65" s="2" customFormat="1" ht="10.199999999999999" x14ac:dyDescent="0.2">
      <c r="A115" s="35"/>
      <c r="B115" s="36"/>
      <c r="C115" s="37"/>
      <c r="D115" s="199" t="s">
        <v>148</v>
      </c>
      <c r="E115" s="37"/>
      <c r="F115" s="200" t="s">
        <v>908</v>
      </c>
      <c r="G115" s="37"/>
      <c r="H115" s="37"/>
      <c r="I115" s="201"/>
      <c r="J115" s="37"/>
      <c r="K115" s="37"/>
      <c r="L115" s="40"/>
      <c r="M115" s="202"/>
      <c r="N115" s="203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148</v>
      </c>
      <c r="AU115" s="18" t="s">
        <v>82</v>
      </c>
    </row>
    <row r="116" spans="1:65" s="2" customFormat="1" ht="16.5" customHeight="1" x14ac:dyDescent="0.2">
      <c r="A116" s="35"/>
      <c r="B116" s="36"/>
      <c r="C116" s="237" t="s">
        <v>239</v>
      </c>
      <c r="D116" s="237" t="s">
        <v>252</v>
      </c>
      <c r="E116" s="238" t="s">
        <v>971</v>
      </c>
      <c r="F116" s="239" t="s">
        <v>972</v>
      </c>
      <c r="G116" s="240" t="s">
        <v>343</v>
      </c>
      <c r="H116" s="241">
        <v>138</v>
      </c>
      <c r="I116" s="242"/>
      <c r="J116" s="243">
        <f>ROUND(I116*H116,2)</f>
        <v>0</v>
      </c>
      <c r="K116" s="239" t="s">
        <v>146</v>
      </c>
      <c r="L116" s="244"/>
      <c r="M116" s="245" t="s">
        <v>19</v>
      </c>
      <c r="N116" s="246" t="s">
        <v>43</v>
      </c>
      <c r="O116" s="65"/>
      <c r="P116" s="183">
        <f>O116*H116</f>
        <v>0</v>
      </c>
      <c r="Q116" s="183">
        <v>3.4000000000000002E-4</v>
      </c>
      <c r="R116" s="183">
        <f>Q116*H116</f>
        <v>4.6920000000000003E-2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911</v>
      </c>
      <c r="AT116" s="185" t="s">
        <v>252</v>
      </c>
      <c r="AU116" s="185" t="s">
        <v>82</v>
      </c>
      <c r="AY116" s="18" t="s">
        <v>133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80</v>
      </c>
      <c r="BK116" s="186">
        <f>ROUND(I116*H116,2)</f>
        <v>0</v>
      </c>
      <c r="BL116" s="18" t="s">
        <v>911</v>
      </c>
      <c r="BM116" s="185" t="s">
        <v>973</v>
      </c>
    </row>
    <row r="117" spans="1:65" s="2" customFormat="1" ht="19.2" x14ac:dyDescent="0.2">
      <c r="A117" s="35"/>
      <c r="B117" s="36"/>
      <c r="C117" s="37"/>
      <c r="D117" s="189" t="s">
        <v>207</v>
      </c>
      <c r="E117" s="37"/>
      <c r="F117" s="225" t="s">
        <v>974</v>
      </c>
      <c r="G117" s="37"/>
      <c r="H117" s="37"/>
      <c r="I117" s="201"/>
      <c r="J117" s="37"/>
      <c r="K117" s="37"/>
      <c r="L117" s="40"/>
      <c r="M117" s="202"/>
      <c r="N117" s="203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207</v>
      </c>
      <c r="AU117" s="18" t="s">
        <v>82</v>
      </c>
    </row>
    <row r="118" spans="1:65" s="13" customFormat="1" ht="10.199999999999999" x14ac:dyDescent="0.2">
      <c r="B118" s="187"/>
      <c r="C118" s="188"/>
      <c r="D118" s="189" t="s">
        <v>141</v>
      </c>
      <c r="E118" s="190" t="s">
        <v>19</v>
      </c>
      <c r="F118" s="191" t="s">
        <v>975</v>
      </c>
      <c r="G118" s="188"/>
      <c r="H118" s="192">
        <v>138</v>
      </c>
      <c r="I118" s="193"/>
      <c r="J118" s="188"/>
      <c r="K118" s="188"/>
      <c r="L118" s="194"/>
      <c r="M118" s="195"/>
      <c r="N118" s="196"/>
      <c r="O118" s="196"/>
      <c r="P118" s="196"/>
      <c r="Q118" s="196"/>
      <c r="R118" s="196"/>
      <c r="S118" s="196"/>
      <c r="T118" s="197"/>
      <c r="AT118" s="198" t="s">
        <v>141</v>
      </c>
      <c r="AU118" s="198" t="s">
        <v>82</v>
      </c>
      <c r="AV118" s="13" t="s">
        <v>82</v>
      </c>
      <c r="AW118" s="13" t="s">
        <v>33</v>
      </c>
      <c r="AX118" s="13" t="s">
        <v>80</v>
      </c>
      <c r="AY118" s="198" t="s">
        <v>133</v>
      </c>
    </row>
    <row r="119" spans="1:65" s="2" customFormat="1" ht="16.5" customHeight="1" x14ac:dyDescent="0.2">
      <c r="A119" s="35"/>
      <c r="B119" s="36"/>
      <c r="C119" s="174" t="s">
        <v>246</v>
      </c>
      <c r="D119" s="174" t="s">
        <v>135</v>
      </c>
      <c r="E119" s="175" t="s">
        <v>915</v>
      </c>
      <c r="F119" s="176" t="s">
        <v>916</v>
      </c>
      <c r="G119" s="177" t="s">
        <v>917</v>
      </c>
      <c r="H119" s="178">
        <v>40</v>
      </c>
      <c r="I119" s="179"/>
      <c r="J119" s="180">
        <f>ROUND(I119*H119,2)</f>
        <v>0</v>
      </c>
      <c r="K119" s="176" t="s">
        <v>146</v>
      </c>
      <c r="L119" s="40"/>
      <c r="M119" s="181" t="s">
        <v>19</v>
      </c>
      <c r="N119" s="182" t="s">
        <v>43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561</v>
      </c>
      <c r="AT119" s="185" t="s">
        <v>135</v>
      </c>
      <c r="AU119" s="185" t="s">
        <v>82</v>
      </c>
      <c r="AY119" s="18" t="s">
        <v>133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80</v>
      </c>
      <c r="BK119" s="186">
        <f>ROUND(I119*H119,2)</f>
        <v>0</v>
      </c>
      <c r="BL119" s="18" t="s">
        <v>561</v>
      </c>
      <c r="BM119" s="185" t="s">
        <v>976</v>
      </c>
    </row>
    <row r="120" spans="1:65" s="2" customFormat="1" ht="10.199999999999999" x14ac:dyDescent="0.2">
      <c r="A120" s="35"/>
      <c r="B120" s="36"/>
      <c r="C120" s="37"/>
      <c r="D120" s="199" t="s">
        <v>148</v>
      </c>
      <c r="E120" s="37"/>
      <c r="F120" s="200" t="s">
        <v>919</v>
      </c>
      <c r="G120" s="37"/>
      <c r="H120" s="37"/>
      <c r="I120" s="201"/>
      <c r="J120" s="37"/>
      <c r="K120" s="37"/>
      <c r="L120" s="40"/>
      <c r="M120" s="202"/>
      <c r="N120" s="203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148</v>
      </c>
      <c r="AU120" s="18" t="s">
        <v>82</v>
      </c>
    </row>
    <row r="121" spans="1:65" s="13" customFormat="1" ht="10.199999999999999" x14ac:dyDescent="0.2">
      <c r="B121" s="187"/>
      <c r="C121" s="188"/>
      <c r="D121" s="189" t="s">
        <v>141</v>
      </c>
      <c r="E121" s="190" t="s">
        <v>19</v>
      </c>
      <c r="F121" s="191" t="s">
        <v>431</v>
      </c>
      <c r="G121" s="188"/>
      <c r="H121" s="192">
        <v>40</v>
      </c>
      <c r="I121" s="193"/>
      <c r="J121" s="188"/>
      <c r="K121" s="188"/>
      <c r="L121" s="194"/>
      <c r="M121" s="195"/>
      <c r="N121" s="196"/>
      <c r="O121" s="196"/>
      <c r="P121" s="196"/>
      <c r="Q121" s="196"/>
      <c r="R121" s="196"/>
      <c r="S121" s="196"/>
      <c r="T121" s="197"/>
      <c r="AT121" s="198" t="s">
        <v>141</v>
      </c>
      <c r="AU121" s="198" t="s">
        <v>82</v>
      </c>
      <c r="AV121" s="13" t="s">
        <v>82</v>
      </c>
      <c r="AW121" s="13" t="s">
        <v>33</v>
      </c>
      <c r="AX121" s="13" t="s">
        <v>80</v>
      </c>
      <c r="AY121" s="198" t="s">
        <v>133</v>
      </c>
    </row>
    <row r="122" spans="1:65" s="2" customFormat="1" ht="16.5" customHeight="1" x14ac:dyDescent="0.2">
      <c r="A122" s="35"/>
      <c r="B122" s="36"/>
      <c r="C122" s="174" t="s">
        <v>251</v>
      </c>
      <c r="D122" s="174" t="s">
        <v>135</v>
      </c>
      <c r="E122" s="175" t="s">
        <v>977</v>
      </c>
      <c r="F122" s="176" t="s">
        <v>978</v>
      </c>
      <c r="G122" s="177" t="s">
        <v>373</v>
      </c>
      <c r="H122" s="178">
        <v>1</v>
      </c>
      <c r="I122" s="179"/>
      <c r="J122" s="180">
        <f>ROUND(I122*H122,2)</f>
        <v>0</v>
      </c>
      <c r="K122" s="176" t="s">
        <v>19</v>
      </c>
      <c r="L122" s="40"/>
      <c r="M122" s="181" t="s">
        <v>19</v>
      </c>
      <c r="N122" s="182" t="s">
        <v>43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268</v>
      </c>
      <c r="AT122" s="185" t="s">
        <v>135</v>
      </c>
      <c r="AU122" s="185" t="s">
        <v>82</v>
      </c>
      <c r="AY122" s="18" t="s">
        <v>133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80</v>
      </c>
      <c r="BK122" s="186">
        <f>ROUND(I122*H122,2)</f>
        <v>0</v>
      </c>
      <c r="BL122" s="18" t="s">
        <v>268</v>
      </c>
      <c r="BM122" s="185" t="s">
        <v>979</v>
      </c>
    </row>
    <row r="123" spans="1:65" s="13" customFormat="1" ht="10.199999999999999" x14ac:dyDescent="0.2">
      <c r="B123" s="187"/>
      <c r="C123" s="188"/>
      <c r="D123" s="189" t="s">
        <v>141</v>
      </c>
      <c r="E123" s="190" t="s">
        <v>19</v>
      </c>
      <c r="F123" s="191" t="s">
        <v>80</v>
      </c>
      <c r="G123" s="188"/>
      <c r="H123" s="192">
        <v>1</v>
      </c>
      <c r="I123" s="193"/>
      <c r="J123" s="188"/>
      <c r="K123" s="188"/>
      <c r="L123" s="194"/>
      <c r="M123" s="195"/>
      <c r="N123" s="196"/>
      <c r="O123" s="196"/>
      <c r="P123" s="196"/>
      <c r="Q123" s="196"/>
      <c r="R123" s="196"/>
      <c r="S123" s="196"/>
      <c r="T123" s="197"/>
      <c r="AT123" s="198" t="s">
        <v>141</v>
      </c>
      <c r="AU123" s="198" t="s">
        <v>82</v>
      </c>
      <c r="AV123" s="13" t="s">
        <v>82</v>
      </c>
      <c r="AW123" s="13" t="s">
        <v>33</v>
      </c>
      <c r="AX123" s="13" t="s">
        <v>80</v>
      </c>
      <c r="AY123" s="198" t="s">
        <v>133</v>
      </c>
    </row>
    <row r="124" spans="1:65" s="2" customFormat="1" ht="16.5" customHeight="1" x14ac:dyDescent="0.2">
      <c r="A124" s="35"/>
      <c r="B124" s="36"/>
      <c r="C124" s="174" t="s">
        <v>8</v>
      </c>
      <c r="D124" s="174" t="s">
        <v>135</v>
      </c>
      <c r="E124" s="175" t="s">
        <v>980</v>
      </c>
      <c r="F124" s="176" t="s">
        <v>981</v>
      </c>
      <c r="G124" s="177" t="s">
        <v>373</v>
      </c>
      <c r="H124" s="178">
        <v>8</v>
      </c>
      <c r="I124" s="179"/>
      <c r="J124" s="180">
        <f>ROUND(I124*H124,2)</f>
        <v>0</v>
      </c>
      <c r="K124" s="176" t="s">
        <v>19</v>
      </c>
      <c r="L124" s="40"/>
      <c r="M124" s="181" t="s">
        <v>19</v>
      </c>
      <c r="N124" s="182" t="s">
        <v>43</v>
      </c>
      <c r="O124" s="65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268</v>
      </c>
      <c r="AT124" s="185" t="s">
        <v>135</v>
      </c>
      <c r="AU124" s="185" t="s">
        <v>82</v>
      </c>
      <c r="AY124" s="18" t="s">
        <v>133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80</v>
      </c>
      <c r="BK124" s="186">
        <f>ROUND(I124*H124,2)</f>
        <v>0</v>
      </c>
      <c r="BL124" s="18" t="s">
        <v>268</v>
      </c>
      <c r="BM124" s="185" t="s">
        <v>982</v>
      </c>
    </row>
    <row r="125" spans="1:65" s="13" customFormat="1" ht="10.199999999999999" x14ac:dyDescent="0.2">
      <c r="B125" s="187"/>
      <c r="C125" s="188"/>
      <c r="D125" s="189" t="s">
        <v>141</v>
      </c>
      <c r="E125" s="190" t="s">
        <v>19</v>
      </c>
      <c r="F125" s="191" t="s">
        <v>983</v>
      </c>
      <c r="G125" s="188"/>
      <c r="H125" s="192">
        <v>8</v>
      </c>
      <c r="I125" s="193"/>
      <c r="J125" s="188"/>
      <c r="K125" s="188"/>
      <c r="L125" s="194"/>
      <c r="M125" s="195"/>
      <c r="N125" s="196"/>
      <c r="O125" s="196"/>
      <c r="P125" s="196"/>
      <c r="Q125" s="196"/>
      <c r="R125" s="196"/>
      <c r="S125" s="196"/>
      <c r="T125" s="197"/>
      <c r="AT125" s="198" t="s">
        <v>141</v>
      </c>
      <c r="AU125" s="198" t="s">
        <v>82</v>
      </c>
      <c r="AV125" s="13" t="s">
        <v>82</v>
      </c>
      <c r="AW125" s="13" t="s">
        <v>33</v>
      </c>
      <c r="AX125" s="13" t="s">
        <v>80</v>
      </c>
      <c r="AY125" s="198" t="s">
        <v>133</v>
      </c>
    </row>
    <row r="126" spans="1:65" s="2" customFormat="1" ht="16.5" customHeight="1" x14ac:dyDescent="0.2">
      <c r="A126" s="35"/>
      <c r="B126" s="36"/>
      <c r="C126" s="174" t="s">
        <v>268</v>
      </c>
      <c r="D126" s="174" t="s">
        <v>135</v>
      </c>
      <c r="E126" s="175" t="s">
        <v>984</v>
      </c>
      <c r="F126" s="176" t="s">
        <v>985</v>
      </c>
      <c r="G126" s="177" t="s">
        <v>373</v>
      </c>
      <c r="H126" s="178">
        <v>4</v>
      </c>
      <c r="I126" s="179"/>
      <c r="J126" s="180">
        <f>ROUND(I126*H126,2)</f>
        <v>0</v>
      </c>
      <c r="K126" s="176" t="s">
        <v>19</v>
      </c>
      <c r="L126" s="40"/>
      <c r="M126" s="181" t="s">
        <v>19</v>
      </c>
      <c r="N126" s="182" t="s">
        <v>43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268</v>
      </c>
      <c r="AT126" s="185" t="s">
        <v>135</v>
      </c>
      <c r="AU126" s="185" t="s">
        <v>82</v>
      </c>
      <c r="AY126" s="18" t="s">
        <v>133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80</v>
      </c>
      <c r="BK126" s="186">
        <f>ROUND(I126*H126,2)</f>
        <v>0</v>
      </c>
      <c r="BL126" s="18" t="s">
        <v>268</v>
      </c>
      <c r="BM126" s="185" t="s">
        <v>986</v>
      </c>
    </row>
    <row r="127" spans="1:65" s="13" customFormat="1" ht="10.199999999999999" x14ac:dyDescent="0.2">
      <c r="B127" s="187"/>
      <c r="C127" s="188"/>
      <c r="D127" s="189" t="s">
        <v>141</v>
      </c>
      <c r="E127" s="190" t="s">
        <v>19</v>
      </c>
      <c r="F127" s="191" t="s">
        <v>139</v>
      </c>
      <c r="G127" s="188"/>
      <c r="H127" s="192">
        <v>4</v>
      </c>
      <c r="I127" s="193"/>
      <c r="J127" s="188"/>
      <c r="K127" s="188"/>
      <c r="L127" s="194"/>
      <c r="M127" s="195"/>
      <c r="N127" s="196"/>
      <c r="O127" s="196"/>
      <c r="P127" s="196"/>
      <c r="Q127" s="196"/>
      <c r="R127" s="196"/>
      <c r="S127" s="196"/>
      <c r="T127" s="197"/>
      <c r="AT127" s="198" t="s">
        <v>141</v>
      </c>
      <c r="AU127" s="198" t="s">
        <v>82</v>
      </c>
      <c r="AV127" s="13" t="s">
        <v>82</v>
      </c>
      <c r="AW127" s="13" t="s">
        <v>33</v>
      </c>
      <c r="AX127" s="13" t="s">
        <v>80</v>
      </c>
      <c r="AY127" s="198" t="s">
        <v>133</v>
      </c>
    </row>
    <row r="128" spans="1:65" s="12" customFormat="1" ht="25.95" customHeight="1" x14ac:dyDescent="0.25">
      <c r="B128" s="158"/>
      <c r="C128" s="159"/>
      <c r="D128" s="160" t="s">
        <v>71</v>
      </c>
      <c r="E128" s="161" t="s">
        <v>643</v>
      </c>
      <c r="F128" s="161" t="s">
        <v>644</v>
      </c>
      <c r="G128" s="159"/>
      <c r="H128" s="159"/>
      <c r="I128" s="162"/>
      <c r="J128" s="163">
        <f>BK128</f>
        <v>0</v>
      </c>
      <c r="K128" s="159"/>
      <c r="L128" s="164"/>
      <c r="M128" s="165"/>
      <c r="N128" s="166"/>
      <c r="O128" s="166"/>
      <c r="P128" s="167">
        <f>P129+P139</f>
        <v>0</v>
      </c>
      <c r="Q128" s="166"/>
      <c r="R128" s="167">
        <f>R129+R139</f>
        <v>0</v>
      </c>
      <c r="S128" s="166"/>
      <c r="T128" s="168">
        <f>T129+T139</f>
        <v>0</v>
      </c>
      <c r="AR128" s="169" t="s">
        <v>180</v>
      </c>
      <c r="AT128" s="170" t="s">
        <v>71</v>
      </c>
      <c r="AU128" s="170" t="s">
        <v>72</v>
      </c>
      <c r="AY128" s="169" t="s">
        <v>133</v>
      </c>
      <c r="BK128" s="171">
        <f>BK129+BK139</f>
        <v>0</v>
      </c>
    </row>
    <row r="129" spans="1:65" s="12" customFormat="1" ht="22.8" customHeight="1" x14ac:dyDescent="0.25">
      <c r="B129" s="158"/>
      <c r="C129" s="159"/>
      <c r="D129" s="160" t="s">
        <v>71</v>
      </c>
      <c r="E129" s="172" t="s">
        <v>645</v>
      </c>
      <c r="F129" s="172" t="s">
        <v>646</v>
      </c>
      <c r="G129" s="159"/>
      <c r="H129" s="159"/>
      <c r="I129" s="162"/>
      <c r="J129" s="173">
        <f>BK129</f>
        <v>0</v>
      </c>
      <c r="K129" s="159"/>
      <c r="L129" s="164"/>
      <c r="M129" s="165"/>
      <c r="N129" s="166"/>
      <c r="O129" s="166"/>
      <c r="P129" s="167">
        <f>SUM(P130:P138)</f>
        <v>0</v>
      </c>
      <c r="Q129" s="166"/>
      <c r="R129" s="167">
        <f>SUM(R130:R138)</f>
        <v>0</v>
      </c>
      <c r="S129" s="166"/>
      <c r="T129" s="168">
        <f>SUM(T130:T138)</f>
        <v>0</v>
      </c>
      <c r="AR129" s="169" t="s">
        <v>180</v>
      </c>
      <c r="AT129" s="170" t="s">
        <v>71</v>
      </c>
      <c r="AU129" s="170" t="s">
        <v>80</v>
      </c>
      <c r="AY129" s="169" t="s">
        <v>133</v>
      </c>
      <c r="BK129" s="171">
        <f>SUM(BK130:BK138)</f>
        <v>0</v>
      </c>
    </row>
    <row r="130" spans="1:65" s="2" customFormat="1" ht="16.5" customHeight="1" x14ac:dyDescent="0.2">
      <c r="A130" s="35"/>
      <c r="B130" s="36"/>
      <c r="C130" s="174" t="s">
        <v>274</v>
      </c>
      <c r="D130" s="174" t="s">
        <v>135</v>
      </c>
      <c r="E130" s="175" t="s">
        <v>987</v>
      </c>
      <c r="F130" s="176" t="s">
        <v>649</v>
      </c>
      <c r="G130" s="177" t="s">
        <v>417</v>
      </c>
      <c r="H130" s="178">
        <v>1</v>
      </c>
      <c r="I130" s="179"/>
      <c r="J130" s="180">
        <f>ROUND(I130*H130,2)</f>
        <v>0</v>
      </c>
      <c r="K130" s="176" t="s">
        <v>19</v>
      </c>
      <c r="L130" s="40"/>
      <c r="M130" s="181" t="s">
        <v>19</v>
      </c>
      <c r="N130" s="182" t="s">
        <v>43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650</v>
      </c>
      <c r="AT130" s="185" t="s">
        <v>135</v>
      </c>
      <c r="AU130" s="185" t="s">
        <v>82</v>
      </c>
      <c r="AY130" s="18" t="s">
        <v>133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80</v>
      </c>
      <c r="BK130" s="186">
        <f>ROUND(I130*H130,2)</f>
        <v>0</v>
      </c>
      <c r="BL130" s="18" t="s">
        <v>650</v>
      </c>
      <c r="BM130" s="185" t="s">
        <v>988</v>
      </c>
    </row>
    <row r="131" spans="1:65" s="14" customFormat="1" ht="10.199999999999999" x14ac:dyDescent="0.2">
      <c r="B131" s="204"/>
      <c r="C131" s="205"/>
      <c r="D131" s="189" t="s">
        <v>141</v>
      </c>
      <c r="E131" s="206" t="s">
        <v>19</v>
      </c>
      <c r="F131" s="207" t="s">
        <v>989</v>
      </c>
      <c r="G131" s="205"/>
      <c r="H131" s="206" t="s">
        <v>19</v>
      </c>
      <c r="I131" s="208"/>
      <c r="J131" s="205"/>
      <c r="K131" s="205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141</v>
      </c>
      <c r="AU131" s="213" t="s">
        <v>82</v>
      </c>
      <c r="AV131" s="14" t="s">
        <v>80</v>
      </c>
      <c r="AW131" s="14" t="s">
        <v>33</v>
      </c>
      <c r="AX131" s="14" t="s">
        <v>72</v>
      </c>
      <c r="AY131" s="213" t="s">
        <v>133</v>
      </c>
    </row>
    <row r="132" spans="1:65" s="13" customFormat="1" ht="10.199999999999999" x14ac:dyDescent="0.2">
      <c r="B132" s="187"/>
      <c r="C132" s="188"/>
      <c r="D132" s="189" t="s">
        <v>141</v>
      </c>
      <c r="E132" s="190" t="s">
        <v>19</v>
      </c>
      <c r="F132" s="191" t="s">
        <v>80</v>
      </c>
      <c r="G132" s="188"/>
      <c r="H132" s="192">
        <v>1</v>
      </c>
      <c r="I132" s="193"/>
      <c r="J132" s="188"/>
      <c r="K132" s="188"/>
      <c r="L132" s="194"/>
      <c r="M132" s="195"/>
      <c r="N132" s="196"/>
      <c r="O132" s="196"/>
      <c r="P132" s="196"/>
      <c r="Q132" s="196"/>
      <c r="R132" s="196"/>
      <c r="S132" s="196"/>
      <c r="T132" s="197"/>
      <c r="AT132" s="198" t="s">
        <v>141</v>
      </c>
      <c r="AU132" s="198" t="s">
        <v>82</v>
      </c>
      <c r="AV132" s="13" t="s">
        <v>82</v>
      </c>
      <c r="AW132" s="13" t="s">
        <v>33</v>
      </c>
      <c r="AX132" s="13" t="s">
        <v>80</v>
      </c>
      <c r="AY132" s="198" t="s">
        <v>133</v>
      </c>
    </row>
    <row r="133" spans="1:65" s="2" customFormat="1" ht="16.5" customHeight="1" x14ac:dyDescent="0.2">
      <c r="A133" s="35"/>
      <c r="B133" s="36"/>
      <c r="C133" s="174" t="s">
        <v>280</v>
      </c>
      <c r="D133" s="174" t="s">
        <v>135</v>
      </c>
      <c r="E133" s="175" t="s">
        <v>990</v>
      </c>
      <c r="F133" s="176" t="s">
        <v>655</v>
      </c>
      <c r="G133" s="177" t="s">
        <v>417</v>
      </c>
      <c r="H133" s="178">
        <v>1</v>
      </c>
      <c r="I133" s="179"/>
      <c r="J133" s="180">
        <f>ROUND(I133*H133,2)</f>
        <v>0</v>
      </c>
      <c r="K133" s="176" t="s">
        <v>19</v>
      </c>
      <c r="L133" s="40"/>
      <c r="M133" s="181" t="s">
        <v>19</v>
      </c>
      <c r="N133" s="182" t="s">
        <v>43</v>
      </c>
      <c r="O133" s="65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650</v>
      </c>
      <c r="AT133" s="185" t="s">
        <v>135</v>
      </c>
      <c r="AU133" s="185" t="s">
        <v>82</v>
      </c>
      <c r="AY133" s="18" t="s">
        <v>133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8" t="s">
        <v>80</v>
      </c>
      <c r="BK133" s="186">
        <f>ROUND(I133*H133,2)</f>
        <v>0</v>
      </c>
      <c r="BL133" s="18" t="s">
        <v>650</v>
      </c>
      <c r="BM133" s="185" t="s">
        <v>991</v>
      </c>
    </row>
    <row r="134" spans="1:65" s="14" customFormat="1" ht="10.199999999999999" x14ac:dyDescent="0.2">
      <c r="B134" s="204"/>
      <c r="C134" s="205"/>
      <c r="D134" s="189" t="s">
        <v>141</v>
      </c>
      <c r="E134" s="206" t="s">
        <v>19</v>
      </c>
      <c r="F134" s="207" t="s">
        <v>992</v>
      </c>
      <c r="G134" s="205"/>
      <c r="H134" s="206" t="s">
        <v>19</v>
      </c>
      <c r="I134" s="208"/>
      <c r="J134" s="205"/>
      <c r="K134" s="205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141</v>
      </c>
      <c r="AU134" s="213" t="s">
        <v>82</v>
      </c>
      <c r="AV134" s="14" t="s">
        <v>80</v>
      </c>
      <c r="AW134" s="14" t="s">
        <v>33</v>
      </c>
      <c r="AX134" s="14" t="s">
        <v>72</v>
      </c>
      <c r="AY134" s="213" t="s">
        <v>133</v>
      </c>
    </row>
    <row r="135" spans="1:65" s="13" customFormat="1" ht="10.199999999999999" x14ac:dyDescent="0.2">
      <c r="B135" s="187"/>
      <c r="C135" s="188"/>
      <c r="D135" s="189" t="s">
        <v>141</v>
      </c>
      <c r="E135" s="190" t="s">
        <v>19</v>
      </c>
      <c r="F135" s="191" t="s">
        <v>80</v>
      </c>
      <c r="G135" s="188"/>
      <c r="H135" s="192">
        <v>1</v>
      </c>
      <c r="I135" s="193"/>
      <c r="J135" s="188"/>
      <c r="K135" s="188"/>
      <c r="L135" s="194"/>
      <c r="M135" s="195"/>
      <c r="N135" s="196"/>
      <c r="O135" s="196"/>
      <c r="P135" s="196"/>
      <c r="Q135" s="196"/>
      <c r="R135" s="196"/>
      <c r="S135" s="196"/>
      <c r="T135" s="197"/>
      <c r="AT135" s="198" t="s">
        <v>141</v>
      </c>
      <c r="AU135" s="198" t="s">
        <v>82</v>
      </c>
      <c r="AV135" s="13" t="s">
        <v>82</v>
      </c>
      <c r="AW135" s="13" t="s">
        <v>33</v>
      </c>
      <c r="AX135" s="13" t="s">
        <v>80</v>
      </c>
      <c r="AY135" s="198" t="s">
        <v>133</v>
      </c>
    </row>
    <row r="136" spans="1:65" s="2" customFormat="1" ht="16.5" customHeight="1" x14ac:dyDescent="0.2">
      <c r="A136" s="35"/>
      <c r="B136" s="36"/>
      <c r="C136" s="174" t="s">
        <v>285</v>
      </c>
      <c r="D136" s="174" t="s">
        <v>135</v>
      </c>
      <c r="E136" s="175" t="s">
        <v>993</v>
      </c>
      <c r="F136" s="176" t="s">
        <v>836</v>
      </c>
      <c r="G136" s="177" t="s">
        <v>417</v>
      </c>
      <c r="H136" s="178">
        <v>1</v>
      </c>
      <c r="I136" s="179"/>
      <c r="J136" s="180">
        <f>ROUND(I136*H136,2)</f>
        <v>0</v>
      </c>
      <c r="K136" s="176" t="s">
        <v>19</v>
      </c>
      <c r="L136" s="40"/>
      <c r="M136" s="181" t="s">
        <v>19</v>
      </c>
      <c r="N136" s="182" t="s">
        <v>43</v>
      </c>
      <c r="O136" s="65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650</v>
      </c>
      <c r="AT136" s="185" t="s">
        <v>135</v>
      </c>
      <c r="AU136" s="185" t="s">
        <v>82</v>
      </c>
      <c r="AY136" s="18" t="s">
        <v>133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8" t="s">
        <v>80</v>
      </c>
      <c r="BK136" s="186">
        <f>ROUND(I136*H136,2)</f>
        <v>0</v>
      </c>
      <c r="BL136" s="18" t="s">
        <v>650</v>
      </c>
      <c r="BM136" s="185" t="s">
        <v>994</v>
      </c>
    </row>
    <row r="137" spans="1:65" s="14" customFormat="1" ht="10.199999999999999" x14ac:dyDescent="0.2">
      <c r="B137" s="204"/>
      <c r="C137" s="205"/>
      <c r="D137" s="189" t="s">
        <v>141</v>
      </c>
      <c r="E137" s="206" t="s">
        <v>19</v>
      </c>
      <c r="F137" s="207" t="s">
        <v>936</v>
      </c>
      <c r="G137" s="205"/>
      <c r="H137" s="206" t="s">
        <v>19</v>
      </c>
      <c r="I137" s="208"/>
      <c r="J137" s="205"/>
      <c r="K137" s="205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141</v>
      </c>
      <c r="AU137" s="213" t="s">
        <v>82</v>
      </c>
      <c r="AV137" s="14" t="s">
        <v>80</v>
      </c>
      <c r="AW137" s="14" t="s">
        <v>33</v>
      </c>
      <c r="AX137" s="14" t="s">
        <v>72</v>
      </c>
      <c r="AY137" s="213" t="s">
        <v>133</v>
      </c>
    </row>
    <row r="138" spans="1:65" s="13" customFormat="1" ht="10.199999999999999" x14ac:dyDescent="0.2">
      <c r="B138" s="187"/>
      <c r="C138" s="188"/>
      <c r="D138" s="189" t="s">
        <v>141</v>
      </c>
      <c r="E138" s="190" t="s">
        <v>19</v>
      </c>
      <c r="F138" s="191" t="s">
        <v>80</v>
      </c>
      <c r="G138" s="188"/>
      <c r="H138" s="192">
        <v>1</v>
      </c>
      <c r="I138" s="193"/>
      <c r="J138" s="188"/>
      <c r="K138" s="188"/>
      <c r="L138" s="194"/>
      <c r="M138" s="195"/>
      <c r="N138" s="196"/>
      <c r="O138" s="196"/>
      <c r="P138" s="196"/>
      <c r="Q138" s="196"/>
      <c r="R138" s="196"/>
      <c r="S138" s="196"/>
      <c r="T138" s="197"/>
      <c r="AT138" s="198" t="s">
        <v>141</v>
      </c>
      <c r="AU138" s="198" t="s">
        <v>82</v>
      </c>
      <c r="AV138" s="13" t="s">
        <v>82</v>
      </c>
      <c r="AW138" s="13" t="s">
        <v>33</v>
      </c>
      <c r="AX138" s="13" t="s">
        <v>80</v>
      </c>
      <c r="AY138" s="198" t="s">
        <v>133</v>
      </c>
    </row>
    <row r="139" spans="1:65" s="12" customFormat="1" ht="22.8" customHeight="1" x14ac:dyDescent="0.25">
      <c r="B139" s="158"/>
      <c r="C139" s="159"/>
      <c r="D139" s="160" t="s">
        <v>71</v>
      </c>
      <c r="E139" s="172" t="s">
        <v>658</v>
      </c>
      <c r="F139" s="172" t="s">
        <v>659</v>
      </c>
      <c r="G139" s="159"/>
      <c r="H139" s="159"/>
      <c r="I139" s="162"/>
      <c r="J139" s="173">
        <f>BK139</f>
        <v>0</v>
      </c>
      <c r="K139" s="159"/>
      <c r="L139" s="164"/>
      <c r="M139" s="165"/>
      <c r="N139" s="166"/>
      <c r="O139" s="166"/>
      <c r="P139" s="167">
        <f>SUM(P140:P147)</f>
        <v>0</v>
      </c>
      <c r="Q139" s="166"/>
      <c r="R139" s="167">
        <f>SUM(R140:R147)</f>
        <v>0</v>
      </c>
      <c r="S139" s="166"/>
      <c r="T139" s="168">
        <f>SUM(T140:T147)</f>
        <v>0</v>
      </c>
      <c r="AR139" s="169" t="s">
        <v>180</v>
      </c>
      <c r="AT139" s="170" t="s">
        <v>71</v>
      </c>
      <c r="AU139" s="170" t="s">
        <v>80</v>
      </c>
      <c r="AY139" s="169" t="s">
        <v>133</v>
      </c>
      <c r="BK139" s="171">
        <f>SUM(BK140:BK147)</f>
        <v>0</v>
      </c>
    </row>
    <row r="140" spans="1:65" s="2" customFormat="1" ht="16.5" customHeight="1" x14ac:dyDescent="0.2">
      <c r="A140" s="35"/>
      <c r="B140" s="36"/>
      <c r="C140" s="174" t="s">
        <v>290</v>
      </c>
      <c r="D140" s="174" t="s">
        <v>135</v>
      </c>
      <c r="E140" s="175" t="s">
        <v>995</v>
      </c>
      <c r="F140" s="176" t="s">
        <v>938</v>
      </c>
      <c r="G140" s="177" t="s">
        <v>417</v>
      </c>
      <c r="H140" s="178">
        <v>1</v>
      </c>
      <c r="I140" s="179"/>
      <c r="J140" s="180">
        <f>ROUND(I140*H140,2)</f>
        <v>0</v>
      </c>
      <c r="K140" s="176" t="s">
        <v>19</v>
      </c>
      <c r="L140" s="40"/>
      <c r="M140" s="181" t="s">
        <v>19</v>
      </c>
      <c r="N140" s="182" t="s">
        <v>43</v>
      </c>
      <c r="O140" s="65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650</v>
      </c>
      <c r="AT140" s="185" t="s">
        <v>135</v>
      </c>
      <c r="AU140" s="185" t="s">
        <v>82</v>
      </c>
      <c r="AY140" s="18" t="s">
        <v>133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8" t="s">
        <v>80</v>
      </c>
      <c r="BK140" s="186">
        <f>ROUND(I140*H140,2)</f>
        <v>0</v>
      </c>
      <c r="BL140" s="18" t="s">
        <v>650</v>
      </c>
      <c r="BM140" s="185" t="s">
        <v>996</v>
      </c>
    </row>
    <row r="141" spans="1:65" s="14" customFormat="1" ht="10.199999999999999" x14ac:dyDescent="0.2">
      <c r="B141" s="204"/>
      <c r="C141" s="205"/>
      <c r="D141" s="189" t="s">
        <v>141</v>
      </c>
      <c r="E141" s="206" t="s">
        <v>19</v>
      </c>
      <c r="F141" s="207" t="s">
        <v>940</v>
      </c>
      <c r="G141" s="205"/>
      <c r="H141" s="206" t="s">
        <v>19</v>
      </c>
      <c r="I141" s="208"/>
      <c r="J141" s="205"/>
      <c r="K141" s="205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141</v>
      </c>
      <c r="AU141" s="213" t="s">
        <v>82</v>
      </c>
      <c r="AV141" s="14" t="s">
        <v>80</v>
      </c>
      <c r="AW141" s="14" t="s">
        <v>33</v>
      </c>
      <c r="AX141" s="14" t="s">
        <v>72</v>
      </c>
      <c r="AY141" s="213" t="s">
        <v>133</v>
      </c>
    </row>
    <row r="142" spans="1:65" s="14" customFormat="1" ht="20.399999999999999" x14ac:dyDescent="0.2">
      <c r="B142" s="204"/>
      <c r="C142" s="205"/>
      <c r="D142" s="189" t="s">
        <v>141</v>
      </c>
      <c r="E142" s="206" t="s">
        <v>19</v>
      </c>
      <c r="F142" s="207" t="s">
        <v>941</v>
      </c>
      <c r="G142" s="205"/>
      <c r="H142" s="206" t="s">
        <v>19</v>
      </c>
      <c r="I142" s="208"/>
      <c r="J142" s="205"/>
      <c r="K142" s="205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141</v>
      </c>
      <c r="AU142" s="213" t="s">
        <v>82</v>
      </c>
      <c r="AV142" s="14" t="s">
        <v>80</v>
      </c>
      <c r="AW142" s="14" t="s">
        <v>33</v>
      </c>
      <c r="AX142" s="14" t="s">
        <v>72</v>
      </c>
      <c r="AY142" s="213" t="s">
        <v>133</v>
      </c>
    </row>
    <row r="143" spans="1:65" s="14" customFormat="1" ht="10.199999999999999" x14ac:dyDescent="0.2">
      <c r="B143" s="204"/>
      <c r="C143" s="205"/>
      <c r="D143" s="189" t="s">
        <v>141</v>
      </c>
      <c r="E143" s="206" t="s">
        <v>19</v>
      </c>
      <c r="F143" s="207" t="s">
        <v>942</v>
      </c>
      <c r="G143" s="205"/>
      <c r="H143" s="206" t="s">
        <v>19</v>
      </c>
      <c r="I143" s="208"/>
      <c r="J143" s="205"/>
      <c r="K143" s="205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141</v>
      </c>
      <c r="AU143" s="213" t="s">
        <v>82</v>
      </c>
      <c r="AV143" s="14" t="s">
        <v>80</v>
      </c>
      <c r="AW143" s="14" t="s">
        <v>33</v>
      </c>
      <c r="AX143" s="14" t="s">
        <v>72</v>
      </c>
      <c r="AY143" s="213" t="s">
        <v>133</v>
      </c>
    </row>
    <row r="144" spans="1:65" s="13" customFormat="1" ht="10.199999999999999" x14ac:dyDescent="0.2">
      <c r="B144" s="187"/>
      <c r="C144" s="188"/>
      <c r="D144" s="189" t="s">
        <v>141</v>
      </c>
      <c r="E144" s="190" t="s">
        <v>19</v>
      </c>
      <c r="F144" s="191" t="s">
        <v>80</v>
      </c>
      <c r="G144" s="188"/>
      <c r="H144" s="192">
        <v>1</v>
      </c>
      <c r="I144" s="193"/>
      <c r="J144" s="188"/>
      <c r="K144" s="188"/>
      <c r="L144" s="194"/>
      <c r="M144" s="195"/>
      <c r="N144" s="196"/>
      <c r="O144" s="196"/>
      <c r="P144" s="196"/>
      <c r="Q144" s="196"/>
      <c r="R144" s="196"/>
      <c r="S144" s="196"/>
      <c r="T144" s="197"/>
      <c r="AT144" s="198" t="s">
        <v>141</v>
      </c>
      <c r="AU144" s="198" t="s">
        <v>82</v>
      </c>
      <c r="AV144" s="13" t="s">
        <v>82</v>
      </c>
      <c r="AW144" s="13" t="s">
        <v>33</v>
      </c>
      <c r="AX144" s="13" t="s">
        <v>80</v>
      </c>
      <c r="AY144" s="198" t="s">
        <v>133</v>
      </c>
    </row>
    <row r="145" spans="1:65" s="2" customFormat="1" ht="16.5" customHeight="1" x14ac:dyDescent="0.2">
      <c r="A145" s="35"/>
      <c r="B145" s="36"/>
      <c r="C145" s="174" t="s">
        <v>7</v>
      </c>
      <c r="D145" s="174" t="s">
        <v>135</v>
      </c>
      <c r="E145" s="175" t="s">
        <v>997</v>
      </c>
      <c r="F145" s="176" t="s">
        <v>944</v>
      </c>
      <c r="G145" s="177" t="s">
        <v>417</v>
      </c>
      <c r="H145" s="178">
        <v>1</v>
      </c>
      <c r="I145" s="179"/>
      <c r="J145" s="180">
        <f>ROUND(I145*H145,2)</f>
        <v>0</v>
      </c>
      <c r="K145" s="176" t="s">
        <v>19</v>
      </c>
      <c r="L145" s="40"/>
      <c r="M145" s="181" t="s">
        <v>19</v>
      </c>
      <c r="N145" s="182" t="s">
        <v>43</v>
      </c>
      <c r="O145" s="65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5" t="s">
        <v>650</v>
      </c>
      <c r="AT145" s="185" t="s">
        <v>135</v>
      </c>
      <c r="AU145" s="185" t="s">
        <v>82</v>
      </c>
      <c r="AY145" s="18" t="s">
        <v>133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8" t="s">
        <v>80</v>
      </c>
      <c r="BK145" s="186">
        <f>ROUND(I145*H145,2)</f>
        <v>0</v>
      </c>
      <c r="BL145" s="18" t="s">
        <v>650</v>
      </c>
      <c r="BM145" s="185" t="s">
        <v>998</v>
      </c>
    </row>
    <row r="146" spans="1:65" s="14" customFormat="1" ht="10.199999999999999" x14ac:dyDescent="0.2">
      <c r="B146" s="204"/>
      <c r="C146" s="205"/>
      <c r="D146" s="189" t="s">
        <v>141</v>
      </c>
      <c r="E146" s="206" t="s">
        <v>19</v>
      </c>
      <c r="F146" s="207" t="s">
        <v>946</v>
      </c>
      <c r="G146" s="205"/>
      <c r="H146" s="206" t="s">
        <v>19</v>
      </c>
      <c r="I146" s="208"/>
      <c r="J146" s="205"/>
      <c r="K146" s="205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141</v>
      </c>
      <c r="AU146" s="213" t="s">
        <v>82</v>
      </c>
      <c r="AV146" s="14" t="s">
        <v>80</v>
      </c>
      <c r="AW146" s="14" t="s">
        <v>33</v>
      </c>
      <c r="AX146" s="14" t="s">
        <v>72</v>
      </c>
      <c r="AY146" s="213" t="s">
        <v>133</v>
      </c>
    </row>
    <row r="147" spans="1:65" s="13" customFormat="1" ht="10.199999999999999" x14ac:dyDescent="0.2">
      <c r="B147" s="187"/>
      <c r="C147" s="188"/>
      <c r="D147" s="189" t="s">
        <v>141</v>
      </c>
      <c r="E147" s="190" t="s">
        <v>19</v>
      </c>
      <c r="F147" s="191" t="s">
        <v>80</v>
      </c>
      <c r="G147" s="188"/>
      <c r="H147" s="192">
        <v>1</v>
      </c>
      <c r="I147" s="193"/>
      <c r="J147" s="188"/>
      <c r="K147" s="188"/>
      <c r="L147" s="194"/>
      <c r="M147" s="252"/>
      <c r="N147" s="253"/>
      <c r="O147" s="253"/>
      <c r="P147" s="253"/>
      <c r="Q147" s="253"/>
      <c r="R147" s="253"/>
      <c r="S147" s="253"/>
      <c r="T147" s="254"/>
      <c r="AT147" s="198" t="s">
        <v>141</v>
      </c>
      <c r="AU147" s="198" t="s">
        <v>82</v>
      </c>
      <c r="AV147" s="13" t="s">
        <v>82</v>
      </c>
      <c r="AW147" s="13" t="s">
        <v>33</v>
      </c>
      <c r="AX147" s="13" t="s">
        <v>80</v>
      </c>
      <c r="AY147" s="198" t="s">
        <v>133</v>
      </c>
    </row>
    <row r="148" spans="1:65" s="2" customFormat="1" ht="6.9" customHeight="1" x14ac:dyDescent="0.2">
      <c r="A148" s="35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0"/>
      <c r="M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</sheetData>
  <sheetProtection algorithmName="SHA-512" hashValue="tUfFLksGql1m1PbPyKVzfwSsOUTMJu92k4E6AjwTLlWjBRC7wq0D/JiNBSf3bXoh8k9LUPATDXgzw2IY3u9Ajw==" saltValue="9PSPVW/rhWNQKlUgnXBA1LHEqhZ9/JfKU3AeBCHfHm+h8ndYSWB8XuWErlxSt/yOIjQ95KdbK00ZvH5Fd/UK6g==" spinCount="100000" sheet="1" objects="1" scenarios="1" formatColumns="0" formatRows="0" autoFilter="0"/>
  <autoFilter ref="C87:K147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/>
    <hyperlink ref="F98" r:id="rId2"/>
    <hyperlink ref="F102" r:id="rId3"/>
    <hyperlink ref="F106" r:id="rId4"/>
    <hyperlink ref="F110" r:id="rId5"/>
    <hyperlink ref="F115" r:id="rId6"/>
    <hyperlink ref="F120" r:id="rId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workbookViewId="0"/>
  </sheetViews>
  <sheetFormatPr defaultRowHeight="14.4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94</v>
      </c>
    </row>
    <row r="3" spans="1:46" s="1" customFormat="1" ht="6.9" hidden="1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" hidden="1" customHeight="1" x14ac:dyDescent="0.2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" hidden="1" customHeight="1" x14ac:dyDescent="0.2">
      <c r="B5" s="21"/>
      <c r="L5" s="21"/>
    </row>
    <row r="6" spans="1:46" s="1" customFormat="1" ht="12" hidden="1" customHeight="1" x14ac:dyDescent="0.2">
      <c r="B6" s="21"/>
      <c r="D6" s="106" t="s">
        <v>16</v>
      </c>
      <c r="L6" s="21"/>
    </row>
    <row r="7" spans="1:46" s="1" customFormat="1" ht="16.5" hidden="1" customHeight="1" x14ac:dyDescent="0.2">
      <c r="B7" s="21"/>
      <c r="E7" s="295" t="str">
        <f>'Rekapitulace stavby'!K6</f>
        <v>Nová travnatá tréninková plocha fotbalistů, Bruntál</v>
      </c>
      <c r="F7" s="296"/>
      <c r="G7" s="296"/>
      <c r="H7" s="296"/>
      <c r="L7" s="21"/>
    </row>
    <row r="8" spans="1:46" s="2" customFormat="1" ht="12" hidden="1" customHeight="1" x14ac:dyDescent="0.2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 x14ac:dyDescent="0.2">
      <c r="A9" s="35"/>
      <c r="B9" s="40"/>
      <c r="C9" s="35"/>
      <c r="D9" s="35"/>
      <c r="E9" s="297" t="s">
        <v>999</v>
      </c>
      <c r="F9" s="298"/>
      <c r="G9" s="298"/>
      <c r="H9" s="298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 hidden="1" x14ac:dyDescent="0.2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 x14ac:dyDescent="0.2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 x14ac:dyDescent="0.2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16. 10. 2023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hidden="1" customHeight="1" x14ac:dyDescent="0.2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 x14ac:dyDescent="0.2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 x14ac:dyDescent="0.2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hidden="1" customHeight="1" x14ac:dyDescent="0.2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 x14ac:dyDescent="0.2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 x14ac:dyDescent="0.2">
      <c r="A18" s="35"/>
      <c r="B18" s="40"/>
      <c r="C18" s="35"/>
      <c r="D18" s="35"/>
      <c r="E18" s="299" t="str">
        <f>'Rekapitulace stavby'!E14</f>
        <v>Vyplň údaj</v>
      </c>
      <c r="F18" s="300"/>
      <c r="G18" s="300"/>
      <c r="H18" s="300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hidden="1" customHeight="1" x14ac:dyDescent="0.2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 x14ac:dyDescent="0.2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 x14ac:dyDescent="0.2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hidden="1" customHeight="1" x14ac:dyDescent="0.2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 x14ac:dyDescent="0.2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 x14ac:dyDescent="0.2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hidden="1" customHeight="1" x14ac:dyDescent="0.2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 x14ac:dyDescent="0.2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hidden="1" customHeight="1" x14ac:dyDescent="0.2">
      <c r="A27" s="110"/>
      <c r="B27" s="111"/>
      <c r="C27" s="110"/>
      <c r="D27" s="110"/>
      <c r="E27" s="301" t="s">
        <v>37</v>
      </c>
      <c r="F27" s="301"/>
      <c r="G27" s="301"/>
      <c r="H27" s="301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hidden="1" customHeight="1" x14ac:dyDescent="0.2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hidden="1" customHeight="1" x14ac:dyDescent="0.2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 x14ac:dyDescent="0.2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ROUND(J88,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hidden="1" customHeight="1" x14ac:dyDescent="0.2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hidden="1" customHeight="1" x14ac:dyDescent="0.2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hidden="1" customHeight="1" x14ac:dyDescent="0.2">
      <c r="A33" s="35"/>
      <c r="B33" s="40"/>
      <c r="C33" s="35"/>
      <c r="D33" s="117" t="s">
        <v>42</v>
      </c>
      <c r="E33" s="106" t="s">
        <v>43</v>
      </c>
      <c r="F33" s="118">
        <f>ROUND((SUM(BE88:BE185)),  2)</f>
        <v>0</v>
      </c>
      <c r="G33" s="35"/>
      <c r="H33" s="35"/>
      <c r="I33" s="119">
        <v>0.21</v>
      </c>
      <c r="J33" s="118">
        <f>ROUND(((SUM(BE88:BE185))*I33),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hidden="1" customHeight="1" x14ac:dyDescent="0.2">
      <c r="A34" s="35"/>
      <c r="B34" s="40"/>
      <c r="C34" s="35"/>
      <c r="D34" s="35"/>
      <c r="E34" s="106" t="s">
        <v>44</v>
      </c>
      <c r="F34" s="118">
        <f>ROUND((SUM(BF88:BF185)),  2)</f>
        <v>0</v>
      </c>
      <c r="G34" s="35"/>
      <c r="H34" s="35"/>
      <c r="I34" s="119">
        <v>0.15</v>
      </c>
      <c r="J34" s="118">
        <f>ROUND(((SUM(BF88:BF185))*I34),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 x14ac:dyDescent="0.2">
      <c r="A35" s="35"/>
      <c r="B35" s="40"/>
      <c r="C35" s="35"/>
      <c r="D35" s="35"/>
      <c r="E35" s="106" t="s">
        <v>45</v>
      </c>
      <c r="F35" s="118">
        <f>ROUND((SUM(BG88:BG185)),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 x14ac:dyDescent="0.2">
      <c r="A36" s="35"/>
      <c r="B36" s="40"/>
      <c r="C36" s="35"/>
      <c r="D36" s="35"/>
      <c r="E36" s="106" t="s">
        <v>46</v>
      </c>
      <c r="F36" s="118">
        <f>ROUND((SUM(BH88:BH185)),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 x14ac:dyDescent="0.2">
      <c r="A37" s="35"/>
      <c r="B37" s="40"/>
      <c r="C37" s="35"/>
      <c r="D37" s="35"/>
      <c r="E37" s="106" t="s">
        <v>47</v>
      </c>
      <c r="F37" s="118">
        <f>ROUND((SUM(BI88:BI185)),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hidden="1" customHeight="1" x14ac:dyDescent="0.2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 x14ac:dyDescent="0.2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hidden="1" customHeight="1" x14ac:dyDescent="0.2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ht="10.199999999999999" hidden="1" x14ac:dyDescent="0.2"/>
    <row r="42" spans="1:31" ht="10.199999999999999" hidden="1" x14ac:dyDescent="0.2"/>
    <row r="43" spans="1:31" ht="10.199999999999999" hidden="1" x14ac:dyDescent="0.2"/>
    <row r="44" spans="1:31" s="2" customFormat="1" ht="6.9" customHeight="1" x14ac:dyDescent="0.2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 x14ac:dyDescent="0.2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 x14ac:dyDescent="0.2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 x14ac:dyDescent="0.2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 x14ac:dyDescent="0.2">
      <c r="A48" s="35"/>
      <c r="B48" s="36"/>
      <c r="C48" s="37"/>
      <c r="D48" s="37"/>
      <c r="E48" s="302" t="str">
        <f>E7</f>
        <v>Nová travnatá tréninková plocha fotbalistů, Bruntál</v>
      </c>
      <c r="F48" s="303"/>
      <c r="G48" s="303"/>
      <c r="H48" s="303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 x14ac:dyDescent="0.2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 x14ac:dyDescent="0.2">
      <c r="A50" s="35"/>
      <c r="B50" s="36"/>
      <c r="C50" s="37"/>
      <c r="D50" s="37"/>
      <c r="E50" s="255" t="str">
        <f>E9</f>
        <v>IO 03 - Zdroj vody na parcele č. 3621/3</v>
      </c>
      <c r="F50" s="304"/>
      <c r="G50" s="304"/>
      <c r="H50" s="304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 x14ac:dyDescent="0.2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 x14ac:dyDescent="0.2">
      <c r="A52" s="35"/>
      <c r="B52" s="36"/>
      <c r="C52" s="30" t="s">
        <v>21</v>
      </c>
      <c r="D52" s="37"/>
      <c r="E52" s="37"/>
      <c r="F52" s="28" t="str">
        <f>F12</f>
        <v>Sportovní areál Bruntál P.P.Č. 3621/3, 3621/76, 36</v>
      </c>
      <c r="G52" s="37"/>
      <c r="H52" s="37"/>
      <c r="I52" s="30" t="s">
        <v>23</v>
      </c>
      <c r="J52" s="60" t="str">
        <f>IF(J12="","",J12)</f>
        <v>16. 10. 2023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 x14ac:dyDescent="0.2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 x14ac:dyDescent="0.2">
      <c r="A54" s="35"/>
      <c r="B54" s="36"/>
      <c r="C54" s="30" t="s">
        <v>25</v>
      </c>
      <c r="D54" s="37"/>
      <c r="E54" s="37"/>
      <c r="F54" s="28" t="str">
        <f>E15</f>
        <v>Město Bruntál</v>
      </c>
      <c r="G54" s="37"/>
      <c r="H54" s="37"/>
      <c r="I54" s="30" t="s">
        <v>31</v>
      </c>
      <c r="J54" s="33" t="str">
        <f>E21</f>
        <v>David Müller DiS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 x14ac:dyDescent="0.2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David Müller DiS.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 x14ac:dyDescent="0.2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 x14ac:dyDescent="0.2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 x14ac:dyDescent="0.2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 x14ac:dyDescent="0.2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" customHeight="1" x14ac:dyDescent="0.2">
      <c r="B60" s="135"/>
      <c r="C60" s="136"/>
      <c r="D60" s="137" t="s">
        <v>105</v>
      </c>
      <c r="E60" s="138"/>
      <c r="F60" s="138"/>
      <c r="G60" s="138"/>
      <c r="H60" s="138"/>
      <c r="I60" s="138"/>
      <c r="J60" s="139">
        <f>J89</f>
        <v>0</v>
      </c>
      <c r="K60" s="136"/>
      <c r="L60" s="140"/>
    </row>
    <row r="61" spans="1:47" s="10" customFormat="1" ht="19.95" customHeight="1" x14ac:dyDescent="0.2">
      <c r="B61" s="141"/>
      <c r="C61" s="142"/>
      <c r="D61" s="143" t="s">
        <v>106</v>
      </c>
      <c r="E61" s="144"/>
      <c r="F61" s="144"/>
      <c r="G61" s="144"/>
      <c r="H61" s="144"/>
      <c r="I61" s="144"/>
      <c r="J61" s="145">
        <f>J90</f>
        <v>0</v>
      </c>
      <c r="K61" s="142"/>
      <c r="L61" s="146"/>
    </row>
    <row r="62" spans="1:47" s="10" customFormat="1" ht="19.95" customHeight="1" x14ac:dyDescent="0.2">
      <c r="B62" s="141"/>
      <c r="C62" s="142"/>
      <c r="D62" s="143" t="s">
        <v>109</v>
      </c>
      <c r="E62" s="144"/>
      <c r="F62" s="144"/>
      <c r="G62" s="144"/>
      <c r="H62" s="144"/>
      <c r="I62" s="144"/>
      <c r="J62" s="145">
        <f>J135</f>
        <v>0</v>
      </c>
      <c r="K62" s="142"/>
      <c r="L62" s="146"/>
    </row>
    <row r="63" spans="1:47" s="10" customFormat="1" ht="19.95" customHeight="1" x14ac:dyDescent="0.2">
      <c r="B63" s="141"/>
      <c r="C63" s="142"/>
      <c r="D63" s="143" t="s">
        <v>111</v>
      </c>
      <c r="E63" s="144"/>
      <c r="F63" s="144"/>
      <c r="G63" s="144"/>
      <c r="H63" s="144"/>
      <c r="I63" s="144"/>
      <c r="J63" s="145">
        <f>J147</f>
        <v>0</v>
      </c>
      <c r="K63" s="142"/>
      <c r="L63" s="146"/>
    </row>
    <row r="64" spans="1:47" s="10" customFormat="1" ht="19.95" customHeight="1" x14ac:dyDescent="0.2">
      <c r="B64" s="141"/>
      <c r="C64" s="142"/>
      <c r="D64" s="143" t="s">
        <v>114</v>
      </c>
      <c r="E64" s="144"/>
      <c r="F64" s="144"/>
      <c r="G64" s="144"/>
      <c r="H64" s="144"/>
      <c r="I64" s="144"/>
      <c r="J64" s="145">
        <f>J163</f>
        <v>0</v>
      </c>
      <c r="K64" s="142"/>
      <c r="L64" s="146"/>
    </row>
    <row r="65" spans="1:31" s="10" customFormat="1" ht="19.95" customHeight="1" x14ac:dyDescent="0.2">
      <c r="B65" s="141"/>
      <c r="C65" s="142"/>
      <c r="D65" s="143" t="s">
        <v>666</v>
      </c>
      <c r="E65" s="144"/>
      <c r="F65" s="144"/>
      <c r="G65" s="144"/>
      <c r="H65" s="144"/>
      <c r="I65" s="144"/>
      <c r="J65" s="145">
        <f>J168</f>
        <v>0</v>
      </c>
      <c r="K65" s="142"/>
      <c r="L65" s="146"/>
    </row>
    <row r="66" spans="1:31" s="9" customFormat="1" ht="24.9" customHeight="1" x14ac:dyDescent="0.2">
      <c r="B66" s="135"/>
      <c r="C66" s="136"/>
      <c r="D66" s="137" t="s">
        <v>115</v>
      </c>
      <c r="E66" s="138"/>
      <c r="F66" s="138"/>
      <c r="G66" s="138"/>
      <c r="H66" s="138"/>
      <c r="I66" s="138"/>
      <c r="J66" s="139">
        <f>J176</f>
        <v>0</v>
      </c>
      <c r="K66" s="136"/>
      <c r="L66" s="140"/>
    </row>
    <row r="67" spans="1:31" s="10" customFormat="1" ht="19.95" customHeight="1" x14ac:dyDescent="0.2">
      <c r="B67" s="141"/>
      <c r="C67" s="142"/>
      <c r="D67" s="143" t="s">
        <v>116</v>
      </c>
      <c r="E67" s="144"/>
      <c r="F67" s="144"/>
      <c r="G67" s="144"/>
      <c r="H67" s="144"/>
      <c r="I67" s="144"/>
      <c r="J67" s="145">
        <f>J177</f>
        <v>0</v>
      </c>
      <c r="K67" s="142"/>
      <c r="L67" s="146"/>
    </row>
    <row r="68" spans="1:31" s="10" customFormat="1" ht="19.95" customHeight="1" x14ac:dyDescent="0.2">
      <c r="B68" s="141"/>
      <c r="C68" s="142"/>
      <c r="D68" s="143" t="s">
        <v>117</v>
      </c>
      <c r="E68" s="144"/>
      <c r="F68" s="144"/>
      <c r="G68" s="144"/>
      <c r="H68" s="144"/>
      <c r="I68" s="144"/>
      <c r="J68" s="145">
        <f>J184</f>
        <v>0</v>
      </c>
      <c r="K68" s="142"/>
      <c r="L68" s="146"/>
    </row>
    <row r="69" spans="1:31" s="2" customFormat="1" ht="21.75" customHeight="1" x14ac:dyDescent="0.2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" customHeight="1" x14ac:dyDescent="0.2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" customHeight="1" x14ac:dyDescent="0.2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" customHeight="1" x14ac:dyDescent="0.2">
      <c r="A75" s="35"/>
      <c r="B75" s="36"/>
      <c r="C75" s="24" t="s">
        <v>118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 x14ac:dyDescent="0.2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 x14ac:dyDescent="0.2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 x14ac:dyDescent="0.2">
      <c r="A78" s="35"/>
      <c r="B78" s="36"/>
      <c r="C78" s="37"/>
      <c r="D78" s="37"/>
      <c r="E78" s="302" t="str">
        <f>E7</f>
        <v>Nová travnatá tréninková plocha fotbalistů, Bruntál</v>
      </c>
      <c r="F78" s="303"/>
      <c r="G78" s="303"/>
      <c r="H78" s="303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 x14ac:dyDescent="0.2">
      <c r="A79" s="35"/>
      <c r="B79" s="36"/>
      <c r="C79" s="30" t="s">
        <v>99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 x14ac:dyDescent="0.2">
      <c r="A80" s="35"/>
      <c r="B80" s="36"/>
      <c r="C80" s="37"/>
      <c r="D80" s="37"/>
      <c r="E80" s="255" t="str">
        <f>E9</f>
        <v>IO 03 - Zdroj vody na parcele č. 3621/3</v>
      </c>
      <c r="F80" s="304"/>
      <c r="G80" s="304"/>
      <c r="H80" s="304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" customHeight="1" x14ac:dyDescent="0.2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 x14ac:dyDescent="0.2">
      <c r="A82" s="35"/>
      <c r="B82" s="36"/>
      <c r="C82" s="30" t="s">
        <v>21</v>
      </c>
      <c r="D82" s="37"/>
      <c r="E82" s="37"/>
      <c r="F82" s="28" t="str">
        <f>F12</f>
        <v>Sportovní areál Bruntál P.P.Č. 3621/3, 3621/76, 36</v>
      </c>
      <c r="G82" s="37"/>
      <c r="H82" s="37"/>
      <c r="I82" s="30" t="s">
        <v>23</v>
      </c>
      <c r="J82" s="60" t="str">
        <f>IF(J12="","",J12)</f>
        <v>16. 10. 2023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" customHeight="1" x14ac:dyDescent="0.2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15" customHeight="1" x14ac:dyDescent="0.2">
      <c r="A84" s="35"/>
      <c r="B84" s="36"/>
      <c r="C84" s="30" t="s">
        <v>25</v>
      </c>
      <c r="D84" s="37"/>
      <c r="E84" s="37"/>
      <c r="F84" s="28" t="str">
        <f>E15</f>
        <v>Město Bruntál</v>
      </c>
      <c r="G84" s="37"/>
      <c r="H84" s="37"/>
      <c r="I84" s="30" t="s">
        <v>31</v>
      </c>
      <c r="J84" s="33" t="str">
        <f>E21</f>
        <v>David Müller DiS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15" customHeight="1" x14ac:dyDescent="0.2">
      <c r="A85" s="35"/>
      <c r="B85" s="36"/>
      <c r="C85" s="30" t="s">
        <v>29</v>
      </c>
      <c r="D85" s="37"/>
      <c r="E85" s="37"/>
      <c r="F85" s="28" t="str">
        <f>IF(E18="","",E18)</f>
        <v>Vyplň údaj</v>
      </c>
      <c r="G85" s="37"/>
      <c r="H85" s="37"/>
      <c r="I85" s="30" t="s">
        <v>34</v>
      </c>
      <c r="J85" s="33" t="str">
        <f>E24</f>
        <v>David Müller DiS.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 x14ac:dyDescent="0.2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 x14ac:dyDescent="0.2">
      <c r="A87" s="147"/>
      <c r="B87" s="148"/>
      <c r="C87" s="149" t="s">
        <v>119</v>
      </c>
      <c r="D87" s="150" t="s">
        <v>57</v>
      </c>
      <c r="E87" s="150" t="s">
        <v>53</v>
      </c>
      <c r="F87" s="150" t="s">
        <v>54</v>
      </c>
      <c r="G87" s="150" t="s">
        <v>120</v>
      </c>
      <c r="H87" s="150" t="s">
        <v>121</v>
      </c>
      <c r="I87" s="150" t="s">
        <v>122</v>
      </c>
      <c r="J87" s="150" t="s">
        <v>103</v>
      </c>
      <c r="K87" s="151" t="s">
        <v>123</v>
      </c>
      <c r="L87" s="152"/>
      <c r="M87" s="69" t="s">
        <v>19</v>
      </c>
      <c r="N87" s="70" t="s">
        <v>42</v>
      </c>
      <c r="O87" s="70" t="s">
        <v>124</v>
      </c>
      <c r="P87" s="70" t="s">
        <v>125</v>
      </c>
      <c r="Q87" s="70" t="s">
        <v>126</v>
      </c>
      <c r="R87" s="70" t="s">
        <v>127</v>
      </c>
      <c r="S87" s="70" t="s">
        <v>128</v>
      </c>
      <c r="T87" s="71" t="s">
        <v>129</v>
      </c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</row>
    <row r="88" spans="1:65" s="2" customFormat="1" ht="22.8" customHeight="1" x14ac:dyDescent="0.3">
      <c r="A88" s="35"/>
      <c r="B88" s="36"/>
      <c r="C88" s="76" t="s">
        <v>130</v>
      </c>
      <c r="D88" s="37"/>
      <c r="E88" s="37"/>
      <c r="F88" s="37"/>
      <c r="G88" s="37"/>
      <c r="H88" s="37"/>
      <c r="I88" s="37"/>
      <c r="J88" s="153">
        <f>BK88</f>
        <v>0</v>
      </c>
      <c r="K88" s="37"/>
      <c r="L88" s="40"/>
      <c r="M88" s="72"/>
      <c r="N88" s="154"/>
      <c r="O88" s="73"/>
      <c r="P88" s="155">
        <f>P89+P176</f>
        <v>0</v>
      </c>
      <c r="Q88" s="73"/>
      <c r="R88" s="155">
        <f>R89+R176</f>
        <v>3.1285790499999999</v>
      </c>
      <c r="S88" s="73"/>
      <c r="T88" s="156">
        <f>T89+T176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71</v>
      </c>
      <c r="AU88" s="18" t="s">
        <v>104</v>
      </c>
      <c r="BK88" s="157">
        <f>BK89+BK176</f>
        <v>0</v>
      </c>
    </row>
    <row r="89" spans="1:65" s="12" customFormat="1" ht="25.95" customHeight="1" x14ac:dyDescent="0.25">
      <c r="B89" s="158"/>
      <c r="C89" s="159"/>
      <c r="D89" s="160" t="s">
        <v>71</v>
      </c>
      <c r="E89" s="161" t="s">
        <v>131</v>
      </c>
      <c r="F89" s="161" t="s">
        <v>132</v>
      </c>
      <c r="G89" s="159"/>
      <c r="H89" s="159"/>
      <c r="I89" s="162"/>
      <c r="J89" s="163">
        <f>BK89</f>
        <v>0</v>
      </c>
      <c r="K89" s="159"/>
      <c r="L89" s="164"/>
      <c r="M89" s="165"/>
      <c r="N89" s="166"/>
      <c r="O89" s="166"/>
      <c r="P89" s="167">
        <f>P90+P135+P147+P163+P168</f>
        <v>0</v>
      </c>
      <c r="Q89" s="166"/>
      <c r="R89" s="167">
        <f>R90+R135+R147+R163+R168</f>
        <v>3.1285790499999999</v>
      </c>
      <c r="S89" s="166"/>
      <c r="T89" s="168">
        <f>T90+T135+T147+T163+T168</f>
        <v>0</v>
      </c>
      <c r="AR89" s="169" t="s">
        <v>80</v>
      </c>
      <c r="AT89" s="170" t="s">
        <v>71</v>
      </c>
      <c r="AU89" s="170" t="s">
        <v>72</v>
      </c>
      <c r="AY89" s="169" t="s">
        <v>133</v>
      </c>
      <c r="BK89" s="171">
        <f>BK90+BK135+BK147+BK163+BK168</f>
        <v>0</v>
      </c>
    </row>
    <row r="90" spans="1:65" s="12" customFormat="1" ht="22.8" customHeight="1" x14ac:dyDescent="0.25">
      <c r="B90" s="158"/>
      <c r="C90" s="159"/>
      <c r="D90" s="160" t="s">
        <v>71</v>
      </c>
      <c r="E90" s="172" t="s">
        <v>80</v>
      </c>
      <c r="F90" s="172" t="s">
        <v>134</v>
      </c>
      <c r="G90" s="159"/>
      <c r="H90" s="159"/>
      <c r="I90" s="162"/>
      <c r="J90" s="173">
        <f>BK90</f>
        <v>0</v>
      </c>
      <c r="K90" s="159"/>
      <c r="L90" s="164"/>
      <c r="M90" s="165"/>
      <c r="N90" s="166"/>
      <c r="O90" s="166"/>
      <c r="P90" s="167">
        <f>SUM(P91:P134)</f>
        <v>0</v>
      </c>
      <c r="Q90" s="166"/>
      <c r="R90" s="167">
        <f>SUM(R91:R134)</f>
        <v>0</v>
      </c>
      <c r="S90" s="166"/>
      <c r="T90" s="168">
        <f>SUM(T91:T134)</f>
        <v>0</v>
      </c>
      <c r="AR90" s="169" t="s">
        <v>80</v>
      </c>
      <c r="AT90" s="170" t="s">
        <v>71</v>
      </c>
      <c r="AU90" s="170" t="s">
        <v>80</v>
      </c>
      <c r="AY90" s="169" t="s">
        <v>133</v>
      </c>
      <c r="BK90" s="171">
        <f>SUM(BK91:BK134)</f>
        <v>0</v>
      </c>
    </row>
    <row r="91" spans="1:65" s="2" customFormat="1" ht="24.15" customHeight="1" x14ac:dyDescent="0.2">
      <c r="A91" s="35"/>
      <c r="B91" s="36"/>
      <c r="C91" s="174" t="s">
        <v>80</v>
      </c>
      <c r="D91" s="174" t="s">
        <v>135</v>
      </c>
      <c r="E91" s="175" t="s">
        <v>1000</v>
      </c>
      <c r="F91" s="176" t="s">
        <v>1001</v>
      </c>
      <c r="G91" s="177" t="s">
        <v>145</v>
      </c>
      <c r="H91" s="178">
        <v>6.9089999999999998</v>
      </c>
      <c r="I91" s="179"/>
      <c r="J91" s="180">
        <f>ROUND(I91*H91,2)</f>
        <v>0</v>
      </c>
      <c r="K91" s="176" t="s">
        <v>146</v>
      </c>
      <c r="L91" s="40"/>
      <c r="M91" s="181" t="s">
        <v>19</v>
      </c>
      <c r="N91" s="182" t="s">
        <v>43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139</v>
      </c>
      <c r="AT91" s="185" t="s">
        <v>135</v>
      </c>
      <c r="AU91" s="185" t="s">
        <v>82</v>
      </c>
      <c r="AY91" s="18" t="s">
        <v>133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80</v>
      </c>
      <c r="BK91" s="186">
        <f>ROUND(I91*H91,2)</f>
        <v>0</v>
      </c>
      <c r="BL91" s="18" t="s">
        <v>139</v>
      </c>
      <c r="BM91" s="185" t="s">
        <v>1002</v>
      </c>
    </row>
    <row r="92" spans="1:65" s="2" customFormat="1" ht="10.199999999999999" x14ac:dyDescent="0.2">
      <c r="A92" s="35"/>
      <c r="B92" s="36"/>
      <c r="C92" s="37"/>
      <c r="D92" s="199" t="s">
        <v>148</v>
      </c>
      <c r="E92" s="37"/>
      <c r="F92" s="200" t="s">
        <v>1003</v>
      </c>
      <c r="G92" s="37"/>
      <c r="H92" s="37"/>
      <c r="I92" s="201"/>
      <c r="J92" s="37"/>
      <c r="K92" s="37"/>
      <c r="L92" s="40"/>
      <c r="M92" s="202"/>
      <c r="N92" s="203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148</v>
      </c>
      <c r="AU92" s="18" t="s">
        <v>82</v>
      </c>
    </row>
    <row r="93" spans="1:65" s="13" customFormat="1" ht="10.199999999999999" x14ac:dyDescent="0.2">
      <c r="B93" s="187"/>
      <c r="C93" s="188"/>
      <c r="D93" s="189" t="s">
        <v>141</v>
      </c>
      <c r="E93" s="190" t="s">
        <v>19</v>
      </c>
      <c r="F93" s="191" t="s">
        <v>1004</v>
      </c>
      <c r="G93" s="188"/>
      <c r="H93" s="192">
        <v>5.2279999999999998</v>
      </c>
      <c r="I93" s="193"/>
      <c r="J93" s="188"/>
      <c r="K93" s="188"/>
      <c r="L93" s="194"/>
      <c r="M93" s="195"/>
      <c r="N93" s="196"/>
      <c r="O93" s="196"/>
      <c r="P93" s="196"/>
      <c r="Q93" s="196"/>
      <c r="R93" s="196"/>
      <c r="S93" s="196"/>
      <c r="T93" s="197"/>
      <c r="AT93" s="198" t="s">
        <v>141</v>
      </c>
      <c r="AU93" s="198" t="s">
        <v>82</v>
      </c>
      <c r="AV93" s="13" t="s">
        <v>82</v>
      </c>
      <c r="AW93" s="13" t="s">
        <v>33</v>
      </c>
      <c r="AX93" s="13" t="s">
        <v>72</v>
      </c>
      <c r="AY93" s="198" t="s">
        <v>133</v>
      </c>
    </row>
    <row r="94" spans="1:65" s="14" customFormat="1" ht="10.199999999999999" x14ac:dyDescent="0.2">
      <c r="B94" s="204"/>
      <c r="C94" s="205"/>
      <c r="D94" s="189" t="s">
        <v>141</v>
      </c>
      <c r="E94" s="206" t="s">
        <v>19</v>
      </c>
      <c r="F94" s="207" t="s">
        <v>1005</v>
      </c>
      <c r="G94" s="205"/>
      <c r="H94" s="206" t="s">
        <v>19</v>
      </c>
      <c r="I94" s="208"/>
      <c r="J94" s="205"/>
      <c r="K94" s="205"/>
      <c r="L94" s="209"/>
      <c r="M94" s="210"/>
      <c r="N94" s="211"/>
      <c r="O94" s="211"/>
      <c r="P94" s="211"/>
      <c r="Q94" s="211"/>
      <c r="R94" s="211"/>
      <c r="S94" s="211"/>
      <c r="T94" s="212"/>
      <c r="AT94" s="213" t="s">
        <v>141</v>
      </c>
      <c r="AU94" s="213" t="s">
        <v>82</v>
      </c>
      <c r="AV94" s="14" t="s">
        <v>80</v>
      </c>
      <c r="AW94" s="14" t="s">
        <v>33</v>
      </c>
      <c r="AX94" s="14" t="s">
        <v>72</v>
      </c>
      <c r="AY94" s="213" t="s">
        <v>133</v>
      </c>
    </row>
    <row r="95" spans="1:65" s="13" customFormat="1" ht="10.199999999999999" x14ac:dyDescent="0.2">
      <c r="B95" s="187"/>
      <c r="C95" s="188"/>
      <c r="D95" s="189" t="s">
        <v>141</v>
      </c>
      <c r="E95" s="190" t="s">
        <v>19</v>
      </c>
      <c r="F95" s="191" t="s">
        <v>1006</v>
      </c>
      <c r="G95" s="188"/>
      <c r="H95" s="192">
        <v>0.78100000000000003</v>
      </c>
      <c r="I95" s="193"/>
      <c r="J95" s="188"/>
      <c r="K95" s="188"/>
      <c r="L95" s="194"/>
      <c r="M95" s="195"/>
      <c r="N95" s="196"/>
      <c r="O95" s="196"/>
      <c r="P95" s="196"/>
      <c r="Q95" s="196"/>
      <c r="R95" s="196"/>
      <c r="S95" s="196"/>
      <c r="T95" s="197"/>
      <c r="AT95" s="198" t="s">
        <v>141</v>
      </c>
      <c r="AU95" s="198" t="s">
        <v>82</v>
      </c>
      <c r="AV95" s="13" t="s">
        <v>82</v>
      </c>
      <c r="AW95" s="13" t="s">
        <v>33</v>
      </c>
      <c r="AX95" s="13" t="s">
        <v>72</v>
      </c>
      <c r="AY95" s="198" t="s">
        <v>133</v>
      </c>
    </row>
    <row r="96" spans="1:65" s="14" customFormat="1" ht="10.199999999999999" x14ac:dyDescent="0.2">
      <c r="B96" s="204"/>
      <c r="C96" s="205"/>
      <c r="D96" s="189" t="s">
        <v>141</v>
      </c>
      <c r="E96" s="206" t="s">
        <v>19</v>
      </c>
      <c r="F96" s="207" t="s">
        <v>1005</v>
      </c>
      <c r="G96" s="205"/>
      <c r="H96" s="206" t="s">
        <v>19</v>
      </c>
      <c r="I96" s="208"/>
      <c r="J96" s="205"/>
      <c r="K96" s="205"/>
      <c r="L96" s="209"/>
      <c r="M96" s="210"/>
      <c r="N96" s="211"/>
      <c r="O96" s="211"/>
      <c r="P96" s="211"/>
      <c r="Q96" s="211"/>
      <c r="R96" s="211"/>
      <c r="S96" s="211"/>
      <c r="T96" s="212"/>
      <c r="AT96" s="213" t="s">
        <v>141</v>
      </c>
      <c r="AU96" s="213" t="s">
        <v>82</v>
      </c>
      <c r="AV96" s="14" t="s">
        <v>80</v>
      </c>
      <c r="AW96" s="14" t="s">
        <v>33</v>
      </c>
      <c r="AX96" s="14" t="s">
        <v>72</v>
      </c>
      <c r="AY96" s="213" t="s">
        <v>133</v>
      </c>
    </row>
    <row r="97" spans="1:65" s="13" customFormat="1" ht="10.199999999999999" x14ac:dyDescent="0.2">
      <c r="B97" s="187"/>
      <c r="C97" s="188"/>
      <c r="D97" s="189" t="s">
        <v>141</v>
      </c>
      <c r="E97" s="190" t="s">
        <v>19</v>
      </c>
      <c r="F97" s="191" t="s">
        <v>1007</v>
      </c>
      <c r="G97" s="188"/>
      <c r="H97" s="192">
        <v>0.9</v>
      </c>
      <c r="I97" s="193"/>
      <c r="J97" s="188"/>
      <c r="K97" s="188"/>
      <c r="L97" s="194"/>
      <c r="M97" s="195"/>
      <c r="N97" s="196"/>
      <c r="O97" s="196"/>
      <c r="P97" s="196"/>
      <c r="Q97" s="196"/>
      <c r="R97" s="196"/>
      <c r="S97" s="196"/>
      <c r="T97" s="197"/>
      <c r="AT97" s="198" t="s">
        <v>141</v>
      </c>
      <c r="AU97" s="198" t="s">
        <v>82</v>
      </c>
      <c r="AV97" s="13" t="s">
        <v>82</v>
      </c>
      <c r="AW97" s="13" t="s">
        <v>33</v>
      </c>
      <c r="AX97" s="13" t="s">
        <v>72</v>
      </c>
      <c r="AY97" s="198" t="s">
        <v>133</v>
      </c>
    </row>
    <row r="98" spans="1:65" s="14" customFormat="1" ht="10.199999999999999" x14ac:dyDescent="0.2">
      <c r="B98" s="204"/>
      <c r="C98" s="205"/>
      <c r="D98" s="189" t="s">
        <v>141</v>
      </c>
      <c r="E98" s="206" t="s">
        <v>19</v>
      </c>
      <c r="F98" s="207" t="s">
        <v>1008</v>
      </c>
      <c r="G98" s="205"/>
      <c r="H98" s="206" t="s">
        <v>19</v>
      </c>
      <c r="I98" s="208"/>
      <c r="J98" s="205"/>
      <c r="K98" s="205"/>
      <c r="L98" s="209"/>
      <c r="M98" s="210"/>
      <c r="N98" s="211"/>
      <c r="O98" s="211"/>
      <c r="P98" s="211"/>
      <c r="Q98" s="211"/>
      <c r="R98" s="211"/>
      <c r="S98" s="211"/>
      <c r="T98" s="212"/>
      <c r="AT98" s="213" t="s">
        <v>141</v>
      </c>
      <c r="AU98" s="213" t="s">
        <v>82</v>
      </c>
      <c r="AV98" s="14" t="s">
        <v>80</v>
      </c>
      <c r="AW98" s="14" t="s">
        <v>33</v>
      </c>
      <c r="AX98" s="14" t="s">
        <v>72</v>
      </c>
      <c r="AY98" s="213" t="s">
        <v>133</v>
      </c>
    </row>
    <row r="99" spans="1:65" s="15" customFormat="1" ht="10.199999999999999" x14ac:dyDescent="0.2">
      <c r="B99" s="214"/>
      <c r="C99" s="215"/>
      <c r="D99" s="189" t="s">
        <v>141</v>
      </c>
      <c r="E99" s="216" t="s">
        <v>19</v>
      </c>
      <c r="F99" s="217" t="s">
        <v>156</v>
      </c>
      <c r="G99" s="215"/>
      <c r="H99" s="218">
        <v>6.9089999999999998</v>
      </c>
      <c r="I99" s="219"/>
      <c r="J99" s="215"/>
      <c r="K99" s="215"/>
      <c r="L99" s="220"/>
      <c r="M99" s="221"/>
      <c r="N99" s="222"/>
      <c r="O99" s="222"/>
      <c r="P99" s="222"/>
      <c r="Q99" s="222"/>
      <c r="R99" s="222"/>
      <c r="S99" s="222"/>
      <c r="T99" s="223"/>
      <c r="AT99" s="224" t="s">
        <v>141</v>
      </c>
      <c r="AU99" s="224" t="s">
        <v>82</v>
      </c>
      <c r="AV99" s="15" t="s">
        <v>139</v>
      </c>
      <c r="AW99" s="15" t="s">
        <v>33</v>
      </c>
      <c r="AX99" s="15" t="s">
        <v>80</v>
      </c>
      <c r="AY99" s="224" t="s">
        <v>133</v>
      </c>
    </row>
    <row r="100" spans="1:65" s="2" customFormat="1" ht="16.5" customHeight="1" x14ac:dyDescent="0.2">
      <c r="A100" s="35"/>
      <c r="B100" s="36"/>
      <c r="C100" s="174" t="s">
        <v>82</v>
      </c>
      <c r="D100" s="174" t="s">
        <v>135</v>
      </c>
      <c r="E100" s="175" t="s">
        <v>1009</v>
      </c>
      <c r="F100" s="176" t="s">
        <v>1010</v>
      </c>
      <c r="G100" s="177" t="s">
        <v>242</v>
      </c>
      <c r="H100" s="178">
        <v>4.4409999999999998</v>
      </c>
      <c r="I100" s="179"/>
      <c r="J100" s="180">
        <f>ROUND(I100*H100,2)</f>
        <v>0</v>
      </c>
      <c r="K100" s="176" t="s">
        <v>19</v>
      </c>
      <c r="L100" s="40"/>
      <c r="M100" s="181" t="s">
        <v>19</v>
      </c>
      <c r="N100" s="182" t="s">
        <v>43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139</v>
      </c>
      <c r="AT100" s="185" t="s">
        <v>135</v>
      </c>
      <c r="AU100" s="185" t="s">
        <v>82</v>
      </c>
      <c r="AY100" s="18" t="s">
        <v>133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80</v>
      </c>
      <c r="BK100" s="186">
        <f>ROUND(I100*H100,2)</f>
        <v>0</v>
      </c>
      <c r="BL100" s="18" t="s">
        <v>139</v>
      </c>
      <c r="BM100" s="185" t="s">
        <v>1011</v>
      </c>
    </row>
    <row r="101" spans="1:65" s="13" customFormat="1" ht="10.199999999999999" x14ac:dyDescent="0.2">
      <c r="B101" s="187"/>
      <c r="C101" s="188"/>
      <c r="D101" s="189" t="s">
        <v>141</v>
      </c>
      <c r="E101" s="190" t="s">
        <v>19</v>
      </c>
      <c r="F101" s="191" t="s">
        <v>1004</v>
      </c>
      <c r="G101" s="188"/>
      <c r="H101" s="192">
        <v>5.2279999999999998</v>
      </c>
      <c r="I101" s="193"/>
      <c r="J101" s="188"/>
      <c r="K101" s="188"/>
      <c r="L101" s="194"/>
      <c r="M101" s="195"/>
      <c r="N101" s="196"/>
      <c r="O101" s="196"/>
      <c r="P101" s="196"/>
      <c r="Q101" s="196"/>
      <c r="R101" s="196"/>
      <c r="S101" s="196"/>
      <c r="T101" s="197"/>
      <c r="AT101" s="198" t="s">
        <v>141</v>
      </c>
      <c r="AU101" s="198" t="s">
        <v>82</v>
      </c>
      <c r="AV101" s="13" t="s">
        <v>82</v>
      </c>
      <c r="AW101" s="13" t="s">
        <v>33</v>
      </c>
      <c r="AX101" s="13" t="s">
        <v>72</v>
      </c>
      <c r="AY101" s="198" t="s">
        <v>133</v>
      </c>
    </row>
    <row r="102" spans="1:65" s="14" customFormat="1" ht="10.199999999999999" x14ac:dyDescent="0.2">
      <c r="B102" s="204"/>
      <c r="C102" s="205"/>
      <c r="D102" s="189" t="s">
        <v>141</v>
      </c>
      <c r="E102" s="206" t="s">
        <v>19</v>
      </c>
      <c r="F102" s="207" t="s">
        <v>1005</v>
      </c>
      <c r="G102" s="205"/>
      <c r="H102" s="206" t="s">
        <v>19</v>
      </c>
      <c r="I102" s="208"/>
      <c r="J102" s="205"/>
      <c r="K102" s="205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141</v>
      </c>
      <c r="AU102" s="213" t="s">
        <v>82</v>
      </c>
      <c r="AV102" s="14" t="s">
        <v>80</v>
      </c>
      <c r="AW102" s="14" t="s">
        <v>33</v>
      </c>
      <c r="AX102" s="14" t="s">
        <v>72</v>
      </c>
      <c r="AY102" s="213" t="s">
        <v>133</v>
      </c>
    </row>
    <row r="103" spans="1:65" s="13" customFormat="1" ht="10.199999999999999" x14ac:dyDescent="0.2">
      <c r="B103" s="187"/>
      <c r="C103" s="188"/>
      <c r="D103" s="189" t="s">
        <v>141</v>
      </c>
      <c r="E103" s="190" t="s">
        <v>19</v>
      </c>
      <c r="F103" s="191" t="s">
        <v>1006</v>
      </c>
      <c r="G103" s="188"/>
      <c r="H103" s="192">
        <v>0.78100000000000003</v>
      </c>
      <c r="I103" s="193"/>
      <c r="J103" s="188"/>
      <c r="K103" s="188"/>
      <c r="L103" s="194"/>
      <c r="M103" s="195"/>
      <c r="N103" s="196"/>
      <c r="O103" s="196"/>
      <c r="P103" s="196"/>
      <c r="Q103" s="196"/>
      <c r="R103" s="196"/>
      <c r="S103" s="196"/>
      <c r="T103" s="197"/>
      <c r="AT103" s="198" t="s">
        <v>141</v>
      </c>
      <c r="AU103" s="198" t="s">
        <v>82</v>
      </c>
      <c r="AV103" s="13" t="s">
        <v>82</v>
      </c>
      <c r="AW103" s="13" t="s">
        <v>33</v>
      </c>
      <c r="AX103" s="13" t="s">
        <v>72</v>
      </c>
      <c r="AY103" s="198" t="s">
        <v>133</v>
      </c>
    </row>
    <row r="104" spans="1:65" s="14" customFormat="1" ht="10.199999999999999" x14ac:dyDescent="0.2">
      <c r="B104" s="204"/>
      <c r="C104" s="205"/>
      <c r="D104" s="189" t="s">
        <v>141</v>
      </c>
      <c r="E104" s="206" t="s">
        <v>19</v>
      </c>
      <c r="F104" s="207" t="s">
        <v>1005</v>
      </c>
      <c r="G104" s="205"/>
      <c r="H104" s="206" t="s">
        <v>19</v>
      </c>
      <c r="I104" s="208"/>
      <c r="J104" s="205"/>
      <c r="K104" s="205"/>
      <c r="L104" s="209"/>
      <c r="M104" s="210"/>
      <c r="N104" s="211"/>
      <c r="O104" s="211"/>
      <c r="P104" s="211"/>
      <c r="Q104" s="211"/>
      <c r="R104" s="211"/>
      <c r="S104" s="211"/>
      <c r="T104" s="212"/>
      <c r="AT104" s="213" t="s">
        <v>141</v>
      </c>
      <c r="AU104" s="213" t="s">
        <v>82</v>
      </c>
      <c r="AV104" s="14" t="s">
        <v>80</v>
      </c>
      <c r="AW104" s="14" t="s">
        <v>33</v>
      </c>
      <c r="AX104" s="14" t="s">
        <v>72</v>
      </c>
      <c r="AY104" s="213" t="s">
        <v>133</v>
      </c>
    </row>
    <row r="105" spans="1:65" s="13" customFormat="1" ht="10.199999999999999" x14ac:dyDescent="0.2">
      <c r="B105" s="187"/>
      <c r="C105" s="188"/>
      <c r="D105" s="189" t="s">
        <v>141</v>
      </c>
      <c r="E105" s="190" t="s">
        <v>19</v>
      </c>
      <c r="F105" s="191" t="s">
        <v>1012</v>
      </c>
      <c r="G105" s="188"/>
      <c r="H105" s="192">
        <v>-1.093</v>
      </c>
      <c r="I105" s="193"/>
      <c r="J105" s="188"/>
      <c r="K105" s="188"/>
      <c r="L105" s="194"/>
      <c r="M105" s="195"/>
      <c r="N105" s="196"/>
      <c r="O105" s="196"/>
      <c r="P105" s="196"/>
      <c r="Q105" s="196"/>
      <c r="R105" s="196"/>
      <c r="S105" s="196"/>
      <c r="T105" s="197"/>
      <c r="AT105" s="198" t="s">
        <v>141</v>
      </c>
      <c r="AU105" s="198" t="s">
        <v>82</v>
      </c>
      <c r="AV105" s="13" t="s">
        <v>82</v>
      </c>
      <c r="AW105" s="13" t="s">
        <v>33</v>
      </c>
      <c r="AX105" s="13" t="s">
        <v>72</v>
      </c>
      <c r="AY105" s="198" t="s">
        <v>133</v>
      </c>
    </row>
    <row r="106" spans="1:65" s="14" customFormat="1" ht="10.199999999999999" x14ac:dyDescent="0.2">
      <c r="B106" s="204"/>
      <c r="C106" s="205"/>
      <c r="D106" s="189" t="s">
        <v>141</v>
      </c>
      <c r="E106" s="206" t="s">
        <v>19</v>
      </c>
      <c r="F106" s="207" t="s">
        <v>1013</v>
      </c>
      <c r="G106" s="205"/>
      <c r="H106" s="206" t="s">
        <v>19</v>
      </c>
      <c r="I106" s="208"/>
      <c r="J106" s="205"/>
      <c r="K106" s="205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141</v>
      </c>
      <c r="AU106" s="213" t="s">
        <v>82</v>
      </c>
      <c r="AV106" s="14" t="s">
        <v>80</v>
      </c>
      <c r="AW106" s="14" t="s">
        <v>33</v>
      </c>
      <c r="AX106" s="14" t="s">
        <v>72</v>
      </c>
      <c r="AY106" s="213" t="s">
        <v>133</v>
      </c>
    </row>
    <row r="107" spans="1:65" s="13" customFormat="1" ht="10.199999999999999" x14ac:dyDescent="0.2">
      <c r="B107" s="187"/>
      <c r="C107" s="188"/>
      <c r="D107" s="189" t="s">
        <v>141</v>
      </c>
      <c r="E107" s="190" t="s">
        <v>19</v>
      </c>
      <c r="F107" s="191" t="s">
        <v>1014</v>
      </c>
      <c r="G107" s="188"/>
      <c r="H107" s="192">
        <v>-0.47499999999999998</v>
      </c>
      <c r="I107" s="193"/>
      <c r="J107" s="188"/>
      <c r="K107" s="188"/>
      <c r="L107" s="194"/>
      <c r="M107" s="195"/>
      <c r="N107" s="196"/>
      <c r="O107" s="196"/>
      <c r="P107" s="196"/>
      <c r="Q107" s="196"/>
      <c r="R107" s="196"/>
      <c r="S107" s="196"/>
      <c r="T107" s="197"/>
      <c r="AT107" s="198" t="s">
        <v>141</v>
      </c>
      <c r="AU107" s="198" t="s">
        <v>82</v>
      </c>
      <c r="AV107" s="13" t="s">
        <v>82</v>
      </c>
      <c r="AW107" s="13" t="s">
        <v>33</v>
      </c>
      <c r="AX107" s="13" t="s">
        <v>72</v>
      </c>
      <c r="AY107" s="198" t="s">
        <v>133</v>
      </c>
    </row>
    <row r="108" spans="1:65" s="14" customFormat="1" ht="10.199999999999999" x14ac:dyDescent="0.2">
      <c r="B108" s="204"/>
      <c r="C108" s="205"/>
      <c r="D108" s="189" t="s">
        <v>141</v>
      </c>
      <c r="E108" s="206" t="s">
        <v>19</v>
      </c>
      <c r="F108" s="207" t="s">
        <v>1015</v>
      </c>
      <c r="G108" s="205"/>
      <c r="H108" s="206" t="s">
        <v>19</v>
      </c>
      <c r="I108" s="208"/>
      <c r="J108" s="205"/>
      <c r="K108" s="205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141</v>
      </c>
      <c r="AU108" s="213" t="s">
        <v>82</v>
      </c>
      <c r="AV108" s="14" t="s">
        <v>80</v>
      </c>
      <c r="AW108" s="14" t="s">
        <v>33</v>
      </c>
      <c r="AX108" s="14" t="s">
        <v>72</v>
      </c>
      <c r="AY108" s="213" t="s">
        <v>133</v>
      </c>
    </row>
    <row r="109" spans="1:65" s="15" customFormat="1" ht="10.199999999999999" x14ac:dyDescent="0.2">
      <c r="B109" s="214"/>
      <c r="C109" s="215"/>
      <c r="D109" s="189" t="s">
        <v>141</v>
      </c>
      <c r="E109" s="216" t="s">
        <v>19</v>
      </c>
      <c r="F109" s="217" t="s">
        <v>156</v>
      </c>
      <c r="G109" s="215"/>
      <c r="H109" s="218">
        <v>4.4409999999999998</v>
      </c>
      <c r="I109" s="219"/>
      <c r="J109" s="215"/>
      <c r="K109" s="215"/>
      <c r="L109" s="220"/>
      <c r="M109" s="221"/>
      <c r="N109" s="222"/>
      <c r="O109" s="222"/>
      <c r="P109" s="222"/>
      <c r="Q109" s="222"/>
      <c r="R109" s="222"/>
      <c r="S109" s="222"/>
      <c r="T109" s="223"/>
      <c r="AT109" s="224" t="s">
        <v>141</v>
      </c>
      <c r="AU109" s="224" t="s">
        <v>82</v>
      </c>
      <c r="AV109" s="15" t="s">
        <v>139</v>
      </c>
      <c r="AW109" s="15" t="s">
        <v>33</v>
      </c>
      <c r="AX109" s="15" t="s">
        <v>80</v>
      </c>
      <c r="AY109" s="224" t="s">
        <v>133</v>
      </c>
    </row>
    <row r="110" spans="1:65" s="2" customFormat="1" ht="16.5" customHeight="1" x14ac:dyDescent="0.2">
      <c r="A110" s="35"/>
      <c r="B110" s="36"/>
      <c r="C110" s="174" t="s">
        <v>157</v>
      </c>
      <c r="D110" s="174" t="s">
        <v>135</v>
      </c>
      <c r="E110" s="175" t="s">
        <v>1016</v>
      </c>
      <c r="F110" s="176" t="s">
        <v>1017</v>
      </c>
      <c r="G110" s="177" t="s">
        <v>401</v>
      </c>
      <c r="H110" s="178">
        <v>2</v>
      </c>
      <c r="I110" s="179"/>
      <c r="J110" s="180">
        <f>ROUND(I110*H110,2)</f>
        <v>0</v>
      </c>
      <c r="K110" s="176" t="s">
        <v>19</v>
      </c>
      <c r="L110" s="40"/>
      <c r="M110" s="181" t="s">
        <v>19</v>
      </c>
      <c r="N110" s="182" t="s">
        <v>43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139</v>
      </c>
      <c r="AT110" s="185" t="s">
        <v>135</v>
      </c>
      <c r="AU110" s="185" t="s">
        <v>82</v>
      </c>
      <c r="AY110" s="18" t="s">
        <v>133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80</v>
      </c>
      <c r="BK110" s="186">
        <f>ROUND(I110*H110,2)</f>
        <v>0</v>
      </c>
      <c r="BL110" s="18" t="s">
        <v>139</v>
      </c>
      <c r="BM110" s="185" t="s">
        <v>1018</v>
      </c>
    </row>
    <row r="111" spans="1:65" s="2" customFormat="1" ht="37.799999999999997" customHeight="1" x14ac:dyDescent="0.2">
      <c r="A111" s="35"/>
      <c r="B111" s="36"/>
      <c r="C111" s="174" t="s">
        <v>139</v>
      </c>
      <c r="D111" s="174" t="s">
        <v>135</v>
      </c>
      <c r="E111" s="175" t="s">
        <v>211</v>
      </c>
      <c r="F111" s="176" t="s">
        <v>212</v>
      </c>
      <c r="G111" s="177" t="s">
        <v>145</v>
      </c>
      <c r="H111" s="178">
        <v>6.9089999999999998</v>
      </c>
      <c r="I111" s="179"/>
      <c r="J111" s="180">
        <f>ROUND(I111*H111,2)</f>
        <v>0</v>
      </c>
      <c r="K111" s="176" t="s">
        <v>146</v>
      </c>
      <c r="L111" s="40"/>
      <c r="M111" s="181" t="s">
        <v>19</v>
      </c>
      <c r="N111" s="182" t="s">
        <v>43</v>
      </c>
      <c r="O111" s="65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139</v>
      </c>
      <c r="AT111" s="185" t="s">
        <v>135</v>
      </c>
      <c r="AU111" s="185" t="s">
        <v>82</v>
      </c>
      <c r="AY111" s="18" t="s">
        <v>133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80</v>
      </c>
      <c r="BK111" s="186">
        <f>ROUND(I111*H111,2)</f>
        <v>0</v>
      </c>
      <c r="BL111" s="18" t="s">
        <v>139</v>
      </c>
      <c r="BM111" s="185" t="s">
        <v>1019</v>
      </c>
    </row>
    <row r="112" spans="1:65" s="2" customFormat="1" ht="10.199999999999999" x14ac:dyDescent="0.2">
      <c r="A112" s="35"/>
      <c r="B112" s="36"/>
      <c r="C112" s="37"/>
      <c r="D112" s="199" t="s">
        <v>148</v>
      </c>
      <c r="E112" s="37"/>
      <c r="F112" s="200" t="s">
        <v>214</v>
      </c>
      <c r="G112" s="37"/>
      <c r="H112" s="37"/>
      <c r="I112" s="201"/>
      <c r="J112" s="37"/>
      <c r="K112" s="37"/>
      <c r="L112" s="40"/>
      <c r="M112" s="202"/>
      <c r="N112" s="203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148</v>
      </c>
      <c r="AU112" s="18" t="s">
        <v>82</v>
      </c>
    </row>
    <row r="113" spans="1:65" s="13" customFormat="1" ht="10.199999999999999" x14ac:dyDescent="0.2">
      <c r="B113" s="187"/>
      <c r="C113" s="188"/>
      <c r="D113" s="189" t="s">
        <v>141</v>
      </c>
      <c r="E113" s="190" t="s">
        <v>19</v>
      </c>
      <c r="F113" s="191" t="s">
        <v>1004</v>
      </c>
      <c r="G113" s="188"/>
      <c r="H113" s="192">
        <v>5.2279999999999998</v>
      </c>
      <c r="I113" s="193"/>
      <c r="J113" s="188"/>
      <c r="K113" s="188"/>
      <c r="L113" s="194"/>
      <c r="M113" s="195"/>
      <c r="N113" s="196"/>
      <c r="O113" s="196"/>
      <c r="P113" s="196"/>
      <c r="Q113" s="196"/>
      <c r="R113" s="196"/>
      <c r="S113" s="196"/>
      <c r="T113" s="197"/>
      <c r="AT113" s="198" t="s">
        <v>141</v>
      </c>
      <c r="AU113" s="198" t="s">
        <v>82</v>
      </c>
      <c r="AV113" s="13" t="s">
        <v>82</v>
      </c>
      <c r="AW113" s="13" t="s">
        <v>33</v>
      </c>
      <c r="AX113" s="13" t="s">
        <v>72</v>
      </c>
      <c r="AY113" s="198" t="s">
        <v>133</v>
      </c>
    </row>
    <row r="114" spans="1:65" s="14" customFormat="1" ht="10.199999999999999" x14ac:dyDescent="0.2">
      <c r="B114" s="204"/>
      <c r="C114" s="205"/>
      <c r="D114" s="189" t="s">
        <v>141</v>
      </c>
      <c r="E114" s="206" t="s">
        <v>19</v>
      </c>
      <c r="F114" s="207" t="s">
        <v>1005</v>
      </c>
      <c r="G114" s="205"/>
      <c r="H114" s="206" t="s">
        <v>19</v>
      </c>
      <c r="I114" s="208"/>
      <c r="J114" s="205"/>
      <c r="K114" s="205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141</v>
      </c>
      <c r="AU114" s="213" t="s">
        <v>82</v>
      </c>
      <c r="AV114" s="14" t="s">
        <v>80</v>
      </c>
      <c r="AW114" s="14" t="s">
        <v>33</v>
      </c>
      <c r="AX114" s="14" t="s">
        <v>72</v>
      </c>
      <c r="AY114" s="213" t="s">
        <v>133</v>
      </c>
    </row>
    <row r="115" spans="1:65" s="13" customFormat="1" ht="10.199999999999999" x14ac:dyDescent="0.2">
      <c r="B115" s="187"/>
      <c r="C115" s="188"/>
      <c r="D115" s="189" t="s">
        <v>141</v>
      </c>
      <c r="E115" s="190" t="s">
        <v>19</v>
      </c>
      <c r="F115" s="191" t="s">
        <v>1006</v>
      </c>
      <c r="G115" s="188"/>
      <c r="H115" s="192">
        <v>0.78100000000000003</v>
      </c>
      <c r="I115" s="193"/>
      <c r="J115" s="188"/>
      <c r="K115" s="188"/>
      <c r="L115" s="194"/>
      <c r="M115" s="195"/>
      <c r="N115" s="196"/>
      <c r="O115" s="196"/>
      <c r="P115" s="196"/>
      <c r="Q115" s="196"/>
      <c r="R115" s="196"/>
      <c r="S115" s="196"/>
      <c r="T115" s="197"/>
      <c r="AT115" s="198" t="s">
        <v>141</v>
      </c>
      <c r="AU115" s="198" t="s">
        <v>82</v>
      </c>
      <c r="AV115" s="13" t="s">
        <v>82</v>
      </c>
      <c r="AW115" s="13" t="s">
        <v>33</v>
      </c>
      <c r="AX115" s="13" t="s">
        <v>72</v>
      </c>
      <c r="AY115" s="198" t="s">
        <v>133</v>
      </c>
    </row>
    <row r="116" spans="1:65" s="14" customFormat="1" ht="10.199999999999999" x14ac:dyDescent="0.2">
      <c r="B116" s="204"/>
      <c r="C116" s="205"/>
      <c r="D116" s="189" t="s">
        <v>141</v>
      </c>
      <c r="E116" s="206" t="s">
        <v>19</v>
      </c>
      <c r="F116" s="207" t="s">
        <v>1005</v>
      </c>
      <c r="G116" s="205"/>
      <c r="H116" s="206" t="s">
        <v>19</v>
      </c>
      <c r="I116" s="208"/>
      <c r="J116" s="205"/>
      <c r="K116" s="205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141</v>
      </c>
      <c r="AU116" s="213" t="s">
        <v>82</v>
      </c>
      <c r="AV116" s="14" t="s">
        <v>80</v>
      </c>
      <c r="AW116" s="14" t="s">
        <v>33</v>
      </c>
      <c r="AX116" s="14" t="s">
        <v>72</v>
      </c>
      <c r="AY116" s="213" t="s">
        <v>133</v>
      </c>
    </row>
    <row r="117" spans="1:65" s="13" customFormat="1" ht="10.199999999999999" x14ac:dyDescent="0.2">
      <c r="B117" s="187"/>
      <c r="C117" s="188"/>
      <c r="D117" s="189" t="s">
        <v>141</v>
      </c>
      <c r="E117" s="190" t="s">
        <v>19</v>
      </c>
      <c r="F117" s="191" t="s">
        <v>1007</v>
      </c>
      <c r="G117" s="188"/>
      <c r="H117" s="192">
        <v>0.9</v>
      </c>
      <c r="I117" s="193"/>
      <c r="J117" s="188"/>
      <c r="K117" s="188"/>
      <c r="L117" s="194"/>
      <c r="M117" s="195"/>
      <c r="N117" s="196"/>
      <c r="O117" s="196"/>
      <c r="P117" s="196"/>
      <c r="Q117" s="196"/>
      <c r="R117" s="196"/>
      <c r="S117" s="196"/>
      <c r="T117" s="197"/>
      <c r="AT117" s="198" t="s">
        <v>141</v>
      </c>
      <c r="AU117" s="198" t="s">
        <v>82</v>
      </c>
      <c r="AV117" s="13" t="s">
        <v>82</v>
      </c>
      <c r="AW117" s="13" t="s">
        <v>33</v>
      </c>
      <c r="AX117" s="13" t="s">
        <v>72</v>
      </c>
      <c r="AY117" s="198" t="s">
        <v>133</v>
      </c>
    </row>
    <row r="118" spans="1:65" s="14" customFormat="1" ht="10.199999999999999" x14ac:dyDescent="0.2">
      <c r="B118" s="204"/>
      <c r="C118" s="205"/>
      <c r="D118" s="189" t="s">
        <v>141</v>
      </c>
      <c r="E118" s="206" t="s">
        <v>19</v>
      </c>
      <c r="F118" s="207" t="s">
        <v>1008</v>
      </c>
      <c r="G118" s="205"/>
      <c r="H118" s="206" t="s">
        <v>19</v>
      </c>
      <c r="I118" s="208"/>
      <c r="J118" s="205"/>
      <c r="K118" s="205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141</v>
      </c>
      <c r="AU118" s="213" t="s">
        <v>82</v>
      </c>
      <c r="AV118" s="14" t="s">
        <v>80</v>
      </c>
      <c r="AW118" s="14" t="s">
        <v>33</v>
      </c>
      <c r="AX118" s="14" t="s">
        <v>72</v>
      </c>
      <c r="AY118" s="213" t="s">
        <v>133</v>
      </c>
    </row>
    <row r="119" spans="1:65" s="15" customFormat="1" ht="10.199999999999999" x14ac:dyDescent="0.2">
      <c r="B119" s="214"/>
      <c r="C119" s="215"/>
      <c r="D119" s="189" t="s">
        <v>141</v>
      </c>
      <c r="E119" s="216" t="s">
        <v>19</v>
      </c>
      <c r="F119" s="217" t="s">
        <v>156</v>
      </c>
      <c r="G119" s="215"/>
      <c r="H119" s="218">
        <v>6.9089999999999998</v>
      </c>
      <c r="I119" s="219"/>
      <c r="J119" s="215"/>
      <c r="K119" s="215"/>
      <c r="L119" s="220"/>
      <c r="M119" s="221"/>
      <c r="N119" s="222"/>
      <c r="O119" s="222"/>
      <c r="P119" s="222"/>
      <c r="Q119" s="222"/>
      <c r="R119" s="222"/>
      <c r="S119" s="222"/>
      <c r="T119" s="223"/>
      <c r="AT119" s="224" t="s">
        <v>141</v>
      </c>
      <c r="AU119" s="224" t="s">
        <v>82</v>
      </c>
      <c r="AV119" s="15" t="s">
        <v>139</v>
      </c>
      <c r="AW119" s="15" t="s">
        <v>33</v>
      </c>
      <c r="AX119" s="15" t="s">
        <v>80</v>
      </c>
      <c r="AY119" s="224" t="s">
        <v>133</v>
      </c>
    </row>
    <row r="120" spans="1:65" s="2" customFormat="1" ht="24.15" customHeight="1" x14ac:dyDescent="0.2">
      <c r="A120" s="35"/>
      <c r="B120" s="36"/>
      <c r="C120" s="174" t="s">
        <v>180</v>
      </c>
      <c r="D120" s="174" t="s">
        <v>135</v>
      </c>
      <c r="E120" s="175" t="s">
        <v>713</v>
      </c>
      <c r="F120" s="176" t="s">
        <v>714</v>
      </c>
      <c r="G120" s="177" t="s">
        <v>145</v>
      </c>
      <c r="H120" s="178">
        <v>5.266</v>
      </c>
      <c r="I120" s="179"/>
      <c r="J120" s="180">
        <f>ROUND(I120*H120,2)</f>
        <v>0</v>
      </c>
      <c r="K120" s="176" t="s">
        <v>146</v>
      </c>
      <c r="L120" s="40"/>
      <c r="M120" s="181" t="s">
        <v>19</v>
      </c>
      <c r="N120" s="182" t="s">
        <v>43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139</v>
      </c>
      <c r="AT120" s="185" t="s">
        <v>135</v>
      </c>
      <c r="AU120" s="185" t="s">
        <v>82</v>
      </c>
      <c r="AY120" s="18" t="s">
        <v>133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80</v>
      </c>
      <c r="BK120" s="186">
        <f>ROUND(I120*H120,2)</f>
        <v>0</v>
      </c>
      <c r="BL120" s="18" t="s">
        <v>139</v>
      </c>
      <c r="BM120" s="185" t="s">
        <v>1020</v>
      </c>
    </row>
    <row r="121" spans="1:65" s="2" customFormat="1" ht="10.199999999999999" x14ac:dyDescent="0.2">
      <c r="A121" s="35"/>
      <c r="B121" s="36"/>
      <c r="C121" s="37"/>
      <c r="D121" s="199" t="s">
        <v>148</v>
      </c>
      <c r="E121" s="37"/>
      <c r="F121" s="200" t="s">
        <v>716</v>
      </c>
      <c r="G121" s="37"/>
      <c r="H121" s="37"/>
      <c r="I121" s="201"/>
      <c r="J121" s="37"/>
      <c r="K121" s="37"/>
      <c r="L121" s="40"/>
      <c r="M121" s="202"/>
      <c r="N121" s="203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148</v>
      </c>
      <c r="AU121" s="18" t="s">
        <v>82</v>
      </c>
    </row>
    <row r="122" spans="1:65" s="13" customFormat="1" ht="10.199999999999999" x14ac:dyDescent="0.2">
      <c r="B122" s="187"/>
      <c r="C122" s="188"/>
      <c r="D122" s="189" t="s">
        <v>141</v>
      </c>
      <c r="E122" s="190" t="s">
        <v>19</v>
      </c>
      <c r="F122" s="191" t="s">
        <v>1004</v>
      </c>
      <c r="G122" s="188"/>
      <c r="H122" s="192">
        <v>5.2279999999999998</v>
      </c>
      <c r="I122" s="193"/>
      <c r="J122" s="188"/>
      <c r="K122" s="188"/>
      <c r="L122" s="194"/>
      <c r="M122" s="195"/>
      <c r="N122" s="196"/>
      <c r="O122" s="196"/>
      <c r="P122" s="196"/>
      <c r="Q122" s="196"/>
      <c r="R122" s="196"/>
      <c r="S122" s="196"/>
      <c r="T122" s="197"/>
      <c r="AT122" s="198" t="s">
        <v>141</v>
      </c>
      <c r="AU122" s="198" t="s">
        <v>82</v>
      </c>
      <c r="AV122" s="13" t="s">
        <v>82</v>
      </c>
      <c r="AW122" s="13" t="s">
        <v>33</v>
      </c>
      <c r="AX122" s="13" t="s">
        <v>72</v>
      </c>
      <c r="AY122" s="198" t="s">
        <v>133</v>
      </c>
    </row>
    <row r="123" spans="1:65" s="14" customFormat="1" ht="10.199999999999999" x14ac:dyDescent="0.2">
      <c r="B123" s="204"/>
      <c r="C123" s="205"/>
      <c r="D123" s="189" t="s">
        <v>141</v>
      </c>
      <c r="E123" s="206" t="s">
        <v>19</v>
      </c>
      <c r="F123" s="207" t="s">
        <v>1005</v>
      </c>
      <c r="G123" s="205"/>
      <c r="H123" s="206" t="s">
        <v>19</v>
      </c>
      <c r="I123" s="208"/>
      <c r="J123" s="205"/>
      <c r="K123" s="205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141</v>
      </c>
      <c r="AU123" s="213" t="s">
        <v>82</v>
      </c>
      <c r="AV123" s="14" t="s">
        <v>80</v>
      </c>
      <c r="AW123" s="14" t="s">
        <v>33</v>
      </c>
      <c r="AX123" s="14" t="s">
        <v>72</v>
      </c>
      <c r="AY123" s="213" t="s">
        <v>133</v>
      </c>
    </row>
    <row r="124" spans="1:65" s="13" customFormat="1" ht="10.199999999999999" x14ac:dyDescent="0.2">
      <c r="B124" s="187"/>
      <c r="C124" s="188"/>
      <c r="D124" s="189" t="s">
        <v>141</v>
      </c>
      <c r="E124" s="190" t="s">
        <v>19</v>
      </c>
      <c r="F124" s="191" t="s">
        <v>1006</v>
      </c>
      <c r="G124" s="188"/>
      <c r="H124" s="192">
        <v>0.78100000000000003</v>
      </c>
      <c r="I124" s="193"/>
      <c r="J124" s="188"/>
      <c r="K124" s="188"/>
      <c r="L124" s="194"/>
      <c r="M124" s="195"/>
      <c r="N124" s="196"/>
      <c r="O124" s="196"/>
      <c r="P124" s="196"/>
      <c r="Q124" s="196"/>
      <c r="R124" s="196"/>
      <c r="S124" s="196"/>
      <c r="T124" s="197"/>
      <c r="AT124" s="198" t="s">
        <v>141</v>
      </c>
      <c r="AU124" s="198" t="s">
        <v>82</v>
      </c>
      <c r="AV124" s="13" t="s">
        <v>82</v>
      </c>
      <c r="AW124" s="13" t="s">
        <v>33</v>
      </c>
      <c r="AX124" s="13" t="s">
        <v>72</v>
      </c>
      <c r="AY124" s="198" t="s">
        <v>133</v>
      </c>
    </row>
    <row r="125" spans="1:65" s="14" customFormat="1" ht="10.199999999999999" x14ac:dyDescent="0.2">
      <c r="B125" s="204"/>
      <c r="C125" s="205"/>
      <c r="D125" s="189" t="s">
        <v>141</v>
      </c>
      <c r="E125" s="206" t="s">
        <v>19</v>
      </c>
      <c r="F125" s="207" t="s">
        <v>1005</v>
      </c>
      <c r="G125" s="205"/>
      <c r="H125" s="206" t="s">
        <v>19</v>
      </c>
      <c r="I125" s="208"/>
      <c r="J125" s="205"/>
      <c r="K125" s="205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141</v>
      </c>
      <c r="AU125" s="213" t="s">
        <v>82</v>
      </c>
      <c r="AV125" s="14" t="s">
        <v>80</v>
      </c>
      <c r="AW125" s="14" t="s">
        <v>33</v>
      </c>
      <c r="AX125" s="14" t="s">
        <v>72</v>
      </c>
      <c r="AY125" s="213" t="s">
        <v>133</v>
      </c>
    </row>
    <row r="126" spans="1:65" s="13" customFormat="1" ht="10.199999999999999" x14ac:dyDescent="0.2">
      <c r="B126" s="187"/>
      <c r="C126" s="188"/>
      <c r="D126" s="189" t="s">
        <v>141</v>
      </c>
      <c r="E126" s="190" t="s">
        <v>19</v>
      </c>
      <c r="F126" s="191" t="s">
        <v>1012</v>
      </c>
      <c r="G126" s="188"/>
      <c r="H126" s="192">
        <v>-1.093</v>
      </c>
      <c r="I126" s="193"/>
      <c r="J126" s="188"/>
      <c r="K126" s="188"/>
      <c r="L126" s="194"/>
      <c r="M126" s="195"/>
      <c r="N126" s="196"/>
      <c r="O126" s="196"/>
      <c r="P126" s="196"/>
      <c r="Q126" s="196"/>
      <c r="R126" s="196"/>
      <c r="S126" s="196"/>
      <c r="T126" s="197"/>
      <c r="AT126" s="198" t="s">
        <v>141</v>
      </c>
      <c r="AU126" s="198" t="s">
        <v>82</v>
      </c>
      <c r="AV126" s="13" t="s">
        <v>82</v>
      </c>
      <c r="AW126" s="13" t="s">
        <v>33</v>
      </c>
      <c r="AX126" s="13" t="s">
        <v>72</v>
      </c>
      <c r="AY126" s="198" t="s">
        <v>133</v>
      </c>
    </row>
    <row r="127" spans="1:65" s="14" customFormat="1" ht="10.199999999999999" x14ac:dyDescent="0.2">
      <c r="B127" s="204"/>
      <c r="C127" s="205"/>
      <c r="D127" s="189" t="s">
        <v>141</v>
      </c>
      <c r="E127" s="206" t="s">
        <v>19</v>
      </c>
      <c r="F127" s="207" t="s">
        <v>1013</v>
      </c>
      <c r="G127" s="205"/>
      <c r="H127" s="206" t="s">
        <v>19</v>
      </c>
      <c r="I127" s="208"/>
      <c r="J127" s="205"/>
      <c r="K127" s="205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141</v>
      </c>
      <c r="AU127" s="213" t="s">
        <v>82</v>
      </c>
      <c r="AV127" s="14" t="s">
        <v>80</v>
      </c>
      <c r="AW127" s="14" t="s">
        <v>33</v>
      </c>
      <c r="AX127" s="14" t="s">
        <v>72</v>
      </c>
      <c r="AY127" s="213" t="s">
        <v>133</v>
      </c>
    </row>
    <row r="128" spans="1:65" s="13" customFormat="1" ht="10.199999999999999" x14ac:dyDescent="0.2">
      <c r="B128" s="187"/>
      <c r="C128" s="188"/>
      <c r="D128" s="189" t="s">
        <v>141</v>
      </c>
      <c r="E128" s="190" t="s">
        <v>19</v>
      </c>
      <c r="F128" s="191" t="s">
        <v>1014</v>
      </c>
      <c r="G128" s="188"/>
      <c r="H128" s="192">
        <v>-0.47499999999999998</v>
      </c>
      <c r="I128" s="193"/>
      <c r="J128" s="188"/>
      <c r="K128" s="188"/>
      <c r="L128" s="194"/>
      <c r="M128" s="195"/>
      <c r="N128" s="196"/>
      <c r="O128" s="196"/>
      <c r="P128" s="196"/>
      <c r="Q128" s="196"/>
      <c r="R128" s="196"/>
      <c r="S128" s="196"/>
      <c r="T128" s="197"/>
      <c r="AT128" s="198" t="s">
        <v>141</v>
      </c>
      <c r="AU128" s="198" t="s">
        <v>82</v>
      </c>
      <c r="AV128" s="13" t="s">
        <v>82</v>
      </c>
      <c r="AW128" s="13" t="s">
        <v>33</v>
      </c>
      <c r="AX128" s="13" t="s">
        <v>72</v>
      </c>
      <c r="AY128" s="198" t="s">
        <v>133</v>
      </c>
    </row>
    <row r="129" spans="1:65" s="14" customFormat="1" ht="10.199999999999999" x14ac:dyDescent="0.2">
      <c r="B129" s="204"/>
      <c r="C129" s="205"/>
      <c r="D129" s="189" t="s">
        <v>141</v>
      </c>
      <c r="E129" s="206" t="s">
        <v>19</v>
      </c>
      <c r="F129" s="207" t="s">
        <v>1015</v>
      </c>
      <c r="G129" s="205"/>
      <c r="H129" s="206" t="s">
        <v>19</v>
      </c>
      <c r="I129" s="208"/>
      <c r="J129" s="205"/>
      <c r="K129" s="205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141</v>
      </c>
      <c r="AU129" s="213" t="s">
        <v>82</v>
      </c>
      <c r="AV129" s="14" t="s">
        <v>80</v>
      </c>
      <c r="AW129" s="14" t="s">
        <v>33</v>
      </c>
      <c r="AX129" s="14" t="s">
        <v>72</v>
      </c>
      <c r="AY129" s="213" t="s">
        <v>133</v>
      </c>
    </row>
    <row r="130" spans="1:65" s="13" customFormat="1" ht="10.199999999999999" x14ac:dyDescent="0.2">
      <c r="B130" s="187"/>
      <c r="C130" s="188"/>
      <c r="D130" s="189" t="s">
        <v>141</v>
      </c>
      <c r="E130" s="190" t="s">
        <v>19</v>
      </c>
      <c r="F130" s="191" t="s">
        <v>1021</v>
      </c>
      <c r="G130" s="188"/>
      <c r="H130" s="192">
        <v>0.82499999999999996</v>
      </c>
      <c r="I130" s="193"/>
      <c r="J130" s="188"/>
      <c r="K130" s="188"/>
      <c r="L130" s="194"/>
      <c r="M130" s="195"/>
      <c r="N130" s="196"/>
      <c r="O130" s="196"/>
      <c r="P130" s="196"/>
      <c r="Q130" s="196"/>
      <c r="R130" s="196"/>
      <c r="S130" s="196"/>
      <c r="T130" s="197"/>
      <c r="AT130" s="198" t="s">
        <v>141</v>
      </c>
      <c r="AU130" s="198" t="s">
        <v>82</v>
      </c>
      <c r="AV130" s="13" t="s">
        <v>82</v>
      </c>
      <c r="AW130" s="13" t="s">
        <v>33</v>
      </c>
      <c r="AX130" s="13" t="s">
        <v>72</v>
      </c>
      <c r="AY130" s="198" t="s">
        <v>133</v>
      </c>
    </row>
    <row r="131" spans="1:65" s="14" customFormat="1" ht="10.199999999999999" x14ac:dyDescent="0.2">
      <c r="B131" s="204"/>
      <c r="C131" s="205"/>
      <c r="D131" s="189" t="s">
        <v>141</v>
      </c>
      <c r="E131" s="206" t="s">
        <v>19</v>
      </c>
      <c r="F131" s="207" t="s">
        <v>1022</v>
      </c>
      <c r="G131" s="205"/>
      <c r="H131" s="206" t="s">
        <v>19</v>
      </c>
      <c r="I131" s="208"/>
      <c r="J131" s="205"/>
      <c r="K131" s="205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141</v>
      </c>
      <c r="AU131" s="213" t="s">
        <v>82</v>
      </c>
      <c r="AV131" s="14" t="s">
        <v>80</v>
      </c>
      <c r="AW131" s="14" t="s">
        <v>33</v>
      </c>
      <c r="AX131" s="14" t="s">
        <v>72</v>
      </c>
      <c r="AY131" s="213" t="s">
        <v>133</v>
      </c>
    </row>
    <row r="132" spans="1:65" s="15" customFormat="1" ht="10.199999999999999" x14ac:dyDescent="0.2">
      <c r="B132" s="214"/>
      <c r="C132" s="215"/>
      <c r="D132" s="189" t="s">
        <v>141</v>
      </c>
      <c r="E132" s="216" t="s">
        <v>19</v>
      </c>
      <c r="F132" s="217" t="s">
        <v>156</v>
      </c>
      <c r="G132" s="215"/>
      <c r="H132" s="218">
        <v>5.266</v>
      </c>
      <c r="I132" s="219"/>
      <c r="J132" s="215"/>
      <c r="K132" s="215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141</v>
      </c>
      <c r="AU132" s="224" t="s">
        <v>82</v>
      </c>
      <c r="AV132" s="15" t="s">
        <v>139</v>
      </c>
      <c r="AW132" s="15" t="s">
        <v>33</v>
      </c>
      <c r="AX132" s="15" t="s">
        <v>80</v>
      </c>
      <c r="AY132" s="224" t="s">
        <v>133</v>
      </c>
    </row>
    <row r="133" spans="1:65" s="2" customFormat="1" ht="24.15" customHeight="1" x14ac:dyDescent="0.2">
      <c r="A133" s="35"/>
      <c r="B133" s="36"/>
      <c r="C133" s="174" t="s">
        <v>191</v>
      </c>
      <c r="D133" s="174" t="s">
        <v>135</v>
      </c>
      <c r="E133" s="175" t="s">
        <v>240</v>
      </c>
      <c r="F133" s="176" t="s">
        <v>241</v>
      </c>
      <c r="G133" s="177" t="s">
        <v>242</v>
      </c>
      <c r="H133" s="178">
        <v>12.436</v>
      </c>
      <c r="I133" s="179"/>
      <c r="J133" s="180">
        <f>ROUND(I133*H133,2)</f>
        <v>0</v>
      </c>
      <c r="K133" s="176" t="s">
        <v>19</v>
      </c>
      <c r="L133" s="40"/>
      <c r="M133" s="181" t="s">
        <v>19</v>
      </c>
      <c r="N133" s="182" t="s">
        <v>43</v>
      </c>
      <c r="O133" s="65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139</v>
      </c>
      <c r="AT133" s="185" t="s">
        <v>135</v>
      </c>
      <c r="AU133" s="185" t="s">
        <v>82</v>
      </c>
      <c r="AY133" s="18" t="s">
        <v>133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8" t="s">
        <v>80</v>
      </c>
      <c r="BK133" s="186">
        <f>ROUND(I133*H133,2)</f>
        <v>0</v>
      </c>
      <c r="BL133" s="18" t="s">
        <v>139</v>
      </c>
      <c r="BM133" s="185" t="s">
        <v>1023</v>
      </c>
    </row>
    <row r="134" spans="1:65" s="13" customFormat="1" ht="10.199999999999999" x14ac:dyDescent="0.2">
      <c r="B134" s="187"/>
      <c r="C134" s="188"/>
      <c r="D134" s="189" t="s">
        <v>141</v>
      </c>
      <c r="E134" s="190" t="s">
        <v>19</v>
      </c>
      <c r="F134" s="191" t="s">
        <v>1024</v>
      </c>
      <c r="G134" s="188"/>
      <c r="H134" s="192">
        <v>12.436</v>
      </c>
      <c r="I134" s="193"/>
      <c r="J134" s="188"/>
      <c r="K134" s="188"/>
      <c r="L134" s="194"/>
      <c r="M134" s="195"/>
      <c r="N134" s="196"/>
      <c r="O134" s="196"/>
      <c r="P134" s="196"/>
      <c r="Q134" s="196"/>
      <c r="R134" s="196"/>
      <c r="S134" s="196"/>
      <c r="T134" s="197"/>
      <c r="AT134" s="198" t="s">
        <v>141</v>
      </c>
      <c r="AU134" s="198" t="s">
        <v>82</v>
      </c>
      <c r="AV134" s="13" t="s">
        <v>82</v>
      </c>
      <c r="AW134" s="13" t="s">
        <v>33</v>
      </c>
      <c r="AX134" s="13" t="s">
        <v>80</v>
      </c>
      <c r="AY134" s="198" t="s">
        <v>133</v>
      </c>
    </row>
    <row r="135" spans="1:65" s="12" customFormat="1" ht="22.8" customHeight="1" x14ac:dyDescent="0.25">
      <c r="B135" s="158"/>
      <c r="C135" s="159"/>
      <c r="D135" s="160" t="s">
        <v>71</v>
      </c>
      <c r="E135" s="172" t="s">
        <v>139</v>
      </c>
      <c r="F135" s="172" t="s">
        <v>442</v>
      </c>
      <c r="G135" s="159"/>
      <c r="H135" s="159"/>
      <c r="I135" s="162"/>
      <c r="J135" s="173">
        <f>BK135</f>
        <v>0</v>
      </c>
      <c r="K135" s="159"/>
      <c r="L135" s="164"/>
      <c r="M135" s="165"/>
      <c r="N135" s="166"/>
      <c r="O135" s="166"/>
      <c r="P135" s="167">
        <f>SUM(P136:P146)</f>
        <v>0</v>
      </c>
      <c r="Q135" s="166"/>
      <c r="R135" s="167">
        <f>SUM(R136:R146)</f>
        <v>1.4073687499999998</v>
      </c>
      <c r="S135" s="166"/>
      <c r="T135" s="168">
        <f>SUM(T136:T146)</f>
        <v>0</v>
      </c>
      <c r="AR135" s="169" t="s">
        <v>80</v>
      </c>
      <c r="AT135" s="170" t="s">
        <v>71</v>
      </c>
      <c r="AU135" s="170" t="s">
        <v>80</v>
      </c>
      <c r="AY135" s="169" t="s">
        <v>133</v>
      </c>
      <c r="BK135" s="171">
        <f>SUM(BK136:BK146)</f>
        <v>0</v>
      </c>
    </row>
    <row r="136" spans="1:65" s="2" customFormat="1" ht="21.75" customHeight="1" x14ac:dyDescent="0.2">
      <c r="A136" s="35"/>
      <c r="B136" s="36"/>
      <c r="C136" s="174" t="s">
        <v>195</v>
      </c>
      <c r="D136" s="174" t="s">
        <v>135</v>
      </c>
      <c r="E136" s="175" t="s">
        <v>724</v>
      </c>
      <c r="F136" s="176" t="s">
        <v>725</v>
      </c>
      <c r="G136" s="177" t="s">
        <v>145</v>
      </c>
      <c r="H136" s="178">
        <v>7.4999999999999997E-2</v>
      </c>
      <c r="I136" s="179"/>
      <c r="J136" s="180">
        <f>ROUND(I136*H136,2)</f>
        <v>0</v>
      </c>
      <c r="K136" s="176" t="s">
        <v>146</v>
      </c>
      <c r="L136" s="40"/>
      <c r="M136" s="181" t="s">
        <v>19</v>
      </c>
      <c r="N136" s="182" t="s">
        <v>43</v>
      </c>
      <c r="O136" s="65"/>
      <c r="P136" s="183">
        <f>O136*H136</f>
        <v>0</v>
      </c>
      <c r="Q136" s="183">
        <v>1.8907700000000001</v>
      </c>
      <c r="R136" s="183">
        <f>Q136*H136</f>
        <v>0.14180775000000001</v>
      </c>
      <c r="S136" s="183">
        <v>0</v>
      </c>
      <c r="T136" s="18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139</v>
      </c>
      <c r="AT136" s="185" t="s">
        <v>135</v>
      </c>
      <c r="AU136" s="185" t="s">
        <v>82</v>
      </c>
      <c r="AY136" s="18" t="s">
        <v>133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8" t="s">
        <v>80</v>
      </c>
      <c r="BK136" s="186">
        <f>ROUND(I136*H136,2)</f>
        <v>0</v>
      </c>
      <c r="BL136" s="18" t="s">
        <v>139</v>
      </c>
      <c r="BM136" s="185" t="s">
        <v>1025</v>
      </c>
    </row>
    <row r="137" spans="1:65" s="2" customFormat="1" ht="10.199999999999999" x14ac:dyDescent="0.2">
      <c r="A137" s="35"/>
      <c r="B137" s="36"/>
      <c r="C137" s="37"/>
      <c r="D137" s="199" t="s">
        <v>148</v>
      </c>
      <c r="E137" s="37"/>
      <c r="F137" s="200" t="s">
        <v>727</v>
      </c>
      <c r="G137" s="37"/>
      <c r="H137" s="37"/>
      <c r="I137" s="201"/>
      <c r="J137" s="37"/>
      <c r="K137" s="37"/>
      <c r="L137" s="40"/>
      <c r="M137" s="202"/>
      <c r="N137" s="203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148</v>
      </c>
      <c r="AU137" s="18" t="s">
        <v>82</v>
      </c>
    </row>
    <row r="138" spans="1:65" s="13" customFormat="1" ht="10.199999999999999" x14ac:dyDescent="0.2">
      <c r="B138" s="187"/>
      <c r="C138" s="188"/>
      <c r="D138" s="189" t="s">
        <v>141</v>
      </c>
      <c r="E138" s="190" t="s">
        <v>19</v>
      </c>
      <c r="F138" s="191" t="s">
        <v>1026</v>
      </c>
      <c r="G138" s="188"/>
      <c r="H138" s="192">
        <v>7.4999999999999997E-2</v>
      </c>
      <c r="I138" s="193"/>
      <c r="J138" s="188"/>
      <c r="K138" s="188"/>
      <c r="L138" s="194"/>
      <c r="M138" s="195"/>
      <c r="N138" s="196"/>
      <c r="O138" s="196"/>
      <c r="P138" s="196"/>
      <c r="Q138" s="196"/>
      <c r="R138" s="196"/>
      <c r="S138" s="196"/>
      <c r="T138" s="197"/>
      <c r="AT138" s="198" t="s">
        <v>141</v>
      </c>
      <c r="AU138" s="198" t="s">
        <v>82</v>
      </c>
      <c r="AV138" s="13" t="s">
        <v>82</v>
      </c>
      <c r="AW138" s="13" t="s">
        <v>33</v>
      </c>
      <c r="AX138" s="13" t="s">
        <v>80</v>
      </c>
      <c r="AY138" s="198" t="s">
        <v>133</v>
      </c>
    </row>
    <row r="139" spans="1:65" s="14" customFormat="1" ht="10.199999999999999" x14ac:dyDescent="0.2">
      <c r="B139" s="204"/>
      <c r="C139" s="205"/>
      <c r="D139" s="189" t="s">
        <v>141</v>
      </c>
      <c r="E139" s="206" t="s">
        <v>19</v>
      </c>
      <c r="F139" s="207" t="s">
        <v>1027</v>
      </c>
      <c r="G139" s="205"/>
      <c r="H139" s="206" t="s">
        <v>19</v>
      </c>
      <c r="I139" s="208"/>
      <c r="J139" s="205"/>
      <c r="K139" s="205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141</v>
      </c>
      <c r="AU139" s="213" t="s">
        <v>82</v>
      </c>
      <c r="AV139" s="14" t="s">
        <v>80</v>
      </c>
      <c r="AW139" s="14" t="s">
        <v>33</v>
      </c>
      <c r="AX139" s="14" t="s">
        <v>72</v>
      </c>
      <c r="AY139" s="213" t="s">
        <v>133</v>
      </c>
    </row>
    <row r="140" spans="1:65" s="2" customFormat="1" ht="24.15" customHeight="1" x14ac:dyDescent="0.2">
      <c r="A140" s="35"/>
      <c r="B140" s="36"/>
      <c r="C140" s="174" t="s">
        <v>202</v>
      </c>
      <c r="D140" s="174" t="s">
        <v>135</v>
      </c>
      <c r="E140" s="175" t="s">
        <v>1028</v>
      </c>
      <c r="F140" s="176" t="s">
        <v>1029</v>
      </c>
      <c r="G140" s="177" t="s">
        <v>145</v>
      </c>
      <c r="H140" s="178">
        <v>0.55000000000000004</v>
      </c>
      <c r="I140" s="179"/>
      <c r="J140" s="180">
        <f>ROUND(I140*H140,2)</f>
        <v>0</v>
      </c>
      <c r="K140" s="176" t="s">
        <v>146</v>
      </c>
      <c r="L140" s="40"/>
      <c r="M140" s="181" t="s">
        <v>19</v>
      </c>
      <c r="N140" s="182" t="s">
        <v>43</v>
      </c>
      <c r="O140" s="65"/>
      <c r="P140" s="183">
        <f>O140*H140</f>
        <v>0</v>
      </c>
      <c r="Q140" s="183">
        <v>2.3010199999999998</v>
      </c>
      <c r="R140" s="183">
        <f>Q140*H140</f>
        <v>1.2655609999999999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139</v>
      </c>
      <c r="AT140" s="185" t="s">
        <v>135</v>
      </c>
      <c r="AU140" s="185" t="s">
        <v>82</v>
      </c>
      <c r="AY140" s="18" t="s">
        <v>133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8" t="s">
        <v>80</v>
      </c>
      <c r="BK140" s="186">
        <f>ROUND(I140*H140,2)</f>
        <v>0</v>
      </c>
      <c r="BL140" s="18" t="s">
        <v>139</v>
      </c>
      <c r="BM140" s="185" t="s">
        <v>1030</v>
      </c>
    </row>
    <row r="141" spans="1:65" s="2" customFormat="1" ht="10.199999999999999" x14ac:dyDescent="0.2">
      <c r="A141" s="35"/>
      <c r="B141" s="36"/>
      <c r="C141" s="37"/>
      <c r="D141" s="199" t="s">
        <v>148</v>
      </c>
      <c r="E141" s="37"/>
      <c r="F141" s="200" t="s">
        <v>1031</v>
      </c>
      <c r="G141" s="37"/>
      <c r="H141" s="37"/>
      <c r="I141" s="201"/>
      <c r="J141" s="37"/>
      <c r="K141" s="37"/>
      <c r="L141" s="40"/>
      <c r="M141" s="202"/>
      <c r="N141" s="203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148</v>
      </c>
      <c r="AU141" s="18" t="s">
        <v>82</v>
      </c>
    </row>
    <row r="142" spans="1:65" s="13" customFormat="1" ht="10.199999999999999" x14ac:dyDescent="0.2">
      <c r="B142" s="187"/>
      <c r="C142" s="188"/>
      <c r="D142" s="189" t="s">
        <v>141</v>
      </c>
      <c r="E142" s="190" t="s">
        <v>19</v>
      </c>
      <c r="F142" s="191" t="s">
        <v>1032</v>
      </c>
      <c r="G142" s="188"/>
      <c r="H142" s="192">
        <v>0.47499999999999998</v>
      </c>
      <c r="I142" s="193"/>
      <c r="J142" s="188"/>
      <c r="K142" s="188"/>
      <c r="L142" s="194"/>
      <c r="M142" s="195"/>
      <c r="N142" s="196"/>
      <c r="O142" s="196"/>
      <c r="P142" s="196"/>
      <c r="Q142" s="196"/>
      <c r="R142" s="196"/>
      <c r="S142" s="196"/>
      <c r="T142" s="197"/>
      <c r="AT142" s="198" t="s">
        <v>141</v>
      </c>
      <c r="AU142" s="198" t="s">
        <v>82</v>
      </c>
      <c r="AV142" s="13" t="s">
        <v>82</v>
      </c>
      <c r="AW142" s="13" t="s">
        <v>33</v>
      </c>
      <c r="AX142" s="13" t="s">
        <v>72</v>
      </c>
      <c r="AY142" s="198" t="s">
        <v>133</v>
      </c>
    </row>
    <row r="143" spans="1:65" s="14" customFormat="1" ht="10.199999999999999" x14ac:dyDescent="0.2">
      <c r="B143" s="204"/>
      <c r="C143" s="205"/>
      <c r="D143" s="189" t="s">
        <v>141</v>
      </c>
      <c r="E143" s="206" t="s">
        <v>19</v>
      </c>
      <c r="F143" s="207" t="s">
        <v>1033</v>
      </c>
      <c r="G143" s="205"/>
      <c r="H143" s="206" t="s">
        <v>19</v>
      </c>
      <c r="I143" s="208"/>
      <c r="J143" s="205"/>
      <c r="K143" s="205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141</v>
      </c>
      <c r="AU143" s="213" t="s">
        <v>82</v>
      </c>
      <c r="AV143" s="14" t="s">
        <v>80</v>
      </c>
      <c r="AW143" s="14" t="s">
        <v>33</v>
      </c>
      <c r="AX143" s="14" t="s">
        <v>72</v>
      </c>
      <c r="AY143" s="213" t="s">
        <v>133</v>
      </c>
    </row>
    <row r="144" spans="1:65" s="13" customFormat="1" ht="10.199999999999999" x14ac:dyDescent="0.2">
      <c r="B144" s="187"/>
      <c r="C144" s="188"/>
      <c r="D144" s="189" t="s">
        <v>141</v>
      </c>
      <c r="E144" s="190" t="s">
        <v>19</v>
      </c>
      <c r="F144" s="191" t="s">
        <v>1034</v>
      </c>
      <c r="G144" s="188"/>
      <c r="H144" s="192">
        <v>7.4999999999999997E-2</v>
      </c>
      <c r="I144" s="193"/>
      <c r="J144" s="188"/>
      <c r="K144" s="188"/>
      <c r="L144" s="194"/>
      <c r="M144" s="195"/>
      <c r="N144" s="196"/>
      <c r="O144" s="196"/>
      <c r="P144" s="196"/>
      <c r="Q144" s="196"/>
      <c r="R144" s="196"/>
      <c r="S144" s="196"/>
      <c r="T144" s="197"/>
      <c r="AT144" s="198" t="s">
        <v>141</v>
      </c>
      <c r="AU144" s="198" t="s">
        <v>82</v>
      </c>
      <c r="AV144" s="13" t="s">
        <v>82</v>
      </c>
      <c r="AW144" s="13" t="s">
        <v>33</v>
      </c>
      <c r="AX144" s="13" t="s">
        <v>72</v>
      </c>
      <c r="AY144" s="198" t="s">
        <v>133</v>
      </c>
    </row>
    <row r="145" spans="1:65" s="14" customFormat="1" ht="10.199999999999999" x14ac:dyDescent="0.2">
      <c r="B145" s="204"/>
      <c r="C145" s="205"/>
      <c r="D145" s="189" t="s">
        <v>141</v>
      </c>
      <c r="E145" s="206" t="s">
        <v>19</v>
      </c>
      <c r="F145" s="207" t="s">
        <v>1035</v>
      </c>
      <c r="G145" s="205"/>
      <c r="H145" s="206" t="s">
        <v>19</v>
      </c>
      <c r="I145" s="208"/>
      <c r="J145" s="205"/>
      <c r="K145" s="205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141</v>
      </c>
      <c r="AU145" s="213" t="s">
        <v>82</v>
      </c>
      <c r="AV145" s="14" t="s">
        <v>80</v>
      </c>
      <c r="AW145" s="14" t="s">
        <v>33</v>
      </c>
      <c r="AX145" s="14" t="s">
        <v>72</v>
      </c>
      <c r="AY145" s="213" t="s">
        <v>133</v>
      </c>
    </row>
    <row r="146" spans="1:65" s="15" customFormat="1" ht="10.199999999999999" x14ac:dyDescent="0.2">
      <c r="B146" s="214"/>
      <c r="C146" s="215"/>
      <c r="D146" s="189" t="s">
        <v>141</v>
      </c>
      <c r="E146" s="216" t="s">
        <v>19</v>
      </c>
      <c r="F146" s="217" t="s">
        <v>156</v>
      </c>
      <c r="G146" s="215"/>
      <c r="H146" s="218">
        <v>0.55000000000000004</v>
      </c>
      <c r="I146" s="219"/>
      <c r="J146" s="215"/>
      <c r="K146" s="215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141</v>
      </c>
      <c r="AU146" s="224" t="s">
        <v>82</v>
      </c>
      <c r="AV146" s="15" t="s">
        <v>139</v>
      </c>
      <c r="AW146" s="15" t="s">
        <v>33</v>
      </c>
      <c r="AX146" s="15" t="s">
        <v>80</v>
      </c>
      <c r="AY146" s="224" t="s">
        <v>133</v>
      </c>
    </row>
    <row r="147" spans="1:65" s="12" customFormat="1" ht="22.8" customHeight="1" x14ac:dyDescent="0.25">
      <c r="B147" s="158"/>
      <c r="C147" s="159"/>
      <c r="D147" s="160" t="s">
        <v>71</v>
      </c>
      <c r="E147" s="172" t="s">
        <v>202</v>
      </c>
      <c r="F147" s="172" t="s">
        <v>515</v>
      </c>
      <c r="G147" s="159"/>
      <c r="H147" s="159"/>
      <c r="I147" s="162"/>
      <c r="J147" s="173">
        <f>BK147</f>
        <v>0</v>
      </c>
      <c r="K147" s="159"/>
      <c r="L147" s="164"/>
      <c r="M147" s="165"/>
      <c r="N147" s="166"/>
      <c r="O147" s="166"/>
      <c r="P147" s="167">
        <f>SUM(P148:P162)</f>
        <v>0</v>
      </c>
      <c r="Q147" s="166"/>
      <c r="R147" s="167">
        <f>SUM(R148:R162)</f>
        <v>1.7212102999999999</v>
      </c>
      <c r="S147" s="166"/>
      <c r="T147" s="168">
        <f>SUM(T148:T162)</f>
        <v>0</v>
      </c>
      <c r="AR147" s="169" t="s">
        <v>80</v>
      </c>
      <c r="AT147" s="170" t="s">
        <v>71</v>
      </c>
      <c r="AU147" s="170" t="s">
        <v>80</v>
      </c>
      <c r="AY147" s="169" t="s">
        <v>133</v>
      </c>
      <c r="BK147" s="171">
        <f>SUM(BK148:BK162)</f>
        <v>0</v>
      </c>
    </row>
    <row r="148" spans="1:65" s="2" customFormat="1" ht="16.5" customHeight="1" x14ac:dyDescent="0.2">
      <c r="A148" s="35"/>
      <c r="B148" s="36"/>
      <c r="C148" s="174" t="s">
        <v>210</v>
      </c>
      <c r="D148" s="174" t="s">
        <v>135</v>
      </c>
      <c r="E148" s="175" t="s">
        <v>1036</v>
      </c>
      <c r="F148" s="176" t="s">
        <v>1037</v>
      </c>
      <c r="G148" s="177" t="s">
        <v>343</v>
      </c>
      <c r="H148" s="178">
        <v>39.200000000000003</v>
      </c>
      <c r="I148" s="179"/>
      <c r="J148" s="180">
        <f>ROUND(I148*H148,2)</f>
        <v>0</v>
      </c>
      <c r="K148" s="176" t="s">
        <v>19</v>
      </c>
      <c r="L148" s="40"/>
      <c r="M148" s="181" t="s">
        <v>19</v>
      </c>
      <c r="N148" s="182" t="s">
        <v>43</v>
      </c>
      <c r="O148" s="65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139</v>
      </c>
      <c r="AT148" s="185" t="s">
        <v>135</v>
      </c>
      <c r="AU148" s="185" t="s">
        <v>82</v>
      </c>
      <c r="AY148" s="18" t="s">
        <v>133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8" t="s">
        <v>80</v>
      </c>
      <c r="BK148" s="186">
        <f>ROUND(I148*H148,2)</f>
        <v>0</v>
      </c>
      <c r="BL148" s="18" t="s">
        <v>139</v>
      </c>
      <c r="BM148" s="185" t="s">
        <v>1038</v>
      </c>
    </row>
    <row r="149" spans="1:65" s="13" customFormat="1" ht="10.199999999999999" x14ac:dyDescent="0.2">
      <c r="B149" s="187"/>
      <c r="C149" s="188"/>
      <c r="D149" s="189" t="s">
        <v>141</v>
      </c>
      <c r="E149" s="190" t="s">
        <v>19</v>
      </c>
      <c r="F149" s="191" t="s">
        <v>1039</v>
      </c>
      <c r="G149" s="188"/>
      <c r="H149" s="192">
        <v>39.200000000000003</v>
      </c>
      <c r="I149" s="193"/>
      <c r="J149" s="188"/>
      <c r="K149" s="188"/>
      <c r="L149" s="194"/>
      <c r="M149" s="195"/>
      <c r="N149" s="196"/>
      <c r="O149" s="196"/>
      <c r="P149" s="196"/>
      <c r="Q149" s="196"/>
      <c r="R149" s="196"/>
      <c r="S149" s="196"/>
      <c r="T149" s="197"/>
      <c r="AT149" s="198" t="s">
        <v>141</v>
      </c>
      <c r="AU149" s="198" t="s">
        <v>82</v>
      </c>
      <c r="AV149" s="13" t="s">
        <v>82</v>
      </c>
      <c r="AW149" s="13" t="s">
        <v>33</v>
      </c>
      <c r="AX149" s="13" t="s">
        <v>80</v>
      </c>
      <c r="AY149" s="198" t="s">
        <v>133</v>
      </c>
    </row>
    <row r="150" spans="1:65" s="14" customFormat="1" ht="10.199999999999999" x14ac:dyDescent="0.2">
      <c r="B150" s="204"/>
      <c r="C150" s="205"/>
      <c r="D150" s="189" t="s">
        <v>141</v>
      </c>
      <c r="E150" s="206" t="s">
        <v>19</v>
      </c>
      <c r="F150" s="207" t="s">
        <v>1040</v>
      </c>
      <c r="G150" s="205"/>
      <c r="H150" s="206" t="s">
        <v>19</v>
      </c>
      <c r="I150" s="208"/>
      <c r="J150" s="205"/>
      <c r="K150" s="205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141</v>
      </c>
      <c r="AU150" s="213" t="s">
        <v>82</v>
      </c>
      <c r="AV150" s="14" t="s">
        <v>80</v>
      </c>
      <c r="AW150" s="14" t="s">
        <v>33</v>
      </c>
      <c r="AX150" s="14" t="s">
        <v>72</v>
      </c>
      <c r="AY150" s="213" t="s">
        <v>133</v>
      </c>
    </row>
    <row r="151" spans="1:65" s="2" customFormat="1" ht="24.15" customHeight="1" x14ac:dyDescent="0.2">
      <c r="A151" s="35"/>
      <c r="B151" s="36"/>
      <c r="C151" s="237" t="s">
        <v>227</v>
      </c>
      <c r="D151" s="237" t="s">
        <v>252</v>
      </c>
      <c r="E151" s="238" t="s">
        <v>1041</v>
      </c>
      <c r="F151" s="239" t="s">
        <v>1042</v>
      </c>
      <c r="G151" s="240" t="s">
        <v>343</v>
      </c>
      <c r="H151" s="241">
        <v>39.200000000000003</v>
      </c>
      <c r="I151" s="242"/>
      <c r="J151" s="243">
        <f>ROUND(I151*H151,2)</f>
        <v>0</v>
      </c>
      <c r="K151" s="239" t="s">
        <v>19</v>
      </c>
      <c r="L151" s="244"/>
      <c r="M151" s="245" t="s">
        <v>19</v>
      </c>
      <c r="N151" s="246" t="s">
        <v>43</v>
      </c>
      <c r="O151" s="65"/>
      <c r="P151" s="183">
        <f>O151*H151</f>
        <v>0</v>
      </c>
      <c r="Q151" s="183">
        <v>8.3000000000000001E-3</v>
      </c>
      <c r="R151" s="183">
        <f>Q151*H151</f>
        <v>0.32536000000000004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202</v>
      </c>
      <c r="AT151" s="185" t="s">
        <v>252</v>
      </c>
      <c r="AU151" s="185" t="s">
        <v>82</v>
      </c>
      <c r="AY151" s="18" t="s">
        <v>133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80</v>
      </c>
      <c r="BK151" s="186">
        <f>ROUND(I151*H151,2)</f>
        <v>0</v>
      </c>
      <c r="BL151" s="18" t="s">
        <v>139</v>
      </c>
      <c r="BM151" s="185" t="s">
        <v>1043</v>
      </c>
    </row>
    <row r="152" spans="1:65" s="2" customFormat="1" ht="24.15" customHeight="1" x14ac:dyDescent="0.2">
      <c r="A152" s="35"/>
      <c r="B152" s="36"/>
      <c r="C152" s="237" t="s">
        <v>233</v>
      </c>
      <c r="D152" s="237" t="s">
        <v>252</v>
      </c>
      <c r="E152" s="238" t="s">
        <v>1044</v>
      </c>
      <c r="F152" s="239" t="s">
        <v>1045</v>
      </c>
      <c r="G152" s="240" t="s">
        <v>401</v>
      </c>
      <c r="H152" s="241">
        <v>2</v>
      </c>
      <c r="I152" s="242"/>
      <c r="J152" s="243">
        <f>ROUND(I152*H152,2)</f>
        <v>0</v>
      </c>
      <c r="K152" s="239" t="s">
        <v>19</v>
      </c>
      <c r="L152" s="244"/>
      <c r="M152" s="245" t="s">
        <v>19</v>
      </c>
      <c r="N152" s="246" t="s">
        <v>43</v>
      </c>
      <c r="O152" s="65"/>
      <c r="P152" s="183">
        <f>O152*H152</f>
        <v>0</v>
      </c>
      <c r="Q152" s="183">
        <v>8.3000000000000001E-3</v>
      </c>
      <c r="R152" s="183">
        <f>Q152*H152</f>
        <v>1.66E-2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202</v>
      </c>
      <c r="AT152" s="185" t="s">
        <v>252</v>
      </c>
      <c r="AU152" s="185" t="s">
        <v>82</v>
      </c>
      <c r="AY152" s="18" t="s">
        <v>133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80</v>
      </c>
      <c r="BK152" s="186">
        <f>ROUND(I152*H152,2)</f>
        <v>0</v>
      </c>
      <c r="BL152" s="18" t="s">
        <v>139</v>
      </c>
      <c r="BM152" s="185" t="s">
        <v>1046</v>
      </c>
    </row>
    <row r="153" spans="1:65" s="2" customFormat="1" ht="24.15" customHeight="1" x14ac:dyDescent="0.2">
      <c r="A153" s="35"/>
      <c r="B153" s="36"/>
      <c r="C153" s="174" t="s">
        <v>239</v>
      </c>
      <c r="D153" s="174" t="s">
        <v>135</v>
      </c>
      <c r="E153" s="175" t="s">
        <v>733</v>
      </c>
      <c r="F153" s="176" t="s">
        <v>734</v>
      </c>
      <c r="G153" s="177" t="s">
        <v>343</v>
      </c>
      <c r="H153" s="178">
        <v>6</v>
      </c>
      <c r="I153" s="179"/>
      <c r="J153" s="180">
        <f>ROUND(I153*H153,2)</f>
        <v>0</v>
      </c>
      <c r="K153" s="176" t="s">
        <v>146</v>
      </c>
      <c r="L153" s="40"/>
      <c r="M153" s="181" t="s">
        <v>19</v>
      </c>
      <c r="N153" s="182" t="s">
        <v>43</v>
      </c>
      <c r="O153" s="65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5" t="s">
        <v>139</v>
      </c>
      <c r="AT153" s="185" t="s">
        <v>135</v>
      </c>
      <c r="AU153" s="185" t="s">
        <v>82</v>
      </c>
      <c r="AY153" s="18" t="s">
        <v>133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8" t="s">
        <v>80</v>
      </c>
      <c r="BK153" s="186">
        <f>ROUND(I153*H153,2)</f>
        <v>0</v>
      </c>
      <c r="BL153" s="18" t="s">
        <v>139</v>
      </c>
      <c r="BM153" s="185" t="s">
        <v>1047</v>
      </c>
    </row>
    <row r="154" spans="1:65" s="2" customFormat="1" ht="10.199999999999999" x14ac:dyDescent="0.2">
      <c r="A154" s="35"/>
      <c r="B154" s="36"/>
      <c r="C154" s="37"/>
      <c r="D154" s="199" t="s">
        <v>148</v>
      </c>
      <c r="E154" s="37"/>
      <c r="F154" s="200" t="s">
        <v>736</v>
      </c>
      <c r="G154" s="37"/>
      <c r="H154" s="37"/>
      <c r="I154" s="201"/>
      <c r="J154" s="37"/>
      <c r="K154" s="37"/>
      <c r="L154" s="40"/>
      <c r="M154" s="202"/>
      <c r="N154" s="203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148</v>
      </c>
      <c r="AU154" s="18" t="s">
        <v>82</v>
      </c>
    </row>
    <row r="155" spans="1:65" s="13" customFormat="1" ht="10.199999999999999" x14ac:dyDescent="0.2">
      <c r="B155" s="187"/>
      <c r="C155" s="188"/>
      <c r="D155" s="189" t="s">
        <v>141</v>
      </c>
      <c r="E155" s="190" t="s">
        <v>19</v>
      </c>
      <c r="F155" s="191" t="s">
        <v>191</v>
      </c>
      <c r="G155" s="188"/>
      <c r="H155" s="192">
        <v>6</v>
      </c>
      <c r="I155" s="193"/>
      <c r="J155" s="188"/>
      <c r="K155" s="188"/>
      <c r="L155" s="194"/>
      <c r="M155" s="195"/>
      <c r="N155" s="196"/>
      <c r="O155" s="196"/>
      <c r="P155" s="196"/>
      <c r="Q155" s="196"/>
      <c r="R155" s="196"/>
      <c r="S155" s="196"/>
      <c r="T155" s="197"/>
      <c r="AT155" s="198" t="s">
        <v>141</v>
      </c>
      <c r="AU155" s="198" t="s">
        <v>82</v>
      </c>
      <c r="AV155" s="13" t="s">
        <v>82</v>
      </c>
      <c r="AW155" s="13" t="s">
        <v>33</v>
      </c>
      <c r="AX155" s="13" t="s">
        <v>80</v>
      </c>
      <c r="AY155" s="198" t="s">
        <v>133</v>
      </c>
    </row>
    <row r="156" spans="1:65" s="2" customFormat="1" ht="24.15" customHeight="1" x14ac:dyDescent="0.2">
      <c r="A156" s="35"/>
      <c r="B156" s="36"/>
      <c r="C156" s="237" t="s">
        <v>246</v>
      </c>
      <c r="D156" s="237" t="s">
        <v>252</v>
      </c>
      <c r="E156" s="238" t="s">
        <v>743</v>
      </c>
      <c r="F156" s="239" t="s">
        <v>744</v>
      </c>
      <c r="G156" s="240" t="s">
        <v>401</v>
      </c>
      <c r="H156" s="241">
        <v>2</v>
      </c>
      <c r="I156" s="242"/>
      <c r="J156" s="243">
        <f>ROUND(I156*H156,2)</f>
        <v>0</v>
      </c>
      <c r="K156" s="239" t="s">
        <v>19</v>
      </c>
      <c r="L156" s="244"/>
      <c r="M156" s="245" t="s">
        <v>19</v>
      </c>
      <c r="N156" s="246" t="s">
        <v>43</v>
      </c>
      <c r="O156" s="65"/>
      <c r="P156" s="183">
        <f>O156*H156</f>
        <v>0</v>
      </c>
      <c r="Q156" s="183">
        <v>8.3000000000000001E-3</v>
      </c>
      <c r="R156" s="183">
        <f>Q156*H156</f>
        <v>1.66E-2</v>
      </c>
      <c r="S156" s="183">
        <v>0</v>
      </c>
      <c r="T156" s="18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202</v>
      </c>
      <c r="AT156" s="185" t="s">
        <v>252</v>
      </c>
      <c r="AU156" s="185" t="s">
        <v>82</v>
      </c>
      <c r="AY156" s="18" t="s">
        <v>133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8" t="s">
        <v>80</v>
      </c>
      <c r="BK156" s="186">
        <f>ROUND(I156*H156,2)</f>
        <v>0</v>
      </c>
      <c r="BL156" s="18" t="s">
        <v>139</v>
      </c>
      <c r="BM156" s="185" t="s">
        <v>1048</v>
      </c>
    </row>
    <row r="157" spans="1:65" s="2" customFormat="1" ht="16.5" customHeight="1" x14ac:dyDescent="0.2">
      <c r="A157" s="35"/>
      <c r="B157" s="36"/>
      <c r="C157" s="237" t="s">
        <v>251</v>
      </c>
      <c r="D157" s="237" t="s">
        <v>252</v>
      </c>
      <c r="E157" s="238" t="s">
        <v>746</v>
      </c>
      <c r="F157" s="239" t="s">
        <v>747</v>
      </c>
      <c r="G157" s="240" t="s">
        <v>343</v>
      </c>
      <c r="H157" s="241">
        <v>6.09</v>
      </c>
      <c r="I157" s="242"/>
      <c r="J157" s="243">
        <f>ROUND(I157*H157,2)</f>
        <v>0</v>
      </c>
      <c r="K157" s="239" t="s">
        <v>19</v>
      </c>
      <c r="L157" s="244"/>
      <c r="M157" s="245" t="s">
        <v>19</v>
      </c>
      <c r="N157" s="246" t="s">
        <v>43</v>
      </c>
      <c r="O157" s="65"/>
      <c r="P157" s="183">
        <f>O157*H157</f>
        <v>0</v>
      </c>
      <c r="Q157" s="183">
        <v>6.7000000000000002E-4</v>
      </c>
      <c r="R157" s="183">
        <f>Q157*H157</f>
        <v>4.0803000000000002E-3</v>
      </c>
      <c r="S157" s="183">
        <v>0</v>
      </c>
      <c r="T157" s="18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5" t="s">
        <v>202</v>
      </c>
      <c r="AT157" s="185" t="s">
        <v>252</v>
      </c>
      <c r="AU157" s="185" t="s">
        <v>82</v>
      </c>
      <c r="AY157" s="18" t="s">
        <v>133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8" t="s">
        <v>80</v>
      </c>
      <c r="BK157" s="186">
        <f>ROUND(I157*H157,2)</f>
        <v>0</v>
      </c>
      <c r="BL157" s="18" t="s">
        <v>139</v>
      </c>
      <c r="BM157" s="185" t="s">
        <v>1049</v>
      </c>
    </row>
    <row r="158" spans="1:65" s="13" customFormat="1" ht="10.199999999999999" x14ac:dyDescent="0.2">
      <c r="B158" s="187"/>
      <c r="C158" s="188"/>
      <c r="D158" s="189" t="s">
        <v>141</v>
      </c>
      <c r="E158" s="190" t="s">
        <v>19</v>
      </c>
      <c r="F158" s="191" t="s">
        <v>1050</v>
      </c>
      <c r="G158" s="188"/>
      <c r="H158" s="192">
        <v>6.09</v>
      </c>
      <c r="I158" s="193"/>
      <c r="J158" s="188"/>
      <c r="K158" s="188"/>
      <c r="L158" s="194"/>
      <c r="M158" s="195"/>
      <c r="N158" s="196"/>
      <c r="O158" s="196"/>
      <c r="P158" s="196"/>
      <c r="Q158" s="196"/>
      <c r="R158" s="196"/>
      <c r="S158" s="196"/>
      <c r="T158" s="197"/>
      <c r="AT158" s="198" t="s">
        <v>141</v>
      </c>
      <c r="AU158" s="198" t="s">
        <v>82</v>
      </c>
      <c r="AV158" s="13" t="s">
        <v>82</v>
      </c>
      <c r="AW158" s="13" t="s">
        <v>33</v>
      </c>
      <c r="AX158" s="13" t="s">
        <v>80</v>
      </c>
      <c r="AY158" s="198" t="s">
        <v>133</v>
      </c>
    </row>
    <row r="159" spans="1:65" s="2" customFormat="1" ht="16.5" customHeight="1" x14ac:dyDescent="0.2">
      <c r="A159" s="35"/>
      <c r="B159" s="36"/>
      <c r="C159" s="174" t="s">
        <v>8</v>
      </c>
      <c r="D159" s="174" t="s">
        <v>135</v>
      </c>
      <c r="E159" s="175" t="s">
        <v>1051</v>
      </c>
      <c r="F159" s="176" t="s">
        <v>1052</v>
      </c>
      <c r="G159" s="177" t="s">
        <v>373</v>
      </c>
      <c r="H159" s="178">
        <v>3</v>
      </c>
      <c r="I159" s="179"/>
      <c r="J159" s="180">
        <f>ROUND(I159*H159,2)</f>
        <v>0</v>
      </c>
      <c r="K159" s="176" t="s">
        <v>146</v>
      </c>
      <c r="L159" s="40"/>
      <c r="M159" s="181" t="s">
        <v>19</v>
      </c>
      <c r="N159" s="182" t="s">
        <v>43</v>
      </c>
      <c r="O159" s="65"/>
      <c r="P159" s="183">
        <f>O159*H159</f>
        <v>0</v>
      </c>
      <c r="Q159" s="183">
        <v>1.0189999999999999E-2</v>
      </c>
      <c r="R159" s="183">
        <f>Q159*H159</f>
        <v>3.057E-2</v>
      </c>
      <c r="S159" s="183">
        <v>0</v>
      </c>
      <c r="T159" s="18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5" t="s">
        <v>139</v>
      </c>
      <c r="AT159" s="185" t="s">
        <v>135</v>
      </c>
      <c r="AU159" s="185" t="s">
        <v>82</v>
      </c>
      <c r="AY159" s="18" t="s">
        <v>133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8" t="s">
        <v>80</v>
      </c>
      <c r="BK159" s="186">
        <f>ROUND(I159*H159,2)</f>
        <v>0</v>
      </c>
      <c r="BL159" s="18" t="s">
        <v>139</v>
      </c>
      <c r="BM159" s="185" t="s">
        <v>1053</v>
      </c>
    </row>
    <row r="160" spans="1:65" s="2" customFormat="1" ht="10.199999999999999" x14ac:dyDescent="0.2">
      <c r="A160" s="35"/>
      <c r="B160" s="36"/>
      <c r="C160" s="37"/>
      <c r="D160" s="199" t="s">
        <v>148</v>
      </c>
      <c r="E160" s="37"/>
      <c r="F160" s="200" t="s">
        <v>1054</v>
      </c>
      <c r="G160" s="37"/>
      <c r="H160" s="37"/>
      <c r="I160" s="201"/>
      <c r="J160" s="37"/>
      <c r="K160" s="37"/>
      <c r="L160" s="40"/>
      <c r="M160" s="202"/>
      <c r="N160" s="203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148</v>
      </c>
      <c r="AU160" s="18" t="s">
        <v>82</v>
      </c>
    </row>
    <row r="161" spans="1:65" s="2" customFormat="1" ht="16.5" customHeight="1" x14ac:dyDescent="0.2">
      <c r="A161" s="35"/>
      <c r="B161" s="36"/>
      <c r="C161" s="237" t="s">
        <v>268</v>
      </c>
      <c r="D161" s="237" t="s">
        <v>252</v>
      </c>
      <c r="E161" s="238" t="s">
        <v>1055</v>
      </c>
      <c r="F161" s="239" t="s">
        <v>1056</v>
      </c>
      <c r="G161" s="240" t="s">
        <v>373</v>
      </c>
      <c r="H161" s="241">
        <v>1</v>
      </c>
      <c r="I161" s="242"/>
      <c r="J161" s="243">
        <f>ROUND(I161*H161,2)</f>
        <v>0</v>
      </c>
      <c r="K161" s="239" t="s">
        <v>146</v>
      </c>
      <c r="L161" s="244"/>
      <c r="M161" s="245" t="s">
        <v>19</v>
      </c>
      <c r="N161" s="246" t="s">
        <v>43</v>
      </c>
      <c r="O161" s="65"/>
      <c r="P161" s="183">
        <f>O161*H161</f>
        <v>0</v>
      </c>
      <c r="Q161" s="183">
        <v>0.218</v>
      </c>
      <c r="R161" s="183">
        <f>Q161*H161</f>
        <v>0.218</v>
      </c>
      <c r="S161" s="183">
        <v>0</v>
      </c>
      <c r="T161" s="18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5" t="s">
        <v>202</v>
      </c>
      <c r="AT161" s="185" t="s">
        <v>252</v>
      </c>
      <c r="AU161" s="185" t="s">
        <v>82</v>
      </c>
      <c r="AY161" s="18" t="s">
        <v>133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8" t="s">
        <v>80</v>
      </c>
      <c r="BK161" s="186">
        <f>ROUND(I161*H161,2)</f>
        <v>0</v>
      </c>
      <c r="BL161" s="18" t="s">
        <v>139</v>
      </c>
      <c r="BM161" s="185" t="s">
        <v>1057</v>
      </c>
    </row>
    <row r="162" spans="1:65" s="2" customFormat="1" ht="24.15" customHeight="1" x14ac:dyDescent="0.2">
      <c r="A162" s="35"/>
      <c r="B162" s="36"/>
      <c r="C162" s="237" t="s">
        <v>274</v>
      </c>
      <c r="D162" s="237" t="s">
        <v>252</v>
      </c>
      <c r="E162" s="238" t="s">
        <v>1058</v>
      </c>
      <c r="F162" s="239" t="s">
        <v>1059</v>
      </c>
      <c r="G162" s="240" t="s">
        <v>373</v>
      </c>
      <c r="H162" s="241">
        <v>3</v>
      </c>
      <c r="I162" s="242"/>
      <c r="J162" s="243">
        <f>ROUND(I162*H162,2)</f>
        <v>0</v>
      </c>
      <c r="K162" s="239" t="s">
        <v>19</v>
      </c>
      <c r="L162" s="244"/>
      <c r="M162" s="245" t="s">
        <v>19</v>
      </c>
      <c r="N162" s="246" t="s">
        <v>43</v>
      </c>
      <c r="O162" s="65"/>
      <c r="P162" s="183">
        <f>O162*H162</f>
        <v>0</v>
      </c>
      <c r="Q162" s="183">
        <v>0.37</v>
      </c>
      <c r="R162" s="183">
        <f>Q162*H162</f>
        <v>1.1099999999999999</v>
      </c>
      <c r="S162" s="183">
        <v>0</v>
      </c>
      <c r="T162" s="18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5" t="s">
        <v>202</v>
      </c>
      <c r="AT162" s="185" t="s">
        <v>252</v>
      </c>
      <c r="AU162" s="185" t="s">
        <v>82</v>
      </c>
      <c r="AY162" s="18" t="s">
        <v>133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8" t="s">
        <v>80</v>
      </c>
      <c r="BK162" s="186">
        <f>ROUND(I162*H162,2)</f>
        <v>0</v>
      </c>
      <c r="BL162" s="18" t="s">
        <v>139</v>
      </c>
      <c r="BM162" s="185" t="s">
        <v>1060</v>
      </c>
    </row>
    <row r="163" spans="1:65" s="12" customFormat="1" ht="22.8" customHeight="1" x14ac:dyDescent="0.25">
      <c r="B163" s="158"/>
      <c r="C163" s="159"/>
      <c r="D163" s="160" t="s">
        <v>71</v>
      </c>
      <c r="E163" s="172" t="s">
        <v>636</v>
      </c>
      <c r="F163" s="172" t="s">
        <v>637</v>
      </c>
      <c r="G163" s="159"/>
      <c r="H163" s="159"/>
      <c r="I163" s="162"/>
      <c r="J163" s="173">
        <f>BK163</f>
        <v>0</v>
      </c>
      <c r="K163" s="159"/>
      <c r="L163" s="164"/>
      <c r="M163" s="165"/>
      <c r="N163" s="166"/>
      <c r="O163" s="166"/>
      <c r="P163" s="167">
        <f>SUM(P164:P167)</f>
        <v>0</v>
      </c>
      <c r="Q163" s="166"/>
      <c r="R163" s="167">
        <f>SUM(R164:R167)</f>
        <v>0</v>
      </c>
      <c r="S163" s="166"/>
      <c r="T163" s="168">
        <f>SUM(T164:T167)</f>
        <v>0</v>
      </c>
      <c r="AR163" s="169" t="s">
        <v>80</v>
      </c>
      <c r="AT163" s="170" t="s">
        <v>71</v>
      </c>
      <c r="AU163" s="170" t="s">
        <v>80</v>
      </c>
      <c r="AY163" s="169" t="s">
        <v>133</v>
      </c>
      <c r="BK163" s="171">
        <f>SUM(BK164:BK167)</f>
        <v>0</v>
      </c>
    </row>
    <row r="164" spans="1:65" s="2" customFormat="1" ht="24.15" customHeight="1" x14ac:dyDescent="0.2">
      <c r="A164" s="35"/>
      <c r="B164" s="36"/>
      <c r="C164" s="174" t="s">
        <v>280</v>
      </c>
      <c r="D164" s="174" t="s">
        <v>135</v>
      </c>
      <c r="E164" s="175" t="s">
        <v>750</v>
      </c>
      <c r="F164" s="176" t="s">
        <v>751</v>
      </c>
      <c r="G164" s="177" t="s">
        <v>242</v>
      </c>
      <c r="H164" s="178">
        <v>3.129</v>
      </c>
      <c r="I164" s="179"/>
      <c r="J164" s="180">
        <f>ROUND(I164*H164,2)</f>
        <v>0</v>
      </c>
      <c r="K164" s="176" t="s">
        <v>752</v>
      </c>
      <c r="L164" s="40"/>
      <c r="M164" s="181" t="s">
        <v>19</v>
      </c>
      <c r="N164" s="182" t="s">
        <v>43</v>
      </c>
      <c r="O164" s="65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139</v>
      </c>
      <c r="AT164" s="185" t="s">
        <v>135</v>
      </c>
      <c r="AU164" s="185" t="s">
        <v>82</v>
      </c>
      <c r="AY164" s="18" t="s">
        <v>133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80</v>
      </c>
      <c r="BK164" s="186">
        <f>ROUND(I164*H164,2)</f>
        <v>0</v>
      </c>
      <c r="BL164" s="18" t="s">
        <v>139</v>
      </c>
      <c r="BM164" s="185" t="s">
        <v>1061</v>
      </c>
    </row>
    <row r="165" spans="1:65" s="2" customFormat="1" ht="10.199999999999999" x14ac:dyDescent="0.2">
      <c r="A165" s="35"/>
      <c r="B165" s="36"/>
      <c r="C165" s="37"/>
      <c r="D165" s="199" t="s">
        <v>148</v>
      </c>
      <c r="E165" s="37"/>
      <c r="F165" s="200" t="s">
        <v>754</v>
      </c>
      <c r="G165" s="37"/>
      <c r="H165" s="37"/>
      <c r="I165" s="201"/>
      <c r="J165" s="37"/>
      <c r="K165" s="37"/>
      <c r="L165" s="40"/>
      <c r="M165" s="202"/>
      <c r="N165" s="203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148</v>
      </c>
      <c r="AU165" s="18" t="s">
        <v>82</v>
      </c>
    </row>
    <row r="166" spans="1:65" s="2" customFormat="1" ht="24.15" customHeight="1" x14ac:dyDescent="0.2">
      <c r="A166" s="35"/>
      <c r="B166" s="36"/>
      <c r="C166" s="174" t="s">
        <v>285</v>
      </c>
      <c r="D166" s="174" t="s">
        <v>135</v>
      </c>
      <c r="E166" s="175" t="s">
        <v>755</v>
      </c>
      <c r="F166" s="176" t="s">
        <v>756</v>
      </c>
      <c r="G166" s="177" t="s">
        <v>242</v>
      </c>
      <c r="H166" s="178">
        <v>3.129</v>
      </c>
      <c r="I166" s="179"/>
      <c r="J166" s="180">
        <f>ROUND(I166*H166,2)</f>
        <v>0</v>
      </c>
      <c r="K166" s="176" t="s">
        <v>752</v>
      </c>
      <c r="L166" s="40"/>
      <c r="M166" s="181" t="s">
        <v>19</v>
      </c>
      <c r="N166" s="182" t="s">
        <v>43</v>
      </c>
      <c r="O166" s="65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139</v>
      </c>
      <c r="AT166" s="185" t="s">
        <v>135</v>
      </c>
      <c r="AU166" s="185" t="s">
        <v>82</v>
      </c>
      <c r="AY166" s="18" t="s">
        <v>133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80</v>
      </c>
      <c r="BK166" s="186">
        <f>ROUND(I166*H166,2)</f>
        <v>0</v>
      </c>
      <c r="BL166" s="18" t="s">
        <v>139</v>
      </c>
      <c r="BM166" s="185" t="s">
        <v>1062</v>
      </c>
    </row>
    <row r="167" spans="1:65" s="2" customFormat="1" ht="10.199999999999999" x14ac:dyDescent="0.2">
      <c r="A167" s="35"/>
      <c r="B167" s="36"/>
      <c r="C167" s="37"/>
      <c r="D167" s="199" t="s">
        <v>148</v>
      </c>
      <c r="E167" s="37"/>
      <c r="F167" s="200" t="s">
        <v>758</v>
      </c>
      <c r="G167" s="37"/>
      <c r="H167" s="37"/>
      <c r="I167" s="201"/>
      <c r="J167" s="37"/>
      <c r="K167" s="37"/>
      <c r="L167" s="40"/>
      <c r="M167" s="202"/>
      <c r="N167" s="203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148</v>
      </c>
      <c r="AU167" s="18" t="s">
        <v>82</v>
      </c>
    </row>
    <row r="168" spans="1:65" s="12" customFormat="1" ht="22.8" customHeight="1" x14ac:dyDescent="0.25">
      <c r="B168" s="158"/>
      <c r="C168" s="159"/>
      <c r="D168" s="160" t="s">
        <v>71</v>
      </c>
      <c r="E168" s="172" t="s">
        <v>776</v>
      </c>
      <c r="F168" s="172" t="s">
        <v>777</v>
      </c>
      <c r="G168" s="159"/>
      <c r="H168" s="159"/>
      <c r="I168" s="162"/>
      <c r="J168" s="173">
        <f>BK168</f>
        <v>0</v>
      </c>
      <c r="K168" s="159"/>
      <c r="L168" s="164"/>
      <c r="M168" s="165"/>
      <c r="N168" s="166"/>
      <c r="O168" s="166"/>
      <c r="P168" s="167">
        <f>SUM(P169:P175)</f>
        <v>0</v>
      </c>
      <c r="Q168" s="166"/>
      <c r="R168" s="167">
        <f>SUM(R169:R175)</f>
        <v>0</v>
      </c>
      <c r="S168" s="166"/>
      <c r="T168" s="168">
        <f>SUM(T169:T175)</f>
        <v>0</v>
      </c>
      <c r="AR168" s="169" t="s">
        <v>80</v>
      </c>
      <c r="AT168" s="170" t="s">
        <v>71</v>
      </c>
      <c r="AU168" s="170" t="s">
        <v>80</v>
      </c>
      <c r="AY168" s="169" t="s">
        <v>133</v>
      </c>
      <c r="BK168" s="171">
        <f>SUM(BK169:BK175)</f>
        <v>0</v>
      </c>
    </row>
    <row r="169" spans="1:65" s="2" customFormat="1" ht="24.15" customHeight="1" x14ac:dyDescent="0.2">
      <c r="A169" s="35"/>
      <c r="B169" s="36"/>
      <c r="C169" s="174" t="s">
        <v>290</v>
      </c>
      <c r="D169" s="174" t="s">
        <v>135</v>
      </c>
      <c r="E169" s="175" t="s">
        <v>1063</v>
      </c>
      <c r="F169" s="176" t="s">
        <v>1064</v>
      </c>
      <c r="G169" s="177" t="s">
        <v>401</v>
      </c>
      <c r="H169" s="178">
        <v>1</v>
      </c>
      <c r="I169" s="179"/>
      <c r="J169" s="180">
        <f>ROUND(I169*H169,2)</f>
        <v>0</v>
      </c>
      <c r="K169" s="176" t="s">
        <v>19</v>
      </c>
      <c r="L169" s="40"/>
      <c r="M169" s="181" t="s">
        <v>19</v>
      </c>
      <c r="N169" s="182" t="s">
        <v>43</v>
      </c>
      <c r="O169" s="65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139</v>
      </c>
      <c r="AT169" s="185" t="s">
        <v>135</v>
      </c>
      <c r="AU169" s="185" t="s">
        <v>82</v>
      </c>
      <c r="AY169" s="18" t="s">
        <v>133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8" t="s">
        <v>80</v>
      </c>
      <c r="BK169" s="186">
        <f>ROUND(I169*H169,2)</f>
        <v>0</v>
      </c>
      <c r="BL169" s="18" t="s">
        <v>139</v>
      </c>
      <c r="BM169" s="185" t="s">
        <v>1065</v>
      </c>
    </row>
    <row r="170" spans="1:65" s="2" customFormat="1" ht="16.5" customHeight="1" x14ac:dyDescent="0.2">
      <c r="A170" s="35"/>
      <c r="B170" s="36"/>
      <c r="C170" s="174" t="s">
        <v>7</v>
      </c>
      <c r="D170" s="174" t="s">
        <v>135</v>
      </c>
      <c r="E170" s="175" t="s">
        <v>1066</v>
      </c>
      <c r="F170" s="176" t="s">
        <v>1067</v>
      </c>
      <c r="G170" s="177" t="s">
        <v>401</v>
      </c>
      <c r="H170" s="178">
        <v>2</v>
      </c>
      <c r="I170" s="179"/>
      <c r="J170" s="180">
        <f>ROUND(I170*H170,2)</f>
        <v>0</v>
      </c>
      <c r="K170" s="176" t="s">
        <v>19</v>
      </c>
      <c r="L170" s="40"/>
      <c r="M170" s="181" t="s">
        <v>19</v>
      </c>
      <c r="N170" s="182" t="s">
        <v>43</v>
      </c>
      <c r="O170" s="65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139</v>
      </c>
      <c r="AT170" s="185" t="s">
        <v>135</v>
      </c>
      <c r="AU170" s="185" t="s">
        <v>82</v>
      </c>
      <c r="AY170" s="18" t="s">
        <v>133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8" t="s">
        <v>80</v>
      </c>
      <c r="BK170" s="186">
        <f>ROUND(I170*H170,2)</f>
        <v>0</v>
      </c>
      <c r="BL170" s="18" t="s">
        <v>139</v>
      </c>
      <c r="BM170" s="185" t="s">
        <v>1068</v>
      </c>
    </row>
    <row r="171" spans="1:65" s="13" customFormat="1" ht="10.199999999999999" x14ac:dyDescent="0.2">
      <c r="B171" s="187"/>
      <c r="C171" s="188"/>
      <c r="D171" s="189" t="s">
        <v>141</v>
      </c>
      <c r="E171" s="190" t="s">
        <v>19</v>
      </c>
      <c r="F171" s="191" t="s">
        <v>82</v>
      </c>
      <c r="G171" s="188"/>
      <c r="H171" s="192">
        <v>2</v>
      </c>
      <c r="I171" s="193"/>
      <c r="J171" s="188"/>
      <c r="K171" s="188"/>
      <c r="L171" s="194"/>
      <c r="M171" s="195"/>
      <c r="N171" s="196"/>
      <c r="O171" s="196"/>
      <c r="P171" s="196"/>
      <c r="Q171" s="196"/>
      <c r="R171" s="196"/>
      <c r="S171" s="196"/>
      <c r="T171" s="197"/>
      <c r="AT171" s="198" t="s">
        <v>141</v>
      </c>
      <c r="AU171" s="198" t="s">
        <v>82</v>
      </c>
      <c r="AV171" s="13" t="s">
        <v>82</v>
      </c>
      <c r="AW171" s="13" t="s">
        <v>33</v>
      </c>
      <c r="AX171" s="13" t="s">
        <v>80</v>
      </c>
      <c r="AY171" s="198" t="s">
        <v>133</v>
      </c>
    </row>
    <row r="172" spans="1:65" s="2" customFormat="1" ht="16.5" customHeight="1" x14ac:dyDescent="0.2">
      <c r="A172" s="35"/>
      <c r="B172" s="36"/>
      <c r="C172" s="174" t="s">
        <v>301</v>
      </c>
      <c r="D172" s="174" t="s">
        <v>135</v>
      </c>
      <c r="E172" s="175" t="s">
        <v>1069</v>
      </c>
      <c r="F172" s="176" t="s">
        <v>1070</v>
      </c>
      <c r="G172" s="177" t="s">
        <v>401</v>
      </c>
      <c r="H172" s="178">
        <v>1</v>
      </c>
      <c r="I172" s="179"/>
      <c r="J172" s="180">
        <f>ROUND(I172*H172,2)</f>
        <v>0</v>
      </c>
      <c r="K172" s="176" t="s">
        <v>19</v>
      </c>
      <c r="L172" s="40"/>
      <c r="M172" s="181" t="s">
        <v>19</v>
      </c>
      <c r="N172" s="182" t="s">
        <v>43</v>
      </c>
      <c r="O172" s="65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139</v>
      </c>
      <c r="AT172" s="185" t="s">
        <v>135</v>
      </c>
      <c r="AU172" s="185" t="s">
        <v>82</v>
      </c>
      <c r="AY172" s="18" t="s">
        <v>133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80</v>
      </c>
      <c r="BK172" s="186">
        <f>ROUND(I172*H172,2)</f>
        <v>0</v>
      </c>
      <c r="BL172" s="18" t="s">
        <v>139</v>
      </c>
      <c r="BM172" s="185" t="s">
        <v>1071</v>
      </c>
    </row>
    <row r="173" spans="1:65" s="2" customFormat="1" ht="16.5" customHeight="1" x14ac:dyDescent="0.2">
      <c r="A173" s="35"/>
      <c r="B173" s="36"/>
      <c r="C173" s="174" t="s">
        <v>308</v>
      </c>
      <c r="D173" s="174" t="s">
        <v>135</v>
      </c>
      <c r="E173" s="175" t="s">
        <v>1072</v>
      </c>
      <c r="F173" s="176" t="s">
        <v>1073</v>
      </c>
      <c r="G173" s="177" t="s">
        <v>417</v>
      </c>
      <c r="H173" s="178">
        <v>1</v>
      </c>
      <c r="I173" s="179"/>
      <c r="J173" s="180">
        <f>ROUND(I173*H173,2)</f>
        <v>0</v>
      </c>
      <c r="K173" s="176" t="s">
        <v>19</v>
      </c>
      <c r="L173" s="40"/>
      <c r="M173" s="181" t="s">
        <v>19</v>
      </c>
      <c r="N173" s="182" t="s">
        <v>43</v>
      </c>
      <c r="O173" s="65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139</v>
      </c>
      <c r="AT173" s="185" t="s">
        <v>135</v>
      </c>
      <c r="AU173" s="185" t="s">
        <v>82</v>
      </c>
      <c r="AY173" s="18" t="s">
        <v>133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80</v>
      </c>
      <c r="BK173" s="186">
        <f>ROUND(I173*H173,2)</f>
        <v>0</v>
      </c>
      <c r="BL173" s="18" t="s">
        <v>139</v>
      </c>
      <c r="BM173" s="185" t="s">
        <v>1074</v>
      </c>
    </row>
    <row r="174" spans="1:65" s="2" customFormat="1" ht="16.5" customHeight="1" x14ac:dyDescent="0.2">
      <c r="A174" s="35"/>
      <c r="B174" s="36"/>
      <c r="C174" s="174" t="s">
        <v>317</v>
      </c>
      <c r="D174" s="174" t="s">
        <v>135</v>
      </c>
      <c r="E174" s="175" t="s">
        <v>793</v>
      </c>
      <c r="F174" s="176" t="s">
        <v>1075</v>
      </c>
      <c r="G174" s="177" t="s">
        <v>401</v>
      </c>
      <c r="H174" s="178">
        <v>7</v>
      </c>
      <c r="I174" s="179"/>
      <c r="J174" s="180">
        <f>ROUND(I174*H174,2)</f>
        <v>0</v>
      </c>
      <c r="K174" s="176" t="s">
        <v>19</v>
      </c>
      <c r="L174" s="40"/>
      <c r="M174" s="181" t="s">
        <v>19</v>
      </c>
      <c r="N174" s="182" t="s">
        <v>43</v>
      </c>
      <c r="O174" s="65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5" t="s">
        <v>139</v>
      </c>
      <c r="AT174" s="185" t="s">
        <v>135</v>
      </c>
      <c r="AU174" s="185" t="s">
        <v>82</v>
      </c>
      <c r="AY174" s="18" t="s">
        <v>133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8" t="s">
        <v>80</v>
      </c>
      <c r="BK174" s="186">
        <f>ROUND(I174*H174,2)</f>
        <v>0</v>
      </c>
      <c r="BL174" s="18" t="s">
        <v>139</v>
      </c>
      <c r="BM174" s="185" t="s">
        <v>1076</v>
      </c>
    </row>
    <row r="175" spans="1:65" s="13" customFormat="1" ht="10.199999999999999" x14ac:dyDescent="0.2">
      <c r="B175" s="187"/>
      <c r="C175" s="188"/>
      <c r="D175" s="189" t="s">
        <v>141</v>
      </c>
      <c r="E175" s="190" t="s">
        <v>19</v>
      </c>
      <c r="F175" s="191" t="s">
        <v>195</v>
      </c>
      <c r="G175" s="188"/>
      <c r="H175" s="192">
        <v>7</v>
      </c>
      <c r="I175" s="193"/>
      <c r="J175" s="188"/>
      <c r="K175" s="188"/>
      <c r="L175" s="194"/>
      <c r="M175" s="195"/>
      <c r="N175" s="196"/>
      <c r="O175" s="196"/>
      <c r="P175" s="196"/>
      <c r="Q175" s="196"/>
      <c r="R175" s="196"/>
      <c r="S175" s="196"/>
      <c r="T175" s="197"/>
      <c r="AT175" s="198" t="s">
        <v>141</v>
      </c>
      <c r="AU175" s="198" t="s">
        <v>82</v>
      </c>
      <c r="AV175" s="13" t="s">
        <v>82</v>
      </c>
      <c r="AW175" s="13" t="s">
        <v>33</v>
      </c>
      <c r="AX175" s="13" t="s">
        <v>80</v>
      </c>
      <c r="AY175" s="198" t="s">
        <v>133</v>
      </c>
    </row>
    <row r="176" spans="1:65" s="12" customFormat="1" ht="25.95" customHeight="1" x14ac:dyDescent="0.25">
      <c r="B176" s="158"/>
      <c r="C176" s="159"/>
      <c r="D176" s="160" t="s">
        <v>71</v>
      </c>
      <c r="E176" s="161" t="s">
        <v>643</v>
      </c>
      <c r="F176" s="161" t="s">
        <v>644</v>
      </c>
      <c r="G176" s="159"/>
      <c r="H176" s="159"/>
      <c r="I176" s="162"/>
      <c r="J176" s="163">
        <f>BK176</f>
        <v>0</v>
      </c>
      <c r="K176" s="159"/>
      <c r="L176" s="164"/>
      <c r="M176" s="165"/>
      <c r="N176" s="166"/>
      <c r="O176" s="166"/>
      <c r="P176" s="167">
        <f>P177+P184</f>
        <v>0</v>
      </c>
      <c r="Q176" s="166"/>
      <c r="R176" s="167">
        <f>R177+R184</f>
        <v>0</v>
      </c>
      <c r="S176" s="166"/>
      <c r="T176" s="168">
        <f>T177+T184</f>
        <v>0</v>
      </c>
      <c r="AR176" s="169" t="s">
        <v>180</v>
      </c>
      <c r="AT176" s="170" t="s">
        <v>71</v>
      </c>
      <c r="AU176" s="170" t="s">
        <v>72</v>
      </c>
      <c r="AY176" s="169" t="s">
        <v>133</v>
      </c>
      <c r="BK176" s="171">
        <f>BK177+BK184</f>
        <v>0</v>
      </c>
    </row>
    <row r="177" spans="1:65" s="12" customFormat="1" ht="22.8" customHeight="1" x14ac:dyDescent="0.25">
      <c r="B177" s="158"/>
      <c r="C177" s="159"/>
      <c r="D177" s="160" t="s">
        <v>71</v>
      </c>
      <c r="E177" s="172" t="s">
        <v>645</v>
      </c>
      <c r="F177" s="172" t="s">
        <v>646</v>
      </c>
      <c r="G177" s="159"/>
      <c r="H177" s="159"/>
      <c r="I177" s="162"/>
      <c r="J177" s="173">
        <f>BK177</f>
        <v>0</v>
      </c>
      <c r="K177" s="159"/>
      <c r="L177" s="164"/>
      <c r="M177" s="165"/>
      <c r="N177" s="166"/>
      <c r="O177" s="166"/>
      <c r="P177" s="167">
        <f>SUM(P178:P183)</f>
        <v>0</v>
      </c>
      <c r="Q177" s="166"/>
      <c r="R177" s="167">
        <f>SUM(R178:R183)</f>
        <v>0</v>
      </c>
      <c r="S177" s="166"/>
      <c r="T177" s="168">
        <f>SUM(T178:T183)</f>
        <v>0</v>
      </c>
      <c r="AR177" s="169" t="s">
        <v>180</v>
      </c>
      <c r="AT177" s="170" t="s">
        <v>71</v>
      </c>
      <c r="AU177" s="170" t="s">
        <v>80</v>
      </c>
      <c r="AY177" s="169" t="s">
        <v>133</v>
      </c>
      <c r="BK177" s="171">
        <f>SUM(BK178:BK183)</f>
        <v>0</v>
      </c>
    </row>
    <row r="178" spans="1:65" s="2" customFormat="1" ht="16.5" customHeight="1" x14ac:dyDescent="0.2">
      <c r="A178" s="35"/>
      <c r="B178" s="36"/>
      <c r="C178" s="174" t="s">
        <v>324</v>
      </c>
      <c r="D178" s="174" t="s">
        <v>135</v>
      </c>
      <c r="E178" s="175" t="s">
        <v>1077</v>
      </c>
      <c r="F178" s="176" t="s">
        <v>649</v>
      </c>
      <c r="G178" s="177" t="s">
        <v>417</v>
      </c>
      <c r="H178" s="178">
        <v>1</v>
      </c>
      <c r="I178" s="179"/>
      <c r="J178" s="180">
        <f>ROUND(I178*H178,2)</f>
        <v>0</v>
      </c>
      <c r="K178" s="176" t="s">
        <v>19</v>
      </c>
      <c r="L178" s="40"/>
      <c r="M178" s="181" t="s">
        <v>19</v>
      </c>
      <c r="N178" s="182" t="s">
        <v>43</v>
      </c>
      <c r="O178" s="65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650</v>
      </c>
      <c r="AT178" s="185" t="s">
        <v>135</v>
      </c>
      <c r="AU178" s="185" t="s">
        <v>82</v>
      </c>
      <c r="AY178" s="18" t="s">
        <v>133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80</v>
      </c>
      <c r="BK178" s="186">
        <f>ROUND(I178*H178,2)</f>
        <v>0</v>
      </c>
      <c r="BL178" s="18" t="s">
        <v>650</v>
      </c>
      <c r="BM178" s="185" t="s">
        <v>1078</v>
      </c>
    </row>
    <row r="179" spans="1:65" s="14" customFormat="1" ht="10.199999999999999" x14ac:dyDescent="0.2">
      <c r="B179" s="204"/>
      <c r="C179" s="205"/>
      <c r="D179" s="189" t="s">
        <v>141</v>
      </c>
      <c r="E179" s="206" t="s">
        <v>19</v>
      </c>
      <c r="F179" s="207" t="s">
        <v>1079</v>
      </c>
      <c r="G179" s="205"/>
      <c r="H179" s="206" t="s">
        <v>19</v>
      </c>
      <c r="I179" s="208"/>
      <c r="J179" s="205"/>
      <c r="K179" s="205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141</v>
      </c>
      <c r="AU179" s="213" t="s">
        <v>82</v>
      </c>
      <c r="AV179" s="14" t="s">
        <v>80</v>
      </c>
      <c r="AW179" s="14" t="s">
        <v>33</v>
      </c>
      <c r="AX179" s="14" t="s">
        <v>72</v>
      </c>
      <c r="AY179" s="213" t="s">
        <v>133</v>
      </c>
    </row>
    <row r="180" spans="1:65" s="13" customFormat="1" ht="10.199999999999999" x14ac:dyDescent="0.2">
      <c r="B180" s="187"/>
      <c r="C180" s="188"/>
      <c r="D180" s="189" t="s">
        <v>141</v>
      </c>
      <c r="E180" s="190" t="s">
        <v>19</v>
      </c>
      <c r="F180" s="191" t="s">
        <v>80</v>
      </c>
      <c r="G180" s="188"/>
      <c r="H180" s="192">
        <v>1</v>
      </c>
      <c r="I180" s="193"/>
      <c r="J180" s="188"/>
      <c r="K180" s="188"/>
      <c r="L180" s="194"/>
      <c r="M180" s="195"/>
      <c r="N180" s="196"/>
      <c r="O180" s="196"/>
      <c r="P180" s="196"/>
      <c r="Q180" s="196"/>
      <c r="R180" s="196"/>
      <c r="S180" s="196"/>
      <c r="T180" s="197"/>
      <c r="AT180" s="198" t="s">
        <v>141</v>
      </c>
      <c r="AU180" s="198" t="s">
        <v>82</v>
      </c>
      <c r="AV180" s="13" t="s">
        <v>82</v>
      </c>
      <c r="AW180" s="13" t="s">
        <v>33</v>
      </c>
      <c r="AX180" s="13" t="s">
        <v>80</v>
      </c>
      <c r="AY180" s="198" t="s">
        <v>133</v>
      </c>
    </row>
    <row r="181" spans="1:65" s="2" customFormat="1" ht="16.5" customHeight="1" x14ac:dyDescent="0.2">
      <c r="A181" s="35"/>
      <c r="B181" s="36"/>
      <c r="C181" s="174" t="s">
        <v>333</v>
      </c>
      <c r="D181" s="174" t="s">
        <v>135</v>
      </c>
      <c r="E181" s="175" t="s">
        <v>1080</v>
      </c>
      <c r="F181" s="176" t="s">
        <v>655</v>
      </c>
      <c r="G181" s="177" t="s">
        <v>417</v>
      </c>
      <c r="H181" s="178">
        <v>1</v>
      </c>
      <c r="I181" s="179"/>
      <c r="J181" s="180">
        <f>ROUND(I181*H181,2)</f>
        <v>0</v>
      </c>
      <c r="K181" s="176" t="s">
        <v>19</v>
      </c>
      <c r="L181" s="40"/>
      <c r="M181" s="181" t="s">
        <v>19</v>
      </c>
      <c r="N181" s="182" t="s">
        <v>43</v>
      </c>
      <c r="O181" s="65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5" t="s">
        <v>650</v>
      </c>
      <c r="AT181" s="185" t="s">
        <v>135</v>
      </c>
      <c r="AU181" s="185" t="s">
        <v>82</v>
      </c>
      <c r="AY181" s="18" t="s">
        <v>133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8" t="s">
        <v>80</v>
      </c>
      <c r="BK181" s="186">
        <f>ROUND(I181*H181,2)</f>
        <v>0</v>
      </c>
      <c r="BL181" s="18" t="s">
        <v>650</v>
      </c>
      <c r="BM181" s="185" t="s">
        <v>1081</v>
      </c>
    </row>
    <row r="182" spans="1:65" s="14" customFormat="1" ht="10.199999999999999" x14ac:dyDescent="0.2">
      <c r="B182" s="204"/>
      <c r="C182" s="205"/>
      <c r="D182" s="189" t="s">
        <v>141</v>
      </c>
      <c r="E182" s="206" t="s">
        <v>19</v>
      </c>
      <c r="F182" s="207" t="s">
        <v>1082</v>
      </c>
      <c r="G182" s="205"/>
      <c r="H182" s="206" t="s">
        <v>19</v>
      </c>
      <c r="I182" s="208"/>
      <c r="J182" s="205"/>
      <c r="K182" s="205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141</v>
      </c>
      <c r="AU182" s="213" t="s">
        <v>82</v>
      </c>
      <c r="AV182" s="14" t="s">
        <v>80</v>
      </c>
      <c r="AW182" s="14" t="s">
        <v>33</v>
      </c>
      <c r="AX182" s="14" t="s">
        <v>72</v>
      </c>
      <c r="AY182" s="213" t="s">
        <v>133</v>
      </c>
    </row>
    <row r="183" spans="1:65" s="13" customFormat="1" ht="10.199999999999999" x14ac:dyDescent="0.2">
      <c r="B183" s="187"/>
      <c r="C183" s="188"/>
      <c r="D183" s="189" t="s">
        <v>141</v>
      </c>
      <c r="E183" s="190" t="s">
        <v>19</v>
      </c>
      <c r="F183" s="191" t="s">
        <v>80</v>
      </c>
      <c r="G183" s="188"/>
      <c r="H183" s="192">
        <v>1</v>
      </c>
      <c r="I183" s="193"/>
      <c r="J183" s="188"/>
      <c r="K183" s="188"/>
      <c r="L183" s="194"/>
      <c r="M183" s="195"/>
      <c r="N183" s="196"/>
      <c r="O183" s="196"/>
      <c r="P183" s="196"/>
      <c r="Q183" s="196"/>
      <c r="R183" s="196"/>
      <c r="S183" s="196"/>
      <c r="T183" s="197"/>
      <c r="AT183" s="198" t="s">
        <v>141</v>
      </c>
      <c r="AU183" s="198" t="s">
        <v>82</v>
      </c>
      <c r="AV183" s="13" t="s">
        <v>82</v>
      </c>
      <c r="AW183" s="13" t="s">
        <v>33</v>
      </c>
      <c r="AX183" s="13" t="s">
        <v>80</v>
      </c>
      <c r="AY183" s="198" t="s">
        <v>133</v>
      </c>
    </row>
    <row r="184" spans="1:65" s="12" customFormat="1" ht="22.8" customHeight="1" x14ac:dyDescent="0.25">
      <c r="B184" s="158"/>
      <c r="C184" s="159"/>
      <c r="D184" s="160" t="s">
        <v>71</v>
      </c>
      <c r="E184" s="172" t="s">
        <v>658</v>
      </c>
      <c r="F184" s="172" t="s">
        <v>659</v>
      </c>
      <c r="G184" s="159"/>
      <c r="H184" s="159"/>
      <c r="I184" s="162"/>
      <c r="J184" s="173">
        <f>BK184</f>
        <v>0</v>
      </c>
      <c r="K184" s="159"/>
      <c r="L184" s="164"/>
      <c r="M184" s="165"/>
      <c r="N184" s="166"/>
      <c r="O184" s="166"/>
      <c r="P184" s="167">
        <f>P185</f>
        <v>0</v>
      </c>
      <c r="Q184" s="166"/>
      <c r="R184" s="167">
        <f>R185</f>
        <v>0</v>
      </c>
      <c r="S184" s="166"/>
      <c r="T184" s="168">
        <f>T185</f>
        <v>0</v>
      </c>
      <c r="AR184" s="169" t="s">
        <v>180</v>
      </c>
      <c r="AT184" s="170" t="s">
        <v>71</v>
      </c>
      <c r="AU184" s="170" t="s">
        <v>80</v>
      </c>
      <c r="AY184" s="169" t="s">
        <v>133</v>
      </c>
      <c r="BK184" s="171">
        <f>BK185</f>
        <v>0</v>
      </c>
    </row>
    <row r="185" spans="1:65" s="2" customFormat="1" ht="21.75" customHeight="1" x14ac:dyDescent="0.2">
      <c r="A185" s="35"/>
      <c r="B185" s="36"/>
      <c r="C185" s="174" t="s">
        <v>340</v>
      </c>
      <c r="D185" s="174" t="s">
        <v>135</v>
      </c>
      <c r="E185" s="175" t="s">
        <v>1083</v>
      </c>
      <c r="F185" s="176" t="s">
        <v>1084</v>
      </c>
      <c r="G185" s="177" t="s">
        <v>417</v>
      </c>
      <c r="H185" s="178">
        <v>1</v>
      </c>
      <c r="I185" s="179"/>
      <c r="J185" s="180">
        <f>ROUND(I185*H185,2)</f>
        <v>0</v>
      </c>
      <c r="K185" s="176" t="s">
        <v>19</v>
      </c>
      <c r="L185" s="40"/>
      <c r="M185" s="247" t="s">
        <v>19</v>
      </c>
      <c r="N185" s="248" t="s">
        <v>43</v>
      </c>
      <c r="O185" s="249"/>
      <c r="P185" s="250">
        <f>O185*H185</f>
        <v>0</v>
      </c>
      <c r="Q185" s="250">
        <v>0</v>
      </c>
      <c r="R185" s="250">
        <f>Q185*H185</f>
        <v>0</v>
      </c>
      <c r="S185" s="250">
        <v>0</v>
      </c>
      <c r="T185" s="25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650</v>
      </c>
      <c r="AT185" s="185" t="s">
        <v>135</v>
      </c>
      <c r="AU185" s="185" t="s">
        <v>82</v>
      </c>
      <c r="AY185" s="18" t="s">
        <v>133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8" t="s">
        <v>80</v>
      </c>
      <c r="BK185" s="186">
        <f>ROUND(I185*H185,2)</f>
        <v>0</v>
      </c>
      <c r="BL185" s="18" t="s">
        <v>650</v>
      </c>
      <c r="BM185" s="185" t="s">
        <v>1085</v>
      </c>
    </row>
    <row r="186" spans="1:65" s="2" customFormat="1" ht="6.9" customHeight="1" x14ac:dyDescent="0.2">
      <c r="A186" s="35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0"/>
      <c r="M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</row>
  </sheetData>
  <sheetProtection algorithmName="SHA-512" hashValue="o3DTttXCGxynqkwQ6lA0Qg3GLrc+ZVq+LHPO5ztH37RAkGPE/OkiaeIhon2L2bhmvGmd10Iw4p60pKComp3d3g==" saltValue="3gr90v+1IJAKx815UC/3tLRF3P6wxC/OYw/JSO+jgoWEclBjtRzmqjtVybvMIM5YgYVW4y4B5CC/pCwhBT67Rw==" spinCount="100000" sheet="1" objects="1" scenarios="1" formatColumns="0" formatRows="0" autoFilter="0"/>
  <autoFilter ref="C87:K185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/>
    <hyperlink ref="F112" r:id="rId2"/>
    <hyperlink ref="F121" r:id="rId3"/>
    <hyperlink ref="F137" r:id="rId4"/>
    <hyperlink ref="F141" r:id="rId5"/>
    <hyperlink ref="F154" r:id="rId6"/>
    <hyperlink ref="F160" r:id="rId7"/>
    <hyperlink ref="F165" r:id="rId8"/>
    <hyperlink ref="F167" r:id="rId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9"/>
  <sheetViews>
    <sheetView showGridLines="0" workbookViewId="0"/>
  </sheetViews>
  <sheetFormatPr defaultRowHeight="14.4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97</v>
      </c>
    </row>
    <row r="3" spans="1:46" s="1" customFormat="1" ht="6.9" hidden="1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" hidden="1" customHeight="1" x14ac:dyDescent="0.2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" hidden="1" customHeight="1" x14ac:dyDescent="0.2">
      <c r="B5" s="21"/>
      <c r="L5" s="21"/>
    </row>
    <row r="6" spans="1:46" s="1" customFormat="1" ht="12" hidden="1" customHeight="1" x14ac:dyDescent="0.2">
      <c r="B6" s="21"/>
      <c r="D6" s="106" t="s">
        <v>16</v>
      </c>
      <c r="L6" s="21"/>
    </row>
    <row r="7" spans="1:46" s="1" customFormat="1" ht="16.5" hidden="1" customHeight="1" x14ac:dyDescent="0.2">
      <c r="B7" s="21"/>
      <c r="E7" s="295" t="str">
        <f>'Rekapitulace stavby'!K6</f>
        <v>Nová travnatá tréninková plocha fotbalistů, Bruntál</v>
      </c>
      <c r="F7" s="296"/>
      <c r="G7" s="296"/>
      <c r="H7" s="296"/>
      <c r="L7" s="21"/>
    </row>
    <row r="8" spans="1:46" s="2" customFormat="1" ht="12" hidden="1" customHeight="1" x14ac:dyDescent="0.2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 x14ac:dyDescent="0.2">
      <c r="A9" s="35"/>
      <c r="B9" s="40"/>
      <c r="C9" s="35"/>
      <c r="D9" s="35"/>
      <c r="E9" s="297" t="s">
        <v>1086</v>
      </c>
      <c r="F9" s="298"/>
      <c r="G9" s="298"/>
      <c r="H9" s="298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 hidden="1" x14ac:dyDescent="0.2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 x14ac:dyDescent="0.2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 x14ac:dyDescent="0.2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16. 10. 2023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hidden="1" customHeight="1" x14ac:dyDescent="0.2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 x14ac:dyDescent="0.2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 x14ac:dyDescent="0.2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hidden="1" customHeight="1" x14ac:dyDescent="0.2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 x14ac:dyDescent="0.2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 x14ac:dyDescent="0.2">
      <c r="A18" s="35"/>
      <c r="B18" s="40"/>
      <c r="C18" s="35"/>
      <c r="D18" s="35"/>
      <c r="E18" s="299" t="str">
        <f>'Rekapitulace stavby'!E14</f>
        <v>Vyplň údaj</v>
      </c>
      <c r="F18" s="300"/>
      <c r="G18" s="300"/>
      <c r="H18" s="300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hidden="1" customHeight="1" x14ac:dyDescent="0.2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 x14ac:dyDescent="0.2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 x14ac:dyDescent="0.2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hidden="1" customHeight="1" x14ac:dyDescent="0.2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 x14ac:dyDescent="0.2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 x14ac:dyDescent="0.2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hidden="1" customHeight="1" x14ac:dyDescent="0.2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 x14ac:dyDescent="0.2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 x14ac:dyDescent="0.2">
      <c r="A27" s="110"/>
      <c r="B27" s="111"/>
      <c r="C27" s="110"/>
      <c r="D27" s="110"/>
      <c r="E27" s="301" t="s">
        <v>19</v>
      </c>
      <c r="F27" s="301"/>
      <c r="G27" s="301"/>
      <c r="H27" s="301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hidden="1" customHeight="1" x14ac:dyDescent="0.2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hidden="1" customHeight="1" x14ac:dyDescent="0.2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 x14ac:dyDescent="0.2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ROUND(J83,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hidden="1" customHeight="1" x14ac:dyDescent="0.2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hidden="1" customHeight="1" x14ac:dyDescent="0.2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hidden="1" customHeight="1" x14ac:dyDescent="0.2">
      <c r="A33" s="35"/>
      <c r="B33" s="40"/>
      <c r="C33" s="35"/>
      <c r="D33" s="117" t="s">
        <v>42</v>
      </c>
      <c r="E33" s="106" t="s">
        <v>43</v>
      </c>
      <c r="F33" s="118">
        <f>ROUND((SUM(BE83:BE98)),  2)</f>
        <v>0</v>
      </c>
      <c r="G33" s="35"/>
      <c r="H33" s="35"/>
      <c r="I33" s="119">
        <v>0.21</v>
      </c>
      <c r="J33" s="118">
        <f>ROUND(((SUM(BE83:BE98))*I33),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hidden="1" customHeight="1" x14ac:dyDescent="0.2">
      <c r="A34" s="35"/>
      <c r="B34" s="40"/>
      <c r="C34" s="35"/>
      <c r="D34" s="35"/>
      <c r="E34" s="106" t="s">
        <v>44</v>
      </c>
      <c r="F34" s="118">
        <f>ROUND((SUM(BF83:BF98)),  2)</f>
        <v>0</v>
      </c>
      <c r="G34" s="35"/>
      <c r="H34" s="35"/>
      <c r="I34" s="119">
        <v>0.15</v>
      </c>
      <c r="J34" s="118">
        <f>ROUND(((SUM(BF83:BF98))*I34),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 x14ac:dyDescent="0.2">
      <c r="A35" s="35"/>
      <c r="B35" s="40"/>
      <c r="C35" s="35"/>
      <c r="D35" s="35"/>
      <c r="E35" s="106" t="s">
        <v>45</v>
      </c>
      <c r="F35" s="118">
        <f>ROUND((SUM(BG83:BG98)),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 x14ac:dyDescent="0.2">
      <c r="A36" s="35"/>
      <c r="B36" s="40"/>
      <c r="C36" s="35"/>
      <c r="D36" s="35"/>
      <c r="E36" s="106" t="s">
        <v>46</v>
      </c>
      <c r="F36" s="118">
        <f>ROUND((SUM(BH83:BH98)),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 x14ac:dyDescent="0.2">
      <c r="A37" s="35"/>
      <c r="B37" s="40"/>
      <c r="C37" s="35"/>
      <c r="D37" s="35"/>
      <c r="E37" s="106" t="s">
        <v>47</v>
      </c>
      <c r="F37" s="118">
        <f>ROUND((SUM(BI83:BI98)),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hidden="1" customHeight="1" x14ac:dyDescent="0.2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 x14ac:dyDescent="0.2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hidden="1" customHeight="1" x14ac:dyDescent="0.2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ht="10.199999999999999" hidden="1" x14ac:dyDescent="0.2"/>
    <row r="42" spans="1:31" ht="10.199999999999999" hidden="1" x14ac:dyDescent="0.2"/>
    <row r="43" spans="1:31" ht="10.199999999999999" hidden="1" x14ac:dyDescent="0.2"/>
    <row r="44" spans="1:31" s="2" customFormat="1" ht="6.9" customHeight="1" x14ac:dyDescent="0.2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 x14ac:dyDescent="0.2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 x14ac:dyDescent="0.2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 x14ac:dyDescent="0.2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 x14ac:dyDescent="0.2">
      <c r="A48" s="35"/>
      <c r="B48" s="36"/>
      <c r="C48" s="37"/>
      <c r="D48" s="37"/>
      <c r="E48" s="302" t="str">
        <f>E7</f>
        <v>Nová travnatá tréninková plocha fotbalistů, Bruntál</v>
      </c>
      <c r="F48" s="303"/>
      <c r="G48" s="303"/>
      <c r="H48" s="303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 x14ac:dyDescent="0.2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 x14ac:dyDescent="0.2">
      <c r="A50" s="35"/>
      <c r="B50" s="36"/>
      <c r="C50" s="37"/>
      <c r="D50" s="37"/>
      <c r="E50" s="255" t="str">
        <f>E9</f>
        <v>OST - Soupis ostatních vedlejších rozpočtových nákladů</v>
      </c>
      <c r="F50" s="304"/>
      <c r="G50" s="304"/>
      <c r="H50" s="304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 x14ac:dyDescent="0.2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 x14ac:dyDescent="0.2">
      <c r="A52" s="35"/>
      <c r="B52" s="36"/>
      <c r="C52" s="30" t="s">
        <v>21</v>
      </c>
      <c r="D52" s="37"/>
      <c r="E52" s="37"/>
      <c r="F52" s="28" t="str">
        <f>F12</f>
        <v>Sportovní areál Bruntál P.P.Č. 3621/3, 3621/76, 36</v>
      </c>
      <c r="G52" s="37"/>
      <c r="H52" s="37"/>
      <c r="I52" s="30" t="s">
        <v>23</v>
      </c>
      <c r="J52" s="60" t="str">
        <f>IF(J12="","",J12)</f>
        <v>16. 10. 2023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 x14ac:dyDescent="0.2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 x14ac:dyDescent="0.2">
      <c r="A54" s="35"/>
      <c r="B54" s="36"/>
      <c r="C54" s="30" t="s">
        <v>25</v>
      </c>
      <c r="D54" s="37"/>
      <c r="E54" s="37"/>
      <c r="F54" s="28" t="str">
        <f>E15</f>
        <v>Město Bruntál</v>
      </c>
      <c r="G54" s="37"/>
      <c r="H54" s="37"/>
      <c r="I54" s="30" t="s">
        <v>31</v>
      </c>
      <c r="J54" s="33" t="str">
        <f>E21</f>
        <v>David Müller DiS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 x14ac:dyDescent="0.2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David Müller DiS.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 x14ac:dyDescent="0.2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 x14ac:dyDescent="0.2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 x14ac:dyDescent="0.2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 x14ac:dyDescent="0.2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J83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" customHeight="1" x14ac:dyDescent="0.2">
      <c r="B60" s="135"/>
      <c r="C60" s="136"/>
      <c r="D60" s="137" t="s">
        <v>115</v>
      </c>
      <c r="E60" s="138"/>
      <c r="F60" s="138"/>
      <c r="G60" s="138"/>
      <c r="H60" s="138"/>
      <c r="I60" s="138"/>
      <c r="J60" s="139">
        <f>J84</f>
        <v>0</v>
      </c>
      <c r="K60" s="136"/>
      <c r="L60" s="140"/>
    </row>
    <row r="61" spans="1:47" s="10" customFormat="1" ht="19.95" customHeight="1" x14ac:dyDescent="0.2">
      <c r="B61" s="141"/>
      <c r="C61" s="142"/>
      <c r="D61" s="143" t="s">
        <v>1087</v>
      </c>
      <c r="E61" s="144"/>
      <c r="F61" s="144"/>
      <c r="G61" s="144"/>
      <c r="H61" s="144"/>
      <c r="I61" s="144"/>
      <c r="J61" s="145">
        <f>J85</f>
        <v>0</v>
      </c>
      <c r="K61" s="142"/>
      <c r="L61" s="146"/>
    </row>
    <row r="62" spans="1:47" s="10" customFormat="1" ht="19.95" customHeight="1" x14ac:dyDescent="0.2">
      <c r="B62" s="141"/>
      <c r="C62" s="142"/>
      <c r="D62" s="143" t="s">
        <v>117</v>
      </c>
      <c r="E62" s="144"/>
      <c r="F62" s="144"/>
      <c r="G62" s="144"/>
      <c r="H62" s="144"/>
      <c r="I62" s="144"/>
      <c r="J62" s="145">
        <f>J88</f>
        <v>0</v>
      </c>
      <c r="K62" s="142"/>
      <c r="L62" s="146"/>
    </row>
    <row r="63" spans="1:47" s="10" customFormat="1" ht="19.95" customHeight="1" x14ac:dyDescent="0.2">
      <c r="B63" s="141"/>
      <c r="C63" s="142"/>
      <c r="D63" s="143" t="s">
        <v>1088</v>
      </c>
      <c r="E63" s="144"/>
      <c r="F63" s="144"/>
      <c r="G63" s="144"/>
      <c r="H63" s="144"/>
      <c r="I63" s="144"/>
      <c r="J63" s="145">
        <f>J91</f>
        <v>0</v>
      </c>
      <c r="K63" s="142"/>
      <c r="L63" s="146"/>
    </row>
    <row r="64" spans="1:47" s="2" customFormat="1" ht="21.75" customHeight="1" x14ac:dyDescent="0.2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 x14ac:dyDescent="0.2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 x14ac:dyDescent="0.2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 x14ac:dyDescent="0.2">
      <c r="A70" s="35"/>
      <c r="B70" s="36"/>
      <c r="C70" s="24" t="s">
        <v>118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 x14ac:dyDescent="0.2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 x14ac:dyDescent="0.2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 x14ac:dyDescent="0.2">
      <c r="A73" s="35"/>
      <c r="B73" s="36"/>
      <c r="C73" s="37"/>
      <c r="D73" s="37"/>
      <c r="E73" s="302" t="str">
        <f>E7</f>
        <v>Nová travnatá tréninková plocha fotbalistů, Bruntál</v>
      </c>
      <c r="F73" s="303"/>
      <c r="G73" s="303"/>
      <c r="H73" s="303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 x14ac:dyDescent="0.2">
      <c r="A74" s="35"/>
      <c r="B74" s="36"/>
      <c r="C74" s="30" t="s">
        <v>99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 x14ac:dyDescent="0.2">
      <c r="A75" s="35"/>
      <c r="B75" s="36"/>
      <c r="C75" s="37"/>
      <c r="D75" s="37"/>
      <c r="E75" s="255" t="str">
        <f>E9</f>
        <v>OST - Soupis ostatních vedlejších rozpočtových nákladů</v>
      </c>
      <c r="F75" s="304"/>
      <c r="G75" s="304"/>
      <c r="H75" s="304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 x14ac:dyDescent="0.2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 x14ac:dyDescent="0.2">
      <c r="A77" s="35"/>
      <c r="B77" s="36"/>
      <c r="C77" s="30" t="s">
        <v>21</v>
      </c>
      <c r="D77" s="37"/>
      <c r="E77" s="37"/>
      <c r="F77" s="28" t="str">
        <f>F12</f>
        <v>Sportovní areál Bruntál P.P.Č. 3621/3, 3621/76, 36</v>
      </c>
      <c r="G77" s="37"/>
      <c r="H77" s="37"/>
      <c r="I77" s="30" t="s">
        <v>23</v>
      </c>
      <c r="J77" s="60" t="str">
        <f>IF(J12="","",J12)</f>
        <v>16. 10. 2023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 x14ac:dyDescent="0.2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15" customHeight="1" x14ac:dyDescent="0.2">
      <c r="A79" s="35"/>
      <c r="B79" s="36"/>
      <c r="C79" s="30" t="s">
        <v>25</v>
      </c>
      <c r="D79" s="37"/>
      <c r="E79" s="37"/>
      <c r="F79" s="28" t="str">
        <f>E15</f>
        <v>Město Bruntál</v>
      </c>
      <c r="G79" s="37"/>
      <c r="H79" s="37"/>
      <c r="I79" s="30" t="s">
        <v>31</v>
      </c>
      <c r="J79" s="33" t="str">
        <f>E21</f>
        <v>David Müller DiS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15" customHeight="1" x14ac:dyDescent="0.2">
      <c r="A80" s="35"/>
      <c r="B80" s="36"/>
      <c r="C80" s="30" t="s">
        <v>29</v>
      </c>
      <c r="D80" s="37"/>
      <c r="E80" s="37"/>
      <c r="F80" s="28" t="str">
        <f>IF(E18="","",E18)</f>
        <v>Vyplň údaj</v>
      </c>
      <c r="G80" s="37"/>
      <c r="H80" s="37"/>
      <c r="I80" s="30" t="s">
        <v>34</v>
      </c>
      <c r="J80" s="33" t="str">
        <f>E24</f>
        <v>David Müller DiS.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 x14ac:dyDescent="0.2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 x14ac:dyDescent="0.2">
      <c r="A82" s="147"/>
      <c r="B82" s="148"/>
      <c r="C82" s="149" t="s">
        <v>119</v>
      </c>
      <c r="D82" s="150" t="s">
        <v>57</v>
      </c>
      <c r="E82" s="150" t="s">
        <v>53</v>
      </c>
      <c r="F82" s="150" t="s">
        <v>54</v>
      </c>
      <c r="G82" s="150" t="s">
        <v>120</v>
      </c>
      <c r="H82" s="150" t="s">
        <v>121</v>
      </c>
      <c r="I82" s="150" t="s">
        <v>122</v>
      </c>
      <c r="J82" s="150" t="s">
        <v>103</v>
      </c>
      <c r="K82" s="151" t="s">
        <v>123</v>
      </c>
      <c r="L82" s="152"/>
      <c r="M82" s="69" t="s">
        <v>19</v>
      </c>
      <c r="N82" s="70" t="s">
        <v>42</v>
      </c>
      <c r="O82" s="70" t="s">
        <v>124</v>
      </c>
      <c r="P82" s="70" t="s">
        <v>125</v>
      </c>
      <c r="Q82" s="70" t="s">
        <v>126</v>
      </c>
      <c r="R82" s="70" t="s">
        <v>127</v>
      </c>
      <c r="S82" s="70" t="s">
        <v>128</v>
      </c>
      <c r="T82" s="71" t="s">
        <v>129</v>
      </c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</row>
    <row r="83" spans="1:65" s="2" customFormat="1" ht="22.8" customHeight="1" x14ac:dyDescent="0.3">
      <c r="A83" s="35"/>
      <c r="B83" s="36"/>
      <c r="C83" s="76" t="s">
        <v>130</v>
      </c>
      <c r="D83" s="37"/>
      <c r="E83" s="37"/>
      <c r="F83" s="37"/>
      <c r="G83" s="37"/>
      <c r="H83" s="37"/>
      <c r="I83" s="37"/>
      <c r="J83" s="153">
        <f>BK83</f>
        <v>0</v>
      </c>
      <c r="K83" s="37"/>
      <c r="L83" s="40"/>
      <c r="M83" s="72"/>
      <c r="N83" s="154"/>
      <c r="O83" s="73"/>
      <c r="P83" s="155">
        <f>P84</f>
        <v>0</v>
      </c>
      <c r="Q83" s="73"/>
      <c r="R83" s="155">
        <f>R84</f>
        <v>0</v>
      </c>
      <c r="S83" s="73"/>
      <c r="T83" s="156">
        <f>T84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71</v>
      </c>
      <c r="AU83" s="18" t="s">
        <v>104</v>
      </c>
      <c r="BK83" s="157">
        <f>BK84</f>
        <v>0</v>
      </c>
    </row>
    <row r="84" spans="1:65" s="12" customFormat="1" ht="25.95" customHeight="1" x14ac:dyDescent="0.25">
      <c r="B84" s="158"/>
      <c r="C84" s="159"/>
      <c r="D84" s="160" t="s">
        <v>71</v>
      </c>
      <c r="E84" s="161" t="s">
        <v>643</v>
      </c>
      <c r="F84" s="161" t="s">
        <v>644</v>
      </c>
      <c r="G84" s="159"/>
      <c r="H84" s="159"/>
      <c r="I84" s="162"/>
      <c r="J84" s="163">
        <f>BK84</f>
        <v>0</v>
      </c>
      <c r="K84" s="159"/>
      <c r="L84" s="164"/>
      <c r="M84" s="165"/>
      <c r="N84" s="166"/>
      <c r="O84" s="166"/>
      <c r="P84" s="167">
        <f>P85+P88+P91</f>
        <v>0</v>
      </c>
      <c r="Q84" s="166"/>
      <c r="R84" s="167">
        <f>R85+R88+R91</f>
        <v>0</v>
      </c>
      <c r="S84" s="166"/>
      <c r="T84" s="168">
        <f>T85+T88+T91</f>
        <v>0</v>
      </c>
      <c r="AR84" s="169" t="s">
        <v>180</v>
      </c>
      <c r="AT84" s="170" t="s">
        <v>71</v>
      </c>
      <c r="AU84" s="170" t="s">
        <v>72</v>
      </c>
      <c r="AY84" s="169" t="s">
        <v>133</v>
      </c>
      <c r="BK84" s="171">
        <f>BK85+BK88+BK91</f>
        <v>0</v>
      </c>
    </row>
    <row r="85" spans="1:65" s="12" customFormat="1" ht="22.8" customHeight="1" x14ac:dyDescent="0.25">
      <c r="B85" s="158"/>
      <c r="C85" s="159"/>
      <c r="D85" s="160" t="s">
        <v>71</v>
      </c>
      <c r="E85" s="172" t="s">
        <v>1089</v>
      </c>
      <c r="F85" s="172" t="s">
        <v>1090</v>
      </c>
      <c r="G85" s="159"/>
      <c r="H85" s="159"/>
      <c r="I85" s="162"/>
      <c r="J85" s="173">
        <f>BK85</f>
        <v>0</v>
      </c>
      <c r="K85" s="159"/>
      <c r="L85" s="164"/>
      <c r="M85" s="165"/>
      <c r="N85" s="166"/>
      <c r="O85" s="166"/>
      <c r="P85" s="167">
        <f>SUM(P86:P87)</f>
        <v>0</v>
      </c>
      <c r="Q85" s="166"/>
      <c r="R85" s="167">
        <f>SUM(R86:R87)</f>
        <v>0</v>
      </c>
      <c r="S85" s="166"/>
      <c r="T85" s="168">
        <f>SUM(T86:T87)</f>
        <v>0</v>
      </c>
      <c r="AR85" s="169" t="s">
        <v>180</v>
      </c>
      <c r="AT85" s="170" t="s">
        <v>71</v>
      </c>
      <c r="AU85" s="170" t="s">
        <v>80</v>
      </c>
      <c r="AY85" s="169" t="s">
        <v>133</v>
      </c>
      <c r="BK85" s="171">
        <f>SUM(BK86:BK87)</f>
        <v>0</v>
      </c>
    </row>
    <row r="86" spans="1:65" s="2" customFormat="1" ht="16.5" customHeight="1" x14ac:dyDescent="0.2">
      <c r="A86" s="35"/>
      <c r="B86" s="36"/>
      <c r="C86" s="174" t="s">
        <v>80</v>
      </c>
      <c r="D86" s="174" t="s">
        <v>135</v>
      </c>
      <c r="E86" s="175" t="s">
        <v>1091</v>
      </c>
      <c r="F86" s="176" t="s">
        <v>1090</v>
      </c>
      <c r="G86" s="177" t="s">
        <v>417</v>
      </c>
      <c r="H86" s="178">
        <v>1</v>
      </c>
      <c r="I86" s="179"/>
      <c r="J86" s="180">
        <f>ROUND(I86*H86,2)</f>
        <v>0</v>
      </c>
      <c r="K86" s="176" t="s">
        <v>19</v>
      </c>
      <c r="L86" s="40"/>
      <c r="M86" s="181" t="s">
        <v>19</v>
      </c>
      <c r="N86" s="182" t="s">
        <v>43</v>
      </c>
      <c r="O86" s="65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139</v>
      </c>
      <c r="AT86" s="185" t="s">
        <v>135</v>
      </c>
      <c r="AU86" s="185" t="s">
        <v>82</v>
      </c>
      <c r="AY86" s="18" t="s">
        <v>133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8" t="s">
        <v>80</v>
      </c>
      <c r="BK86" s="186">
        <f>ROUND(I86*H86,2)</f>
        <v>0</v>
      </c>
      <c r="BL86" s="18" t="s">
        <v>139</v>
      </c>
      <c r="BM86" s="185" t="s">
        <v>1092</v>
      </c>
    </row>
    <row r="87" spans="1:65" s="13" customFormat="1" ht="10.199999999999999" x14ac:dyDescent="0.2">
      <c r="B87" s="187"/>
      <c r="C87" s="188"/>
      <c r="D87" s="189" t="s">
        <v>141</v>
      </c>
      <c r="E87" s="190" t="s">
        <v>19</v>
      </c>
      <c r="F87" s="191" t="s">
        <v>1093</v>
      </c>
      <c r="G87" s="188"/>
      <c r="H87" s="192">
        <v>1</v>
      </c>
      <c r="I87" s="193"/>
      <c r="J87" s="188"/>
      <c r="K87" s="188"/>
      <c r="L87" s="194"/>
      <c r="M87" s="195"/>
      <c r="N87" s="196"/>
      <c r="O87" s="196"/>
      <c r="P87" s="196"/>
      <c r="Q87" s="196"/>
      <c r="R87" s="196"/>
      <c r="S87" s="196"/>
      <c r="T87" s="197"/>
      <c r="AT87" s="198" t="s">
        <v>141</v>
      </c>
      <c r="AU87" s="198" t="s">
        <v>82</v>
      </c>
      <c r="AV87" s="13" t="s">
        <v>82</v>
      </c>
      <c r="AW87" s="13" t="s">
        <v>33</v>
      </c>
      <c r="AX87" s="13" t="s">
        <v>80</v>
      </c>
      <c r="AY87" s="198" t="s">
        <v>133</v>
      </c>
    </row>
    <row r="88" spans="1:65" s="12" customFormat="1" ht="22.8" customHeight="1" x14ac:dyDescent="0.25">
      <c r="B88" s="158"/>
      <c r="C88" s="159"/>
      <c r="D88" s="160" t="s">
        <v>71</v>
      </c>
      <c r="E88" s="172" t="s">
        <v>658</v>
      </c>
      <c r="F88" s="172" t="s">
        <v>659</v>
      </c>
      <c r="G88" s="159"/>
      <c r="H88" s="159"/>
      <c r="I88" s="162"/>
      <c r="J88" s="173">
        <f>BK88</f>
        <v>0</v>
      </c>
      <c r="K88" s="159"/>
      <c r="L88" s="164"/>
      <c r="M88" s="165"/>
      <c r="N88" s="166"/>
      <c r="O88" s="166"/>
      <c r="P88" s="167">
        <f>SUM(P89:P90)</f>
        <v>0</v>
      </c>
      <c r="Q88" s="166"/>
      <c r="R88" s="167">
        <f>SUM(R89:R90)</f>
        <v>0</v>
      </c>
      <c r="S88" s="166"/>
      <c r="T88" s="168">
        <f>SUM(T89:T90)</f>
        <v>0</v>
      </c>
      <c r="AR88" s="169" t="s">
        <v>180</v>
      </c>
      <c r="AT88" s="170" t="s">
        <v>71</v>
      </c>
      <c r="AU88" s="170" t="s">
        <v>80</v>
      </c>
      <c r="AY88" s="169" t="s">
        <v>133</v>
      </c>
      <c r="BK88" s="171">
        <f>SUM(BK89:BK90)</f>
        <v>0</v>
      </c>
    </row>
    <row r="89" spans="1:65" s="2" customFormat="1" ht="16.5" customHeight="1" x14ac:dyDescent="0.2">
      <c r="A89" s="35"/>
      <c r="B89" s="36"/>
      <c r="C89" s="174" t="s">
        <v>82</v>
      </c>
      <c r="D89" s="174" t="s">
        <v>135</v>
      </c>
      <c r="E89" s="175" t="s">
        <v>1094</v>
      </c>
      <c r="F89" s="176" t="s">
        <v>1095</v>
      </c>
      <c r="G89" s="177" t="s">
        <v>417</v>
      </c>
      <c r="H89" s="178">
        <v>1</v>
      </c>
      <c r="I89" s="179"/>
      <c r="J89" s="180">
        <f>ROUND(I89*H89,2)</f>
        <v>0</v>
      </c>
      <c r="K89" s="176" t="s">
        <v>19</v>
      </c>
      <c r="L89" s="40"/>
      <c r="M89" s="181" t="s">
        <v>19</v>
      </c>
      <c r="N89" s="182" t="s">
        <v>43</v>
      </c>
      <c r="O89" s="65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139</v>
      </c>
      <c r="AT89" s="185" t="s">
        <v>135</v>
      </c>
      <c r="AU89" s="185" t="s">
        <v>82</v>
      </c>
      <c r="AY89" s="18" t="s">
        <v>133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8" t="s">
        <v>80</v>
      </c>
      <c r="BK89" s="186">
        <f>ROUND(I89*H89,2)</f>
        <v>0</v>
      </c>
      <c r="BL89" s="18" t="s">
        <v>139</v>
      </c>
      <c r="BM89" s="185" t="s">
        <v>1096</v>
      </c>
    </row>
    <row r="90" spans="1:65" s="13" customFormat="1" ht="10.199999999999999" x14ac:dyDescent="0.2">
      <c r="B90" s="187"/>
      <c r="C90" s="188"/>
      <c r="D90" s="189" t="s">
        <v>141</v>
      </c>
      <c r="E90" s="190" t="s">
        <v>19</v>
      </c>
      <c r="F90" s="191" t="s">
        <v>80</v>
      </c>
      <c r="G90" s="188"/>
      <c r="H90" s="192">
        <v>1</v>
      </c>
      <c r="I90" s="193"/>
      <c r="J90" s="188"/>
      <c r="K90" s="188"/>
      <c r="L90" s="194"/>
      <c r="M90" s="195"/>
      <c r="N90" s="196"/>
      <c r="O90" s="196"/>
      <c r="P90" s="196"/>
      <c r="Q90" s="196"/>
      <c r="R90" s="196"/>
      <c r="S90" s="196"/>
      <c r="T90" s="197"/>
      <c r="AT90" s="198" t="s">
        <v>141</v>
      </c>
      <c r="AU90" s="198" t="s">
        <v>82</v>
      </c>
      <c r="AV90" s="13" t="s">
        <v>82</v>
      </c>
      <c r="AW90" s="13" t="s">
        <v>33</v>
      </c>
      <c r="AX90" s="13" t="s">
        <v>80</v>
      </c>
      <c r="AY90" s="198" t="s">
        <v>133</v>
      </c>
    </row>
    <row r="91" spans="1:65" s="12" customFormat="1" ht="22.8" customHeight="1" x14ac:dyDescent="0.25">
      <c r="B91" s="158"/>
      <c r="C91" s="159"/>
      <c r="D91" s="160" t="s">
        <v>71</v>
      </c>
      <c r="E91" s="172" t="s">
        <v>1097</v>
      </c>
      <c r="F91" s="172" t="s">
        <v>1098</v>
      </c>
      <c r="G91" s="159"/>
      <c r="H91" s="159"/>
      <c r="I91" s="162"/>
      <c r="J91" s="173">
        <f>BK91</f>
        <v>0</v>
      </c>
      <c r="K91" s="159"/>
      <c r="L91" s="164"/>
      <c r="M91" s="165"/>
      <c r="N91" s="166"/>
      <c r="O91" s="166"/>
      <c r="P91" s="167">
        <f>SUM(P92:P98)</f>
        <v>0</v>
      </c>
      <c r="Q91" s="166"/>
      <c r="R91" s="167">
        <f>SUM(R92:R98)</f>
        <v>0</v>
      </c>
      <c r="S91" s="166"/>
      <c r="T91" s="168">
        <f>SUM(T92:T98)</f>
        <v>0</v>
      </c>
      <c r="AR91" s="169" t="s">
        <v>180</v>
      </c>
      <c r="AT91" s="170" t="s">
        <v>71</v>
      </c>
      <c r="AU91" s="170" t="s">
        <v>80</v>
      </c>
      <c r="AY91" s="169" t="s">
        <v>133</v>
      </c>
      <c r="BK91" s="171">
        <f>SUM(BK92:BK98)</f>
        <v>0</v>
      </c>
    </row>
    <row r="92" spans="1:65" s="2" customFormat="1" ht="16.5" customHeight="1" x14ac:dyDescent="0.2">
      <c r="A92" s="35"/>
      <c r="B92" s="36"/>
      <c r="C92" s="174" t="s">
        <v>157</v>
      </c>
      <c r="D92" s="174" t="s">
        <v>135</v>
      </c>
      <c r="E92" s="175" t="s">
        <v>1099</v>
      </c>
      <c r="F92" s="176" t="s">
        <v>1100</v>
      </c>
      <c r="G92" s="177" t="s">
        <v>417</v>
      </c>
      <c r="H92" s="178">
        <v>1</v>
      </c>
      <c r="I92" s="179"/>
      <c r="J92" s="180">
        <f>ROUND(I92*H92,2)</f>
        <v>0</v>
      </c>
      <c r="K92" s="176" t="s">
        <v>19</v>
      </c>
      <c r="L92" s="40"/>
      <c r="M92" s="181" t="s">
        <v>19</v>
      </c>
      <c r="N92" s="182" t="s">
        <v>43</v>
      </c>
      <c r="O92" s="65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650</v>
      </c>
      <c r="AT92" s="185" t="s">
        <v>135</v>
      </c>
      <c r="AU92" s="185" t="s">
        <v>82</v>
      </c>
      <c r="AY92" s="18" t="s">
        <v>133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8" t="s">
        <v>80</v>
      </c>
      <c r="BK92" s="186">
        <f>ROUND(I92*H92,2)</f>
        <v>0</v>
      </c>
      <c r="BL92" s="18" t="s">
        <v>650</v>
      </c>
      <c r="BM92" s="185" t="s">
        <v>1101</v>
      </c>
    </row>
    <row r="93" spans="1:65" s="14" customFormat="1" ht="10.199999999999999" x14ac:dyDescent="0.2">
      <c r="B93" s="204"/>
      <c r="C93" s="205"/>
      <c r="D93" s="189" t="s">
        <v>141</v>
      </c>
      <c r="E93" s="206" t="s">
        <v>19</v>
      </c>
      <c r="F93" s="207" t="s">
        <v>1102</v>
      </c>
      <c r="G93" s="205"/>
      <c r="H93" s="206" t="s">
        <v>19</v>
      </c>
      <c r="I93" s="208"/>
      <c r="J93" s="205"/>
      <c r="K93" s="205"/>
      <c r="L93" s="209"/>
      <c r="M93" s="210"/>
      <c r="N93" s="211"/>
      <c r="O93" s="211"/>
      <c r="P93" s="211"/>
      <c r="Q93" s="211"/>
      <c r="R93" s="211"/>
      <c r="S93" s="211"/>
      <c r="T93" s="212"/>
      <c r="AT93" s="213" t="s">
        <v>141</v>
      </c>
      <c r="AU93" s="213" t="s">
        <v>82</v>
      </c>
      <c r="AV93" s="14" t="s">
        <v>80</v>
      </c>
      <c r="AW93" s="14" t="s">
        <v>33</v>
      </c>
      <c r="AX93" s="14" t="s">
        <v>72</v>
      </c>
      <c r="AY93" s="213" t="s">
        <v>133</v>
      </c>
    </row>
    <row r="94" spans="1:65" s="13" customFormat="1" ht="10.199999999999999" x14ac:dyDescent="0.2">
      <c r="B94" s="187"/>
      <c r="C94" s="188"/>
      <c r="D94" s="189" t="s">
        <v>141</v>
      </c>
      <c r="E94" s="190" t="s">
        <v>19</v>
      </c>
      <c r="F94" s="191" t="s">
        <v>80</v>
      </c>
      <c r="G94" s="188"/>
      <c r="H94" s="192">
        <v>1</v>
      </c>
      <c r="I94" s="193"/>
      <c r="J94" s="188"/>
      <c r="K94" s="188"/>
      <c r="L94" s="194"/>
      <c r="M94" s="195"/>
      <c r="N94" s="196"/>
      <c r="O94" s="196"/>
      <c r="P94" s="196"/>
      <c r="Q94" s="196"/>
      <c r="R94" s="196"/>
      <c r="S94" s="196"/>
      <c r="T94" s="197"/>
      <c r="AT94" s="198" t="s">
        <v>141</v>
      </c>
      <c r="AU94" s="198" t="s">
        <v>82</v>
      </c>
      <c r="AV94" s="13" t="s">
        <v>82</v>
      </c>
      <c r="AW94" s="13" t="s">
        <v>33</v>
      </c>
      <c r="AX94" s="13" t="s">
        <v>80</v>
      </c>
      <c r="AY94" s="198" t="s">
        <v>133</v>
      </c>
    </row>
    <row r="95" spans="1:65" s="2" customFormat="1" ht="16.5" customHeight="1" x14ac:dyDescent="0.2">
      <c r="A95" s="35"/>
      <c r="B95" s="36"/>
      <c r="C95" s="174" t="s">
        <v>139</v>
      </c>
      <c r="D95" s="174" t="s">
        <v>135</v>
      </c>
      <c r="E95" s="175" t="s">
        <v>1103</v>
      </c>
      <c r="F95" s="176" t="s">
        <v>1104</v>
      </c>
      <c r="G95" s="177" t="s">
        <v>417</v>
      </c>
      <c r="H95" s="178">
        <v>1</v>
      </c>
      <c r="I95" s="179"/>
      <c r="J95" s="180">
        <f>ROUND(I95*H95,2)</f>
        <v>0</v>
      </c>
      <c r="K95" s="176" t="s">
        <v>19</v>
      </c>
      <c r="L95" s="40"/>
      <c r="M95" s="181" t="s">
        <v>19</v>
      </c>
      <c r="N95" s="182" t="s">
        <v>43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650</v>
      </c>
      <c r="AT95" s="185" t="s">
        <v>135</v>
      </c>
      <c r="AU95" s="185" t="s">
        <v>82</v>
      </c>
      <c r="AY95" s="18" t="s">
        <v>133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80</v>
      </c>
      <c r="BK95" s="186">
        <f>ROUND(I95*H95,2)</f>
        <v>0</v>
      </c>
      <c r="BL95" s="18" t="s">
        <v>650</v>
      </c>
      <c r="BM95" s="185" t="s">
        <v>1105</v>
      </c>
    </row>
    <row r="96" spans="1:65" s="13" customFormat="1" ht="10.199999999999999" x14ac:dyDescent="0.2">
      <c r="B96" s="187"/>
      <c r="C96" s="188"/>
      <c r="D96" s="189" t="s">
        <v>141</v>
      </c>
      <c r="E96" s="190" t="s">
        <v>19</v>
      </c>
      <c r="F96" s="191" t="s">
        <v>1106</v>
      </c>
      <c r="G96" s="188"/>
      <c r="H96" s="192">
        <v>1</v>
      </c>
      <c r="I96" s="193"/>
      <c r="J96" s="188"/>
      <c r="K96" s="188"/>
      <c r="L96" s="194"/>
      <c r="M96" s="195"/>
      <c r="N96" s="196"/>
      <c r="O96" s="196"/>
      <c r="P96" s="196"/>
      <c r="Q96" s="196"/>
      <c r="R96" s="196"/>
      <c r="S96" s="196"/>
      <c r="T96" s="197"/>
      <c r="AT96" s="198" t="s">
        <v>141</v>
      </c>
      <c r="AU96" s="198" t="s">
        <v>82</v>
      </c>
      <c r="AV96" s="13" t="s">
        <v>82</v>
      </c>
      <c r="AW96" s="13" t="s">
        <v>33</v>
      </c>
      <c r="AX96" s="13" t="s">
        <v>80</v>
      </c>
      <c r="AY96" s="198" t="s">
        <v>133</v>
      </c>
    </row>
    <row r="97" spans="1:65" s="2" customFormat="1" ht="16.5" customHeight="1" x14ac:dyDescent="0.2">
      <c r="A97" s="35"/>
      <c r="B97" s="36"/>
      <c r="C97" s="174" t="s">
        <v>180</v>
      </c>
      <c r="D97" s="174" t="s">
        <v>135</v>
      </c>
      <c r="E97" s="175" t="s">
        <v>1107</v>
      </c>
      <c r="F97" s="176" t="s">
        <v>1108</v>
      </c>
      <c r="G97" s="177" t="s">
        <v>417</v>
      </c>
      <c r="H97" s="178">
        <v>1</v>
      </c>
      <c r="I97" s="179"/>
      <c r="J97" s="180">
        <f>ROUND(I97*H97,2)</f>
        <v>0</v>
      </c>
      <c r="K97" s="176" t="s">
        <v>19</v>
      </c>
      <c r="L97" s="40"/>
      <c r="M97" s="181" t="s">
        <v>19</v>
      </c>
      <c r="N97" s="182" t="s">
        <v>43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650</v>
      </c>
      <c r="AT97" s="185" t="s">
        <v>135</v>
      </c>
      <c r="AU97" s="185" t="s">
        <v>82</v>
      </c>
      <c r="AY97" s="18" t="s">
        <v>133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80</v>
      </c>
      <c r="BK97" s="186">
        <f>ROUND(I97*H97,2)</f>
        <v>0</v>
      </c>
      <c r="BL97" s="18" t="s">
        <v>650</v>
      </c>
      <c r="BM97" s="185" t="s">
        <v>1109</v>
      </c>
    </row>
    <row r="98" spans="1:65" s="13" customFormat="1" ht="10.199999999999999" x14ac:dyDescent="0.2">
      <c r="B98" s="187"/>
      <c r="C98" s="188"/>
      <c r="D98" s="189" t="s">
        <v>141</v>
      </c>
      <c r="E98" s="190" t="s">
        <v>19</v>
      </c>
      <c r="F98" s="191" t="s">
        <v>1106</v>
      </c>
      <c r="G98" s="188"/>
      <c r="H98" s="192">
        <v>1</v>
      </c>
      <c r="I98" s="193"/>
      <c r="J98" s="188"/>
      <c r="K98" s="188"/>
      <c r="L98" s="194"/>
      <c r="M98" s="252"/>
      <c r="N98" s="253"/>
      <c r="O98" s="253"/>
      <c r="P98" s="253"/>
      <c r="Q98" s="253"/>
      <c r="R98" s="253"/>
      <c r="S98" s="253"/>
      <c r="T98" s="254"/>
      <c r="AT98" s="198" t="s">
        <v>141</v>
      </c>
      <c r="AU98" s="198" t="s">
        <v>82</v>
      </c>
      <c r="AV98" s="13" t="s">
        <v>82</v>
      </c>
      <c r="AW98" s="13" t="s">
        <v>33</v>
      </c>
      <c r="AX98" s="13" t="s">
        <v>80</v>
      </c>
      <c r="AY98" s="198" t="s">
        <v>133</v>
      </c>
    </row>
    <row r="99" spans="1:65" s="2" customFormat="1" ht="6.9" customHeight="1" x14ac:dyDescent="0.2">
      <c r="A99" s="35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0"/>
      <c r="M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</sheetData>
  <sheetProtection algorithmName="SHA-512" hashValue="5F++JK1hbxSbKUJNAGlzwgHgBAsi7rRkg4qoSgHJ65kAnkHfleKBNGx3CidsZAWKl1UkVir8ImTU29ugHZUqfQ==" saltValue="qUulGleMqQtyYmUkdgTkz8yeNxR2VpbLmNFOIfmtoZwQqBdchrrC8ltggVHxDHNsZkAtCzND0yrOcO2ni3BNYA==" spinCount="100000" sheet="1" objects="1" scenarios="1" formatColumns="0" formatRows="0" autoFilter="0"/>
  <autoFilter ref="C82:K98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 01 - Nová travnatá tré...</vt:lpstr>
      <vt:lpstr>IO 01 - Vodní hospodářstv...</vt:lpstr>
      <vt:lpstr>IO 02a - Osvětlení trénin...</vt:lpstr>
      <vt:lpstr>IO 02b - Osvětlení manipu...</vt:lpstr>
      <vt:lpstr>IO 03 - Zdroj vody na par...</vt:lpstr>
      <vt:lpstr>OST - Soupis ostatních ve...</vt:lpstr>
      <vt:lpstr>'IO 01 - Vodní hospodářstv...'!Názvy_tisku</vt:lpstr>
      <vt:lpstr>'IO 02a - Osvětlení trénin...'!Názvy_tisku</vt:lpstr>
      <vt:lpstr>'IO 02b - Osvětlení manipu...'!Názvy_tisku</vt:lpstr>
      <vt:lpstr>'IO 03 - Zdroj vody na par...'!Názvy_tisku</vt:lpstr>
      <vt:lpstr>'OST - Soupis ostatních ve...'!Názvy_tisku</vt:lpstr>
      <vt:lpstr>'Rekapitulace stavby'!Názvy_tisku</vt:lpstr>
      <vt:lpstr>'SO 01 - Nová travnatá tré...'!Názvy_tisku</vt:lpstr>
      <vt:lpstr>'IO 01 - Vodní hospodářstv...'!Oblast_tisku</vt:lpstr>
      <vt:lpstr>'IO 02a - Osvětlení trénin...'!Oblast_tisku</vt:lpstr>
      <vt:lpstr>'IO 02b - Osvětlení manipu...'!Oblast_tisku</vt:lpstr>
      <vt:lpstr>'IO 03 - Zdroj vody na par...'!Oblast_tisku</vt:lpstr>
      <vt:lpstr>'OST - Soupis ostatních ve...'!Oblast_tisku</vt:lpstr>
      <vt:lpstr>'Rekapitulace stavby'!Oblast_tisku</vt:lpstr>
      <vt:lpstr>'SO 01 - Nová travnatá tré...'!Oblast_tisku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Juříček Pavel</dc:creator>
  <cp:lastModifiedBy>Pavlína Vilímková</cp:lastModifiedBy>
  <dcterms:created xsi:type="dcterms:W3CDTF">2023-10-19T05:34:33Z</dcterms:created>
  <dcterms:modified xsi:type="dcterms:W3CDTF">2023-10-23T08:13:38Z</dcterms:modified>
</cp:coreProperties>
</file>