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bilek\Desktop\"/>
    </mc:Choice>
  </mc:AlternateContent>
  <bookViews>
    <workbookView xWindow="0" yWindow="0" windowWidth="0" windowHeight="0"/>
  </bookViews>
  <sheets>
    <sheet name="Rekapitulace stavby" sheetId="1" r:id="rId1"/>
    <sheet name="SO00 - Vedlejší rozpočtov..." sheetId="2" r:id="rId2"/>
    <sheet name="SO01 - Nafukovací hala se..." sheetId="3" r:id="rId3"/>
    <sheet name="SO02 - Šatny a zázemí z k..." sheetId="4" r:id="rId4"/>
    <sheet name="SO03 - LTO technologie pr..." sheetId="5" r:id="rId5"/>
    <sheet name="IO01 - Doplnění areálovéh..." sheetId="6" r:id="rId6"/>
    <sheet name="IO02 - Doplnění areálové ..." sheetId="7" r:id="rId7"/>
    <sheet name="IO03 - Areálovová dešťová..." sheetId="8" r:id="rId8"/>
    <sheet name="IO04 - Doplnění areálovéh..." sheetId="9" r:id="rId9"/>
    <sheet name="IO05 - Zpevněné komunikace" sheetId="10" r:id="rId10"/>
  </sheets>
  <definedNames>
    <definedName name="_xlnm.Print_Area" localSheetId="0">'Rekapitulace stavby'!$D$4:$AO$76,'Rekapitulace stavby'!$C$82:$AQ$104</definedName>
    <definedName name="_xlnm.Print_Titles" localSheetId="0">'Rekapitulace stavby'!$92:$92</definedName>
    <definedName name="_xlnm._FilterDatabase" localSheetId="1" hidden="1">'SO00 - Vedlejší rozpočtov...'!$C$120:$K$132</definedName>
    <definedName name="_xlnm.Print_Area" localSheetId="1">'SO00 - Vedlejší rozpočtov...'!$C$4:$J$39,'SO00 - Vedlejší rozpočtov...'!$C$50:$J$76,'SO00 - Vedlejší rozpočtov...'!$C$82:$J$102,'SO00 - Vedlejší rozpočtov...'!$C$108:$J$132</definedName>
    <definedName name="_xlnm.Print_Titles" localSheetId="1">'SO00 - Vedlejší rozpočtov...'!$120:$120</definedName>
    <definedName name="_xlnm._FilterDatabase" localSheetId="2" hidden="1">'SO01 - Nafukovací hala se...'!$C$128:$K$257</definedName>
    <definedName name="_xlnm.Print_Area" localSheetId="2">'SO01 - Nafukovací hala se...'!$C$4:$J$39,'SO01 - Nafukovací hala se...'!$C$50:$J$76,'SO01 - Nafukovací hala se...'!$C$82:$J$110,'SO01 - Nafukovací hala se...'!$C$116:$J$257</definedName>
    <definedName name="_xlnm.Print_Titles" localSheetId="2">'SO01 - Nafukovací hala se...'!$128:$128</definedName>
    <definedName name="_xlnm._FilterDatabase" localSheetId="3" hidden="1">'SO02 - Šatny a zázemí z k...'!$C$121:$K$152</definedName>
    <definedName name="_xlnm.Print_Area" localSheetId="3">'SO02 - Šatny a zázemí z k...'!$C$4:$J$39,'SO02 - Šatny a zázemí z k...'!$C$50:$J$76,'SO02 - Šatny a zázemí z k...'!$C$82:$J$103,'SO02 - Šatny a zázemí z k...'!$C$109:$J$152</definedName>
    <definedName name="_xlnm.Print_Titles" localSheetId="3">'SO02 - Šatny a zázemí z k...'!$121:$121</definedName>
    <definedName name="_xlnm._FilterDatabase" localSheetId="4" hidden="1">'SO03 - LTO technologie pr...'!$C$126:$K$184</definedName>
    <definedName name="_xlnm.Print_Area" localSheetId="4">'SO03 - LTO technologie pr...'!$C$4:$J$39,'SO03 - LTO technologie pr...'!$C$50:$J$76,'SO03 - LTO technologie pr...'!$C$82:$J$108,'SO03 - LTO technologie pr...'!$C$114:$J$184</definedName>
    <definedName name="_xlnm.Print_Titles" localSheetId="4">'SO03 - LTO technologie pr...'!$126:$126</definedName>
    <definedName name="_xlnm._FilterDatabase" localSheetId="5" hidden="1">'IO01 - Doplnění areálovéh...'!$C$121:$K$187</definedName>
    <definedName name="_xlnm.Print_Area" localSheetId="5">'IO01 - Doplnění areálovéh...'!$C$4:$J$39,'IO01 - Doplnění areálovéh...'!$C$50:$J$76,'IO01 - Doplnění areálovéh...'!$C$82:$J$103,'IO01 - Doplnění areálovéh...'!$C$109:$J$187</definedName>
    <definedName name="_xlnm.Print_Titles" localSheetId="5">'IO01 - Doplnění areálovéh...'!$121:$121</definedName>
    <definedName name="_xlnm._FilterDatabase" localSheetId="6" hidden="1">'IO02 - Doplnění areálové ...'!$C$119:$K$168</definedName>
    <definedName name="_xlnm.Print_Area" localSheetId="6">'IO02 - Doplnění areálové ...'!$C$4:$J$39,'IO02 - Doplnění areálové ...'!$C$50:$J$76,'IO02 - Doplnění areálové ...'!$C$82:$J$101,'IO02 - Doplnění areálové ...'!$C$107:$J$168</definedName>
    <definedName name="_xlnm.Print_Titles" localSheetId="6">'IO02 - Doplnění areálové ...'!$119:$119</definedName>
    <definedName name="_xlnm._FilterDatabase" localSheetId="7" hidden="1">'IO03 - Areálovová dešťová...'!$C$121:$K$186</definedName>
    <definedName name="_xlnm.Print_Area" localSheetId="7">'IO03 - Areálovová dešťová...'!$C$4:$J$39,'IO03 - Areálovová dešťová...'!$C$50:$J$76,'IO03 - Areálovová dešťová...'!$C$82:$J$103,'IO03 - Areálovová dešťová...'!$C$109:$J$186</definedName>
    <definedName name="_xlnm.Print_Titles" localSheetId="7">'IO03 - Areálovová dešťová...'!$121:$121</definedName>
    <definedName name="_xlnm._FilterDatabase" localSheetId="8" hidden="1">'IO04 - Doplnění areálovéh...'!$C$121:$K$160</definedName>
    <definedName name="_xlnm.Print_Area" localSheetId="8">'IO04 - Doplnění areálovéh...'!$C$4:$J$39,'IO04 - Doplnění areálovéh...'!$C$50:$J$76,'IO04 - Doplnění areálovéh...'!$C$82:$J$103,'IO04 - Doplnění areálovéh...'!$C$109:$J$160</definedName>
    <definedName name="_xlnm.Print_Titles" localSheetId="8">'IO04 - Doplnění areálovéh...'!$121:$121</definedName>
    <definedName name="_xlnm._FilterDatabase" localSheetId="9" hidden="1">'IO05 - Zpevněné komunikace'!$C$120:$K$169</definedName>
    <definedName name="_xlnm.Print_Area" localSheetId="9">'IO05 - Zpevněné komunikace'!$C$4:$J$39,'IO05 - Zpevněné komunikace'!$C$50:$J$76,'IO05 - Zpevněné komunikace'!$C$82:$J$102,'IO05 - Zpevněné komunikace'!$C$108:$J$169</definedName>
    <definedName name="_xlnm.Print_Titles" localSheetId="9">'IO05 - Zpevněné komunikace'!$120:$120</definedName>
  </definedNames>
  <calcPr/>
</workbook>
</file>

<file path=xl/calcChain.xml><?xml version="1.0" encoding="utf-8"?>
<calcChain xmlns="http://schemas.openxmlformats.org/spreadsheetml/2006/main">
  <c i="10" l="1" r="J37"/>
  <c r="J36"/>
  <c i="1" r="AY103"/>
  <c i="10" r="J35"/>
  <c i="1" r="AX103"/>
  <c i="10" r="BI169"/>
  <c r="BH169"/>
  <c r="BG169"/>
  <c r="BF169"/>
  <c r="T169"/>
  <c r="T168"/>
  <c r="R169"/>
  <c r="R168"/>
  <c r="P169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0"/>
  <c r="BH160"/>
  <c r="BG160"/>
  <c r="BF160"/>
  <c r="T160"/>
  <c r="R160"/>
  <c r="P160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J117"/>
  <c r="F117"/>
  <c r="F115"/>
  <c r="E113"/>
  <c r="J91"/>
  <c r="F91"/>
  <c r="F89"/>
  <c r="E87"/>
  <c r="J24"/>
  <c r="E24"/>
  <c r="J118"/>
  <c r="J23"/>
  <c r="J18"/>
  <c r="E18"/>
  <c r="F118"/>
  <c r="J17"/>
  <c r="J12"/>
  <c r="J115"/>
  <c r="E7"/>
  <c r="E111"/>
  <c i="9" r="J37"/>
  <c r="J36"/>
  <c i="1" r="AY102"/>
  <c i="9" r="J35"/>
  <c i="1" r="AX102"/>
  <c i="9"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5"/>
  <c r="BH145"/>
  <c r="BG145"/>
  <c r="BF145"/>
  <c r="T145"/>
  <c r="T144"/>
  <c r="R145"/>
  <c r="R144"/>
  <c r="P145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92"/>
  <c r="J23"/>
  <c r="J18"/>
  <c r="E18"/>
  <c r="F119"/>
  <c r="J17"/>
  <c r="J12"/>
  <c r="J116"/>
  <c r="E7"/>
  <c r="E112"/>
  <c i="8" r="J37"/>
  <c r="J36"/>
  <c i="1" r="AY101"/>
  <c i="8" r="J35"/>
  <c i="1" r="AX101"/>
  <c i="8" r="BI186"/>
  <c r="BH186"/>
  <c r="BG186"/>
  <c r="BF186"/>
  <c r="T186"/>
  <c r="T185"/>
  <c r="R186"/>
  <c r="R185"/>
  <c r="P186"/>
  <c r="P185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5"/>
  <c r="BH135"/>
  <c r="BG135"/>
  <c r="BF135"/>
  <c r="T135"/>
  <c r="R135"/>
  <c r="P135"/>
  <c r="BI133"/>
  <c r="BH133"/>
  <c r="BG133"/>
  <c r="BF133"/>
  <c r="T133"/>
  <c r="R133"/>
  <c r="P133"/>
  <c r="BI127"/>
  <c r="BH127"/>
  <c r="BG127"/>
  <c r="BF127"/>
  <c r="T127"/>
  <c r="R127"/>
  <c r="P127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119"/>
  <c r="J23"/>
  <c r="J18"/>
  <c r="E18"/>
  <c r="F119"/>
  <c r="J17"/>
  <c r="J12"/>
  <c r="J89"/>
  <c r="E7"/>
  <c r="E112"/>
  <c i="7" r="J37"/>
  <c r="J36"/>
  <c i="1" r="AY100"/>
  <c i="7" r="J35"/>
  <c i="1" r="AX100"/>
  <c i="7" r="BI168"/>
  <c r="BH168"/>
  <c r="BG168"/>
  <c r="BF168"/>
  <c r="T168"/>
  <c r="T167"/>
  <c r="R168"/>
  <c r="R167"/>
  <c r="P168"/>
  <c r="P167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37"/>
  <c r="BH137"/>
  <c r="BG137"/>
  <c r="BF137"/>
  <c r="T137"/>
  <c r="R137"/>
  <c r="P137"/>
  <c r="BI135"/>
  <c r="BH135"/>
  <c r="BG135"/>
  <c r="BF135"/>
  <c r="T135"/>
  <c r="R135"/>
  <c r="P135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J116"/>
  <c r="F116"/>
  <c r="F114"/>
  <c r="E112"/>
  <c r="J91"/>
  <c r="F91"/>
  <c r="F89"/>
  <c r="E87"/>
  <c r="J24"/>
  <c r="E24"/>
  <c r="J117"/>
  <c r="J23"/>
  <c r="J18"/>
  <c r="E18"/>
  <c r="F117"/>
  <c r="J17"/>
  <c r="J12"/>
  <c r="J89"/>
  <c r="E7"/>
  <c r="E110"/>
  <c i="6" r="J37"/>
  <c r="J36"/>
  <c i="1" r="AY99"/>
  <c i="6" r="J35"/>
  <c i="1" r="AX99"/>
  <c i="6"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T173"/>
  <c r="R174"/>
  <c r="R173"/>
  <c r="P174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58"/>
  <c r="BH158"/>
  <c r="BG158"/>
  <c r="BF158"/>
  <c r="T158"/>
  <c r="R158"/>
  <c r="P158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39"/>
  <c r="BH139"/>
  <c r="BG139"/>
  <c r="BF139"/>
  <c r="T139"/>
  <c r="R139"/>
  <c r="P139"/>
  <c r="BI137"/>
  <c r="BH137"/>
  <c r="BG137"/>
  <c r="BF137"/>
  <c r="T137"/>
  <c r="R137"/>
  <c r="P137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119"/>
  <c r="J23"/>
  <c r="J18"/>
  <c r="E18"/>
  <c r="F92"/>
  <c r="J17"/>
  <c r="J12"/>
  <c r="J116"/>
  <c r="E7"/>
  <c r="E112"/>
  <c i="5" r="J37"/>
  <c r="J36"/>
  <c i="1" r="AY98"/>
  <c i="5" r="J35"/>
  <c i="1" r="AX98"/>
  <c i="5"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0"/>
  <c r="BH170"/>
  <c r="BG170"/>
  <c r="BF170"/>
  <c r="T170"/>
  <c r="T169"/>
  <c r="R170"/>
  <c r="R169"/>
  <c r="P170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T156"/>
  <c r="R157"/>
  <c r="R156"/>
  <c r="P157"/>
  <c r="P156"/>
  <c r="BI154"/>
  <c r="BH154"/>
  <c r="BG154"/>
  <c r="BF154"/>
  <c r="T154"/>
  <c r="T153"/>
  <c r="R154"/>
  <c r="R153"/>
  <c r="P154"/>
  <c r="P153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J123"/>
  <c r="F123"/>
  <c r="F121"/>
  <c r="E119"/>
  <c r="J91"/>
  <c r="F91"/>
  <c r="F89"/>
  <c r="E87"/>
  <c r="J24"/>
  <c r="E24"/>
  <c r="J124"/>
  <c r="J23"/>
  <c r="J18"/>
  <c r="E18"/>
  <c r="F92"/>
  <c r="J17"/>
  <c r="J12"/>
  <c r="J121"/>
  <c r="E7"/>
  <c r="E117"/>
  <c i="4" r="J37"/>
  <c r="J36"/>
  <c i="1" r="AY97"/>
  <c i="4" r="J35"/>
  <c i="1" r="AX97"/>
  <c i="4" r="BI152"/>
  <c r="BH152"/>
  <c r="BG152"/>
  <c r="BF152"/>
  <c r="T152"/>
  <c r="T151"/>
  <c r="R152"/>
  <c r="R151"/>
  <c r="P152"/>
  <c r="P151"/>
  <c r="BI150"/>
  <c r="BH150"/>
  <c r="BG150"/>
  <c r="BF150"/>
  <c r="T150"/>
  <c r="T149"/>
  <c r="R150"/>
  <c r="R149"/>
  <c r="P150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0"/>
  <c r="BH140"/>
  <c r="BG140"/>
  <c r="BF140"/>
  <c r="T140"/>
  <c r="T139"/>
  <c r="R140"/>
  <c r="R139"/>
  <c r="P140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119"/>
  <c r="J23"/>
  <c r="J18"/>
  <c r="E18"/>
  <c r="F92"/>
  <c r="J17"/>
  <c r="J12"/>
  <c r="J116"/>
  <c r="E7"/>
  <c r="E112"/>
  <c i="3" r="J37"/>
  <c r="J36"/>
  <c i="1" r="AY96"/>
  <c i="3" r="J35"/>
  <c i="1" r="AX96"/>
  <c i="3" r="BI257"/>
  <c r="BH257"/>
  <c r="BG257"/>
  <c r="BF257"/>
  <c r="T257"/>
  <c r="R257"/>
  <c r="P257"/>
  <c r="BI256"/>
  <c r="BH256"/>
  <c r="BG256"/>
  <c r="BF256"/>
  <c r="T256"/>
  <c r="R256"/>
  <c r="P256"/>
  <c r="BI248"/>
  <c r="BH248"/>
  <c r="BG248"/>
  <c r="BF248"/>
  <c r="T248"/>
  <c r="T247"/>
  <c r="T246"/>
  <c r="R248"/>
  <c r="R247"/>
  <c r="R246"/>
  <c r="P248"/>
  <c r="P247"/>
  <c r="P246"/>
  <c r="BI245"/>
  <c r="BH245"/>
  <c r="BG245"/>
  <c r="BF245"/>
  <c r="T245"/>
  <c r="T244"/>
  <c r="R245"/>
  <c r="R244"/>
  <c r="P245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87"/>
  <c r="BH187"/>
  <c r="BG187"/>
  <c r="BF187"/>
  <c r="T187"/>
  <c r="R187"/>
  <c r="P187"/>
  <c r="BI186"/>
  <c r="BH186"/>
  <c r="BG186"/>
  <c r="BF186"/>
  <c r="T186"/>
  <c r="R186"/>
  <c r="P186"/>
  <c r="BI179"/>
  <c r="BH179"/>
  <c r="BG179"/>
  <c r="BF179"/>
  <c r="T179"/>
  <c r="R179"/>
  <c r="P179"/>
  <c r="BI172"/>
  <c r="BH172"/>
  <c r="BG172"/>
  <c r="BF172"/>
  <c r="T172"/>
  <c r="R172"/>
  <c r="P172"/>
  <c r="BI170"/>
  <c r="BH170"/>
  <c r="BG170"/>
  <c r="BF170"/>
  <c r="T170"/>
  <c r="R170"/>
  <c r="P170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1"/>
  <c r="BH151"/>
  <c r="BG151"/>
  <c r="BF151"/>
  <c r="T151"/>
  <c r="R151"/>
  <c r="P151"/>
  <c r="BI148"/>
  <c r="BH148"/>
  <c r="BG148"/>
  <c r="BF148"/>
  <c r="T148"/>
  <c r="R148"/>
  <c r="P148"/>
  <c r="BI140"/>
  <c r="BH140"/>
  <c r="BG140"/>
  <c r="BF140"/>
  <c r="T140"/>
  <c r="R140"/>
  <c r="P140"/>
  <c r="BI132"/>
  <c r="BH132"/>
  <c r="BG132"/>
  <c r="BF132"/>
  <c r="T132"/>
  <c r="R132"/>
  <c r="P132"/>
  <c r="J125"/>
  <c r="F125"/>
  <c r="F123"/>
  <c r="E121"/>
  <c r="J91"/>
  <c r="F91"/>
  <c r="F89"/>
  <c r="E87"/>
  <c r="J24"/>
  <c r="E24"/>
  <c r="J92"/>
  <c r="J23"/>
  <c r="J18"/>
  <c r="E18"/>
  <c r="F126"/>
  <c r="J17"/>
  <c r="J12"/>
  <c r="J89"/>
  <c r="E7"/>
  <c r="E85"/>
  <c i="2" r="J37"/>
  <c r="J36"/>
  <c i="1" r="AY95"/>
  <c i="2" r="J35"/>
  <c i="1" r="AX95"/>
  <c i="2" r="BI132"/>
  <c r="BH132"/>
  <c r="BG132"/>
  <c r="BF132"/>
  <c r="T132"/>
  <c r="T131"/>
  <c r="R132"/>
  <c r="R131"/>
  <c r="P132"/>
  <c r="P131"/>
  <c r="BI130"/>
  <c r="BH130"/>
  <c r="BG130"/>
  <c r="BF130"/>
  <c r="T130"/>
  <c r="T129"/>
  <c r="R130"/>
  <c r="R129"/>
  <c r="P130"/>
  <c r="P129"/>
  <c r="BI128"/>
  <c r="BH128"/>
  <c r="BG128"/>
  <c r="BF128"/>
  <c r="T128"/>
  <c r="T127"/>
  <c r="R128"/>
  <c r="R127"/>
  <c r="P128"/>
  <c r="P127"/>
  <c r="BI125"/>
  <c r="BH125"/>
  <c r="BG125"/>
  <c r="BF125"/>
  <c r="T125"/>
  <c r="R125"/>
  <c r="P125"/>
  <c r="BI124"/>
  <c r="BH124"/>
  <c r="BG124"/>
  <c r="BF124"/>
  <c r="T124"/>
  <c r="R124"/>
  <c r="P124"/>
  <c r="J117"/>
  <c r="F117"/>
  <c r="F115"/>
  <c r="E113"/>
  <c r="J91"/>
  <c r="F91"/>
  <c r="F89"/>
  <c r="E87"/>
  <c r="J24"/>
  <c r="E24"/>
  <c r="J118"/>
  <c r="J23"/>
  <c r="J18"/>
  <c r="E18"/>
  <c r="F118"/>
  <c r="J17"/>
  <c r="J12"/>
  <c r="J115"/>
  <c r="E7"/>
  <c r="E111"/>
  <c i="1" r="L90"/>
  <c r="AM90"/>
  <c r="AM89"/>
  <c r="L89"/>
  <c r="AM87"/>
  <c r="L87"/>
  <c r="L85"/>
  <c r="L84"/>
  <c i="2" r="J132"/>
  <c r="BK125"/>
  <c r="J124"/>
  <c i="3" r="BK234"/>
  <c r="J229"/>
  <c r="J225"/>
  <c r="BK204"/>
  <c r="BK198"/>
  <c r="BK186"/>
  <c r="BK170"/>
  <c r="J256"/>
  <c r="J243"/>
  <c r="BK239"/>
  <c r="BK236"/>
  <c r="BK220"/>
  <c r="BK199"/>
  <c r="BK197"/>
  <c r="BK162"/>
  <c r="J148"/>
  <c r="BK227"/>
  <c r="J217"/>
  <c r="BK207"/>
  <c r="J186"/>
  <c r="BK257"/>
  <c r="J248"/>
  <c r="J241"/>
  <c r="J237"/>
  <c r="J232"/>
  <c r="J226"/>
  <c r="J220"/>
  <c r="J205"/>
  <c r="BK196"/>
  <c r="BK187"/>
  <c r="J157"/>
  <c r="BK140"/>
  <c i="4" r="J148"/>
  <c r="J138"/>
  <c r="BK148"/>
  <c r="J127"/>
  <c r="J140"/>
  <c r="BK127"/>
  <c r="J135"/>
  <c i="5" r="J177"/>
  <c r="J173"/>
  <c r="BK162"/>
  <c r="J146"/>
  <c r="BK132"/>
  <c r="BK180"/>
  <c r="J170"/>
  <c r="J166"/>
  <c r="BK149"/>
  <c r="J130"/>
  <c r="J183"/>
  <c r="BK168"/>
  <c r="BK154"/>
  <c r="J142"/>
  <c r="BK136"/>
  <c r="J180"/>
  <c r="BK177"/>
  <c r="BK173"/>
  <c r="BK160"/>
  <c r="BK139"/>
  <c i="6" r="BK185"/>
  <c r="J169"/>
  <c r="BK162"/>
  <c r="BK148"/>
  <c r="BK129"/>
  <c r="J187"/>
  <c r="J182"/>
  <c r="BK174"/>
  <c r="BK155"/>
  <c r="BK147"/>
  <c r="J131"/>
  <c r="J170"/>
  <c r="J168"/>
  <c r="J162"/>
  <c r="BK125"/>
  <c r="BK182"/>
  <c r="J155"/>
  <c r="J148"/>
  <c r="J137"/>
  <c i="7" r="J164"/>
  <c r="BK160"/>
  <c r="J153"/>
  <c r="J146"/>
  <c r="BK143"/>
  <c r="BK123"/>
  <c r="BK156"/>
  <c r="J143"/>
  <c r="BK168"/>
  <c r="J157"/>
  <c r="BK135"/>
  <c r="J160"/>
  <c i="8" r="J184"/>
  <c r="BK166"/>
  <c r="J160"/>
  <c r="BK127"/>
  <c r="BK182"/>
  <c r="BK160"/>
  <c r="BK143"/>
  <c r="BK178"/>
  <c r="J147"/>
  <c r="J178"/>
  <c r="J165"/>
  <c r="J148"/>
  <c i="9" r="J160"/>
  <c r="J152"/>
  <c r="BK149"/>
  <c r="J127"/>
  <c r="J155"/>
  <c r="J145"/>
  <c r="J156"/>
  <c r="BK136"/>
  <c r="BK155"/>
  <c r="J131"/>
  <c i="10" r="BK169"/>
  <c r="J164"/>
  <c r="J149"/>
  <c r="J131"/>
  <c r="J169"/>
  <c r="J139"/>
  <c r="J127"/>
  <c r="BK160"/>
  <c r="J151"/>
  <c r="J141"/>
  <c r="BK125"/>
  <c r="BK147"/>
  <c r="BK137"/>
  <c i="6" r="BK158"/>
  <c r="J139"/>
  <c r="J125"/>
  <c r="BK169"/>
  <c r="BK164"/>
  <c r="BK152"/>
  <c r="J174"/>
  <c r="J154"/>
  <c r="J145"/>
  <c i="7" r="J168"/>
  <c r="J163"/>
  <c r="BK159"/>
  <c r="J156"/>
  <c r="BK145"/>
  <c r="BK125"/>
  <c r="J159"/>
  <c r="J145"/>
  <c r="J123"/>
  <c r="J158"/>
  <c r="BK137"/>
  <c r="J125"/>
  <c r="BK153"/>
  <c i="8" r="BK176"/>
  <c r="BK165"/>
  <c r="BK158"/>
  <c r="J125"/>
  <c r="BK168"/>
  <c r="J158"/>
  <c r="BK145"/>
  <c r="BK186"/>
  <c r="BK148"/>
  <c r="BK180"/>
  <c r="BK164"/>
  <c r="J143"/>
  <c i="9" r="J159"/>
  <c r="J154"/>
  <c r="J138"/>
  <c r="J158"/>
  <c r="J150"/>
  <c r="BK139"/>
  <c r="J139"/>
  <c r="BK127"/>
  <c r="BK145"/>
  <c r="BK129"/>
  <c i="10" r="BK167"/>
  <c r="BK154"/>
  <c r="J142"/>
  <c r="J133"/>
  <c r="BK149"/>
  <c r="BK133"/>
  <c r="J167"/>
  <c r="J154"/>
  <c r="BK142"/>
  <c r="BK134"/>
  <c r="J166"/>
  <c r="BK139"/>
  <c r="BK131"/>
  <c i="2" r="BK130"/>
  <c r="BK128"/>
  <c r="J125"/>
  <c i="1" r="AS94"/>
  <c i="3" r="BK226"/>
  <c r="BK221"/>
  <c r="BK201"/>
  <c r="J199"/>
  <c r="BK194"/>
  <c r="J179"/>
  <c r="BK157"/>
  <c r="BK132"/>
  <c r="J245"/>
  <c r="BK241"/>
  <c r="BK237"/>
  <c r="BK230"/>
  <c r="BK228"/>
  <c r="BK216"/>
  <c r="J198"/>
  <c r="BK179"/>
  <c r="BK159"/>
  <c r="BK156"/>
  <c r="J140"/>
  <c r="J224"/>
  <c r="J216"/>
  <c r="BK195"/>
  <c r="BK192"/>
  <c r="J170"/>
  <c r="J257"/>
  <c r="BK245"/>
  <c r="J242"/>
  <c r="J238"/>
  <c r="J236"/>
  <c r="J230"/>
  <c r="J227"/>
  <c r="BK224"/>
  <c r="BK217"/>
  <c r="J204"/>
  <c r="J197"/>
  <c r="J192"/>
  <c r="J161"/>
  <c r="BK148"/>
  <c i="4" r="BK152"/>
  <c r="BK147"/>
  <c r="J136"/>
  <c r="J150"/>
  <c r="BK129"/>
  <c r="J152"/>
  <c r="J147"/>
  <c r="BK140"/>
  <c r="BK136"/>
  <c r="BK125"/>
  <c i="5" r="J175"/>
  <c r="BK167"/>
  <c r="BK148"/>
  <c r="J134"/>
  <c r="BK183"/>
  <c r="J178"/>
  <c r="J168"/>
  <c r="BK157"/>
  <c r="BK146"/>
  <c r="BK142"/>
  <c r="J184"/>
  <c r="J176"/>
  <c r="BK166"/>
  <c r="J149"/>
  <c r="J141"/>
  <c r="J139"/>
  <c r="BK134"/>
  <c r="J181"/>
  <c r="BK179"/>
  <c r="BK176"/>
  <c r="J174"/>
  <c r="J162"/>
  <c r="J148"/>
  <c r="J136"/>
  <c i="6" r="BK180"/>
  <c r="BK170"/>
  <c r="BK165"/>
  <c r="J152"/>
  <c r="BK145"/>
  <c r="J180"/>
  <c r="J165"/>
  <c r="BK137"/>
  <c r="BK171"/>
  <c r="BK166"/>
  <c r="J158"/>
  <c r="BK127"/>
  <c r="J171"/>
  <c r="BK150"/>
  <c r="BK139"/>
  <c i="7" r="BK162"/>
  <c r="BK157"/>
  <c r="J150"/>
  <c r="BK129"/>
  <c r="BK163"/>
  <c r="BK146"/>
  <c r="BK127"/>
  <c r="J161"/>
  <c r="J148"/>
  <c r="J127"/>
  <c r="BK152"/>
  <c i="8" r="J174"/>
  <c r="J161"/>
  <c r="J133"/>
  <c r="BK184"/>
  <c r="J180"/>
  <c r="J156"/>
  <c r="BK125"/>
  <c r="J166"/>
  <c r="J127"/>
  <c r="J176"/>
  <c r="BK156"/>
  <c r="BK141"/>
  <c i="9" r="BK158"/>
  <c r="BK150"/>
  <c r="BK159"/>
  <c r="BK152"/>
  <c r="BK142"/>
  <c r="J129"/>
  <c r="BK138"/>
  <c r="J125"/>
  <c r="J136"/>
  <c i="10" r="J160"/>
  <c r="J147"/>
  <c r="J134"/>
  <c r="BK158"/>
  <c r="J137"/>
  <c r="J124"/>
  <c r="J158"/>
  <c r="J143"/>
  <c r="J136"/>
  <c r="BK127"/>
  <c r="BK164"/>
  <c r="BK141"/>
  <c r="BK124"/>
  <c i="2" r="J130"/>
  <c r="J128"/>
  <c r="BK124"/>
  <c r="BK132"/>
  <c i="3" r="BK232"/>
  <c r="J228"/>
  <c r="BK223"/>
  <c r="BK205"/>
  <c r="J196"/>
  <c r="J187"/>
  <c r="BK172"/>
  <c r="J156"/>
  <c r="BK248"/>
  <c r="BK242"/>
  <c r="BK238"/>
  <c r="BK235"/>
  <c r="J221"/>
  <c r="J207"/>
  <c r="J195"/>
  <c r="BK161"/>
  <c r="BK151"/>
  <c r="J234"/>
  <c r="J223"/>
  <c r="BK214"/>
  <c r="J172"/>
  <c r="J159"/>
  <c r="BK256"/>
  <c r="BK243"/>
  <c r="J239"/>
  <c r="J235"/>
  <c r="BK229"/>
  <c r="BK225"/>
  <c r="J214"/>
  <c r="J201"/>
  <c r="J194"/>
  <c r="J162"/>
  <c r="J151"/>
  <c r="J132"/>
  <c i="4" r="BK145"/>
  <c r="J125"/>
  <c r="J145"/>
  <c r="BK135"/>
  <c r="J133"/>
  <c r="BK150"/>
  <c r="BK133"/>
  <c r="BK138"/>
  <c r="J129"/>
  <c i="5" r="BK174"/>
  <c r="J164"/>
  <c r="J160"/>
  <c r="BK141"/>
  <c r="BK184"/>
  <c r="J179"/>
  <c r="J167"/>
  <c r="BK164"/>
  <c r="J144"/>
  <c r="J138"/>
  <c r="BK181"/>
  <c r="J157"/>
  <c r="BK144"/>
  <c r="BK138"/>
  <c r="BK130"/>
  <c r="BK178"/>
  <c r="BK175"/>
  <c r="BK170"/>
  <c r="J154"/>
  <c r="J132"/>
  <c i="6" r="J177"/>
  <c r="J164"/>
  <c r="J150"/>
  <c r="BK131"/>
  <c r="J127"/>
  <c r="J185"/>
  <c r="J167"/>
  <c r="J166"/>
  <c r="BK154"/>
  <c r="BK177"/>
  <c r="BK167"/>
  <c r="J129"/>
  <c r="BK187"/>
  <c r="BK168"/>
  <c r="J147"/>
  <c i="7" r="BK165"/>
  <c r="BK161"/>
  <c r="BK158"/>
  <c r="J152"/>
  <c r="J137"/>
  <c r="BK164"/>
  <c r="BK148"/>
  <c r="J135"/>
  <c r="J162"/>
  <c r="BK150"/>
  <c r="J129"/>
  <c r="J165"/>
  <c i="8" r="J182"/>
  <c r="J164"/>
  <c r="J141"/>
  <c r="J186"/>
  <c r="BK161"/>
  <c r="BK147"/>
  <c r="BK133"/>
  <c r="BK174"/>
  <c r="J135"/>
  <c r="J168"/>
  <c r="J145"/>
  <c r="BK135"/>
  <c i="9" r="BK156"/>
  <c r="J142"/>
  <c r="BK160"/>
  <c r="BK154"/>
  <c r="BK141"/>
  <c r="J141"/>
  <c r="BK131"/>
  <c r="J149"/>
  <c r="BK125"/>
  <c i="10" r="BK166"/>
  <c r="BK151"/>
  <c r="BK136"/>
  <c r="J125"/>
  <c r="BK143"/>
  <c i="2" l="1" r="T123"/>
  <c r="T122"/>
  <c r="T121"/>
  <c i="3" r="P131"/>
  <c r="BK171"/>
  <c r="J171"/>
  <c r="J99"/>
  <c r="T171"/>
  <c r="R193"/>
  <c r="R203"/>
  <c r="P219"/>
  <c r="BK231"/>
  <c r="J231"/>
  <c r="J103"/>
  <c r="T231"/>
  <c r="R240"/>
  <c r="P255"/>
  <c r="P254"/>
  <c i="4" r="T124"/>
  <c r="R144"/>
  <c i="5" r="BK129"/>
  <c r="J129"/>
  <c r="J98"/>
  <c r="T129"/>
  <c r="R143"/>
  <c r="R159"/>
  <c r="R158"/>
  <c r="R172"/>
  <c r="P182"/>
  <c i="6" r="BK124"/>
  <c r="R124"/>
  <c r="P157"/>
  <c r="BK176"/>
  <c r="J176"/>
  <c r="J102"/>
  <c r="P176"/>
  <c r="P175"/>
  <c i="7" r="P122"/>
  <c r="P121"/>
  <c r="P120"/>
  <c i="1" r="AU100"/>
  <c i="7" r="BK155"/>
  <c r="J155"/>
  <c r="J99"/>
  <c r="P155"/>
  <c i="8" r="R124"/>
  <c r="T163"/>
  <c r="R167"/>
  <c r="R181"/>
  <c i="9" r="R124"/>
  <c r="R123"/>
  <c r="BK148"/>
  <c r="P148"/>
  <c r="T148"/>
  <c r="P157"/>
  <c r="T157"/>
  <c i="10" r="R123"/>
  <c r="R138"/>
  <c i="2" r="BK123"/>
  <c r="J123"/>
  <c r="J98"/>
  <c r="P123"/>
  <c r="P122"/>
  <c r="P121"/>
  <c i="1" r="AU95"/>
  <c i="3" r="BK131"/>
  <c r="J131"/>
  <c r="J98"/>
  <c r="T131"/>
  <c r="R171"/>
  <c r="P193"/>
  <c r="T193"/>
  <c r="P203"/>
  <c r="BK219"/>
  <c r="J219"/>
  <c r="J102"/>
  <c r="R219"/>
  <c r="P231"/>
  <c r="BK240"/>
  <c r="J240"/>
  <c r="J104"/>
  <c r="P240"/>
  <c r="BK255"/>
  <c r="J255"/>
  <c r="J109"/>
  <c r="R255"/>
  <c r="R254"/>
  <c i="4" r="BK124"/>
  <c r="J124"/>
  <c r="J98"/>
  <c r="R124"/>
  <c r="R123"/>
  <c r="R122"/>
  <c r="BK144"/>
  <c r="J144"/>
  <c r="J100"/>
  <c r="P144"/>
  <c i="5" r="P129"/>
  <c r="BK143"/>
  <c r="J143"/>
  <c r="J99"/>
  <c r="T143"/>
  <c r="BK159"/>
  <c r="J159"/>
  <c r="J103"/>
  <c r="T159"/>
  <c r="T158"/>
  <c r="P172"/>
  <c r="P171"/>
  <c r="BK182"/>
  <c r="J182"/>
  <c r="J107"/>
  <c r="T182"/>
  <c i="6" r="P124"/>
  <c r="P123"/>
  <c r="P122"/>
  <c i="1" r="AU99"/>
  <c i="6" r="BK157"/>
  <c r="J157"/>
  <c r="J99"/>
  <c r="T157"/>
  <c r="T176"/>
  <c r="T175"/>
  <c i="7" r="R122"/>
  <c r="R121"/>
  <c r="R120"/>
  <c r="R155"/>
  <c i="8" r="T124"/>
  <c r="P163"/>
  <c r="T167"/>
  <c r="BK181"/>
  <c r="J181"/>
  <c r="J101"/>
  <c i="9" r="P124"/>
  <c r="P123"/>
  <c r="R148"/>
  <c r="BK157"/>
  <c r="J157"/>
  <c r="J102"/>
  <c r="R157"/>
  <c i="10" r="P123"/>
  <c r="P122"/>
  <c r="P121"/>
  <c i="1" r="AU103"/>
  <c i="10" r="P138"/>
  <c r="P153"/>
  <c i="8" r="BK124"/>
  <c r="J124"/>
  <c r="J98"/>
  <c r="R163"/>
  <c r="BK167"/>
  <c r="J167"/>
  <c r="J100"/>
  <c r="T181"/>
  <c i="9" r="T124"/>
  <c r="T123"/>
  <c i="10" r="BK123"/>
  <c r="BK138"/>
  <c r="J138"/>
  <c r="J99"/>
  <c r="BK153"/>
  <c r="J153"/>
  <c r="J100"/>
  <c r="R153"/>
  <c i="2" r="R123"/>
  <c r="R122"/>
  <c r="R121"/>
  <c i="3" r="R131"/>
  <c r="P171"/>
  <c r="BK193"/>
  <c r="J193"/>
  <c r="J100"/>
  <c r="BK203"/>
  <c r="J203"/>
  <c r="J101"/>
  <c r="T203"/>
  <c r="T219"/>
  <c r="R231"/>
  <c r="T240"/>
  <c r="T255"/>
  <c r="T254"/>
  <c i="4" r="P124"/>
  <c r="P123"/>
  <c r="P122"/>
  <c i="1" r="AU97"/>
  <c i="4" r="T144"/>
  <c i="5" r="R129"/>
  <c r="R128"/>
  <c r="P143"/>
  <c r="P159"/>
  <c r="P158"/>
  <c r="BK172"/>
  <c r="J172"/>
  <c r="J106"/>
  <c r="T172"/>
  <c r="T171"/>
  <c r="R182"/>
  <c i="6" r="T124"/>
  <c r="T123"/>
  <c r="T122"/>
  <c r="R157"/>
  <c r="R176"/>
  <c r="R175"/>
  <c i="7" r="BK122"/>
  <c r="J122"/>
  <c r="J98"/>
  <c r="T122"/>
  <c r="T121"/>
  <c r="T120"/>
  <c r="T155"/>
  <c i="8" r="P124"/>
  <c r="P123"/>
  <c r="P122"/>
  <c i="1" r="AU101"/>
  <c i="8" r="BK163"/>
  <c r="J163"/>
  <c r="J99"/>
  <c r="P167"/>
  <c r="P181"/>
  <c i="9" r="BK124"/>
  <c r="J124"/>
  <c r="J98"/>
  <c i="10" r="T123"/>
  <c r="T138"/>
  <c r="T153"/>
  <c i="2" r="BK131"/>
  <c r="J131"/>
  <c r="J101"/>
  <c i="4" r="BK149"/>
  <c r="J149"/>
  <c r="J101"/>
  <c r="BK151"/>
  <c r="J151"/>
  <c r="J102"/>
  <c i="5" r="BK169"/>
  <c r="J169"/>
  <c r="J104"/>
  <c i="7" r="BK167"/>
  <c r="J167"/>
  <c r="J100"/>
  <c i="9" r="BK144"/>
  <c r="J144"/>
  <c r="J99"/>
  <c i="2" r="BK127"/>
  <c r="J127"/>
  <c r="J99"/>
  <c r="BK129"/>
  <c r="J129"/>
  <c r="J100"/>
  <c i="3" r="BK244"/>
  <c r="J244"/>
  <c r="J105"/>
  <c r="BK247"/>
  <c r="J247"/>
  <c r="J107"/>
  <c i="10" r="BK168"/>
  <c r="J168"/>
  <c r="J101"/>
  <c i="4" r="BK139"/>
  <c r="J139"/>
  <c r="J99"/>
  <c i="5" r="BK153"/>
  <c r="J153"/>
  <c r="J100"/>
  <c r="BK156"/>
  <c r="J156"/>
  <c r="J101"/>
  <c i="6" r="BK173"/>
  <c r="J173"/>
  <c r="J100"/>
  <c i="8" r="BK185"/>
  <c r="J185"/>
  <c r="J102"/>
  <c i="10" r="J89"/>
  <c r="J92"/>
  <c r="BE125"/>
  <c r="BE133"/>
  <c r="BE134"/>
  <c r="BE147"/>
  <c r="BE149"/>
  <c r="BE154"/>
  <c r="BE158"/>
  <c i="9" r="J148"/>
  <c r="J101"/>
  <c i="10" r="F92"/>
  <c r="BE131"/>
  <c r="BE137"/>
  <c r="BE167"/>
  <c r="BE169"/>
  <c r="BE124"/>
  <c r="BE136"/>
  <c r="BE141"/>
  <c r="BE142"/>
  <c r="BE143"/>
  <c r="BE151"/>
  <c r="BE160"/>
  <c r="BE166"/>
  <c r="E85"/>
  <c r="BE127"/>
  <c r="BE139"/>
  <c r="BE164"/>
  <c i="8" r="BK123"/>
  <c r="J123"/>
  <c r="J97"/>
  <c i="9" r="F92"/>
  <c r="BE136"/>
  <c r="BE139"/>
  <c r="BE141"/>
  <c r="BE150"/>
  <c r="BE152"/>
  <c r="BE156"/>
  <c r="BE159"/>
  <c r="J89"/>
  <c r="BE155"/>
  <c r="BE158"/>
  <c r="E85"/>
  <c r="J119"/>
  <c r="BE125"/>
  <c r="BE127"/>
  <c r="BE129"/>
  <c r="BE131"/>
  <c r="BE149"/>
  <c r="BE138"/>
  <c r="BE142"/>
  <c r="BE145"/>
  <c r="BE154"/>
  <c r="BE160"/>
  <c i="8" r="E85"/>
  <c r="F92"/>
  <c r="BE125"/>
  <c r="BE156"/>
  <c r="BE160"/>
  <c r="BE168"/>
  <c r="BE182"/>
  <c r="BE184"/>
  <c r="BE127"/>
  <c r="BE141"/>
  <c r="BE143"/>
  <c r="BE158"/>
  <c r="BE161"/>
  <c r="BE164"/>
  <c r="BE166"/>
  <c r="BE180"/>
  <c r="J92"/>
  <c r="J116"/>
  <c r="BE135"/>
  <c r="BE165"/>
  <c r="BE174"/>
  <c r="BE176"/>
  <c r="BE186"/>
  <c r="BE133"/>
  <c r="BE145"/>
  <c r="BE147"/>
  <c r="BE148"/>
  <c r="BE178"/>
  <c i="7" r="BE157"/>
  <c r="BE158"/>
  <c r="BE159"/>
  <c r="BE160"/>
  <c r="BE161"/>
  <c r="BE163"/>
  <c r="BE168"/>
  <c i="6" r="J124"/>
  <c r="J98"/>
  <c r="BK175"/>
  <c r="J175"/>
  <c r="J101"/>
  <c i="7" r="E85"/>
  <c r="F92"/>
  <c r="BE129"/>
  <c r="BE145"/>
  <c r="BE146"/>
  <c r="BE153"/>
  <c r="BE164"/>
  <c r="J92"/>
  <c r="J114"/>
  <c r="BE125"/>
  <c r="BE148"/>
  <c r="BE150"/>
  <c r="BE152"/>
  <c r="BE162"/>
  <c r="BE165"/>
  <c r="BE123"/>
  <c r="BE127"/>
  <c r="BE135"/>
  <c r="BE137"/>
  <c r="BE143"/>
  <c r="BE156"/>
  <c i="6" r="J92"/>
  <c r="BE125"/>
  <c r="BE180"/>
  <c i="5" r="BK128"/>
  <c r="J128"/>
  <c r="J97"/>
  <c i="6" r="BE129"/>
  <c r="BE131"/>
  <c r="BE147"/>
  <c r="BE154"/>
  <c r="BE162"/>
  <c r="BE165"/>
  <c r="E85"/>
  <c r="J89"/>
  <c r="F119"/>
  <c r="BE127"/>
  <c r="BE139"/>
  <c r="BE145"/>
  <c r="BE148"/>
  <c r="BE150"/>
  <c r="BE152"/>
  <c r="BE167"/>
  <c r="BE169"/>
  <c r="BE170"/>
  <c r="BE171"/>
  <c r="BE177"/>
  <c r="BE137"/>
  <c r="BE155"/>
  <c r="BE158"/>
  <c r="BE164"/>
  <c r="BE166"/>
  <c r="BE168"/>
  <c r="BE174"/>
  <c r="BE182"/>
  <c r="BE185"/>
  <c r="BE187"/>
  <c i="5" r="BE130"/>
  <c r="BE132"/>
  <c r="BE136"/>
  <c r="BE141"/>
  <c r="BE142"/>
  <c r="BE144"/>
  <c r="BE166"/>
  <c r="BE167"/>
  <c r="BE184"/>
  <c r="J89"/>
  <c r="J92"/>
  <c r="F124"/>
  <c r="BE146"/>
  <c r="BE148"/>
  <c r="BE162"/>
  <c r="BE170"/>
  <c r="BE174"/>
  <c r="BE177"/>
  <c r="BE179"/>
  <c r="E85"/>
  <c r="BE134"/>
  <c r="BE139"/>
  <c r="BE160"/>
  <c r="BE173"/>
  <c r="BE180"/>
  <c r="BE181"/>
  <c r="BE138"/>
  <c r="BE149"/>
  <c r="BE154"/>
  <c r="BE157"/>
  <c r="BE164"/>
  <c r="BE168"/>
  <c r="BE175"/>
  <c r="BE176"/>
  <c r="BE178"/>
  <c r="BE183"/>
  <c i="3" r="BK130"/>
  <c r="J130"/>
  <c r="J97"/>
  <c i="4" r="J89"/>
  <c r="J92"/>
  <c r="F119"/>
  <c r="BE145"/>
  <c r="BE148"/>
  <c r="E85"/>
  <c r="BE125"/>
  <c r="BE135"/>
  <c r="BE136"/>
  <c r="BE147"/>
  <c r="BE138"/>
  <c r="BE127"/>
  <c r="BE129"/>
  <c r="BE133"/>
  <c r="BE140"/>
  <c r="BE150"/>
  <c r="BE152"/>
  <c i="3" r="E119"/>
  <c r="BE159"/>
  <c r="BE170"/>
  <c r="BE179"/>
  <c r="BE197"/>
  <c r="BE220"/>
  <c r="BE226"/>
  <c r="BE227"/>
  <c r="BE234"/>
  <c r="BE239"/>
  <c r="BE245"/>
  <c r="BE248"/>
  <c r="BE256"/>
  <c r="BE257"/>
  <c r="J123"/>
  <c r="J126"/>
  <c r="BE132"/>
  <c r="BE140"/>
  <c r="BE151"/>
  <c r="BE156"/>
  <c r="BE172"/>
  <c r="BE187"/>
  <c r="BE196"/>
  <c r="BE198"/>
  <c r="BE199"/>
  <c r="BE201"/>
  <c r="BE225"/>
  <c r="BE229"/>
  <c r="BE230"/>
  <c r="BE232"/>
  <c r="BE235"/>
  <c r="F92"/>
  <c r="BE186"/>
  <c r="BE192"/>
  <c r="BE194"/>
  <c r="BE204"/>
  <c r="BE205"/>
  <c r="BE214"/>
  <c r="BE221"/>
  <c r="BE223"/>
  <c r="BE224"/>
  <c r="BE236"/>
  <c r="BE237"/>
  <c r="BE238"/>
  <c r="BE241"/>
  <c r="BE242"/>
  <c r="BE243"/>
  <c r="BE148"/>
  <c r="BE157"/>
  <c r="BE161"/>
  <c r="BE162"/>
  <c r="BE195"/>
  <c r="BE207"/>
  <c r="BE216"/>
  <c r="BE217"/>
  <c r="BE228"/>
  <c i="2" r="BE132"/>
  <c r="E85"/>
  <c r="J89"/>
  <c r="F92"/>
  <c r="J92"/>
  <c r="BE124"/>
  <c r="BE125"/>
  <c r="BE128"/>
  <c r="BE130"/>
  <c r="F35"/>
  <c i="1" r="BB95"/>
  <c i="2" r="F34"/>
  <c i="1" r="BA95"/>
  <c i="3" r="F37"/>
  <c i="1" r="BD96"/>
  <c i="3" r="F36"/>
  <c i="1" r="BC96"/>
  <c i="5" r="F34"/>
  <c i="1" r="BA98"/>
  <c i="5" r="F35"/>
  <c i="1" r="BB98"/>
  <c i="6" r="F36"/>
  <c i="1" r="BC99"/>
  <c i="7" r="F35"/>
  <c i="1" r="BB100"/>
  <c i="7" r="F34"/>
  <c i="1" r="BA100"/>
  <c i="8" r="F36"/>
  <c i="1" r="BC101"/>
  <c i="8" r="J34"/>
  <c i="1" r="AW101"/>
  <c i="9" r="F37"/>
  <c i="1" r="BD102"/>
  <c i="10" r="F36"/>
  <c i="1" r="BC103"/>
  <c i="2" r="F37"/>
  <c i="1" r="BD95"/>
  <c i="3" r="F35"/>
  <c i="1" r="BB96"/>
  <c i="4" r="J34"/>
  <c i="1" r="AW97"/>
  <c i="5" r="J34"/>
  <c i="1" r="AW98"/>
  <c i="6" r="J34"/>
  <c i="1" r="AW99"/>
  <c i="7" r="J34"/>
  <c i="1" r="AW100"/>
  <c i="8" r="F34"/>
  <c i="1" r="BA101"/>
  <c i="9" r="F34"/>
  <c i="1" r="BA102"/>
  <c i="10" r="F34"/>
  <c i="1" r="BA103"/>
  <c i="10" r="F37"/>
  <c i="1" r="BD103"/>
  <c i="2" r="J34"/>
  <c i="1" r="AW95"/>
  <c i="3" r="J34"/>
  <c i="1" r="AW96"/>
  <c i="4" r="F36"/>
  <c i="1" r="BC97"/>
  <c i="4" r="F37"/>
  <c i="1" r="BD97"/>
  <c i="5" r="F36"/>
  <c i="1" r="BC98"/>
  <c i="6" r="F35"/>
  <c i="1" r="BB99"/>
  <c i="6" r="F37"/>
  <c i="1" r="BD99"/>
  <c i="7" r="F36"/>
  <c i="1" r="BC100"/>
  <c i="8" r="F37"/>
  <c i="1" r="BD101"/>
  <c i="9" r="F36"/>
  <c i="1" r="BC102"/>
  <c i="9" r="J34"/>
  <c i="1" r="AW102"/>
  <c i="10" r="F35"/>
  <c i="1" r="BB103"/>
  <c i="2" r="F36"/>
  <c i="1" r="BC95"/>
  <c i="3" r="F34"/>
  <c i="1" r="BA96"/>
  <c i="4" r="F34"/>
  <c i="1" r="BA97"/>
  <c i="4" r="F35"/>
  <c i="1" r="BB97"/>
  <c i="5" r="F37"/>
  <c i="1" r="BD98"/>
  <c i="6" r="F34"/>
  <c i="1" r="BA99"/>
  <c i="7" r="F37"/>
  <c i="1" r="BD100"/>
  <c i="8" r="F35"/>
  <c i="1" r="BB101"/>
  <c i="9" r="F35"/>
  <c i="1" r="BB102"/>
  <c i="10" r="J34"/>
  <c i="1" r="AW103"/>
  <c i="10" l="1" r="T122"/>
  <c r="T121"/>
  <c i="8" r="T123"/>
  <c r="T122"/>
  <c i="9" r="BK147"/>
  <c i="6" r="BK123"/>
  <c r="J123"/>
  <c r="J97"/>
  <c i="5" r="T128"/>
  <c r="T127"/>
  <c i="10" r="BK122"/>
  <c r="J122"/>
  <c r="J97"/>
  <c r="R122"/>
  <c r="R121"/>
  <c i="9" r="P147"/>
  <c i="6" r="R123"/>
  <c r="R122"/>
  <c i="4" r="T123"/>
  <c r="T122"/>
  <c i="3" r="R130"/>
  <c r="R129"/>
  <c i="9" r="P122"/>
  <c i="1" r="AU102"/>
  <c i="5" r="P128"/>
  <c r="P127"/>
  <c i="1" r="AU98"/>
  <c i="3" r="T130"/>
  <c r="T129"/>
  <c i="9" r="T147"/>
  <c i="8" r="R123"/>
  <c r="R122"/>
  <c i="5" r="R171"/>
  <c r="R127"/>
  <c i="3" r="P130"/>
  <c r="P129"/>
  <c i="1" r="AU96"/>
  <c i="9" r="T122"/>
  <c r="R147"/>
  <c r="R122"/>
  <c i="2" r="BK122"/>
  <c r="BK121"/>
  <c r="J121"/>
  <c r="J96"/>
  <c i="3" r="BK254"/>
  <c r="J254"/>
  <c r="J108"/>
  <c i="5" r="BK158"/>
  <c r="J158"/>
  <c r="J102"/>
  <c r="BK171"/>
  <c r="J171"/>
  <c r="J105"/>
  <c i="7" r="BK121"/>
  <c r="J121"/>
  <c r="J97"/>
  <c i="9" r="BK123"/>
  <c r="J123"/>
  <c r="J97"/>
  <c i="10" r="J123"/>
  <c r="J98"/>
  <c i="3" r="BK246"/>
  <c r="J246"/>
  <c r="J106"/>
  <c i="4" r="BK123"/>
  <c r="J123"/>
  <c r="J97"/>
  <c i="8" r="BK122"/>
  <c r="J122"/>
  <c r="J96"/>
  <c i="5" r="BK127"/>
  <c r="J127"/>
  <c r="J96"/>
  <c i="3" r="BK129"/>
  <c r="J129"/>
  <c r="J96"/>
  <c r="F33"/>
  <c i="1" r="AZ96"/>
  <c i="6" r="F33"/>
  <c i="1" r="AZ99"/>
  <c i="9" r="J33"/>
  <c i="1" r="AV102"/>
  <c r="AT102"/>
  <c i="10" r="F33"/>
  <c i="1" r="AZ103"/>
  <c i="2" r="J33"/>
  <c i="1" r="AV95"/>
  <c r="AT95"/>
  <c i="4" r="F33"/>
  <c i="1" r="AZ97"/>
  <c i="5" r="F33"/>
  <c i="1" r="AZ98"/>
  <c i="7" r="F33"/>
  <c i="1" r="AZ100"/>
  <c i="8" r="J33"/>
  <c i="1" r="AV101"/>
  <c r="AT101"/>
  <c i="10" r="J33"/>
  <c i="1" r="AV103"/>
  <c r="AT103"/>
  <c i="3" r="J33"/>
  <c i="1" r="AV96"/>
  <c r="AT96"/>
  <c i="6" r="J33"/>
  <c i="1" r="AV99"/>
  <c r="AT99"/>
  <c i="9" r="F33"/>
  <c i="1" r="AZ102"/>
  <c r="BC94"/>
  <c r="W32"/>
  <c r="BB94"/>
  <c r="W31"/>
  <c i="2" r="F33"/>
  <c i="1" r="AZ95"/>
  <c i="4" r="J33"/>
  <c i="1" r="AV97"/>
  <c r="AT97"/>
  <c i="5" r="J33"/>
  <c i="1" r="AV98"/>
  <c r="AT98"/>
  <c i="7" r="J33"/>
  <c i="1" r="AV100"/>
  <c r="AT100"/>
  <c i="8" r="F33"/>
  <c i="1" r="AZ101"/>
  <c r="BA94"/>
  <c r="W30"/>
  <c r="BD94"/>
  <c r="W33"/>
  <c i="9" l="1" r="BK122"/>
  <c r="J122"/>
  <c r="J96"/>
  <c i="2" r="J122"/>
  <c r="J97"/>
  <c i="10" r="BK121"/>
  <c r="J121"/>
  <c i="9" r="J147"/>
  <c r="J100"/>
  <c i="6" r="BK122"/>
  <c r="J122"/>
  <c i="7" r="BK120"/>
  <c r="J120"/>
  <c r="J96"/>
  <c i="4" r="BK122"/>
  <c r="J122"/>
  <c r="J96"/>
  <c i="2" r="J30"/>
  <c i="1" r="AG95"/>
  <c i="10" r="J30"/>
  <c i="1" r="AG103"/>
  <c i="5" r="J30"/>
  <c i="1" r="AG98"/>
  <c r="AN98"/>
  <c r="AW94"/>
  <c r="AK30"/>
  <c r="AU94"/>
  <c i="3" r="J30"/>
  <c i="1" r="AG96"/>
  <c r="AX94"/>
  <c i="6" r="J30"/>
  <c i="1" r="AG99"/>
  <c r="AZ94"/>
  <c r="W29"/>
  <c i="8" r="J30"/>
  <c i="1" r="AG101"/>
  <c r="AN101"/>
  <c r="AY94"/>
  <c i="6" l="1" r="J39"/>
  <c i="2" r="J39"/>
  <c i="10" r="J39"/>
  <c r="J96"/>
  <c i="6" r="J96"/>
  <c i="8" r="J39"/>
  <c i="5" r="J39"/>
  <c i="3" r="J39"/>
  <c i="1" r="AN96"/>
  <c r="AN95"/>
  <c r="AN103"/>
  <c r="AN99"/>
  <c i="7" r="J30"/>
  <c i="1" r="AG100"/>
  <c i="9" r="J30"/>
  <c i="1" r="AG102"/>
  <c i="4" r="J30"/>
  <c i="1" r="AG97"/>
  <c r="AV94"/>
  <c r="AK29"/>
  <c i="7" l="1" r="J39"/>
  <c i="4" r="J39"/>
  <c i="9" r="J39"/>
  <c i="1" r="AN102"/>
  <c r="AN97"/>
  <c r="AN100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<sst xmlns="http://schemas.openxmlformats.org/spreadsheetml/2006/main">
  <si>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</si>
  <si>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</si>
  <si>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</si>
  <si>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</si>
  <si>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{5413f35c-d031-4164-b177-5b76be0097b8}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</si>
  <si>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</si>
  <si>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</si>
  <si>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</si>
  <si>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</si>
  <si>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</si>
  <si>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</si>
  <si>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</si>
  <si>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</si>
  <si>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</si>
  <si>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03/02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</si>
  <si>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</si>
  <si>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</si>
  <si>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Nafukovací sportovní hala se zázemím z kontejnerů SK Smíchov Plzeň - Slovany</t>
  </si>
  <si>
    <t>KSO:</t>
  </si>
  <si>
    <t>CC-CZ:</t>
  </si>
  <si>
    <t>Místo:</t>
  </si>
  <si>
    <t>Šeříková 516/35</t>
  </si>
  <si>
    <t>Datum:</t>
  </si>
  <si>
    <t>12. 9. 2022</t>
  </si>
  <si>
    <t>Zadavatel:</t>
  </si>
  <si>
    <t>IČ:</t>
  </si>
  <si>
    <t xml:space="preserve">SK Smíchov Plzeň z.s. </t>
  </si>
  <si>
    <t>DIČ:</t>
  </si>
  <si>
    <t>Uchazeč:</t>
  </si>
  <si>
    <t>Vyplň údaj</t>
  </si>
  <si>
    <t>Projektant:</t>
  </si>
  <si>
    <t>PÍSEK SEYČEK ARCHITEKTI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</si>
  <si>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</si>
  <si>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</si>
  <si>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</si>
  <si>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</si>
  <si>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</si>
  <si>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</si>
  <si>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</si>
  <si>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</si>
  <si>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</si>
  <si>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</si>
  <si>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</si>
  <si>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</si>
  <si>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</si>
  <si>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</si>
  <si>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</si>
  <si>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</si>
  <si>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</si>
  <si>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</si>
  <si>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</si>
  <si>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</si>
  <si>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</si>
  <si>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</si>
  <si>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</si>
  <si>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</si>
  <si>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</si>
  <si>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</si>
  <si>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</si>
  <si>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</si>
  <si>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</si>
  <si>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</si>
  <si>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</si>
  <si>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</si>
  <si>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</si>
  <si>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</si>
  <si>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</si>
  <si>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</si>
  <si>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</si>
  <si>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</si>
  <si>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</si>
  <si>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</si>
  <si>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</si>
  <si>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</si>
  <si>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</si>
  <si>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</si>
  <si>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</si>
  <si>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</si>
  <si>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</si>
  <si>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</si>
  <si>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</si>
  <si>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</si>
  <si>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SO00</t>
  </si>
  <si>
    <t>Vedlejší rozpočtové náklady</t>
  </si>
  <si>
    <t>STA</t>
  </si>
  <si>
    <t>1</t>
  </si>
  <si>
    <t>{9eb01443-d8f3-494f-9490-20c14bbb5228}</t>
  </si>
  <si>
    <t>2</t>
  </si>
  <si>
    <t>SO01</t>
  </si>
  <si>
    <t>Nafukovací hala se strojovnou</t>
  </si>
  <si>
    <t>{545a77b5-030a-420a-b25e-05a3d6ffd03d}</t>
  </si>
  <si>
    <t>SO02</t>
  </si>
  <si>
    <t>Šatny a zázemí z kontejnerů</t>
  </si>
  <si>
    <t>{70f6dd49-1510-4e41-904a-f79cbea726fb}</t>
  </si>
  <si>
    <t>SO03</t>
  </si>
  <si>
    <t>LTO technologie pro vytápění haly a přístřešek pro zásobníky LTO</t>
  </si>
  <si>
    <t>{e255534f-580d-4ada-8086-f9d214b2dd38}</t>
  </si>
  <si>
    <t>IO01</t>
  </si>
  <si>
    <t>Doplnění areálového vodovodu</t>
  </si>
  <si>
    <t>{7707931d-3de2-4a8d-8bba-6e861648cc62}</t>
  </si>
  <si>
    <t>IO02</t>
  </si>
  <si>
    <t>Doplnění areálové splaškové kanalizace</t>
  </si>
  <si>
    <t>{a30810a9-9189-47a9-8e13-830d9413574b}</t>
  </si>
  <si>
    <t>IO03</t>
  </si>
  <si>
    <t>Areálovová dešťová kanalizace vč. retenční nádrže a vsakovacího objektu</t>
  </si>
  <si>
    <t>{32080c38-9e78-4bb0-9b6b-8e23ca8a2e18}</t>
  </si>
  <si>
    <t>IO04</t>
  </si>
  <si>
    <t>Doplnění areálového rozvodu elektro NN</t>
  </si>
  <si>
    <t>{d4240401-8cc7-49b8-9b9d-0df95938b53d}</t>
  </si>
  <si>
    <t>IO05</t>
  </si>
  <si>
    <t>Zpevněné komunikace</t>
  </si>
  <si>
    <t>{27ba22df-d314-410c-8a9b-360a7d4fc47f}</t>
  </si>
  <si>
    <t>KRYCÍ LIST SOUPISU PRACÍ</t>
  </si>
  <si>
    <t>Objekt:</t>
  </si>
  <si>
    <t>SO00 -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</si>
  <si>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</si>
  <si>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</si>
  <si>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</si>
  <si>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</si>
  <si>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</si>
  <si>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</si>
  <si>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</si>
  <si>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</si>
  <si>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</si>
  <si>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</si>
  <si>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</si>
  <si>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</si>
  <si>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</si>
  <si>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</si>
  <si>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</si>
  <si>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</si>
  <si>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</si>
  <si>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</si>
  <si>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</si>
  <si>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</si>
  <si>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</si>
  <si>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</si>
  <si>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</si>
  <si>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</si>
  <si>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</si>
  <si>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</si>
  <si>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</si>
  <si>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</si>
  <si>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</si>
  <si>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012002000</t>
  </si>
  <si>
    <t>Geodetické práce</t>
  </si>
  <si>
    <t>kpl</t>
  </si>
  <si>
    <t>1024</t>
  </si>
  <si>
    <t>-1764170592</t>
  </si>
  <si>
    <t>013002000</t>
  </si>
  <si>
    <t>Projektové práce</t>
  </si>
  <si>
    <t>-218000799</t>
  </si>
  <si>
    <t>P</t>
  </si>
  <si>
    <t>Poznámka k položce:_x000d_
Projektová dokumentace_x000d_
Dílenská dokumentace_x000d_
Dokumentace skutečného provedení stavby</t>
  </si>
  <si>
    <t>VRN3</t>
  </si>
  <si>
    <t>Zařízení staveniště</t>
  </si>
  <si>
    <t>3</t>
  </si>
  <si>
    <t>030001000</t>
  </si>
  <si>
    <t>-148613480</t>
  </si>
  <si>
    <t>VRN4</t>
  </si>
  <si>
    <t>Inženýrská činnost</t>
  </si>
  <si>
    <t>4</t>
  </si>
  <si>
    <t>045002000</t>
  </si>
  <si>
    <t>Kompletační a koordinační činnost</t>
  </si>
  <si>
    <t>1759797124</t>
  </si>
  <si>
    <t>VRN7</t>
  </si>
  <si>
    <t>Provozní vlivy</t>
  </si>
  <si>
    <t>070001000</t>
  </si>
  <si>
    <t>-1051091001</t>
  </si>
  <si>
    <t>SO01 - Nafukovací hala se strojovnou</t>
  </si>
  <si>
    <t>HSV -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</si>
  <si>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</si>
  <si>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</si>
  <si>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</si>
  <si>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9 - Ostatní konstrukce a práce, bourání</t>
  </si>
  <si>
    <t xml:space="preserve">    O01 - Konstrukce haly a příslušenství</t>
  </si>
  <si>
    <t xml:space="preserve">    002 - Plocha umělého trávníku</t>
  </si>
  <si>
    <t xml:space="preserve">    997 - Přesun sutě</t>
  </si>
  <si>
    <t xml:space="preserve">    998 - Přesun hmot</t>
  </si>
  <si>
    <t>PSV - Práce a dodávky PSV</t>
  </si>
  <si>
    <t xml:space="preserve">    783 - Dokončovací práce - nátěry</t>
  </si>
  <si>
    <t>M - Práce a dodávky M</t>
  </si>
  <si>
    <t xml:space="preserve">    21-M - Elektromontáže</t>
  </si>
  <si>
    <t>HSV</t>
  </si>
  <si>
    <t>Zemní práce</t>
  </si>
  <si>
    <t>121151123</t>
  </si>
  <si>
    <t>Sejmutí ornice plochy přes 500 m2 tl vrstvy do 200 mm strojně</t>
  </si>
  <si>
    <t>m2</t>
  </si>
  <si>
    <t>1489821506</t>
  </si>
  <si>
    <t>VV</t>
  </si>
  <si>
    <t>75,4*46,4</t>
  </si>
  <si>
    <t>3,8*7,1</t>
  </si>
  <si>
    <t>2*5,5</t>
  </si>
  <si>
    <t>1,2*2,5</t>
  </si>
  <si>
    <t>2,5*1,8</t>
  </si>
  <si>
    <t>Součet</t>
  </si>
  <si>
    <t>131251100</t>
  </si>
  <si>
    <t>Hloubení jam nezapažených v hornině třídy těžitelnosti I skupiny 3 objem do 20 m3 strojně</t>
  </si>
  <si>
    <t>m3</t>
  </si>
  <si>
    <t>-2121758303</t>
  </si>
  <si>
    <t>0,3*3,8*7,1</t>
  </si>
  <si>
    <t>0,3*2*5,5</t>
  </si>
  <si>
    <t>0,3*1,2*2,5</t>
  </si>
  <si>
    <t>0,3*2,5*1,8</t>
  </si>
  <si>
    <t>0,2*75,4*46,4</t>
  </si>
  <si>
    <t>132251104</t>
  </si>
  <si>
    <t>Hloubení rýh nezapažených š do 800 mm v hornině třídy těžitelnosti I skupiny 3 objem přes 100 m3 strojně</t>
  </si>
  <si>
    <t>-2003311245</t>
  </si>
  <si>
    <t>1,2*0,4*(75,4+46,4)*2-0,384</t>
  </si>
  <si>
    <t>167151111</t>
  </si>
  <si>
    <t>Nakládání výkopku z hornin třídy těžitelnosti I skupiny 1 až 3 přes 100 m3</t>
  </si>
  <si>
    <t>-1154857392</t>
  </si>
  <si>
    <t>3547,04*0,1</t>
  </si>
  <si>
    <t>714,256</t>
  </si>
  <si>
    <t>116,544</t>
  </si>
  <si>
    <t>162751117</t>
  </si>
  <si>
    <t>Vodorovné přemístění přes 9 000 do 10000 m výkopku/sypaniny z horniny třídy těžitelnosti I skupiny 1 až 3</t>
  </si>
  <si>
    <t>1742211859</t>
  </si>
  <si>
    <t>6</t>
  </si>
  <si>
    <t>162751119</t>
  </si>
  <si>
    <t>Příplatek k vodorovnému přemístění výkopku/sypaniny z horniny třídy těžitelnosti I skupiny 1 až 3 ZKD 1000 m přes 10000 m</t>
  </si>
  <si>
    <t>727386615</t>
  </si>
  <si>
    <t>1185,504*9</t>
  </si>
  <si>
    <t>7</t>
  </si>
  <si>
    <t>171201231</t>
  </si>
  <si>
    <t>Poplatek za uložení zeminy a kamení na recyklační skládce (skládkovné) kód odpadu 17 05 04</t>
  </si>
  <si>
    <t>t</t>
  </si>
  <si>
    <t>864653473</t>
  </si>
  <si>
    <t>1185,504*1,8</t>
  </si>
  <si>
    <t>8</t>
  </si>
  <si>
    <t>171251201</t>
  </si>
  <si>
    <t>Uložení sypaniny na skládky nebo meziskládky</t>
  </si>
  <si>
    <t>243394760</t>
  </si>
  <si>
    <t>9</t>
  </si>
  <si>
    <t>181951112</t>
  </si>
  <si>
    <t>Úprava pláně v hornině třídy těžitelnosti I skupiny 1 až 3 se zhutněním strojně</t>
  </si>
  <si>
    <t>-1485407613</t>
  </si>
  <si>
    <t>10</t>
  </si>
  <si>
    <t>183101113</t>
  </si>
  <si>
    <t>Hloubení jamek bez výměny půdy zeminy tř 1 až 4 obj přes 0,02 do 0,05 m3 v rovině a svahu do 1:5</t>
  </si>
  <si>
    <t>kus</t>
  </si>
  <si>
    <t>-289082651</t>
  </si>
  <si>
    <t>Zakládání</t>
  </si>
  <si>
    <t>11</t>
  </si>
  <si>
    <t>271572211</t>
  </si>
  <si>
    <t>Podsyp pod základové konstrukce se zhutněním z netříděného štěrkopísku</t>
  </si>
  <si>
    <t>-874023655</t>
  </si>
  <si>
    <t>0,2*3,8*7,1</t>
  </si>
  <si>
    <t>0,2*2*5,5</t>
  </si>
  <si>
    <t>0,2*1,2*2,5</t>
  </si>
  <si>
    <t>0,2*2,5*1,8</t>
  </si>
  <si>
    <t>12</t>
  </si>
  <si>
    <t>273321511</t>
  </si>
  <si>
    <t>Základové desky ze ŽB bez zvýšených nároků na prostředí tř. C 25/30</t>
  </si>
  <si>
    <t>-1981008906</t>
  </si>
  <si>
    <t>13</t>
  </si>
  <si>
    <t>273362021</t>
  </si>
  <si>
    <t>Výztuž základových desek svařovanými sítěmi Kari</t>
  </si>
  <si>
    <t>840643138</t>
  </si>
  <si>
    <t>14</t>
  </si>
  <si>
    <t>274313711</t>
  </si>
  <si>
    <t>Základové pásy z betonu tř. C 20/25</t>
  </si>
  <si>
    <t>-928022656</t>
  </si>
  <si>
    <t>Mezisoučet</t>
  </si>
  <si>
    <t>"nadspotřeba" 116,544*0,15</t>
  </si>
  <si>
    <t>275321.R</t>
  </si>
  <si>
    <t>Základové patky ze ŽB bez zvýšených nároků na prostředí tř. C 16/20, včetně dodání plastové chráničky KG200, dl.500mm</t>
  </si>
  <si>
    <t>-1722768066</t>
  </si>
  <si>
    <t>Svislé a kompletní konstrukce</t>
  </si>
  <si>
    <t>16</t>
  </si>
  <si>
    <t>311101.R</t>
  </si>
  <si>
    <t>Vytvoření prostupů základových konstrukcích osazením vložek z trub, dílců, tvarovek včetně dodávky</t>
  </si>
  <si>
    <t>539262969</t>
  </si>
  <si>
    <t>17</t>
  </si>
  <si>
    <t>338171114</t>
  </si>
  <si>
    <t>Osazování sloupků a vzpěr plotových ocelových v do 2 m do zemního vrutu</t>
  </si>
  <si>
    <t>501470196</t>
  </si>
  <si>
    <t>18</t>
  </si>
  <si>
    <t>M</t>
  </si>
  <si>
    <t>55342252</t>
  </si>
  <si>
    <t>sloupek plotový průběžný Pz a komaxitový 2000/38x1,5mm</t>
  </si>
  <si>
    <t>1591193255</t>
  </si>
  <si>
    <t>19</t>
  </si>
  <si>
    <t>348101210</t>
  </si>
  <si>
    <t>Osazení vrat nebo vrátek k oplocení na ocelové sloupky pl do 2 m2</t>
  </si>
  <si>
    <t>-2093035444</t>
  </si>
  <si>
    <t>20</t>
  </si>
  <si>
    <t>55342320</t>
  </si>
  <si>
    <t>branka vchodová kovová 1200x940mm</t>
  </si>
  <si>
    <t>-1639591066</t>
  </si>
  <si>
    <t>348401120</t>
  </si>
  <si>
    <t>Montáž oplocení ze strojového pletiva s napínacími dráty v do 1,6 m</t>
  </si>
  <si>
    <t>m</t>
  </si>
  <si>
    <t>829139345</t>
  </si>
  <si>
    <t>3,8+7,1+3,8</t>
  </si>
  <si>
    <t>22</t>
  </si>
  <si>
    <t>31324756</t>
  </si>
  <si>
    <t>pletivo drátěné se čtvercovými oky zapletené Pz 50x2x1600mm</t>
  </si>
  <si>
    <t>-387548551</t>
  </si>
  <si>
    <t>14,7*1,05 'Přepočtené koeficientem množství</t>
  </si>
  <si>
    <t>Ostatní konstrukce a práce, bourání</t>
  </si>
  <si>
    <t>23</t>
  </si>
  <si>
    <t>916231213</t>
  </si>
  <si>
    <t>Osazení chodníkového obrubníku betonového stojatého s boční opěrou do lože z betonu prostého</t>
  </si>
  <si>
    <t>18571884</t>
  </si>
  <si>
    <t>24</t>
  </si>
  <si>
    <t>59217.R</t>
  </si>
  <si>
    <t>obrubník betonový chodníkový 1000x50x250mm</t>
  </si>
  <si>
    <t>1328403907</t>
  </si>
  <si>
    <t>240*1,05 'Přepočtené koeficientem množství</t>
  </si>
  <si>
    <t>25</t>
  </si>
  <si>
    <t>953312112</t>
  </si>
  <si>
    <t>Vložky do svislých dilatačních spár z fasádních polystyrénových desek tl. přes 10 do 20 mm</t>
  </si>
  <si>
    <t>1791804949</t>
  </si>
  <si>
    <t>0,2*7,1</t>
  </si>
  <si>
    <t>0,2*5,5</t>
  </si>
  <si>
    <t>0,2*2,5</t>
  </si>
  <si>
    <t>26</t>
  </si>
  <si>
    <t>961043.R</t>
  </si>
  <si>
    <t>Úpravy stávající herní plochy</t>
  </si>
  <si>
    <t>-1798345309</t>
  </si>
  <si>
    <t>Poznámka k položce:_x000d_
Posun branek hlavního hříště_x000d_
Úprava sloupú se sítěmi za bránami_x000d_
Úprava ocelového hrazení hlavního hřiště_x000d_
Úprava lajnování</t>
  </si>
  <si>
    <t>27</t>
  </si>
  <si>
    <t>961044.R</t>
  </si>
  <si>
    <t>Demontáž zábradlí ocelového v kolizi s halou</t>
  </si>
  <si>
    <t>-587452744</t>
  </si>
  <si>
    <t>28</t>
  </si>
  <si>
    <t>961044111</t>
  </si>
  <si>
    <t>Bourání základů z betonu prostého</t>
  </si>
  <si>
    <t>1745708497</t>
  </si>
  <si>
    <t>"základ pod sloup osvětlení" 4*0,5</t>
  </si>
  <si>
    <t>O01</t>
  </si>
  <si>
    <t>Konstrukce haly a příslušenství</t>
  </si>
  <si>
    <t>29</t>
  </si>
  <si>
    <t>HA -101</t>
  </si>
  <si>
    <t>PVC polyesterová tkanina potažená PVC vnitřní, vnější a obvodová membrána</t>
  </si>
  <si>
    <t>512</t>
  </si>
  <si>
    <t>898198532</t>
  </si>
  <si>
    <t>30</t>
  </si>
  <si>
    <t>HA -102</t>
  </si>
  <si>
    <t>technologie provozu haly</t>
  </si>
  <si>
    <t>1872970269</t>
  </si>
  <si>
    <t>Poznámka k položce:_x000d_
dmychadlo s elektromotorem_x000d_
topná jednotka_x000d_
hořák_x000d_
systém řízení chodu haly_x000d_
vzduchové kanály_x000d_
nouzový agregát_x000d_
rozvodná skříň_x000d_
větrná automatika</t>
  </si>
  <si>
    <t>31</t>
  </si>
  <si>
    <t>HA -103</t>
  </si>
  <si>
    <t>otočné dveře DN 2m, ocel, plně prosklené, 4 křídlé</t>
  </si>
  <si>
    <t>734150208</t>
  </si>
  <si>
    <t>32</t>
  </si>
  <si>
    <t>HA -104</t>
  </si>
  <si>
    <t>transportní komora 2 křídlá, š=2,5m, h=3m</t>
  </si>
  <si>
    <t>-720818563</t>
  </si>
  <si>
    <t>33</t>
  </si>
  <si>
    <t>HA -105</t>
  </si>
  <si>
    <t xml:space="preserve">nouzové dveře 1,25 x 2m, 1 křídlé </t>
  </si>
  <si>
    <t>1926239999</t>
  </si>
  <si>
    <t>34</t>
  </si>
  <si>
    <t>HA -106</t>
  </si>
  <si>
    <t>spojovací díl, nafukovací hala a dveřní prvek</t>
  </si>
  <si>
    <t>-237165570</t>
  </si>
  <si>
    <t>35</t>
  </si>
  <si>
    <t>HA -107</t>
  </si>
  <si>
    <t>LED svitidla</t>
  </si>
  <si>
    <t>-1841261016</t>
  </si>
  <si>
    <t>36</t>
  </si>
  <si>
    <t>HA -108</t>
  </si>
  <si>
    <t>kotevní rám s kodvami do betonového základu</t>
  </si>
  <si>
    <t>-547104069</t>
  </si>
  <si>
    <t>37</t>
  </si>
  <si>
    <t>HA -109</t>
  </si>
  <si>
    <t>Přeprava materiálů a přesun hmot</t>
  </si>
  <si>
    <t>575064183</t>
  </si>
  <si>
    <t>38</t>
  </si>
  <si>
    <t>HA -110</t>
  </si>
  <si>
    <t>Instalace, montáž haly</t>
  </si>
  <si>
    <t>-1027030174</t>
  </si>
  <si>
    <t>002</t>
  </si>
  <si>
    <t>Plocha umělého trávníku</t>
  </si>
  <si>
    <t>39</t>
  </si>
  <si>
    <t>632481215</t>
  </si>
  <si>
    <t>Separační vrstva z geotextilie</t>
  </si>
  <si>
    <t>-2058574047</t>
  </si>
  <si>
    <t>74,6*45,6</t>
  </si>
  <si>
    <t>40</t>
  </si>
  <si>
    <t>HA -101.1</t>
  </si>
  <si>
    <t>D+M podklad z kameniva hrubého drceného 0-4 tl. 40mm po zhutnění</t>
  </si>
  <si>
    <t>212097466</t>
  </si>
  <si>
    <t>41</t>
  </si>
  <si>
    <t>HA -102.1</t>
  </si>
  <si>
    <t>D+M Panely s vertikální drenáží pod celým fotbalovým hříštěm</t>
  </si>
  <si>
    <t>-1930590605</t>
  </si>
  <si>
    <t>42</t>
  </si>
  <si>
    <t>HA -103.1</t>
  </si>
  <si>
    <t xml:space="preserve">D+M umělé trávy včetně 10kg/m2 EPDM černého recyklovaného granulátu + 5kg/m2 sušeného krystalického  písku</t>
  </si>
  <si>
    <t>580007017</t>
  </si>
  <si>
    <t>43</t>
  </si>
  <si>
    <t>HA -104.1</t>
  </si>
  <si>
    <t>D+M lajnování sportovního povrchu</t>
  </si>
  <si>
    <t>-502663054</t>
  </si>
  <si>
    <t>44</t>
  </si>
  <si>
    <t>HA -105.1</t>
  </si>
  <si>
    <t>D+M branky 7320 x 2440 volné zavěšení sítě</t>
  </si>
  <si>
    <t>834090116</t>
  </si>
  <si>
    <t>45</t>
  </si>
  <si>
    <t>HA -106.1</t>
  </si>
  <si>
    <t>D+M rohový praporek</t>
  </si>
  <si>
    <t>-15466492</t>
  </si>
  <si>
    <t>997</t>
  </si>
  <si>
    <t>Přesun sutě</t>
  </si>
  <si>
    <t>46</t>
  </si>
  <si>
    <t>997013215</t>
  </si>
  <si>
    <t>Vnitrostaveništní doprava suti a vybouraných hmot pro budovy v přes 15 do 18 m ručně</t>
  </si>
  <si>
    <t>806584610</t>
  </si>
  <si>
    <t>47</t>
  </si>
  <si>
    <t>997013511</t>
  </si>
  <si>
    <t>Odvoz suti a vybouraných hmot z meziskládky na skládku do 1 km s naložením a se složením</t>
  </si>
  <si>
    <t>-2126156520</t>
  </si>
  <si>
    <t>48</t>
  </si>
  <si>
    <t>997013601</t>
  </si>
  <si>
    <t>Poplatek za uložení na skládce (skládkovné) stavebního odpadu betonového kód odpadu 17 01 01</t>
  </si>
  <si>
    <t>-914373344</t>
  </si>
  <si>
    <t>998</t>
  </si>
  <si>
    <t>Přesun hmot</t>
  </si>
  <si>
    <t>49</t>
  </si>
  <si>
    <t>998017003</t>
  </si>
  <si>
    <t>Přesun hmot s omezením mechanizace pro budovy v přes 12 do 24 m</t>
  </si>
  <si>
    <t>-1729424863</t>
  </si>
  <si>
    <t>PSV</t>
  </si>
  <si>
    <t>Práce a dodávky PSV</t>
  </si>
  <si>
    <t>783</t>
  </si>
  <si>
    <t>Dokončovací práce - nátěry</t>
  </si>
  <si>
    <t>50</t>
  </si>
  <si>
    <t>783937163</t>
  </si>
  <si>
    <t>Krycí dvojnásobný epoxidový rozpouštědlový nátěr betonové podlahy</t>
  </si>
  <si>
    <t>164644106</t>
  </si>
  <si>
    <t>Práce a dodávky M</t>
  </si>
  <si>
    <t>21-M</t>
  </si>
  <si>
    <t>Elektromontáže</t>
  </si>
  <si>
    <t>51</t>
  </si>
  <si>
    <t>218040.R</t>
  </si>
  <si>
    <t>Demontáž sloupů areálového osvětlení</t>
  </si>
  <si>
    <t>ks</t>
  </si>
  <si>
    <t>64</t>
  </si>
  <si>
    <t>1359487226</t>
  </si>
  <si>
    <t>52</t>
  </si>
  <si>
    <t>228110.R</t>
  </si>
  <si>
    <t>Demontáž pilířků elektroinstalací</t>
  </si>
  <si>
    <t>1558114936</t>
  </si>
  <si>
    <t>SO02 - Šatny a zázemí z kontejnerů</t>
  </si>
  <si>
    <t xml:space="preserve">    001 - Kontejnery</t>
  </si>
  <si>
    <t>-328835721</t>
  </si>
  <si>
    <t>6,1*34,4</t>
  </si>
  <si>
    <t>-1348122681</t>
  </si>
  <si>
    <t>0,4*1*(6,1+34,4)*2</t>
  </si>
  <si>
    <t>-563065616</t>
  </si>
  <si>
    <t>209,84*0,15</t>
  </si>
  <si>
    <t>32,4</t>
  </si>
  <si>
    <t>1384576136</t>
  </si>
  <si>
    <t>63,876*9</t>
  </si>
  <si>
    <t>-827689840</t>
  </si>
  <si>
    <t>-1789546951</t>
  </si>
  <si>
    <t>63,876*1,8</t>
  </si>
  <si>
    <t>195608529</t>
  </si>
  <si>
    <t>1156487139</t>
  </si>
  <si>
    <t>0,4*1*(6,1*5+34,4*2)-0,4*0,4*10</t>
  </si>
  <si>
    <t>"nadspotřeba" 39,12*0,15</t>
  </si>
  <si>
    <t>001</t>
  </si>
  <si>
    <t>Kontejnery</t>
  </si>
  <si>
    <t>00011900</t>
  </si>
  <si>
    <t>Dodávka kontejnerů kompletní provedení dle PD</t>
  </si>
  <si>
    <t>329689238</t>
  </si>
  <si>
    <t>Poznámka k položce:_x000d_
včetně veškerého vybavení, propojění a povrchových úprav</t>
  </si>
  <si>
    <t>00011901</t>
  </si>
  <si>
    <t>Doprava kontejnerů včetně vykládky</t>
  </si>
  <si>
    <t>1584650335</t>
  </si>
  <si>
    <t>00011902</t>
  </si>
  <si>
    <t>Montáž kontejnerů včetně nákladů na jeřáb</t>
  </si>
  <si>
    <t>-1705522594</t>
  </si>
  <si>
    <t>1467124679</t>
  </si>
  <si>
    <t>508280693</t>
  </si>
  <si>
    <t>SO03 - LTO technologie pro vytápění haly a přístřešek pro zásobníky LTO</t>
  </si>
  <si>
    <t xml:space="preserve">    767 - Konstrukce zámečnické</t>
  </si>
  <si>
    <t xml:space="preserve">    22-M - Montáže technologických zařízení</t>
  </si>
  <si>
    <t xml:space="preserve">    23-M - Montáže potrubí</t>
  </si>
  <si>
    <t>-1892208579</t>
  </si>
  <si>
    <t>(3,2+1,2)*7,4</t>
  </si>
  <si>
    <t>-1646894380</t>
  </si>
  <si>
    <t>1*0,4*(3,2+7,4+3,2)</t>
  </si>
  <si>
    <t>1498627887</t>
  </si>
  <si>
    <t>32,56*0,2+5,52</t>
  </si>
  <si>
    <t>732535209</t>
  </si>
  <si>
    <t>12,032*9</t>
  </si>
  <si>
    <t>-310874233</t>
  </si>
  <si>
    <t>-865041590</t>
  </si>
  <si>
    <t>12,032*1,8</t>
  </si>
  <si>
    <t>-1328585292</t>
  </si>
  <si>
    <t>241605578</t>
  </si>
  <si>
    <t>1157135530</t>
  </si>
  <si>
    <t>32,56*0,2</t>
  </si>
  <si>
    <t>-1362189071</t>
  </si>
  <si>
    <t>-821561529</t>
  </si>
  <si>
    <t>191289197</t>
  </si>
  <si>
    <t>"nadspotřeba" 5,52*0,15</t>
  </si>
  <si>
    <t>311113132</t>
  </si>
  <si>
    <t>Nosná zeď tl přes 150 do 200 mm z hladkých tvárnic ztraceného bednění včetně výplně z betonu tř. C 16/20</t>
  </si>
  <si>
    <t>-832980569</t>
  </si>
  <si>
    <t>(3,2+7,4+3,2)*2,5</t>
  </si>
  <si>
    <t>1446526199</t>
  </si>
  <si>
    <t>767</t>
  </si>
  <si>
    <t>Konstrukce zámečnické</t>
  </si>
  <si>
    <t>767391112</t>
  </si>
  <si>
    <t>Montáž krytiny z tvarovaných plechů šroubováním</t>
  </si>
  <si>
    <t>1600607973</t>
  </si>
  <si>
    <t>3,2*7,4</t>
  </si>
  <si>
    <t>RMAT0001</t>
  </si>
  <si>
    <t>krytia z trapézového plechu, pozink</t>
  </si>
  <si>
    <t>791225876</t>
  </si>
  <si>
    <t>23,68*1,133 'Přepočtené koeficientem množství</t>
  </si>
  <si>
    <t>767662210</t>
  </si>
  <si>
    <t>Montáž mříží otvíravých</t>
  </si>
  <si>
    <t>-815803425</t>
  </si>
  <si>
    <t>7,4*3</t>
  </si>
  <si>
    <t>54912000</t>
  </si>
  <si>
    <t>mříž pro stavení otvory otvíravá</t>
  </si>
  <si>
    <t>1893218979</t>
  </si>
  <si>
    <t>767995.R</t>
  </si>
  <si>
    <t>D+M ocelové konstrukce zastřešení přístřešku vč. nosných sloupů a povrchové úpravy nátěrem</t>
  </si>
  <si>
    <t>1480313656</t>
  </si>
  <si>
    <t>998767201</t>
  </si>
  <si>
    <t>Přesun hmot procentní pro zámečnické konstrukce v objektech v do 6 m</t>
  </si>
  <si>
    <t>%</t>
  </si>
  <si>
    <t>-1798361678</t>
  </si>
  <si>
    <t>1620842769</t>
  </si>
  <si>
    <t>22-M</t>
  </si>
  <si>
    <t>Montáže technologických zařízení</t>
  </si>
  <si>
    <t>22001</t>
  </si>
  <si>
    <t>D+M hořák Riello RL 44 MZ</t>
  </si>
  <si>
    <t>1129386139</t>
  </si>
  <si>
    <t>22002</t>
  </si>
  <si>
    <t>D+M trysky pro daný výkon</t>
  </si>
  <si>
    <t>1788889998</t>
  </si>
  <si>
    <t>22003</t>
  </si>
  <si>
    <t>D+M palivový filtr s automatickým odvzdušněním</t>
  </si>
  <si>
    <t>2745846</t>
  </si>
  <si>
    <t>22004</t>
  </si>
  <si>
    <t>D+M dvouplášťová nádrž standard 1500 l</t>
  </si>
  <si>
    <t>-322919971</t>
  </si>
  <si>
    <t>22005</t>
  </si>
  <si>
    <t>D+M odběrová sada A</t>
  </si>
  <si>
    <t>1234155973</t>
  </si>
  <si>
    <t>22006</t>
  </si>
  <si>
    <t>D+M odběrová propojovací sada B</t>
  </si>
  <si>
    <t>-118487692</t>
  </si>
  <si>
    <t>22007</t>
  </si>
  <si>
    <t>D+M membránový bezpečnostní uzávěr</t>
  </si>
  <si>
    <t>-114106919</t>
  </si>
  <si>
    <t>22008</t>
  </si>
  <si>
    <t>D+M oil fix šroubení 3/8 12</t>
  </si>
  <si>
    <t>768361664</t>
  </si>
  <si>
    <t>22009</t>
  </si>
  <si>
    <t>D+M odběrová sada S pro odběr 40-60 l/h</t>
  </si>
  <si>
    <t>-1746327504</t>
  </si>
  <si>
    <t>23-M</t>
  </si>
  <si>
    <t>Montáže potrubí</t>
  </si>
  <si>
    <t>230200.R</t>
  </si>
  <si>
    <t>Montáž potrubí nadzemního d 14mm včetně kotvení</t>
  </si>
  <si>
    <t>-1677229486</t>
  </si>
  <si>
    <t>19632.R</t>
  </si>
  <si>
    <t>trubka Cu d 14mm</t>
  </si>
  <si>
    <t>128</t>
  </si>
  <si>
    <t>-1686467673</t>
  </si>
  <si>
    <t>IO01 - Doplnění areálového vodovodu</t>
  </si>
  <si>
    <t xml:space="preserve">    8 - Trubní vedení</t>
  </si>
  <si>
    <t xml:space="preserve">    722 - Zdravotechnika - vnitřní vodovod</t>
  </si>
  <si>
    <t>1572646619</t>
  </si>
  <si>
    <t>(124+50,6+2,8+39,6)*0,8</t>
  </si>
  <si>
    <t>-868863237</t>
  </si>
  <si>
    <t>1,5*1,1*1,1*3,1415/4</t>
  </si>
  <si>
    <t>-2108054651</t>
  </si>
  <si>
    <t>300*0,8*0,8</t>
  </si>
  <si>
    <t>1827935022</t>
  </si>
  <si>
    <t>173,6*0,1</t>
  </si>
  <si>
    <t>1,425</t>
  </si>
  <si>
    <t>192</t>
  </si>
  <si>
    <t>-144</t>
  </si>
  <si>
    <t>1495418442</t>
  </si>
  <si>
    <t>66,785*9</t>
  </si>
  <si>
    <t>1253334758</t>
  </si>
  <si>
    <t>144</t>
  </si>
  <si>
    <t>2084758234</t>
  </si>
  <si>
    <t>66,785*1,8</t>
  </si>
  <si>
    <t>1033799569</t>
  </si>
  <si>
    <t>174151101</t>
  </si>
  <si>
    <t>Zásyp jam, šachet rýh nebo kolem objektů sypaninou se zhutněním</t>
  </si>
  <si>
    <t>666030661</t>
  </si>
  <si>
    <t>300*0,8*0,6</t>
  </si>
  <si>
    <t>175151101</t>
  </si>
  <si>
    <t>Obsypání potrubí strojně sypaninou bez prohození, uloženou do 3 m</t>
  </si>
  <si>
    <t>-1348020920</t>
  </si>
  <si>
    <t>300*0,8*0,2</t>
  </si>
  <si>
    <t>58331200</t>
  </si>
  <si>
    <t>štěrkopísek netříděný</t>
  </si>
  <si>
    <t>1130325289</t>
  </si>
  <si>
    <t>48*2 'Přepočtené koeficientem množství</t>
  </si>
  <si>
    <t>181411131</t>
  </si>
  <si>
    <t>Založení parkového trávníku výsevem pl do 1000 m2 v rovině a ve svahu do 1:5</t>
  </si>
  <si>
    <t>-1596145504</t>
  </si>
  <si>
    <t>00572410</t>
  </si>
  <si>
    <t>osivo směs travní parková</t>
  </si>
  <si>
    <t>kg</t>
  </si>
  <si>
    <t>676478922</t>
  </si>
  <si>
    <t>170*0,02 'Přepočtené koeficientem množství</t>
  </si>
  <si>
    <t>Trubní vedení</t>
  </si>
  <si>
    <t>871181141</t>
  </si>
  <si>
    <t>Montáž potrubí z PE100 SDR 11 otevřený výkop svařovaných na tupo D 50 x 4,6 mm</t>
  </si>
  <si>
    <t>882931474</t>
  </si>
  <si>
    <t xml:space="preserve">"venkovní rozvody" </t>
  </si>
  <si>
    <t>124+40</t>
  </si>
  <si>
    <t>28613172</t>
  </si>
  <si>
    <t>trubka vodovodní PE100 SDR11 se signalizační vrstvou 50x4,6mm</t>
  </si>
  <si>
    <t>-1321666631</t>
  </si>
  <si>
    <t>164*1,015 'Přepočtené koeficientem množství</t>
  </si>
  <si>
    <t>891212.R</t>
  </si>
  <si>
    <t>Napojení na stávající vodovod</t>
  </si>
  <si>
    <t>-1769970249</t>
  </si>
  <si>
    <t>891213.R</t>
  </si>
  <si>
    <t>Vystrojení vodoměrné šachty</t>
  </si>
  <si>
    <t>739086768</t>
  </si>
  <si>
    <t>891214.R</t>
  </si>
  <si>
    <t>Připojení na napojovací bod kontejneru DN20</t>
  </si>
  <si>
    <t>-1754679535</t>
  </si>
  <si>
    <t>893811162</t>
  </si>
  <si>
    <t>Osazení vodoměrné šachty kruhové z PP samonosné pro běžné zatížení D do 1,2 m hl přes 1,2 do 1,4 m</t>
  </si>
  <si>
    <t>691004401</t>
  </si>
  <si>
    <t>56230593</t>
  </si>
  <si>
    <t>šachta plastová vodoměrná samonosná kruhová 1,2/1,4m</t>
  </si>
  <si>
    <t>1846565528</t>
  </si>
  <si>
    <t>899103112</t>
  </si>
  <si>
    <t>Osazení poklopů litinových nebo ocelových včetně rámů pro třídu zatížení B125, C250</t>
  </si>
  <si>
    <t>1164422516</t>
  </si>
  <si>
    <t>28661770</t>
  </si>
  <si>
    <t>poklop šachtový litinový+rám betonový DN 400 pro třídu zatížení B125</t>
  </si>
  <si>
    <t>778688857</t>
  </si>
  <si>
    <t>899722111</t>
  </si>
  <si>
    <t>Krytí potrubí z plastů výstražnou fólií z PVC 20 cm</t>
  </si>
  <si>
    <t>800861144</t>
  </si>
  <si>
    <t>164+27+120</t>
  </si>
  <si>
    <t>998276101</t>
  </si>
  <si>
    <t>Přesun hmot pro trubní vedení z trub z plastických hmot otevřený výkop</t>
  </si>
  <si>
    <t>1857086739</t>
  </si>
  <si>
    <t>722</t>
  </si>
  <si>
    <t>Zdravotechnika - vnitřní vodovod</t>
  </si>
  <si>
    <t>722176112</t>
  </si>
  <si>
    <t>Montáž potrubí plastové spojované svary polyfuzně D přes 16 do 20 mm</t>
  </si>
  <si>
    <t>2007305454</t>
  </si>
  <si>
    <t>"rozvody do šaten"</t>
  </si>
  <si>
    <t>28615133</t>
  </si>
  <si>
    <t>trubka vodovodní tlaková PPR řada PN 16 D 20mm dl 4m</t>
  </si>
  <si>
    <t>1730965908</t>
  </si>
  <si>
    <t>27*1,03 'Přepočtené koeficientem množství</t>
  </si>
  <si>
    <t>722176113</t>
  </si>
  <si>
    <t>Montáž potrubí plastové spojované svary polyfuzně D přes 20 do 25 mm</t>
  </si>
  <si>
    <t>-835770380</t>
  </si>
  <si>
    <t>"rozvody pro hydranty"</t>
  </si>
  <si>
    <t>120</t>
  </si>
  <si>
    <t>28613109</t>
  </si>
  <si>
    <t>trubka vodovodní PE100 PN 16 SDR11 25x2,3mm</t>
  </si>
  <si>
    <t>312694968</t>
  </si>
  <si>
    <t>120*1,03 'Přepočtené koeficientem množství</t>
  </si>
  <si>
    <t>722250133</t>
  </si>
  <si>
    <t>Hydrantový systém s tvarově stálou hadicí D 25 x 30 m celoplechový</t>
  </si>
  <si>
    <t>soubor</t>
  </si>
  <si>
    <t>-1368990366</t>
  </si>
  <si>
    <t>IO02 - Doplnění areálové splaškové kanalizace</t>
  </si>
  <si>
    <t>1424677005</t>
  </si>
  <si>
    <t>(44+26,5+8*1,9)*0,8</t>
  </si>
  <si>
    <t>-1451449550</t>
  </si>
  <si>
    <t>1,2*0,9*0,9*3,1415/4</t>
  </si>
  <si>
    <t>1907440249</t>
  </si>
  <si>
    <t>121,1*0,8*0,8</t>
  </si>
  <si>
    <t>-538872445</t>
  </si>
  <si>
    <t>68,56*0,1</t>
  </si>
  <si>
    <t>0,763</t>
  </si>
  <si>
    <t>77,504</t>
  </si>
  <si>
    <t>-58,128</t>
  </si>
  <si>
    <t>-723024285</t>
  </si>
  <si>
    <t>26,995*9</t>
  </si>
  <si>
    <t>772247866</t>
  </si>
  <si>
    <t>58,128</t>
  </si>
  <si>
    <t>926180732</t>
  </si>
  <si>
    <t>26,995*1,8</t>
  </si>
  <si>
    <t>1607729387</t>
  </si>
  <si>
    <t>-715427002</t>
  </si>
  <si>
    <t>121,1*0,6*0,8</t>
  </si>
  <si>
    <t>1607771311</t>
  </si>
  <si>
    <t>121,1*0,2*0,8</t>
  </si>
  <si>
    <t>662823850</t>
  </si>
  <si>
    <t>19,376*2 'Přepočtené koeficientem množství</t>
  </si>
  <si>
    <t>-1656844374</t>
  </si>
  <si>
    <t>-763470251</t>
  </si>
  <si>
    <t>68*0,02 'Přepočtené koeficientem množství</t>
  </si>
  <si>
    <t>871265211</t>
  </si>
  <si>
    <t>Kanalizační potrubí z tvrdého PVC jednovrstvé tuhost třídy SN4 DN 110</t>
  </si>
  <si>
    <t>-1033800086</t>
  </si>
  <si>
    <t>871275211</t>
  </si>
  <si>
    <t>Kanalizační potrubí z tvrdého PVC jednovrstvé tuhost třídy SN4 DN 125</t>
  </si>
  <si>
    <t>-1686812509</t>
  </si>
  <si>
    <t>871315211</t>
  </si>
  <si>
    <t>Kanalizační potrubí z tvrdého PVC jednovrstvé tuhost třídy SN4 DN 160</t>
  </si>
  <si>
    <t>-1164150297</t>
  </si>
  <si>
    <t>871355211</t>
  </si>
  <si>
    <t>Kanalizační potrubí z tvrdého PVC jednovrstvé tuhost třídy SN4 DN 200</t>
  </si>
  <si>
    <t>-643480423</t>
  </si>
  <si>
    <t>894211.R</t>
  </si>
  <si>
    <t>Napojení splaškové kanalizace do stávající revizní šachty</t>
  </si>
  <si>
    <t>2012527139</t>
  </si>
  <si>
    <t>894211111</t>
  </si>
  <si>
    <t>Šachty kanalizační kruhové z prostého betonu na potrubí DN 200 dno beton tř. C 25/30</t>
  </si>
  <si>
    <t>1743661217</t>
  </si>
  <si>
    <t>894212.R</t>
  </si>
  <si>
    <t>Připojení na napojovací bod kontejneru</t>
  </si>
  <si>
    <t>1760734099</t>
  </si>
  <si>
    <t>2140541807</t>
  </si>
  <si>
    <t>-1412585570</t>
  </si>
  <si>
    <t>-744734928</t>
  </si>
  <si>
    <t>8,1+42,5+26,5+44</t>
  </si>
  <si>
    <t>302319339</t>
  </si>
  <si>
    <t>IO03 - Areálovová dešťová kanalizace vč. retenční nádrže a vsakovacího objektu</t>
  </si>
  <si>
    <t>-67463531</t>
  </si>
  <si>
    <t>230*0,8</t>
  </si>
  <si>
    <t>1111522957</t>
  </si>
  <si>
    <t>"retence"</t>
  </si>
  <si>
    <t>65*3</t>
  </si>
  <si>
    <t>"vsak"</t>
  </si>
  <si>
    <t>43,2*3</t>
  </si>
  <si>
    <t>-1850528832</t>
  </si>
  <si>
    <t>333*0,8*0,8</t>
  </si>
  <si>
    <t>1053496366</t>
  </si>
  <si>
    <t>184*0,15</t>
  </si>
  <si>
    <t>324,6</t>
  </si>
  <si>
    <t>213,12</t>
  </si>
  <si>
    <t>-233,44</t>
  </si>
  <si>
    <t>1494592692</t>
  </si>
  <si>
    <t>331,88*9</t>
  </si>
  <si>
    <t>-1689436566</t>
  </si>
  <si>
    <t>331,88+233,44</t>
  </si>
  <si>
    <t>-1828179858</t>
  </si>
  <si>
    <t>331,88*1,8</t>
  </si>
  <si>
    <t>-1453808793</t>
  </si>
  <si>
    <t>1630752006</t>
  </si>
  <si>
    <t>"potrubí"</t>
  </si>
  <si>
    <t>333*0,6*0,8</t>
  </si>
  <si>
    <t>65*0,8</t>
  </si>
  <si>
    <t>43,2*0,5</t>
  </si>
  <si>
    <t>-689746921</t>
  </si>
  <si>
    <t>333*0,2*0,8</t>
  </si>
  <si>
    <t>467613908</t>
  </si>
  <si>
    <t>53,28*2 'Přepočtené koeficientem množství</t>
  </si>
  <si>
    <t>-1639031542</t>
  </si>
  <si>
    <t>-1908444411</t>
  </si>
  <si>
    <t>165*0,02 'Přepočtené koeficientem množství</t>
  </si>
  <si>
    <t>271532212</t>
  </si>
  <si>
    <t>Podsyp pod základové konstrukce se zhutněním z hrubého kameniva frakce 16 až 32 mm</t>
  </si>
  <si>
    <t>-801960603</t>
  </si>
  <si>
    <t>1340990871</t>
  </si>
  <si>
    <t>294127971</t>
  </si>
  <si>
    <t>871254202</t>
  </si>
  <si>
    <t>Montáž kanalizačního potrubí z PE SDR11 otevřený výkop sklon do 20 % svařovaných na tupo D 90x8,2 mm</t>
  </si>
  <si>
    <t>811870320</t>
  </si>
  <si>
    <t>"venkovní rozvody"</t>
  </si>
  <si>
    <t>230</t>
  </si>
  <si>
    <t>"vnitřní rozvody"</t>
  </si>
  <si>
    <t>60+9+10+20+4</t>
  </si>
  <si>
    <t>28613384</t>
  </si>
  <si>
    <t>potrubí kanalizační tlakové PE100 SDR11 návin se signalizační vrstvou 90x8,2mm</t>
  </si>
  <si>
    <t>-2118344534</t>
  </si>
  <si>
    <t>333*1,015 'Přepočtené koeficientem množství</t>
  </si>
  <si>
    <t>897171112</t>
  </si>
  <si>
    <t>Akumulační boxy z PP pro vsakování dešťových vod zatížené osobními automobily objemu přes 10 do 30 m3</t>
  </si>
  <si>
    <t>-1900897659</t>
  </si>
  <si>
    <t>Poznámka k položce:_x000d_
kompletní provedení dle PD</t>
  </si>
  <si>
    <t>897172.R</t>
  </si>
  <si>
    <t>D+M velkoobjemová retenční nádrž o objemu 141,75 m3</t>
  </si>
  <si>
    <t>-1701822330</t>
  </si>
  <si>
    <t>659892096</t>
  </si>
  <si>
    <t>935113211</t>
  </si>
  <si>
    <t>Osazení odvodňovacího betonového žlabu s krycím roštem šířky do 200 mm</t>
  </si>
  <si>
    <t>-1552047572</t>
  </si>
  <si>
    <t>2*(75+46)-2,5-2,5-5,5-2,5</t>
  </si>
  <si>
    <t>59227115</t>
  </si>
  <si>
    <t>žlab odvodňovací s roštem bez spádu dna monolitický z polymerbetonu š 200mm</t>
  </si>
  <si>
    <t>1582480175</t>
  </si>
  <si>
    <t>871158058</t>
  </si>
  <si>
    <t>IO04 - Doplnění areálového rozvodu elektro NN</t>
  </si>
  <si>
    <t xml:space="preserve">    5 - Komunikace pozemní</t>
  </si>
  <si>
    <t xml:space="preserve">    46-M - Zemní práce při extr.mont.pracích</t>
  </si>
  <si>
    <t>113106023</t>
  </si>
  <si>
    <t>Rozebrání dlažeb při překopech komunikací pro pěší ze zámkové dlažby ručně</t>
  </si>
  <si>
    <t>-1897751242</t>
  </si>
  <si>
    <t>9,5*3,5</t>
  </si>
  <si>
    <t>-1588425249</t>
  </si>
  <si>
    <t>190*0,8</t>
  </si>
  <si>
    <t>907326365</t>
  </si>
  <si>
    <t>190*0,8*0,8</t>
  </si>
  <si>
    <t>2014955783</t>
  </si>
  <si>
    <t>152*0,1</t>
  </si>
  <si>
    <t>121,6</t>
  </si>
  <si>
    <t>-91,2</t>
  </si>
  <si>
    <t>1310717954</t>
  </si>
  <si>
    <t>45,6*1,8</t>
  </si>
  <si>
    <t>1202347854</t>
  </si>
  <si>
    <t>-1909646920</t>
  </si>
  <si>
    <t>190*0,6*0,8</t>
  </si>
  <si>
    <t>1779534043</t>
  </si>
  <si>
    <t>-1141489216</t>
  </si>
  <si>
    <t>95*0,02 'Přepočtené koeficientem množství</t>
  </si>
  <si>
    <t>Komunikace pozemní</t>
  </si>
  <si>
    <t>596211110</t>
  </si>
  <si>
    <t>Kladení zámkové dlažby komunikací pro pěší ručně tl 60 mm skupiny A pl do 50 m2</t>
  </si>
  <si>
    <t>-471693324</t>
  </si>
  <si>
    <t>210040.R</t>
  </si>
  <si>
    <t>Napojení areálového rozvodu NN v rozvaděči stávajícího objektu včetně potřebné úpravy rozvaděče</t>
  </si>
  <si>
    <t>-1929912337</t>
  </si>
  <si>
    <t>210040501</t>
  </si>
  <si>
    <t>Montáž vodičů nn průměru do 70 mm2 bez průběžných vazů a spojek</t>
  </si>
  <si>
    <t>km</t>
  </si>
  <si>
    <t>1689374374</t>
  </si>
  <si>
    <t>(153+37)/1000</t>
  </si>
  <si>
    <t>34113135</t>
  </si>
  <si>
    <t>kabel silový jádro Cu izolace PVC plášť PVC 0,6/1kV (1-CYKY) 5x35mm2</t>
  </si>
  <si>
    <t>1819298696</t>
  </si>
  <si>
    <t>0,19*1000 'Přepočtené koeficientem množství</t>
  </si>
  <si>
    <t>210041.R</t>
  </si>
  <si>
    <t>Rozvaděč zázemí pro kontejnery včetně vyzbrojení</t>
  </si>
  <si>
    <t>817554366</t>
  </si>
  <si>
    <t>210042.R</t>
  </si>
  <si>
    <t>Napojení rozvodů kontejnerů</t>
  </si>
  <si>
    <t>1166569597</t>
  </si>
  <si>
    <t>210043.R</t>
  </si>
  <si>
    <t>D+M elektrická topnná spirála pro hydrant včetně dopojení</t>
  </si>
  <si>
    <t>-21314907</t>
  </si>
  <si>
    <t>46-M</t>
  </si>
  <si>
    <t>Zemní práce při extr.mont.pracích</t>
  </si>
  <si>
    <t>460661114</t>
  </si>
  <si>
    <t>Kabelové lože z písku pro kabely nn bez zakrytí š lože přes 65 do 80 cm</t>
  </si>
  <si>
    <t>-621605974</t>
  </si>
  <si>
    <t>460671111</t>
  </si>
  <si>
    <t>Výstražná fólie pro krytí kabelů šířky 20 cm</t>
  </si>
  <si>
    <t>713865598</t>
  </si>
  <si>
    <t>469981111</t>
  </si>
  <si>
    <t>Přesun hmot pro pomocné stavební práce při elektromotážích</t>
  </si>
  <si>
    <t>-707519173</t>
  </si>
  <si>
    <t>IO05 - Zpevněné komunikace</t>
  </si>
  <si>
    <t>1459063467</t>
  </si>
  <si>
    <t>131251102</t>
  </si>
  <si>
    <t>Hloubení jam nezapažených v hornině třídy těžitelnosti I skupiny 3 objem do 50 m3 strojně</t>
  </si>
  <si>
    <t>446837264</t>
  </si>
  <si>
    <t>361,48*0,1</t>
  </si>
  <si>
    <t>-1485443490</t>
  </si>
  <si>
    <t>361,48*0,2</t>
  </si>
  <si>
    <t>36,148</t>
  </si>
  <si>
    <t>1269352607</t>
  </si>
  <si>
    <t>108,444*9</t>
  </si>
  <si>
    <t>-2005962469</t>
  </si>
  <si>
    <t>1200289459</t>
  </si>
  <si>
    <t>108,444*1,8</t>
  </si>
  <si>
    <t>1091728322</t>
  </si>
  <si>
    <t>2030186648</t>
  </si>
  <si>
    <t>564261011</t>
  </si>
  <si>
    <t>Podklad nebo podsyp ze štěrkopísku ŠP plochy do 100 m2 tl 200 mm</t>
  </si>
  <si>
    <t>-488146476</t>
  </si>
  <si>
    <t>66,48+295</t>
  </si>
  <si>
    <t>577165031</t>
  </si>
  <si>
    <t>Asfaltový beton vrstva obrusná ACO 16 (ABH) tl 70 mm š do 1,5 m z modifikovaného asfaltu</t>
  </si>
  <si>
    <t>-1711718788</t>
  </si>
  <si>
    <t>578901.R</t>
  </si>
  <si>
    <t>Úprava podloží asfaltového krytu</t>
  </si>
  <si>
    <t>1837295648</t>
  </si>
  <si>
    <t>455186096</t>
  </si>
  <si>
    <t>8,4*1,2</t>
  </si>
  <si>
    <t>3*17+1,2*4,5</t>
  </si>
  <si>
    <t>59245015</t>
  </si>
  <si>
    <t>dlažba zámková tvaru I 200x165x60mm přírodní</t>
  </si>
  <si>
    <t>-1098662372</t>
  </si>
  <si>
    <t>66,48*1,03 'Přepočtené koeficientem množství</t>
  </si>
  <si>
    <t>596212210</t>
  </si>
  <si>
    <t>Kladení zámkové dlažby pozemních komunikací ručně tl 80 mm skupiny A pl do 50 m2</t>
  </si>
  <si>
    <t>1602164055</t>
  </si>
  <si>
    <t>295</t>
  </si>
  <si>
    <t>59245213</t>
  </si>
  <si>
    <t>dlažba zámková tvaru I 196x161x80mm přírodní</t>
  </si>
  <si>
    <t>-131344854</t>
  </si>
  <si>
    <t>295*1,03 'Přepočtené koeficientem množství</t>
  </si>
  <si>
    <t>916131213</t>
  </si>
  <si>
    <t>Osazení silničního obrubníku betonového stojatého s boční opěrou do lože z betonu prostého</t>
  </si>
  <si>
    <t>1589516350</t>
  </si>
  <si>
    <t>56*2</t>
  </si>
  <si>
    <t>59217026</t>
  </si>
  <si>
    <t>obrubník betonový silniční 500x150x250mm</t>
  </si>
  <si>
    <t>279403929</t>
  </si>
  <si>
    <t>232*1,02 'Přepočtené koeficientem množství</t>
  </si>
  <si>
    <t>-1661071343</t>
  </si>
  <si>
    <t>8,4+1,2+1,2</t>
  </si>
  <si>
    <t>2*17+1,2+1,2+4,5</t>
  </si>
  <si>
    <t>59217017</t>
  </si>
  <si>
    <t>obrubník betonový chodníkový 1000x100x250mm</t>
  </si>
  <si>
    <t>-1132277138</t>
  </si>
  <si>
    <t>51,7*1,02 'Přepočtené koeficientem množství</t>
  </si>
  <si>
    <t>962032.R</t>
  </si>
  <si>
    <t>Bourání a uprava pilíře vjezdové brány včetně likvidace suti</t>
  </si>
  <si>
    <t>989106006</t>
  </si>
  <si>
    <t>962033.R</t>
  </si>
  <si>
    <t>Vybourání brány vjezdu včetně likvidace suti</t>
  </si>
  <si>
    <t>-1342303326</t>
  </si>
  <si>
    <t>998223011</t>
  </si>
  <si>
    <t>Přesun hmot pro pozemní komunikace s krytem dlážděným</t>
  </si>
  <si>
    <t>-1328205504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</si>
</sst>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37" fillId="3" borderId="19" xfId="0" applyFont="1" applyFill="1" applyBorder="1" applyAlignment="1" applyProtection="1">
      <alignment horizontal="left" vertical="center"/>
      <protection locked="0"/>
    </xf>
    <xf numFmtId="0" fontId="37" fillId="0" borderId="2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="1" customFormat="1" ht="12" customHeight="1">
      <c r="B5" s="22"/>
      <c r="D5" s="26" t="s">
        <v>13</v>
      </c>
      <c r="K5" s="27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2"/>
      <c r="BE5" s="28" t="s">
        <v>15</v>
      </c>
      <c r="BS5" s="19" t="s">
        <v>6</v>
      </c>
    </row>
    <row r="6" s="1" customFormat="1" ht="36.96" customHeight="1">
      <c r="B6" s="22"/>
      <c r="D6" s="29" t="s">
        <v>16</v>
      </c>
      <c r="K6" s="30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2"/>
      <c r="BE6" s="31"/>
      <c r="BS6" s="19" t="s">
        <v>6</v>
      </c>
    </row>
    <row r="7" s="1" customFormat="1" ht="12" customHeight="1">
      <c r="B7" s="22"/>
      <c r="D7" s="32" t="s">
        <v>18</v>
      </c>
      <c r="K7" s="27" t="s">
        <v>1</v>
      </c>
      <c r="AK7" s="32" t="s">
        <v>19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20</v>
      </c>
      <c r="K8" s="27" t="s">
        <v>21</v>
      </c>
      <c r="AK8" s="32" t="s">
        <v>22</v>
      </c>
      <c r="AN8" s="33" t="s">
        <v>23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24</v>
      </c>
      <c r="AK10" s="32" t="s">
        <v>25</v>
      </c>
      <c r="AN10" s="27" t="s">
        <v>1</v>
      </c>
      <c r="AR10" s="22"/>
      <c r="BE10" s="31"/>
      <c r="BS10" s="19" t="s">
        <v>6</v>
      </c>
    </row>
    <row r="11" s="1" customFormat="1" ht="18.48" customHeight="1">
      <c r="B11" s="22"/>
      <c r="E11" s="27" t="s">
        <v>26</v>
      </c>
      <c r="AK11" s="32" t="s">
        <v>27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28</v>
      </c>
      <c r="AK13" s="32" t="s">
        <v>25</v>
      </c>
      <c r="AN13" s="34" t="s">
        <v>29</v>
      </c>
      <c r="AR13" s="22"/>
      <c r="BE13" s="31"/>
      <c r="BS13" s="19" t="s">
        <v>6</v>
      </c>
    </row>
    <row r="14">
      <c r="B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N14" s="34" t="s">
        <v>29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30</v>
      </c>
      <c r="AK16" s="32" t="s">
        <v>25</v>
      </c>
      <c r="AN16" s="27" t="s">
        <v>1</v>
      </c>
      <c r="AR16" s="22"/>
      <c r="BE16" s="31"/>
      <c r="BS16" s="19" t="s">
        <v>3</v>
      </c>
    </row>
    <row r="17" s="1" customFormat="1" ht="18.48" customHeight="1">
      <c r="B17" s="22"/>
      <c r="E17" s="27" t="s">
        <v>31</v>
      </c>
      <c r="AK17" s="32" t="s">
        <v>27</v>
      </c>
      <c r="AN17" s="27" t="s">
        <v>1</v>
      </c>
      <c r="AR17" s="22"/>
      <c r="BE17" s="31"/>
      <c r="BS17" s="19" t="s">
        <v>32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33</v>
      </c>
      <c r="AK19" s="32" t="s">
        <v>25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34</v>
      </c>
      <c r="AK20" s="32" t="s">
        <v>27</v>
      </c>
      <c r="AN20" s="27" t="s">
        <v>1</v>
      </c>
      <c r="AR20" s="22"/>
      <c r="BE20" s="31"/>
      <c r="BS20" s="19" t="s">
        <v>32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35</v>
      </c>
      <c r="AR22" s="22"/>
      <c r="BE22" s="31"/>
    </row>
    <row r="23" s="1" customFormat="1" ht="47.25" customHeight="1">
      <c r="B23" s="22"/>
      <c r="E23" s="36" t="s">
        <v>36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37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38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39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40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41</v>
      </c>
      <c r="E29" s="3"/>
      <c r="F29" s="32" t="s">
        <v>42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ROUND(AV94,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43</v>
      </c>
      <c r="G30" s="3"/>
      <c r="H30" s="3"/>
      <c r="I30" s="3"/>
      <c r="J30" s="3"/>
      <c r="K30" s="3"/>
      <c r="L30" s="45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ROUND(AW94,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44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45</v>
      </c>
      <c r="G32" s="3"/>
      <c r="H32" s="3"/>
      <c r="I32" s="3"/>
      <c r="J32" s="3"/>
      <c r="K32" s="3"/>
      <c r="L32" s="45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46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47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48"/>
      <c r="D35" s="49" t="s">
        <v>47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48</v>
      </c>
      <c r="U35" s="50"/>
      <c r="V35" s="50"/>
      <c r="W35" s="50"/>
      <c r="X35" s="52" t="s">
        <v>49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55"/>
      <c r="D49" s="56" t="s">
        <v>50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51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58" t="s">
        <v>52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8" t="s">
        <v>53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8" t="s">
        <v>52</v>
      </c>
      <c r="AI60" s="41"/>
      <c r="AJ60" s="41"/>
      <c r="AK60" s="41"/>
      <c r="AL60" s="41"/>
      <c r="AM60" s="58" t="s">
        <v>53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56" t="s">
        <v>54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55</v>
      </c>
      <c r="AI64" s="59"/>
      <c r="AJ64" s="59"/>
      <c r="AK64" s="59"/>
      <c r="AL64" s="59"/>
      <c r="AM64" s="59"/>
      <c r="AN64" s="59"/>
      <c r="AO64" s="59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58" t="s">
        <v>52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8" t="s">
        <v>53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8" t="s">
        <v>52</v>
      </c>
      <c r="AI75" s="41"/>
      <c r="AJ75" s="41"/>
      <c r="AK75" s="41"/>
      <c r="AL75" s="41"/>
      <c r="AM75" s="58" t="s">
        <v>53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9"/>
      <c r="B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9"/>
      <c r="BE81" s="38"/>
    </row>
    <row r="82" s="2" customFormat="1" ht="24.96" customHeight="1">
      <c r="A82" s="38"/>
      <c r="B82" s="39"/>
      <c r="C82" s="23" t="s">
        <v>56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4"/>
      <c r="C84" s="32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03/02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16</v>
      </c>
      <c r="D85" s="5"/>
      <c r="E85" s="5"/>
      <c r="F85" s="5"/>
      <c r="G85" s="5"/>
      <c r="H85" s="5"/>
      <c r="I85" s="5"/>
      <c r="J85" s="5"/>
      <c r="K85" s="5"/>
      <c r="L85" s="67" t="str">
        <f>K6</f>
        <v>Nafukovací sportovní hala se zázemím z kontejnerů SK Smíchov Plzeň - Slovany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20</v>
      </c>
      <c r="D87" s="38"/>
      <c r="E87" s="38"/>
      <c r="F87" s="38"/>
      <c r="G87" s="38"/>
      <c r="H87" s="38"/>
      <c r="I87" s="38"/>
      <c r="J87" s="38"/>
      <c r="K87" s="38"/>
      <c r="L87" s="68" t="str">
        <f>IF(K8="","",K8)</f>
        <v>Šeříková 516/35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22</v>
      </c>
      <c r="AJ87" s="38"/>
      <c r="AK87" s="38"/>
      <c r="AL87" s="38"/>
      <c r="AM87" s="69" t="str">
        <f>IF(AN8= "","",AN8)</f>
        <v>12. 9. 2022</v>
      </c>
      <c r="AN87" s="69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25.65" customHeight="1">
      <c r="A89" s="38"/>
      <c r="B89" s="39"/>
      <c r="C89" s="32" t="s">
        <v>24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 xml:space="preserve">SK Smíchov Plzeň z.s.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30</v>
      </c>
      <c r="AJ89" s="38"/>
      <c r="AK89" s="38"/>
      <c r="AL89" s="38"/>
      <c r="AM89" s="70" t="str">
        <f>IF(E17="","",E17)</f>
        <v>PÍSEK SEYČEK ARCHITEKTI s.r.o.</v>
      </c>
      <c r="AN89" s="4"/>
      <c r="AO89" s="4"/>
      <c r="AP89" s="4"/>
      <c r="AQ89" s="38"/>
      <c r="AR89" s="39"/>
      <c r="AS89" s="71" t="s">
        <v>57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8"/>
    </row>
    <row r="90" s="2" customFormat="1" ht="15.15" customHeight="1">
      <c r="A90" s="38"/>
      <c r="B90" s="39"/>
      <c r="C90" s="32" t="s">
        <v>28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33</v>
      </c>
      <c r="AJ90" s="38"/>
      <c r="AK90" s="38"/>
      <c r="AL90" s="38"/>
      <c r="AM90" s="70" t="str">
        <f>IF(E20="","",E20)</f>
        <v xml:space="preserve"> </v>
      </c>
      <c r="AN90" s="4"/>
      <c r="AO90" s="4"/>
      <c r="AP90" s="4"/>
      <c r="AQ90" s="38"/>
      <c r="AR90" s="39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8"/>
    </row>
    <row r="92" s="2" customFormat="1" ht="29.28" customHeight="1">
      <c r="A92" s="38"/>
      <c r="B92" s="39"/>
      <c r="C92" s="79" t="s">
        <v>58</v>
      </c>
      <c r="D92" s="80"/>
      <c r="E92" s="80"/>
      <c r="F92" s="80"/>
      <c r="G92" s="80"/>
      <c r="H92" s="81"/>
      <c r="I92" s="82" t="s">
        <v>59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60</v>
      </c>
      <c r="AH92" s="80"/>
      <c r="AI92" s="80"/>
      <c r="AJ92" s="80"/>
      <c r="AK92" s="80"/>
      <c r="AL92" s="80"/>
      <c r="AM92" s="80"/>
      <c r="AN92" s="82" t="s">
        <v>61</v>
      </c>
      <c r="AO92" s="80"/>
      <c r="AP92" s="84"/>
      <c r="AQ92" s="85" t="s">
        <v>62</v>
      </c>
      <c r="AR92" s="39"/>
      <c r="AS92" s="86" t="s">
        <v>63</v>
      </c>
      <c r="AT92" s="87" t="s">
        <v>64</v>
      </c>
      <c r="AU92" s="87" t="s">
        <v>65</v>
      </c>
      <c r="AV92" s="87" t="s">
        <v>66</v>
      </c>
      <c r="AW92" s="87" t="s">
        <v>67</v>
      </c>
      <c r="AX92" s="87" t="s">
        <v>68</v>
      </c>
      <c r="AY92" s="87" t="s">
        <v>69</v>
      </c>
      <c r="AZ92" s="87" t="s">
        <v>70</v>
      </c>
      <c r="BA92" s="87" t="s">
        <v>71</v>
      </c>
      <c r="BB92" s="87" t="s">
        <v>72</v>
      </c>
      <c r="BC92" s="87" t="s">
        <v>73</v>
      </c>
      <c r="BD92" s="88" t="s">
        <v>74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8"/>
    </row>
    <row r="94" s="6" customFormat="1" ht="32.4" customHeight="1">
      <c r="A94" s="6"/>
      <c r="B94" s="92"/>
      <c r="C94" s="93" t="s">
        <v>75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ROUND(SUM(AG95:AG103),2)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ROUND(SUM(AS95:AS103),2)</f>
        <v>0</v>
      </c>
      <c r="AT94" s="99">
        <f>ROUND(SUM(AV94:AW94),2)</f>
        <v>0</v>
      </c>
      <c r="AU94" s="100">
        <f>ROUND(SUM(AU95:AU103),5)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ROUND(SUM(AZ95:AZ103),2)</f>
        <v>0</v>
      </c>
      <c r="BA94" s="99">
        <f>ROUND(SUM(BA95:BA103),2)</f>
        <v>0</v>
      </c>
      <c r="BB94" s="99">
        <f>ROUND(SUM(BB95:BB103),2)</f>
        <v>0</v>
      </c>
      <c r="BC94" s="99">
        <f>ROUND(SUM(BC95:BC103),2)</f>
        <v>0</v>
      </c>
      <c r="BD94" s="101">
        <f>ROUND(SUM(BD95:BD103),2)</f>
        <v>0</v>
      </c>
      <c r="BE94" s="6"/>
      <c r="BS94" s="102" t="s">
        <v>76</v>
      </c>
      <c r="BT94" s="102" t="s">
        <v>77</v>
      </c>
      <c r="BU94" s="103" t="s">
        <v>78</v>
      </c>
      <c r="BV94" s="102" t="s">
        <v>79</v>
      </c>
      <c r="BW94" s="102" t="s">
        <v>4</v>
      </c>
      <c r="BX94" s="102" t="s">
        <v>80</v>
      </c>
      <c r="CL94" s="102" t="s">
        <v>1</v>
      </c>
    </row>
    <row r="95" s="7" customFormat="1" ht="16.5" customHeight="1">
      <c r="A95" s="104" t="s">
        <v>81</v>
      </c>
      <c r="B95" s="105"/>
      <c r="C95" s="106"/>
      <c r="D95" s="107" t="s">
        <v>82</v>
      </c>
      <c r="E95" s="107"/>
      <c r="F95" s="107"/>
      <c r="G95" s="107"/>
      <c r="H95" s="107"/>
      <c r="I95" s="108"/>
      <c r="J95" s="107" t="s">
        <v>83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'SO00 - Vedlejší rozpočtov...'!J30</f>
        <v>0</v>
      </c>
      <c r="AH95" s="108"/>
      <c r="AI95" s="108"/>
      <c r="AJ95" s="108"/>
      <c r="AK95" s="108"/>
      <c r="AL95" s="108"/>
      <c r="AM95" s="108"/>
      <c r="AN95" s="109">
        <f>SUM(AG95,AT95)</f>
        <v>0</v>
      </c>
      <c r="AO95" s="108"/>
      <c r="AP95" s="108"/>
      <c r="AQ95" s="110" t="s">
        <v>84</v>
      </c>
      <c r="AR95" s="105"/>
      <c r="AS95" s="111">
        <v>0</v>
      </c>
      <c r="AT95" s="112">
        <f>ROUND(SUM(AV95:AW95),2)</f>
        <v>0</v>
      </c>
      <c r="AU95" s="113">
        <f>'SO00 - Vedlejší rozpočtov...'!P121</f>
        <v>0</v>
      </c>
      <c r="AV95" s="112">
        <f>'SO00 - Vedlejší rozpočtov...'!J33</f>
        <v>0</v>
      </c>
      <c r="AW95" s="112">
        <f>'SO00 - Vedlejší rozpočtov...'!J34</f>
        <v>0</v>
      </c>
      <c r="AX95" s="112">
        <f>'SO00 - Vedlejší rozpočtov...'!J35</f>
        <v>0</v>
      </c>
      <c r="AY95" s="112">
        <f>'SO00 - Vedlejší rozpočtov...'!J36</f>
        <v>0</v>
      </c>
      <c r="AZ95" s="112">
        <f>'SO00 - Vedlejší rozpočtov...'!F33</f>
        <v>0</v>
      </c>
      <c r="BA95" s="112">
        <f>'SO00 - Vedlejší rozpočtov...'!F34</f>
        <v>0</v>
      </c>
      <c r="BB95" s="112">
        <f>'SO00 - Vedlejší rozpočtov...'!F35</f>
        <v>0</v>
      </c>
      <c r="BC95" s="112">
        <f>'SO00 - Vedlejší rozpočtov...'!F36</f>
        <v>0</v>
      </c>
      <c r="BD95" s="114">
        <f>'SO00 - Vedlejší rozpočtov...'!F37</f>
        <v>0</v>
      </c>
      <c r="BE95" s="7"/>
      <c r="BT95" s="115" t="s">
        <v>85</v>
      </c>
      <c r="BV95" s="115" t="s">
        <v>79</v>
      </c>
      <c r="BW95" s="115" t="s">
        <v>86</v>
      </c>
      <c r="BX95" s="115" t="s">
        <v>4</v>
      </c>
      <c r="CL95" s="115" t="s">
        <v>1</v>
      </c>
      <c r="CM95" s="115" t="s">
        <v>87</v>
      </c>
    </row>
    <row r="96" s="7" customFormat="1" ht="16.5" customHeight="1">
      <c r="A96" s="104" t="s">
        <v>81</v>
      </c>
      <c r="B96" s="105"/>
      <c r="C96" s="106"/>
      <c r="D96" s="107" t="s">
        <v>88</v>
      </c>
      <c r="E96" s="107"/>
      <c r="F96" s="107"/>
      <c r="G96" s="107"/>
      <c r="H96" s="107"/>
      <c r="I96" s="108"/>
      <c r="J96" s="107" t="s">
        <v>89</v>
      </c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9">
        <f>'SO01 - Nafukovací hala se...'!J30</f>
        <v>0</v>
      </c>
      <c r="AH96" s="108"/>
      <c r="AI96" s="108"/>
      <c r="AJ96" s="108"/>
      <c r="AK96" s="108"/>
      <c r="AL96" s="108"/>
      <c r="AM96" s="108"/>
      <c r="AN96" s="109">
        <f>SUM(AG96,AT96)</f>
        <v>0</v>
      </c>
      <c r="AO96" s="108"/>
      <c r="AP96" s="108"/>
      <c r="AQ96" s="110" t="s">
        <v>84</v>
      </c>
      <c r="AR96" s="105"/>
      <c r="AS96" s="111">
        <v>0</v>
      </c>
      <c r="AT96" s="112">
        <f>ROUND(SUM(AV96:AW96),2)</f>
        <v>0</v>
      </c>
      <c r="AU96" s="113">
        <f>'SO01 - Nafukovací hala se...'!P129</f>
        <v>0</v>
      </c>
      <c r="AV96" s="112">
        <f>'SO01 - Nafukovací hala se...'!J33</f>
        <v>0</v>
      </c>
      <c r="AW96" s="112">
        <f>'SO01 - Nafukovací hala se...'!J34</f>
        <v>0</v>
      </c>
      <c r="AX96" s="112">
        <f>'SO01 - Nafukovací hala se...'!J35</f>
        <v>0</v>
      </c>
      <c r="AY96" s="112">
        <f>'SO01 - Nafukovací hala se...'!J36</f>
        <v>0</v>
      </c>
      <c r="AZ96" s="112">
        <f>'SO01 - Nafukovací hala se...'!F33</f>
        <v>0</v>
      </c>
      <c r="BA96" s="112">
        <f>'SO01 - Nafukovací hala se...'!F34</f>
        <v>0</v>
      </c>
      <c r="BB96" s="112">
        <f>'SO01 - Nafukovací hala se...'!F35</f>
        <v>0</v>
      </c>
      <c r="BC96" s="112">
        <f>'SO01 - Nafukovací hala se...'!F36</f>
        <v>0</v>
      </c>
      <c r="BD96" s="114">
        <f>'SO01 - Nafukovací hala se...'!F37</f>
        <v>0</v>
      </c>
      <c r="BE96" s="7"/>
      <c r="BT96" s="115" t="s">
        <v>85</v>
      </c>
      <c r="BV96" s="115" t="s">
        <v>79</v>
      </c>
      <c r="BW96" s="115" t="s">
        <v>90</v>
      </c>
      <c r="BX96" s="115" t="s">
        <v>4</v>
      </c>
      <c r="CL96" s="115" t="s">
        <v>1</v>
      </c>
      <c r="CM96" s="115" t="s">
        <v>87</v>
      </c>
    </row>
    <row r="97" s="7" customFormat="1" ht="16.5" customHeight="1">
      <c r="A97" s="104" t="s">
        <v>81</v>
      </c>
      <c r="B97" s="105"/>
      <c r="C97" s="106"/>
      <c r="D97" s="107" t="s">
        <v>91</v>
      </c>
      <c r="E97" s="107"/>
      <c r="F97" s="107"/>
      <c r="G97" s="107"/>
      <c r="H97" s="107"/>
      <c r="I97" s="108"/>
      <c r="J97" s="107" t="s">
        <v>92</v>
      </c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9">
        <f>'SO02 - Šatny a zázemí z k...'!J30</f>
        <v>0</v>
      </c>
      <c r="AH97" s="108"/>
      <c r="AI97" s="108"/>
      <c r="AJ97" s="108"/>
      <c r="AK97" s="108"/>
      <c r="AL97" s="108"/>
      <c r="AM97" s="108"/>
      <c r="AN97" s="109">
        <f>SUM(AG97,AT97)</f>
        <v>0</v>
      </c>
      <c r="AO97" s="108"/>
      <c r="AP97" s="108"/>
      <c r="AQ97" s="110" t="s">
        <v>84</v>
      </c>
      <c r="AR97" s="105"/>
      <c r="AS97" s="111">
        <v>0</v>
      </c>
      <c r="AT97" s="112">
        <f>ROUND(SUM(AV97:AW97),2)</f>
        <v>0</v>
      </c>
      <c r="AU97" s="113">
        <f>'SO02 - Šatny a zázemí z k...'!P122</f>
        <v>0</v>
      </c>
      <c r="AV97" s="112">
        <f>'SO02 - Šatny a zázemí z k...'!J33</f>
        <v>0</v>
      </c>
      <c r="AW97" s="112">
        <f>'SO02 - Šatny a zázemí z k...'!J34</f>
        <v>0</v>
      </c>
      <c r="AX97" s="112">
        <f>'SO02 - Šatny a zázemí z k...'!J35</f>
        <v>0</v>
      </c>
      <c r="AY97" s="112">
        <f>'SO02 - Šatny a zázemí z k...'!J36</f>
        <v>0</v>
      </c>
      <c r="AZ97" s="112">
        <f>'SO02 - Šatny a zázemí z k...'!F33</f>
        <v>0</v>
      </c>
      <c r="BA97" s="112">
        <f>'SO02 - Šatny a zázemí z k...'!F34</f>
        <v>0</v>
      </c>
      <c r="BB97" s="112">
        <f>'SO02 - Šatny a zázemí z k...'!F35</f>
        <v>0</v>
      </c>
      <c r="BC97" s="112">
        <f>'SO02 - Šatny a zázemí z k...'!F36</f>
        <v>0</v>
      </c>
      <c r="BD97" s="114">
        <f>'SO02 - Šatny a zázemí z k...'!F37</f>
        <v>0</v>
      </c>
      <c r="BE97" s="7"/>
      <c r="BT97" s="115" t="s">
        <v>85</v>
      </c>
      <c r="BV97" s="115" t="s">
        <v>79</v>
      </c>
      <c r="BW97" s="115" t="s">
        <v>93</v>
      </c>
      <c r="BX97" s="115" t="s">
        <v>4</v>
      </c>
      <c r="CL97" s="115" t="s">
        <v>1</v>
      </c>
      <c r="CM97" s="115" t="s">
        <v>87</v>
      </c>
    </row>
    <row r="98" s="7" customFormat="1" ht="24.75" customHeight="1">
      <c r="A98" s="104" t="s">
        <v>81</v>
      </c>
      <c r="B98" s="105"/>
      <c r="C98" s="106"/>
      <c r="D98" s="107" t="s">
        <v>94</v>
      </c>
      <c r="E98" s="107"/>
      <c r="F98" s="107"/>
      <c r="G98" s="107"/>
      <c r="H98" s="107"/>
      <c r="I98" s="108"/>
      <c r="J98" s="107" t="s">
        <v>95</v>
      </c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9">
        <f>'SO03 - LTO technologie pr...'!J30</f>
        <v>0</v>
      </c>
      <c r="AH98" s="108"/>
      <c r="AI98" s="108"/>
      <c r="AJ98" s="108"/>
      <c r="AK98" s="108"/>
      <c r="AL98" s="108"/>
      <c r="AM98" s="108"/>
      <c r="AN98" s="109">
        <f>SUM(AG98,AT98)</f>
        <v>0</v>
      </c>
      <c r="AO98" s="108"/>
      <c r="AP98" s="108"/>
      <c r="AQ98" s="110" t="s">
        <v>84</v>
      </c>
      <c r="AR98" s="105"/>
      <c r="AS98" s="111">
        <v>0</v>
      </c>
      <c r="AT98" s="112">
        <f>ROUND(SUM(AV98:AW98),2)</f>
        <v>0</v>
      </c>
      <c r="AU98" s="113">
        <f>'SO03 - LTO technologie pr...'!P127</f>
        <v>0</v>
      </c>
      <c r="AV98" s="112">
        <f>'SO03 - LTO technologie pr...'!J33</f>
        <v>0</v>
      </c>
      <c r="AW98" s="112">
        <f>'SO03 - LTO technologie pr...'!J34</f>
        <v>0</v>
      </c>
      <c r="AX98" s="112">
        <f>'SO03 - LTO technologie pr...'!J35</f>
        <v>0</v>
      </c>
      <c r="AY98" s="112">
        <f>'SO03 - LTO technologie pr...'!J36</f>
        <v>0</v>
      </c>
      <c r="AZ98" s="112">
        <f>'SO03 - LTO technologie pr...'!F33</f>
        <v>0</v>
      </c>
      <c r="BA98" s="112">
        <f>'SO03 - LTO technologie pr...'!F34</f>
        <v>0</v>
      </c>
      <c r="BB98" s="112">
        <f>'SO03 - LTO technologie pr...'!F35</f>
        <v>0</v>
      </c>
      <c r="BC98" s="112">
        <f>'SO03 - LTO technologie pr...'!F36</f>
        <v>0</v>
      </c>
      <c r="BD98" s="114">
        <f>'SO03 - LTO technologie pr...'!F37</f>
        <v>0</v>
      </c>
      <c r="BE98" s="7"/>
      <c r="BT98" s="115" t="s">
        <v>85</v>
      </c>
      <c r="BV98" s="115" t="s">
        <v>79</v>
      </c>
      <c r="BW98" s="115" t="s">
        <v>96</v>
      </c>
      <c r="BX98" s="115" t="s">
        <v>4</v>
      </c>
      <c r="CL98" s="115" t="s">
        <v>1</v>
      </c>
      <c r="CM98" s="115" t="s">
        <v>87</v>
      </c>
    </row>
    <row r="99" s="7" customFormat="1" ht="16.5" customHeight="1">
      <c r="A99" s="104" t="s">
        <v>81</v>
      </c>
      <c r="B99" s="105"/>
      <c r="C99" s="106"/>
      <c r="D99" s="107" t="s">
        <v>97</v>
      </c>
      <c r="E99" s="107"/>
      <c r="F99" s="107"/>
      <c r="G99" s="107"/>
      <c r="H99" s="107"/>
      <c r="I99" s="108"/>
      <c r="J99" s="107" t="s">
        <v>98</v>
      </c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9">
        <f>'IO01 - Doplnění areálovéh...'!J30</f>
        <v>0</v>
      </c>
      <c r="AH99" s="108"/>
      <c r="AI99" s="108"/>
      <c r="AJ99" s="108"/>
      <c r="AK99" s="108"/>
      <c r="AL99" s="108"/>
      <c r="AM99" s="108"/>
      <c r="AN99" s="109">
        <f>SUM(AG99,AT99)</f>
        <v>0</v>
      </c>
      <c r="AO99" s="108"/>
      <c r="AP99" s="108"/>
      <c r="AQ99" s="110" t="s">
        <v>84</v>
      </c>
      <c r="AR99" s="105"/>
      <c r="AS99" s="111">
        <v>0</v>
      </c>
      <c r="AT99" s="112">
        <f>ROUND(SUM(AV99:AW99),2)</f>
        <v>0</v>
      </c>
      <c r="AU99" s="113">
        <f>'IO01 - Doplnění areálovéh...'!P122</f>
        <v>0</v>
      </c>
      <c r="AV99" s="112">
        <f>'IO01 - Doplnění areálovéh...'!J33</f>
        <v>0</v>
      </c>
      <c r="AW99" s="112">
        <f>'IO01 - Doplnění areálovéh...'!J34</f>
        <v>0</v>
      </c>
      <c r="AX99" s="112">
        <f>'IO01 - Doplnění areálovéh...'!J35</f>
        <v>0</v>
      </c>
      <c r="AY99" s="112">
        <f>'IO01 - Doplnění areálovéh...'!J36</f>
        <v>0</v>
      </c>
      <c r="AZ99" s="112">
        <f>'IO01 - Doplnění areálovéh...'!F33</f>
        <v>0</v>
      </c>
      <c r="BA99" s="112">
        <f>'IO01 - Doplnění areálovéh...'!F34</f>
        <v>0</v>
      </c>
      <c r="BB99" s="112">
        <f>'IO01 - Doplnění areálovéh...'!F35</f>
        <v>0</v>
      </c>
      <c r="BC99" s="112">
        <f>'IO01 - Doplnění areálovéh...'!F36</f>
        <v>0</v>
      </c>
      <c r="BD99" s="114">
        <f>'IO01 - Doplnění areálovéh...'!F37</f>
        <v>0</v>
      </c>
      <c r="BE99" s="7"/>
      <c r="BT99" s="115" t="s">
        <v>85</v>
      </c>
      <c r="BV99" s="115" t="s">
        <v>79</v>
      </c>
      <c r="BW99" s="115" t="s">
        <v>99</v>
      </c>
      <c r="BX99" s="115" t="s">
        <v>4</v>
      </c>
      <c r="CL99" s="115" t="s">
        <v>1</v>
      </c>
      <c r="CM99" s="115" t="s">
        <v>87</v>
      </c>
    </row>
    <row r="100" s="7" customFormat="1" ht="16.5" customHeight="1">
      <c r="A100" s="104" t="s">
        <v>81</v>
      </c>
      <c r="B100" s="105"/>
      <c r="C100" s="106"/>
      <c r="D100" s="107" t="s">
        <v>100</v>
      </c>
      <c r="E100" s="107"/>
      <c r="F100" s="107"/>
      <c r="G100" s="107"/>
      <c r="H100" s="107"/>
      <c r="I100" s="108"/>
      <c r="J100" s="107" t="s">
        <v>101</v>
      </c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9">
        <f>'IO02 - Doplnění areálové ...'!J30</f>
        <v>0</v>
      </c>
      <c r="AH100" s="108"/>
      <c r="AI100" s="108"/>
      <c r="AJ100" s="108"/>
      <c r="AK100" s="108"/>
      <c r="AL100" s="108"/>
      <c r="AM100" s="108"/>
      <c r="AN100" s="109">
        <f>SUM(AG100,AT100)</f>
        <v>0</v>
      </c>
      <c r="AO100" s="108"/>
      <c r="AP100" s="108"/>
      <c r="AQ100" s="110" t="s">
        <v>84</v>
      </c>
      <c r="AR100" s="105"/>
      <c r="AS100" s="111">
        <v>0</v>
      </c>
      <c r="AT100" s="112">
        <f>ROUND(SUM(AV100:AW100),2)</f>
        <v>0</v>
      </c>
      <c r="AU100" s="113">
        <f>'IO02 - Doplnění areálové ...'!P120</f>
        <v>0</v>
      </c>
      <c r="AV100" s="112">
        <f>'IO02 - Doplnění areálové ...'!J33</f>
        <v>0</v>
      </c>
      <c r="AW100" s="112">
        <f>'IO02 - Doplnění areálové ...'!J34</f>
        <v>0</v>
      </c>
      <c r="AX100" s="112">
        <f>'IO02 - Doplnění areálové ...'!J35</f>
        <v>0</v>
      </c>
      <c r="AY100" s="112">
        <f>'IO02 - Doplnění areálové ...'!J36</f>
        <v>0</v>
      </c>
      <c r="AZ100" s="112">
        <f>'IO02 - Doplnění areálové ...'!F33</f>
        <v>0</v>
      </c>
      <c r="BA100" s="112">
        <f>'IO02 - Doplnění areálové ...'!F34</f>
        <v>0</v>
      </c>
      <c r="BB100" s="112">
        <f>'IO02 - Doplnění areálové ...'!F35</f>
        <v>0</v>
      </c>
      <c r="BC100" s="112">
        <f>'IO02 - Doplnění areálové ...'!F36</f>
        <v>0</v>
      </c>
      <c r="BD100" s="114">
        <f>'IO02 - Doplnění areálové ...'!F37</f>
        <v>0</v>
      </c>
      <c r="BE100" s="7"/>
      <c r="BT100" s="115" t="s">
        <v>85</v>
      </c>
      <c r="BV100" s="115" t="s">
        <v>79</v>
      </c>
      <c r="BW100" s="115" t="s">
        <v>102</v>
      </c>
      <c r="BX100" s="115" t="s">
        <v>4</v>
      </c>
      <c r="CL100" s="115" t="s">
        <v>1</v>
      </c>
      <c r="CM100" s="115" t="s">
        <v>87</v>
      </c>
    </row>
    <row r="101" s="7" customFormat="1" ht="24.75" customHeight="1">
      <c r="A101" s="104" t="s">
        <v>81</v>
      </c>
      <c r="B101" s="105"/>
      <c r="C101" s="106"/>
      <c r="D101" s="107" t="s">
        <v>103</v>
      </c>
      <c r="E101" s="107"/>
      <c r="F101" s="107"/>
      <c r="G101" s="107"/>
      <c r="H101" s="107"/>
      <c r="I101" s="108"/>
      <c r="J101" s="107" t="s">
        <v>104</v>
      </c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9">
        <f>'IO03 - Areálovová dešťová...'!J30</f>
        <v>0</v>
      </c>
      <c r="AH101" s="108"/>
      <c r="AI101" s="108"/>
      <c r="AJ101" s="108"/>
      <c r="AK101" s="108"/>
      <c r="AL101" s="108"/>
      <c r="AM101" s="108"/>
      <c r="AN101" s="109">
        <f>SUM(AG101,AT101)</f>
        <v>0</v>
      </c>
      <c r="AO101" s="108"/>
      <c r="AP101" s="108"/>
      <c r="AQ101" s="110" t="s">
        <v>84</v>
      </c>
      <c r="AR101" s="105"/>
      <c r="AS101" s="111">
        <v>0</v>
      </c>
      <c r="AT101" s="112">
        <f>ROUND(SUM(AV101:AW101),2)</f>
        <v>0</v>
      </c>
      <c r="AU101" s="113">
        <f>'IO03 - Areálovová dešťová...'!P122</f>
        <v>0</v>
      </c>
      <c r="AV101" s="112">
        <f>'IO03 - Areálovová dešťová...'!J33</f>
        <v>0</v>
      </c>
      <c r="AW101" s="112">
        <f>'IO03 - Areálovová dešťová...'!J34</f>
        <v>0</v>
      </c>
      <c r="AX101" s="112">
        <f>'IO03 - Areálovová dešťová...'!J35</f>
        <v>0</v>
      </c>
      <c r="AY101" s="112">
        <f>'IO03 - Areálovová dešťová...'!J36</f>
        <v>0</v>
      </c>
      <c r="AZ101" s="112">
        <f>'IO03 - Areálovová dešťová...'!F33</f>
        <v>0</v>
      </c>
      <c r="BA101" s="112">
        <f>'IO03 - Areálovová dešťová...'!F34</f>
        <v>0</v>
      </c>
      <c r="BB101" s="112">
        <f>'IO03 - Areálovová dešťová...'!F35</f>
        <v>0</v>
      </c>
      <c r="BC101" s="112">
        <f>'IO03 - Areálovová dešťová...'!F36</f>
        <v>0</v>
      </c>
      <c r="BD101" s="114">
        <f>'IO03 - Areálovová dešťová...'!F37</f>
        <v>0</v>
      </c>
      <c r="BE101" s="7"/>
      <c r="BT101" s="115" t="s">
        <v>85</v>
      </c>
      <c r="BV101" s="115" t="s">
        <v>79</v>
      </c>
      <c r="BW101" s="115" t="s">
        <v>105</v>
      </c>
      <c r="BX101" s="115" t="s">
        <v>4</v>
      </c>
      <c r="CL101" s="115" t="s">
        <v>1</v>
      </c>
      <c r="CM101" s="115" t="s">
        <v>87</v>
      </c>
    </row>
    <row r="102" s="7" customFormat="1" ht="16.5" customHeight="1">
      <c r="A102" s="104" t="s">
        <v>81</v>
      </c>
      <c r="B102" s="105"/>
      <c r="C102" s="106"/>
      <c r="D102" s="107" t="s">
        <v>106</v>
      </c>
      <c r="E102" s="107"/>
      <c r="F102" s="107"/>
      <c r="G102" s="107"/>
      <c r="H102" s="107"/>
      <c r="I102" s="108"/>
      <c r="J102" s="107" t="s">
        <v>107</v>
      </c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9">
        <f>'IO04 - Doplnění areálovéh...'!J30</f>
        <v>0</v>
      </c>
      <c r="AH102" s="108"/>
      <c r="AI102" s="108"/>
      <c r="AJ102" s="108"/>
      <c r="AK102" s="108"/>
      <c r="AL102" s="108"/>
      <c r="AM102" s="108"/>
      <c r="AN102" s="109">
        <f>SUM(AG102,AT102)</f>
        <v>0</v>
      </c>
      <c r="AO102" s="108"/>
      <c r="AP102" s="108"/>
      <c r="AQ102" s="110" t="s">
        <v>84</v>
      </c>
      <c r="AR102" s="105"/>
      <c r="AS102" s="111">
        <v>0</v>
      </c>
      <c r="AT102" s="112">
        <f>ROUND(SUM(AV102:AW102),2)</f>
        <v>0</v>
      </c>
      <c r="AU102" s="113">
        <f>'IO04 - Doplnění areálovéh...'!P122</f>
        <v>0</v>
      </c>
      <c r="AV102" s="112">
        <f>'IO04 - Doplnění areálovéh...'!J33</f>
        <v>0</v>
      </c>
      <c r="AW102" s="112">
        <f>'IO04 - Doplnění areálovéh...'!J34</f>
        <v>0</v>
      </c>
      <c r="AX102" s="112">
        <f>'IO04 - Doplnění areálovéh...'!J35</f>
        <v>0</v>
      </c>
      <c r="AY102" s="112">
        <f>'IO04 - Doplnění areálovéh...'!J36</f>
        <v>0</v>
      </c>
      <c r="AZ102" s="112">
        <f>'IO04 - Doplnění areálovéh...'!F33</f>
        <v>0</v>
      </c>
      <c r="BA102" s="112">
        <f>'IO04 - Doplnění areálovéh...'!F34</f>
        <v>0</v>
      </c>
      <c r="BB102" s="112">
        <f>'IO04 - Doplnění areálovéh...'!F35</f>
        <v>0</v>
      </c>
      <c r="BC102" s="112">
        <f>'IO04 - Doplnění areálovéh...'!F36</f>
        <v>0</v>
      </c>
      <c r="BD102" s="114">
        <f>'IO04 - Doplnění areálovéh...'!F37</f>
        <v>0</v>
      </c>
      <c r="BE102" s="7"/>
      <c r="BT102" s="115" t="s">
        <v>85</v>
      </c>
      <c r="BV102" s="115" t="s">
        <v>79</v>
      </c>
      <c r="BW102" s="115" t="s">
        <v>108</v>
      </c>
      <c r="BX102" s="115" t="s">
        <v>4</v>
      </c>
      <c r="CL102" s="115" t="s">
        <v>1</v>
      </c>
      <c r="CM102" s="115" t="s">
        <v>87</v>
      </c>
    </row>
    <row r="103" s="7" customFormat="1" ht="16.5" customHeight="1">
      <c r="A103" s="104" t="s">
        <v>81</v>
      </c>
      <c r="B103" s="105"/>
      <c r="C103" s="106"/>
      <c r="D103" s="107" t="s">
        <v>109</v>
      </c>
      <c r="E103" s="107"/>
      <c r="F103" s="107"/>
      <c r="G103" s="107"/>
      <c r="H103" s="107"/>
      <c r="I103" s="108"/>
      <c r="J103" s="107" t="s">
        <v>110</v>
      </c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9">
        <f>'IO05 - Zpevněné komunikace'!J30</f>
        <v>0</v>
      </c>
      <c r="AH103" s="108"/>
      <c r="AI103" s="108"/>
      <c r="AJ103" s="108"/>
      <c r="AK103" s="108"/>
      <c r="AL103" s="108"/>
      <c r="AM103" s="108"/>
      <c r="AN103" s="109">
        <f>SUM(AG103,AT103)</f>
        <v>0</v>
      </c>
      <c r="AO103" s="108"/>
      <c r="AP103" s="108"/>
      <c r="AQ103" s="110" t="s">
        <v>84</v>
      </c>
      <c r="AR103" s="105"/>
      <c r="AS103" s="116">
        <v>0</v>
      </c>
      <c r="AT103" s="117">
        <f>ROUND(SUM(AV103:AW103),2)</f>
        <v>0</v>
      </c>
      <c r="AU103" s="118">
        <f>'IO05 - Zpevněné komunikace'!P121</f>
        <v>0</v>
      </c>
      <c r="AV103" s="117">
        <f>'IO05 - Zpevněné komunikace'!J33</f>
        <v>0</v>
      </c>
      <c r="AW103" s="117">
        <f>'IO05 - Zpevněné komunikace'!J34</f>
        <v>0</v>
      </c>
      <c r="AX103" s="117">
        <f>'IO05 - Zpevněné komunikace'!J35</f>
        <v>0</v>
      </c>
      <c r="AY103" s="117">
        <f>'IO05 - Zpevněné komunikace'!J36</f>
        <v>0</v>
      </c>
      <c r="AZ103" s="117">
        <f>'IO05 - Zpevněné komunikace'!F33</f>
        <v>0</v>
      </c>
      <c r="BA103" s="117">
        <f>'IO05 - Zpevněné komunikace'!F34</f>
        <v>0</v>
      </c>
      <c r="BB103" s="117">
        <f>'IO05 - Zpevněné komunikace'!F35</f>
        <v>0</v>
      </c>
      <c r="BC103" s="117">
        <f>'IO05 - Zpevněné komunikace'!F36</f>
        <v>0</v>
      </c>
      <c r="BD103" s="119">
        <f>'IO05 - Zpevněné komunikace'!F37</f>
        <v>0</v>
      </c>
      <c r="BE103" s="7"/>
      <c r="BT103" s="115" t="s">
        <v>85</v>
      </c>
      <c r="BV103" s="115" t="s">
        <v>79</v>
      </c>
      <c r="BW103" s="115" t="s">
        <v>111</v>
      </c>
      <c r="BX103" s="115" t="s">
        <v>4</v>
      </c>
      <c r="CL103" s="115" t="s">
        <v>1</v>
      </c>
      <c r="CM103" s="115" t="s">
        <v>87</v>
      </c>
    </row>
    <row r="104" s="2" customFormat="1" ht="30" customHeight="1">
      <c r="A104" s="38"/>
      <c r="B104" s="39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9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="2" customFormat="1" ht="6.96" customHeight="1">
      <c r="A105" s="38"/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39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</sheetData>
  <mergeCells count="7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00 - Vedlejší rozpočtov...'!C2" display="/"/>
    <hyperlink ref="A96" location="'SO01 - Nafukovací hala se...'!C2" display="/"/>
    <hyperlink ref="A97" location="'SO02 - Šatny a zázemí z k...'!C2" display="/"/>
    <hyperlink ref="A98" location="'SO03 - LTO technologie pr...'!C2" display="/"/>
    <hyperlink ref="A99" location="'IO01 - Doplnění areálovéh...'!C2" display="/"/>
    <hyperlink ref="A100" location="'IO02 - Doplnění areálové ...'!C2" display="/"/>
    <hyperlink ref="A101" location="'IO03 - Areálovová dešťová...'!C2" display="/"/>
    <hyperlink ref="A102" location="'IO04 - Doplnění areálovéh...'!C2" display="/"/>
    <hyperlink ref="A103" location="'IO05 - Zpevněné komunikace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111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87</v>
      </c>
    </row>
    <row r="4" s="1" customFormat="1" ht="24.96" customHeight="1">
      <c r="B4" s="22"/>
      <c r="D4" s="23" t="s">
        <v>112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1" t="str">
        <f>'Rekapitulace stavby'!K6</f>
        <v>Nafukovací sportovní hala se zázemím z kontejnerů SK Smíchov Plzeň - Slovany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113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851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12. 9. 2022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 xml:space="preserve"> </v>
      </c>
      <c r="F24" s="38"/>
      <c r="G24" s="38"/>
      <c r="H24" s="38"/>
      <c r="I24" s="32" t="s">
        <v>27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37</v>
      </c>
      <c r="E30" s="38"/>
      <c r="F30" s="38"/>
      <c r="G30" s="38"/>
      <c r="H30" s="38"/>
      <c r="I30" s="38"/>
      <c r="J30" s="96">
        <f>ROUND(J121,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39</v>
      </c>
      <c r="G32" s="38"/>
      <c r="H32" s="38"/>
      <c r="I32" s="43" t="s">
        <v>38</v>
      </c>
      <c r="J32" s="43" t="s">
        <v>40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41</v>
      </c>
      <c r="E33" s="32" t="s">
        <v>42</v>
      </c>
      <c r="F33" s="127">
        <f>ROUND((SUM(BE121:BE169)),  2)</f>
        <v>0</v>
      </c>
      <c r="G33" s="38"/>
      <c r="H33" s="38"/>
      <c r="I33" s="128">
        <v>0.20999999999999999</v>
      </c>
      <c r="J33" s="127">
        <f>ROUND(((SUM(BE121:BE169))*I33),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43</v>
      </c>
      <c r="F34" s="127">
        <f>ROUND((SUM(BF121:BF169)),  2)</f>
        <v>0</v>
      </c>
      <c r="G34" s="38"/>
      <c r="H34" s="38"/>
      <c r="I34" s="128">
        <v>0.14999999999999999</v>
      </c>
      <c r="J34" s="127">
        <f>ROUND(((SUM(BF121:BF169))*I34),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44</v>
      </c>
      <c r="F35" s="127">
        <f>ROUND((SUM(BG121:BG169)),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45</v>
      </c>
      <c r="F36" s="127">
        <f>ROUND((SUM(BH121:BH169)),  2)</f>
        <v>0</v>
      </c>
      <c r="G36" s="38"/>
      <c r="H36" s="38"/>
      <c r="I36" s="128">
        <v>0.14999999999999999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46</v>
      </c>
      <c r="F37" s="127">
        <f>ROUND((SUM(BI121:BI169)),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47</v>
      </c>
      <c r="E39" s="81"/>
      <c r="F39" s="81"/>
      <c r="G39" s="131" t="s">
        <v>48</v>
      </c>
      <c r="H39" s="132" t="s">
        <v>49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35" t="s">
        <v>53</v>
      </c>
      <c r="G61" s="58" t="s">
        <v>52</v>
      </c>
      <c r="H61" s="41"/>
      <c r="I61" s="41"/>
      <c r="J61" s="136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35" t="s">
        <v>53</v>
      </c>
      <c r="G76" s="58" t="s">
        <v>52</v>
      </c>
      <c r="H76" s="41"/>
      <c r="I76" s="41"/>
      <c r="J76" s="136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Nafukovací sportovní hala se zázemím z kontejnerů SK Smíchov Plzeň - Slovany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IO05 - Zpevněné komunikace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Šeříková 516/35</v>
      </c>
      <c r="G89" s="38"/>
      <c r="H89" s="38"/>
      <c r="I89" s="32" t="s">
        <v>22</v>
      </c>
      <c r="J89" s="69" t="str">
        <f>IF(J12="","",J12)</f>
        <v>12. 9. 2022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 xml:space="preserve">SK Smíchov Plzeň z.s. </v>
      </c>
      <c r="G91" s="38"/>
      <c r="H91" s="38"/>
      <c r="I91" s="32" t="s">
        <v>30</v>
      </c>
      <c r="J91" s="36" t="str">
        <f>E21</f>
        <v>PÍSEK SEYČEK ARCHITEKTI s.r.o.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 xml:space="preserve"> 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116</v>
      </c>
      <c r="D94" s="129"/>
      <c r="E94" s="129"/>
      <c r="F94" s="129"/>
      <c r="G94" s="129"/>
      <c r="H94" s="129"/>
      <c r="I94" s="129"/>
      <c r="J94" s="138" t="s">
        <v>117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118</v>
      </c>
      <c r="D96" s="38"/>
      <c r="E96" s="38"/>
      <c r="F96" s="38"/>
      <c r="G96" s="38"/>
      <c r="H96" s="38"/>
      <c r="I96" s="38"/>
      <c r="J96" s="96">
        <f>J121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119</v>
      </c>
    </row>
    <row r="97" s="9" customFormat="1" ht="24.96" customHeight="1">
      <c r="A97" s="9"/>
      <c r="B97" s="140"/>
      <c r="C97" s="9"/>
      <c r="D97" s="141" t="s">
        <v>170</v>
      </c>
      <c r="E97" s="142"/>
      <c r="F97" s="142"/>
      <c r="G97" s="142"/>
      <c r="H97" s="142"/>
      <c r="I97" s="142"/>
      <c r="J97" s="143">
        <f>J122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171</v>
      </c>
      <c r="E98" s="146"/>
      <c r="F98" s="146"/>
      <c r="G98" s="146"/>
      <c r="H98" s="146"/>
      <c r="I98" s="146"/>
      <c r="J98" s="147">
        <f>J123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793</v>
      </c>
      <c r="E99" s="146"/>
      <c r="F99" s="146"/>
      <c r="G99" s="146"/>
      <c r="H99" s="146"/>
      <c r="I99" s="146"/>
      <c r="J99" s="147">
        <f>J138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174</v>
      </c>
      <c r="E100" s="146"/>
      <c r="F100" s="146"/>
      <c r="G100" s="146"/>
      <c r="H100" s="146"/>
      <c r="I100" s="146"/>
      <c r="J100" s="147">
        <f>J153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178</v>
      </c>
      <c r="E101" s="146"/>
      <c r="F101" s="146"/>
      <c r="G101" s="146"/>
      <c r="H101" s="146"/>
      <c r="I101" s="146"/>
      <c r="J101" s="147">
        <f>J168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38"/>
      <c r="D102" s="38"/>
      <c r="E102" s="38"/>
      <c r="F102" s="38"/>
      <c r="G102" s="38"/>
      <c r="H102" s="38"/>
      <c r="I102" s="38"/>
      <c r="J102" s="38"/>
      <c r="K102" s="38"/>
      <c r="L102" s="55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55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2"/>
      <c r="C107" s="63"/>
      <c r="D107" s="63"/>
      <c r="E107" s="63"/>
      <c r="F107" s="63"/>
      <c r="G107" s="63"/>
      <c r="H107" s="63"/>
      <c r="I107" s="63"/>
      <c r="J107" s="63"/>
      <c r="K107" s="63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125</v>
      </c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38"/>
      <c r="D111" s="38"/>
      <c r="E111" s="121" t="str">
        <f>E7</f>
        <v>Nafukovací sportovní hala se zázemím z kontejnerů SK Smíchov Plzeň - Slovany</v>
      </c>
      <c r="F111" s="32"/>
      <c r="G111" s="32"/>
      <c r="H111" s="32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113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67" t="str">
        <f>E9</f>
        <v>IO05 - Zpevněné komunikace</v>
      </c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38"/>
      <c r="E115" s="38"/>
      <c r="F115" s="27" t="str">
        <f>F12</f>
        <v>Šeříková 516/35</v>
      </c>
      <c r="G115" s="38"/>
      <c r="H115" s="38"/>
      <c r="I115" s="32" t="s">
        <v>22</v>
      </c>
      <c r="J115" s="69" t="str">
        <f>IF(J12="","",J12)</f>
        <v>12. 9. 2022</v>
      </c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5.65" customHeight="1">
      <c r="A117" s="38"/>
      <c r="B117" s="39"/>
      <c r="C117" s="32" t="s">
        <v>24</v>
      </c>
      <c r="D117" s="38"/>
      <c r="E117" s="38"/>
      <c r="F117" s="27" t="str">
        <f>E15</f>
        <v xml:space="preserve">SK Smíchov Plzeň z.s. </v>
      </c>
      <c r="G117" s="38"/>
      <c r="H117" s="38"/>
      <c r="I117" s="32" t="s">
        <v>30</v>
      </c>
      <c r="J117" s="36" t="str">
        <f>E21</f>
        <v>PÍSEK SEYČEK ARCHITEKTI s.r.o.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38"/>
      <c r="E118" s="38"/>
      <c r="F118" s="27" t="str">
        <f>IF(E18="","",E18)</f>
        <v>Vyplň údaj</v>
      </c>
      <c r="G118" s="38"/>
      <c r="H118" s="38"/>
      <c r="I118" s="32" t="s">
        <v>33</v>
      </c>
      <c r="J118" s="36" t="str">
        <f>E24</f>
        <v xml:space="preserve"> 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48"/>
      <c r="B120" s="149"/>
      <c r="C120" s="150" t="s">
        <v>126</v>
      </c>
      <c r="D120" s="151" t="s">
        <v>62</v>
      </c>
      <c r="E120" s="151" t="s">
        <v>58</v>
      </c>
      <c r="F120" s="151" t="s">
        <v>59</v>
      </c>
      <c r="G120" s="151" t="s">
        <v>127</v>
      </c>
      <c r="H120" s="151" t="s">
        <v>128</v>
      </c>
      <c r="I120" s="151" t="s">
        <v>129</v>
      </c>
      <c r="J120" s="152" t="s">
        <v>117</v>
      </c>
      <c r="K120" s="153" t="s">
        <v>130</v>
      </c>
      <c r="L120" s="154"/>
      <c r="M120" s="86" t="s">
        <v>1</v>
      </c>
      <c r="N120" s="87" t="s">
        <v>41</v>
      </c>
      <c r="O120" s="87" t="s">
        <v>131</v>
      </c>
      <c r="P120" s="87" t="s">
        <v>132</v>
      </c>
      <c r="Q120" s="87" t="s">
        <v>133</v>
      </c>
      <c r="R120" s="87" t="s">
        <v>134</v>
      </c>
      <c r="S120" s="87" t="s">
        <v>135</v>
      </c>
      <c r="T120" s="88" t="s">
        <v>136</v>
      </c>
      <c r="U120" s="148"/>
      <c r="V120" s="148"/>
      <c r="W120" s="148"/>
      <c r="X120" s="148"/>
      <c r="Y120" s="148"/>
      <c r="Z120" s="148"/>
      <c r="AA120" s="148"/>
      <c r="AB120" s="148"/>
      <c r="AC120" s="148"/>
      <c r="AD120" s="148"/>
      <c r="AE120" s="148"/>
    </row>
    <row r="121" s="2" customFormat="1" ht="22.8" customHeight="1">
      <c r="A121" s="38"/>
      <c r="B121" s="39"/>
      <c r="C121" s="93" t="s">
        <v>137</v>
      </c>
      <c r="D121" s="38"/>
      <c r="E121" s="38"/>
      <c r="F121" s="38"/>
      <c r="G121" s="38"/>
      <c r="H121" s="38"/>
      <c r="I121" s="38"/>
      <c r="J121" s="155">
        <f>BK121</f>
        <v>0</v>
      </c>
      <c r="K121" s="38"/>
      <c r="L121" s="39"/>
      <c r="M121" s="89"/>
      <c r="N121" s="73"/>
      <c r="O121" s="90"/>
      <c r="P121" s="156">
        <f>P122</f>
        <v>0</v>
      </c>
      <c r="Q121" s="90"/>
      <c r="R121" s="156">
        <f>R122</f>
        <v>156.73898968000003</v>
      </c>
      <c r="S121" s="90"/>
      <c r="T121" s="157">
        <f>T122</f>
        <v>3.6000000000000001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9" t="s">
        <v>76</v>
      </c>
      <c r="AU121" s="19" t="s">
        <v>119</v>
      </c>
      <c r="BK121" s="158">
        <f>BK122</f>
        <v>0</v>
      </c>
    </row>
    <row r="122" s="12" customFormat="1" ht="25.92" customHeight="1">
      <c r="A122" s="12"/>
      <c r="B122" s="159"/>
      <c r="C122" s="12"/>
      <c r="D122" s="160" t="s">
        <v>76</v>
      </c>
      <c r="E122" s="161" t="s">
        <v>183</v>
      </c>
      <c r="F122" s="161" t="s">
        <v>183</v>
      </c>
      <c r="G122" s="12"/>
      <c r="H122" s="12"/>
      <c r="I122" s="162"/>
      <c r="J122" s="163">
        <f>BK122</f>
        <v>0</v>
      </c>
      <c r="K122" s="12"/>
      <c r="L122" s="159"/>
      <c r="M122" s="164"/>
      <c r="N122" s="165"/>
      <c r="O122" s="165"/>
      <c r="P122" s="166">
        <f>P123+P138+P153+P168</f>
        <v>0</v>
      </c>
      <c r="Q122" s="165"/>
      <c r="R122" s="166">
        <f>R123+R138+R153+R168</f>
        <v>156.73898968000003</v>
      </c>
      <c r="S122" s="165"/>
      <c r="T122" s="167">
        <f>T123+T138+T153+T168</f>
        <v>3.6000000000000001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0" t="s">
        <v>85</v>
      </c>
      <c r="AT122" s="168" t="s">
        <v>76</v>
      </c>
      <c r="AU122" s="168" t="s">
        <v>77</v>
      </c>
      <c r="AY122" s="160" t="s">
        <v>140</v>
      </c>
      <c r="BK122" s="169">
        <f>BK123+BK138+BK153+BK168</f>
        <v>0</v>
      </c>
    </row>
    <row r="123" s="12" customFormat="1" ht="22.8" customHeight="1">
      <c r="A123" s="12"/>
      <c r="B123" s="159"/>
      <c r="C123" s="12"/>
      <c r="D123" s="160" t="s">
        <v>76</v>
      </c>
      <c r="E123" s="170" t="s">
        <v>85</v>
      </c>
      <c r="F123" s="170" t="s">
        <v>184</v>
      </c>
      <c r="G123" s="12"/>
      <c r="H123" s="12"/>
      <c r="I123" s="162"/>
      <c r="J123" s="171">
        <f>BK123</f>
        <v>0</v>
      </c>
      <c r="K123" s="12"/>
      <c r="L123" s="159"/>
      <c r="M123" s="164"/>
      <c r="N123" s="165"/>
      <c r="O123" s="165"/>
      <c r="P123" s="166">
        <f>SUM(P124:P137)</f>
        <v>0</v>
      </c>
      <c r="Q123" s="165"/>
      <c r="R123" s="166">
        <f>SUM(R124:R137)</f>
        <v>0</v>
      </c>
      <c r="S123" s="165"/>
      <c r="T123" s="167">
        <f>SUM(T124:T137)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0" t="s">
        <v>85</v>
      </c>
      <c r="AT123" s="168" t="s">
        <v>76</v>
      </c>
      <c r="AU123" s="168" t="s">
        <v>85</v>
      </c>
      <c r="AY123" s="160" t="s">
        <v>140</v>
      </c>
      <c r="BK123" s="169">
        <f>SUM(BK124:BK137)</f>
        <v>0</v>
      </c>
    </row>
    <row r="124" s="2" customFormat="1" ht="16.5" customHeight="1">
      <c r="A124" s="38"/>
      <c r="B124" s="172"/>
      <c r="C124" s="173" t="s">
        <v>85</v>
      </c>
      <c r="D124" s="173" t="s">
        <v>143</v>
      </c>
      <c r="E124" s="174" t="s">
        <v>185</v>
      </c>
      <c r="F124" s="175" t="s">
        <v>186</v>
      </c>
      <c r="G124" s="176" t="s">
        <v>187</v>
      </c>
      <c r="H124" s="177">
        <v>361.48000000000002</v>
      </c>
      <c r="I124" s="178"/>
      <c r="J124" s="179">
        <f>ROUND(I124*H124,2)</f>
        <v>0</v>
      </c>
      <c r="K124" s="180"/>
      <c r="L124" s="39"/>
      <c r="M124" s="181" t="s">
        <v>1</v>
      </c>
      <c r="N124" s="182" t="s">
        <v>42</v>
      </c>
      <c r="O124" s="77"/>
      <c r="P124" s="183">
        <f>O124*H124</f>
        <v>0</v>
      </c>
      <c r="Q124" s="183">
        <v>0</v>
      </c>
      <c r="R124" s="183">
        <f>Q124*H124</f>
        <v>0</v>
      </c>
      <c r="S124" s="183">
        <v>0</v>
      </c>
      <c r="T124" s="184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85" t="s">
        <v>161</v>
      </c>
      <c r="AT124" s="185" t="s">
        <v>143</v>
      </c>
      <c r="AU124" s="185" t="s">
        <v>87</v>
      </c>
      <c r="AY124" s="19" t="s">
        <v>140</v>
      </c>
      <c r="BE124" s="186">
        <f>IF(N124="základní",J124,0)</f>
        <v>0</v>
      </c>
      <c r="BF124" s="186">
        <f>IF(N124="snížená",J124,0)</f>
        <v>0</v>
      </c>
      <c r="BG124" s="186">
        <f>IF(N124="zákl. přenesená",J124,0)</f>
        <v>0</v>
      </c>
      <c r="BH124" s="186">
        <f>IF(N124="sníž. přenesená",J124,0)</f>
        <v>0</v>
      </c>
      <c r="BI124" s="186">
        <f>IF(N124="nulová",J124,0)</f>
        <v>0</v>
      </c>
      <c r="BJ124" s="19" t="s">
        <v>85</v>
      </c>
      <c r="BK124" s="186">
        <f>ROUND(I124*H124,2)</f>
        <v>0</v>
      </c>
      <c r="BL124" s="19" t="s">
        <v>161</v>
      </c>
      <c r="BM124" s="185" t="s">
        <v>852</v>
      </c>
    </row>
    <row r="125" s="2" customFormat="1" ht="16.5" customHeight="1">
      <c r="A125" s="38"/>
      <c r="B125" s="172"/>
      <c r="C125" s="173" t="s">
        <v>87</v>
      </c>
      <c r="D125" s="173" t="s">
        <v>143</v>
      </c>
      <c r="E125" s="174" t="s">
        <v>853</v>
      </c>
      <c r="F125" s="175" t="s">
        <v>854</v>
      </c>
      <c r="G125" s="176" t="s">
        <v>198</v>
      </c>
      <c r="H125" s="177">
        <v>36.148000000000003</v>
      </c>
      <c r="I125" s="178"/>
      <c r="J125" s="179">
        <f>ROUND(I125*H125,2)</f>
        <v>0</v>
      </c>
      <c r="K125" s="180"/>
      <c r="L125" s="39"/>
      <c r="M125" s="181" t="s">
        <v>1</v>
      </c>
      <c r="N125" s="182" t="s">
        <v>42</v>
      </c>
      <c r="O125" s="77"/>
      <c r="P125" s="183">
        <f>O125*H125</f>
        <v>0</v>
      </c>
      <c r="Q125" s="183">
        <v>0</v>
      </c>
      <c r="R125" s="183">
        <f>Q125*H125</f>
        <v>0</v>
      </c>
      <c r="S125" s="183">
        <v>0</v>
      </c>
      <c r="T125" s="18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85" t="s">
        <v>161</v>
      </c>
      <c r="AT125" s="185" t="s">
        <v>143</v>
      </c>
      <c r="AU125" s="185" t="s">
        <v>87</v>
      </c>
      <c r="AY125" s="19" t="s">
        <v>140</v>
      </c>
      <c r="BE125" s="186">
        <f>IF(N125="základní",J125,0)</f>
        <v>0</v>
      </c>
      <c r="BF125" s="186">
        <f>IF(N125="snížená",J125,0)</f>
        <v>0</v>
      </c>
      <c r="BG125" s="186">
        <f>IF(N125="zákl. přenesená",J125,0)</f>
        <v>0</v>
      </c>
      <c r="BH125" s="186">
        <f>IF(N125="sníž. přenesená",J125,0)</f>
        <v>0</v>
      </c>
      <c r="BI125" s="186">
        <f>IF(N125="nulová",J125,0)</f>
        <v>0</v>
      </c>
      <c r="BJ125" s="19" t="s">
        <v>85</v>
      </c>
      <c r="BK125" s="186">
        <f>ROUND(I125*H125,2)</f>
        <v>0</v>
      </c>
      <c r="BL125" s="19" t="s">
        <v>161</v>
      </c>
      <c r="BM125" s="185" t="s">
        <v>855</v>
      </c>
    </row>
    <row r="126" s="13" customFormat="1">
      <c r="A126" s="13"/>
      <c r="B126" s="197"/>
      <c r="C126" s="13"/>
      <c r="D126" s="187" t="s">
        <v>189</v>
      </c>
      <c r="E126" s="198" t="s">
        <v>1</v>
      </c>
      <c r="F126" s="199" t="s">
        <v>856</v>
      </c>
      <c r="G126" s="13"/>
      <c r="H126" s="200">
        <v>36.148000000000003</v>
      </c>
      <c r="I126" s="201"/>
      <c r="J126" s="13"/>
      <c r="K126" s="13"/>
      <c r="L126" s="197"/>
      <c r="M126" s="202"/>
      <c r="N126" s="203"/>
      <c r="O126" s="203"/>
      <c r="P126" s="203"/>
      <c r="Q126" s="203"/>
      <c r="R126" s="203"/>
      <c r="S126" s="203"/>
      <c r="T126" s="20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8" t="s">
        <v>189</v>
      </c>
      <c r="AU126" s="198" t="s">
        <v>87</v>
      </c>
      <c r="AV126" s="13" t="s">
        <v>87</v>
      </c>
      <c r="AW126" s="13" t="s">
        <v>32</v>
      </c>
      <c r="AX126" s="13" t="s">
        <v>85</v>
      </c>
      <c r="AY126" s="198" t="s">
        <v>140</v>
      </c>
    </row>
    <row r="127" s="2" customFormat="1" ht="21.75" customHeight="1">
      <c r="A127" s="38"/>
      <c r="B127" s="172"/>
      <c r="C127" s="173" t="s">
        <v>156</v>
      </c>
      <c r="D127" s="173" t="s">
        <v>143</v>
      </c>
      <c r="E127" s="174" t="s">
        <v>215</v>
      </c>
      <c r="F127" s="175" t="s">
        <v>216</v>
      </c>
      <c r="G127" s="176" t="s">
        <v>198</v>
      </c>
      <c r="H127" s="177">
        <v>108.444</v>
      </c>
      <c r="I127" s="178"/>
      <c r="J127" s="179">
        <f>ROUND(I127*H127,2)</f>
        <v>0</v>
      </c>
      <c r="K127" s="180"/>
      <c r="L127" s="39"/>
      <c r="M127" s="181" t="s">
        <v>1</v>
      </c>
      <c r="N127" s="182" t="s">
        <v>42</v>
      </c>
      <c r="O127" s="77"/>
      <c r="P127" s="183">
        <f>O127*H127</f>
        <v>0</v>
      </c>
      <c r="Q127" s="183">
        <v>0</v>
      </c>
      <c r="R127" s="183">
        <f>Q127*H127</f>
        <v>0</v>
      </c>
      <c r="S127" s="183">
        <v>0</v>
      </c>
      <c r="T127" s="184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85" t="s">
        <v>161</v>
      </c>
      <c r="AT127" s="185" t="s">
        <v>143</v>
      </c>
      <c r="AU127" s="185" t="s">
        <v>87</v>
      </c>
      <c r="AY127" s="19" t="s">
        <v>140</v>
      </c>
      <c r="BE127" s="186">
        <f>IF(N127="základní",J127,0)</f>
        <v>0</v>
      </c>
      <c r="BF127" s="186">
        <f>IF(N127="snížená",J127,0)</f>
        <v>0</v>
      </c>
      <c r="BG127" s="186">
        <f>IF(N127="zákl. přenesená",J127,0)</f>
        <v>0</v>
      </c>
      <c r="BH127" s="186">
        <f>IF(N127="sníž. přenesená",J127,0)</f>
        <v>0</v>
      </c>
      <c r="BI127" s="186">
        <f>IF(N127="nulová",J127,0)</f>
        <v>0</v>
      </c>
      <c r="BJ127" s="19" t="s">
        <v>85</v>
      </c>
      <c r="BK127" s="186">
        <f>ROUND(I127*H127,2)</f>
        <v>0</v>
      </c>
      <c r="BL127" s="19" t="s">
        <v>161</v>
      </c>
      <c r="BM127" s="185" t="s">
        <v>857</v>
      </c>
    </row>
    <row r="128" s="13" customFormat="1">
      <c r="A128" s="13"/>
      <c r="B128" s="197"/>
      <c r="C128" s="13"/>
      <c r="D128" s="187" t="s">
        <v>189</v>
      </c>
      <c r="E128" s="198" t="s">
        <v>1</v>
      </c>
      <c r="F128" s="199" t="s">
        <v>858</v>
      </c>
      <c r="G128" s="13"/>
      <c r="H128" s="200">
        <v>72.296000000000006</v>
      </c>
      <c r="I128" s="201"/>
      <c r="J128" s="13"/>
      <c r="K128" s="13"/>
      <c r="L128" s="197"/>
      <c r="M128" s="202"/>
      <c r="N128" s="203"/>
      <c r="O128" s="203"/>
      <c r="P128" s="203"/>
      <c r="Q128" s="203"/>
      <c r="R128" s="203"/>
      <c r="S128" s="203"/>
      <c r="T128" s="20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8" t="s">
        <v>189</v>
      </c>
      <c r="AU128" s="198" t="s">
        <v>87</v>
      </c>
      <c r="AV128" s="13" t="s">
        <v>87</v>
      </c>
      <c r="AW128" s="13" t="s">
        <v>32</v>
      </c>
      <c r="AX128" s="13" t="s">
        <v>77</v>
      </c>
      <c r="AY128" s="198" t="s">
        <v>140</v>
      </c>
    </row>
    <row r="129" s="13" customFormat="1">
      <c r="A129" s="13"/>
      <c r="B129" s="197"/>
      <c r="C129" s="13"/>
      <c r="D129" s="187" t="s">
        <v>189</v>
      </c>
      <c r="E129" s="198" t="s">
        <v>1</v>
      </c>
      <c r="F129" s="199" t="s">
        <v>859</v>
      </c>
      <c r="G129" s="13"/>
      <c r="H129" s="200">
        <v>36.148000000000003</v>
      </c>
      <c r="I129" s="201"/>
      <c r="J129" s="13"/>
      <c r="K129" s="13"/>
      <c r="L129" s="197"/>
      <c r="M129" s="202"/>
      <c r="N129" s="203"/>
      <c r="O129" s="203"/>
      <c r="P129" s="203"/>
      <c r="Q129" s="203"/>
      <c r="R129" s="203"/>
      <c r="S129" s="203"/>
      <c r="T129" s="20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8" t="s">
        <v>189</v>
      </c>
      <c r="AU129" s="198" t="s">
        <v>87</v>
      </c>
      <c r="AV129" s="13" t="s">
        <v>87</v>
      </c>
      <c r="AW129" s="13" t="s">
        <v>32</v>
      </c>
      <c r="AX129" s="13" t="s">
        <v>77</v>
      </c>
      <c r="AY129" s="198" t="s">
        <v>140</v>
      </c>
    </row>
    <row r="130" s="14" customFormat="1">
      <c r="A130" s="14"/>
      <c r="B130" s="205"/>
      <c r="C130" s="14"/>
      <c r="D130" s="187" t="s">
        <v>189</v>
      </c>
      <c r="E130" s="206" t="s">
        <v>1</v>
      </c>
      <c r="F130" s="207" t="s">
        <v>195</v>
      </c>
      <c r="G130" s="14"/>
      <c r="H130" s="208">
        <v>108.44400000000002</v>
      </c>
      <c r="I130" s="209"/>
      <c r="J130" s="14"/>
      <c r="K130" s="14"/>
      <c r="L130" s="205"/>
      <c r="M130" s="210"/>
      <c r="N130" s="211"/>
      <c r="O130" s="211"/>
      <c r="P130" s="211"/>
      <c r="Q130" s="211"/>
      <c r="R130" s="211"/>
      <c r="S130" s="211"/>
      <c r="T130" s="21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06" t="s">
        <v>189</v>
      </c>
      <c r="AU130" s="206" t="s">
        <v>87</v>
      </c>
      <c r="AV130" s="14" t="s">
        <v>161</v>
      </c>
      <c r="AW130" s="14" t="s">
        <v>32</v>
      </c>
      <c r="AX130" s="14" t="s">
        <v>85</v>
      </c>
      <c r="AY130" s="206" t="s">
        <v>140</v>
      </c>
    </row>
    <row r="131" s="2" customFormat="1" ht="24.15" customHeight="1">
      <c r="A131" s="38"/>
      <c r="B131" s="172"/>
      <c r="C131" s="173" t="s">
        <v>161</v>
      </c>
      <c r="D131" s="173" t="s">
        <v>143</v>
      </c>
      <c r="E131" s="174" t="s">
        <v>219</v>
      </c>
      <c r="F131" s="175" t="s">
        <v>220</v>
      </c>
      <c r="G131" s="176" t="s">
        <v>198</v>
      </c>
      <c r="H131" s="177">
        <v>975.99599999999998</v>
      </c>
      <c r="I131" s="178"/>
      <c r="J131" s="179">
        <f>ROUND(I131*H131,2)</f>
        <v>0</v>
      </c>
      <c r="K131" s="180"/>
      <c r="L131" s="39"/>
      <c r="M131" s="181" t="s">
        <v>1</v>
      </c>
      <c r="N131" s="182" t="s">
        <v>42</v>
      </c>
      <c r="O131" s="77"/>
      <c r="P131" s="183">
        <f>O131*H131</f>
        <v>0</v>
      </c>
      <c r="Q131" s="183">
        <v>0</v>
      </c>
      <c r="R131" s="183">
        <f>Q131*H131</f>
        <v>0</v>
      </c>
      <c r="S131" s="183">
        <v>0</v>
      </c>
      <c r="T131" s="184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85" t="s">
        <v>161</v>
      </c>
      <c r="AT131" s="185" t="s">
        <v>143</v>
      </c>
      <c r="AU131" s="185" t="s">
        <v>87</v>
      </c>
      <c r="AY131" s="19" t="s">
        <v>140</v>
      </c>
      <c r="BE131" s="186">
        <f>IF(N131="základní",J131,0)</f>
        <v>0</v>
      </c>
      <c r="BF131" s="186">
        <f>IF(N131="snížená",J131,0)</f>
        <v>0</v>
      </c>
      <c r="BG131" s="186">
        <f>IF(N131="zákl. přenesená",J131,0)</f>
        <v>0</v>
      </c>
      <c r="BH131" s="186">
        <f>IF(N131="sníž. přenesená",J131,0)</f>
        <v>0</v>
      </c>
      <c r="BI131" s="186">
        <f>IF(N131="nulová",J131,0)</f>
        <v>0</v>
      </c>
      <c r="BJ131" s="19" t="s">
        <v>85</v>
      </c>
      <c r="BK131" s="186">
        <f>ROUND(I131*H131,2)</f>
        <v>0</v>
      </c>
      <c r="BL131" s="19" t="s">
        <v>161</v>
      </c>
      <c r="BM131" s="185" t="s">
        <v>860</v>
      </c>
    </row>
    <row r="132" s="13" customFormat="1">
      <c r="A132" s="13"/>
      <c r="B132" s="197"/>
      <c r="C132" s="13"/>
      <c r="D132" s="187" t="s">
        <v>189</v>
      </c>
      <c r="E132" s="198" t="s">
        <v>1</v>
      </c>
      <c r="F132" s="199" t="s">
        <v>861</v>
      </c>
      <c r="G132" s="13"/>
      <c r="H132" s="200">
        <v>975.99599999999998</v>
      </c>
      <c r="I132" s="201"/>
      <c r="J132" s="13"/>
      <c r="K132" s="13"/>
      <c r="L132" s="197"/>
      <c r="M132" s="202"/>
      <c r="N132" s="203"/>
      <c r="O132" s="203"/>
      <c r="P132" s="203"/>
      <c r="Q132" s="203"/>
      <c r="R132" s="203"/>
      <c r="S132" s="203"/>
      <c r="T132" s="20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8" t="s">
        <v>189</v>
      </c>
      <c r="AU132" s="198" t="s">
        <v>87</v>
      </c>
      <c r="AV132" s="13" t="s">
        <v>87</v>
      </c>
      <c r="AW132" s="13" t="s">
        <v>32</v>
      </c>
      <c r="AX132" s="13" t="s">
        <v>85</v>
      </c>
      <c r="AY132" s="198" t="s">
        <v>140</v>
      </c>
    </row>
    <row r="133" s="2" customFormat="1" ht="16.5" customHeight="1">
      <c r="A133" s="38"/>
      <c r="B133" s="172"/>
      <c r="C133" s="173" t="s">
        <v>139</v>
      </c>
      <c r="D133" s="173" t="s">
        <v>143</v>
      </c>
      <c r="E133" s="174" t="s">
        <v>209</v>
      </c>
      <c r="F133" s="175" t="s">
        <v>210</v>
      </c>
      <c r="G133" s="176" t="s">
        <v>198</v>
      </c>
      <c r="H133" s="177">
        <v>108.444</v>
      </c>
      <c r="I133" s="178"/>
      <c r="J133" s="179">
        <f>ROUND(I133*H133,2)</f>
        <v>0</v>
      </c>
      <c r="K133" s="180"/>
      <c r="L133" s="39"/>
      <c r="M133" s="181" t="s">
        <v>1</v>
      </c>
      <c r="N133" s="182" t="s">
        <v>42</v>
      </c>
      <c r="O133" s="77"/>
      <c r="P133" s="183">
        <f>O133*H133</f>
        <v>0</v>
      </c>
      <c r="Q133" s="183">
        <v>0</v>
      </c>
      <c r="R133" s="183">
        <f>Q133*H133</f>
        <v>0</v>
      </c>
      <c r="S133" s="183">
        <v>0</v>
      </c>
      <c r="T133" s="184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85" t="s">
        <v>161</v>
      </c>
      <c r="AT133" s="185" t="s">
        <v>143</v>
      </c>
      <c r="AU133" s="185" t="s">
        <v>87</v>
      </c>
      <c r="AY133" s="19" t="s">
        <v>140</v>
      </c>
      <c r="BE133" s="186">
        <f>IF(N133="základní",J133,0)</f>
        <v>0</v>
      </c>
      <c r="BF133" s="186">
        <f>IF(N133="snížená",J133,0)</f>
        <v>0</v>
      </c>
      <c r="BG133" s="186">
        <f>IF(N133="zákl. přenesená",J133,0)</f>
        <v>0</v>
      </c>
      <c r="BH133" s="186">
        <f>IF(N133="sníž. přenesená",J133,0)</f>
        <v>0</v>
      </c>
      <c r="BI133" s="186">
        <f>IF(N133="nulová",J133,0)</f>
        <v>0</v>
      </c>
      <c r="BJ133" s="19" t="s">
        <v>85</v>
      </c>
      <c r="BK133" s="186">
        <f>ROUND(I133*H133,2)</f>
        <v>0</v>
      </c>
      <c r="BL133" s="19" t="s">
        <v>161</v>
      </c>
      <c r="BM133" s="185" t="s">
        <v>862</v>
      </c>
    </row>
    <row r="134" s="2" customFormat="1" ht="16.5" customHeight="1">
      <c r="A134" s="38"/>
      <c r="B134" s="172"/>
      <c r="C134" s="173" t="s">
        <v>218</v>
      </c>
      <c r="D134" s="173" t="s">
        <v>143</v>
      </c>
      <c r="E134" s="174" t="s">
        <v>224</v>
      </c>
      <c r="F134" s="175" t="s">
        <v>225</v>
      </c>
      <c r="G134" s="176" t="s">
        <v>226</v>
      </c>
      <c r="H134" s="177">
        <v>195.19900000000001</v>
      </c>
      <c r="I134" s="178"/>
      <c r="J134" s="179">
        <f>ROUND(I134*H134,2)</f>
        <v>0</v>
      </c>
      <c r="K134" s="180"/>
      <c r="L134" s="39"/>
      <c r="M134" s="181" t="s">
        <v>1</v>
      </c>
      <c r="N134" s="182" t="s">
        <v>42</v>
      </c>
      <c r="O134" s="77"/>
      <c r="P134" s="183">
        <f>O134*H134</f>
        <v>0</v>
      </c>
      <c r="Q134" s="183">
        <v>0</v>
      </c>
      <c r="R134" s="183">
        <f>Q134*H134</f>
        <v>0</v>
      </c>
      <c r="S134" s="183">
        <v>0</v>
      </c>
      <c r="T134" s="184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85" t="s">
        <v>161</v>
      </c>
      <c r="AT134" s="185" t="s">
        <v>143</v>
      </c>
      <c r="AU134" s="185" t="s">
        <v>87</v>
      </c>
      <c r="AY134" s="19" t="s">
        <v>140</v>
      </c>
      <c r="BE134" s="186">
        <f>IF(N134="základní",J134,0)</f>
        <v>0</v>
      </c>
      <c r="BF134" s="186">
        <f>IF(N134="snížená",J134,0)</f>
        <v>0</v>
      </c>
      <c r="BG134" s="186">
        <f>IF(N134="zákl. přenesená",J134,0)</f>
        <v>0</v>
      </c>
      <c r="BH134" s="186">
        <f>IF(N134="sníž. přenesená",J134,0)</f>
        <v>0</v>
      </c>
      <c r="BI134" s="186">
        <f>IF(N134="nulová",J134,0)</f>
        <v>0</v>
      </c>
      <c r="BJ134" s="19" t="s">
        <v>85</v>
      </c>
      <c r="BK134" s="186">
        <f>ROUND(I134*H134,2)</f>
        <v>0</v>
      </c>
      <c r="BL134" s="19" t="s">
        <v>161</v>
      </c>
      <c r="BM134" s="185" t="s">
        <v>863</v>
      </c>
    </row>
    <row r="135" s="13" customFormat="1">
      <c r="A135" s="13"/>
      <c r="B135" s="197"/>
      <c r="C135" s="13"/>
      <c r="D135" s="187" t="s">
        <v>189</v>
      </c>
      <c r="E135" s="198" t="s">
        <v>1</v>
      </c>
      <c r="F135" s="199" t="s">
        <v>864</v>
      </c>
      <c r="G135" s="13"/>
      <c r="H135" s="200">
        <v>195.19900000000001</v>
      </c>
      <c r="I135" s="201"/>
      <c r="J135" s="13"/>
      <c r="K135" s="13"/>
      <c r="L135" s="197"/>
      <c r="M135" s="202"/>
      <c r="N135" s="203"/>
      <c r="O135" s="203"/>
      <c r="P135" s="203"/>
      <c r="Q135" s="203"/>
      <c r="R135" s="203"/>
      <c r="S135" s="203"/>
      <c r="T135" s="20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8" t="s">
        <v>189</v>
      </c>
      <c r="AU135" s="198" t="s">
        <v>87</v>
      </c>
      <c r="AV135" s="13" t="s">
        <v>87</v>
      </c>
      <c r="AW135" s="13" t="s">
        <v>32</v>
      </c>
      <c r="AX135" s="13" t="s">
        <v>85</v>
      </c>
      <c r="AY135" s="198" t="s">
        <v>140</v>
      </c>
    </row>
    <row r="136" s="2" customFormat="1" ht="16.5" customHeight="1">
      <c r="A136" s="38"/>
      <c r="B136" s="172"/>
      <c r="C136" s="173" t="s">
        <v>223</v>
      </c>
      <c r="D136" s="173" t="s">
        <v>143</v>
      </c>
      <c r="E136" s="174" t="s">
        <v>230</v>
      </c>
      <c r="F136" s="175" t="s">
        <v>231</v>
      </c>
      <c r="G136" s="176" t="s">
        <v>198</v>
      </c>
      <c r="H136" s="177">
        <v>108.444</v>
      </c>
      <c r="I136" s="178"/>
      <c r="J136" s="179">
        <f>ROUND(I136*H136,2)</f>
        <v>0</v>
      </c>
      <c r="K136" s="180"/>
      <c r="L136" s="39"/>
      <c r="M136" s="181" t="s">
        <v>1</v>
      </c>
      <c r="N136" s="182" t="s">
        <v>42</v>
      </c>
      <c r="O136" s="77"/>
      <c r="P136" s="183">
        <f>O136*H136</f>
        <v>0</v>
      </c>
      <c r="Q136" s="183">
        <v>0</v>
      </c>
      <c r="R136" s="183">
        <f>Q136*H136</f>
        <v>0</v>
      </c>
      <c r="S136" s="183">
        <v>0</v>
      </c>
      <c r="T136" s="184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85" t="s">
        <v>161</v>
      </c>
      <c r="AT136" s="185" t="s">
        <v>143</v>
      </c>
      <c r="AU136" s="185" t="s">
        <v>87</v>
      </c>
      <c r="AY136" s="19" t="s">
        <v>140</v>
      </c>
      <c r="BE136" s="186">
        <f>IF(N136="základní",J136,0)</f>
        <v>0</v>
      </c>
      <c r="BF136" s="186">
        <f>IF(N136="snížená",J136,0)</f>
        <v>0</v>
      </c>
      <c r="BG136" s="186">
        <f>IF(N136="zákl. přenesená",J136,0)</f>
        <v>0</v>
      </c>
      <c r="BH136" s="186">
        <f>IF(N136="sníž. přenesená",J136,0)</f>
        <v>0</v>
      </c>
      <c r="BI136" s="186">
        <f>IF(N136="nulová",J136,0)</f>
        <v>0</v>
      </c>
      <c r="BJ136" s="19" t="s">
        <v>85</v>
      </c>
      <c r="BK136" s="186">
        <f>ROUND(I136*H136,2)</f>
        <v>0</v>
      </c>
      <c r="BL136" s="19" t="s">
        <v>161</v>
      </c>
      <c r="BM136" s="185" t="s">
        <v>865</v>
      </c>
    </row>
    <row r="137" s="2" customFormat="1" ht="16.5" customHeight="1">
      <c r="A137" s="38"/>
      <c r="B137" s="172"/>
      <c r="C137" s="173" t="s">
        <v>229</v>
      </c>
      <c r="D137" s="173" t="s">
        <v>143</v>
      </c>
      <c r="E137" s="174" t="s">
        <v>234</v>
      </c>
      <c r="F137" s="175" t="s">
        <v>235</v>
      </c>
      <c r="G137" s="176" t="s">
        <v>187</v>
      </c>
      <c r="H137" s="177">
        <v>108.444</v>
      </c>
      <c r="I137" s="178"/>
      <c r="J137" s="179">
        <f>ROUND(I137*H137,2)</f>
        <v>0</v>
      </c>
      <c r="K137" s="180"/>
      <c r="L137" s="39"/>
      <c r="M137" s="181" t="s">
        <v>1</v>
      </c>
      <c r="N137" s="182" t="s">
        <v>42</v>
      </c>
      <c r="O137" s="77"/>
      <c r="P137" s="183">
        <f>O137*H137</f>
        <v>0</v>
      </c>
      <c r="Q137" s="183">
        <v>0</v>
      </c>
      <c r="R137" s="183">
        <f>Q137*H137</f>
        <v>0</v>
      </c>
      <c r="S137" s="183">
        <v>0</v>
      </c>
      <c r="T137" s="184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85" t="s">
        <v>161</v>
      </c>
      <c r="AT137" s="185" t="s">
        <v>143</v>
      </c>
      <c r="AU137" s="185" t="s">
        <v>87</v>
      </c>
      <c r="AY137" s="19" t="s">
        <v>140</v>
      </c>
      <c r="BE137" s="186">
        <f>IF(N137="základní",J137,0)</f>
        <v>0</v>
      </c>
      <c r="BF137" s="186">
        <f>IF(N137="snížená",J137,0)</f>
        <v>0</v>
      </c>
      <c r="BG137" s="186">
        <f>IF(N137="zákl. přenesená",J137,0)</f>
        <v>0</v>
      </c>
      <c r="BH137" s="186">
        <f>IF(N137="sníž. přenesená",J137,0)</f>
        <v>0</v>
      </c>
      <c r="BI137" s="186">
        <f>IF(N137="nulová",J137,0)</f>
        <v>0</v>
      </c>
      <c r="BJ137" s="19" t="s">
        <v>85</v>
      </c>
      <c r="BK137" s="186">
        <f>ROUND(I137*H137,2)</f>
        <v>0</v>
      </c>
      <c r="BL137" s="19" t="s">
        <v>161</v>
      </c>
      <c r="BM137" s="185" t="s">
        <v>866</v>
      </c>
    </row>
    <row r="138" s="12" customFormat="1" ht="22.8" customHeight="1">
      <c r="A138" s="12"/>
      <c r="B138" s="159"/>
      <c r="C138" s="12"/>
      <c r="D138" s="160" t="s">
        <v>76</v>
      </c>
      <c r="E138" s="170" t="s">
        <v>139</v>
      </c>
      <c r="F138" s="170" t="s">
        <v>815</v>
      </c>
      <c r="G138" s="12"/>
      <c r="H138" s="12"/>
      <c r="I138" s="162"/>
      <c r="J138" s="171">
        <f>BK138</f>
        <v>0</v>
      </c>
      <c r="K138" s="12"/>
      <c r="L138" s="159"/>
      <c r="M138" s="164"/>
      <c r="N138" s="165"/>
      <c r="O138" s="165"/>
      <c r="P138" s="166">
        <f>SUM(P139:P152)</f>
        <v>0</v>
      </c>
      <c r="Q138" s="165"/>
      <c r="R138" s="166">
        <f>SUM(R139:R152)</f>
        <v>101.56600760000002</v>
      </c>
      <c r="S138" s="165"/>
      <c r="T138" s="167">
        <f>SUM(T139:T152)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60" t="s">
        <v>85</v>
      </c>
      <c r="AT138" s="168" t="s">
        <v>76</v>
      </c>
      <c r="AU138" s="168" t="s">
        <v>85</v>
      </c>
      <c r="AY138" s="160" t="s">
        <v>140</v>
      </c>
      <c r="BK138" s="169">
        <f>SUM(BK139:BK152)</f>
        <v>0</v>
      </c>
    </row>
    <row r="139" s="2" customFormat="1" ht="16.5" customHeight="1">
      <c r="A139" s="38"/>
      <c r="B139" s="172"/>
      <c r="C139" s="173" t="s">
        <v>233</v>
      </c>
      <c r="D139" s="173" t="s">
        <v>143</v>
      </c>
      <c r="E139" s="174" t="s">
        <v>867</v>
      </c>
      <c r="F139" s="175" t="s">
        <v>868</v>
      </c>
      <c r="G139" s="176" t="s">
        <v>187</v>
      </c>
      <c r="H139" s="177">
        <v>361.48000000000002</v>
      </c>
      <c r="I139" s="178"/>
      <c r="J139" s="179">
        <f>ROUND(I139*H139,2)</f>
        <v>0</v>
      </c>
      <c r="K139" s="180"/>
      <c r="L139" s="39"/>
      <c r="M139" s="181" t="s">
        <v>1</v>
      </c>
      <c r="N139" s="182" t="s">
        <v>42</v>
      </c>
      <c r="O139" s="77"/>
      <c r="P139" s="183">
        <f>O139*H139</f>
        <v>0</v>
      </c>
      <c r="Q139" s="183">
        <v>0</v>
      </c>
      <c r="R139" s="183">
        <f>Q139*H139</f>
        <v>0</v>
      </c>
      <c r="S139" s="183">
        <v>0</v>
      </c>
      <c r="T139" s="18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85" t="s">
        <v>161</v>
      </c>
      <c r="AT139" s="185" t="s">
        <v>143</v>
      </c>
      <c r="AU139" s="185" t="s">
        <v>87</v>
      </c>
      <c r="AY139" s="19" t="s">
        <v>140</v>
      </c>
      <c r="BE139" s="186">
        <f>IF(N139="základní",J139,0)</f>
        <v>0</v>
      </c>
      <c r="BF139" s="186">
        <f>IF(N139="snížená",J139,0)</f>
        <v>0</v>
      </c>
      <c r="BG139" s="186">
        <f>IF(N139="zákl. přenesená",J139,0)</f>
        <v>0</v>
      </c>
      <c r="BH139" s="186">
        <f>IF(N139="sníž. přenesená",J139,0)</f>
        <v>0</v>
      </c>
      <c r="BI139" s="186">
        <f>IF(N139="nulová",J139,0)</f>
        <v>0</v>
      </c>
      <c r="BJ139" s="19" t="s">
        <v>85</v>
      </c>
      <c r="BK139" s="186">
        <f>ROUND(I139*H139,2)</f>
        <v>0</v>
      </c>
      <c r="BL139" s="19" t="s">
        <v>161</v>
      </c>
      <c r="BM139" s="185" t="s">
        <v>869</v>
      </c>
    </row>
    <row r="140" s="13" customFormat="1">
      <c r="A140" s="13"/>
      <c r="B140" s="197"/>
      <c r="C140" s="13"/>
      <c r="D140" s="187" t="s">
        <v>189</v>
      </c>
      <c r="E140" s="198" t="s">
        <v>1</v>
      </c>
      <c r="F140" s="199" t="s">
        <v>870</v>
      </c>
      <c r="G140" s="13"/>
      <c r="H140" s="200">
        <v>361.48000000000002</v>
      </c>
      <c r="I140" s="201"/>
      <c r="J140" s="13"/>
      <c r="K140" s="13"/>
      <c r="L140" s="197"/>
      <c r="M140" s="202"/>
      <c r="N140" s="203"/>
      <c r="O140" s="203"/>
      <c r="P140" s="203"/>
      <c r="Q140" s="203"/>
      <c r="R140" s="203"/>
      <c r="S140" s="203"/>
      <c r="T140" s="20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8" t="s">
        <v>189</v>
      </c>
      <c r="AU140" s="198" t="s">
        <v>87</v>
      </c>
      <c r="AV140" s="13" t="s">
        <v>87</v>
      </c>
      <c r="AW140" s="13" t="s">
        <v>32</v>
      </c>
      <c r="AX140" s="13" t="s">
        <v>85</v>
      </c>
      <c r="AY140" s="198" t="s">
        <v>140</v>
      </c>
    </row>
    <row r="141" s="2" customFormat="1" ht="16.5" customHeight="1">
      <c r="A141" s="38"/>
      <c r="B141" s="172"/>
      <c r="C141" s="173" t="s">
        <v>237</v>
      </c>
      <c r="D141" s="173" t="s">
        <v>143</v>
      </c>
      <c r="E141" s="174" t="s">
        <v>871</v>
      </c>
      <c r="F141" s="175" t="s">
        <v>872</v>
      </c>
      <c r="G141" s="176" t="s">
        <v>187</v>
      </c>
      <c r="H141" s="177">
        <v>339</v>
      </c>
      <c r="I141" s="178"/>
      <c r="J141" s="179">
        <f>ROUND(I141*H141,2)</f>
        <v>0</v>
      </c>
      <c r="K141" s="180"/>
      <c r="L141" s="39"/>
      <c r="M141" s="181" t="s">
        <v>1</v>
      </c>
      <c r="N141" s="182" t="s">
        <v>42</v>
      </c>
      <c r="O141" s="77"/>
      <c r="P141" s="183">
        <f>O141*H141</f>
        <v>0</v>
      </c>
      <c r="Q141" s="183">
        <v>0</v>
      </c>
      <c r="R141" s="183">
        <f>Q141*H141</f>
        <v>0</v>
      </c>
      <c r="S141" s="183">
        <v>0</v>
      </c>
      <c r="T141" s="18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85" t="s">
        <v>161</v>
      </c>
      <c r="AT141" s="185" t="s">
        <v>143</v>
      </c>
      <c r="AU141" s="185" t="s">
        <v>87</v>
      </c>
      <c r="AY141" s="19" t="s">
        <v>140</v>
      </c>
      <c r="BE141" s="186">
        <f>IF(N141="základní",J141,0)</f>
        <v>0</v>
      </c>
      <c r="BF141" s="186">
        <f>IF(N141="snížená",J141,0)</f>
        <v>0</v>
      </c>
      <c r="BG141" s="186">
        <f>IF(N141="zákl. přenesená",J141,0)</f>
        <v>0</v>
      </c>
      <c r="BH141" s="186">
        <f>IF(N141="sníž. přenesená",J141,0)</f>
        <v>0</v>
      </c>
      <c r="BI141" s="186">
        <f>IF(N141="nulová",J141,0)</f>
        <v>0</v>
      </c>
      <c r="BJ141" s="19" t="s">
        <v>85</v>
      </c>
      <c r="BK141" s="186">
        <f>ROUND(I141*H141,2)</f>
        <v>0</v>
      </c>
      <c r="BL141" s="19" t="s">
        <v>161</v>
      </c>
      <c r="BM141" s="185" t="s">
        <v>873</v>
      </c>
    </row>
    <row r="142" s="2" customFormat="1" ht="16.5" customHeight="1">
      <c r="A142" s="38"/>
      <c r="B142" s="172"/>
      <c r="C142" s="173" t="s">
        <v>243</v>
      </c>
      <c r="D142" s="173" t="s">
        <v>143</v>
      </c>
      <c r="E142" s="174" t="s">
        <v>874</v>
      </c>
      <c r="F142" s="175" t="s">
        <v>875</v>
      </c>
      <c r="G142" s="176" t="s">
        <v>187</v>
      </c>
      <c r="H142" s="177">
        <v>339</v>
      </c>
      <c r="I142" s="178"/>
      <c r="J142" s="179">
        <f>ROUND(I142*H142,2)</f>
        <v>0</v>
      </c>
      <c r="K142" s="180"/>
      <c r="L142" s="39"/>
      <c r="M142" s="181" t="s">
        <v>1</v>
      </c>
      <c r="N142" s="182" t="s">
        <v>42</v>
      </c>
      <c r="O142" s="77"/>
      <c r="P142" s="183">
        <f>O142*H142</f>
        <v>0</v>
      </c>
      <c r="Q142" s="183">
        <v>0.0044000000000000003</v>
      </c>
      <c r="R142" s="183">
        <f>Q142*H142</f>
        <v>1.4916</v>
      </c>
      <c r="S142" s="183">
        <v>0</v>
      </c>
      <c r="T142" s="184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85" t="s">
        <v>161</v>
      </c>
      <c r="AT142" s="185" t="s">
        <v>143</v>
      </c>
      <c r="AU142" s="185" t="s">
        <v>87</v>
      </c>
      <c r="AY142" s="19" t="s">
        <v>140</v>
      </c>
      <c r="BE142" s="186">
        <f>IF(N142="základní",J142,0)</f>
        <v>0</v>
      </c>
      <c r="BF142" s="186">
        <f>IF(N142="snížená",J142,0)</f>
        <v>0</v>
      </c>
      <c r="BG142" s="186">
        <f>IF(N142="zákl. přenesená",J142,0)</f>
        <v>0</v>
      </c>
      <c r="BH142" s="186">
        <f>IF(N142="sníž. přenesená",J142,0)</f>
        <v>0</v>
      </c>
      <c r="BI142" s="186">
        <f>IF(N142="nulová",J142,0)</f>
        <v>0</v>
      </c>
      <c r="BJ142" s="19" t="s">
        <v>85</v>
      </c>
      <c r="BK142" s="186">
        <f>ROUND(I142*H142,2)</f>
        <v>0</v>
      </c>
      <c r="BL142" s="19" t="s">
        <v>161</v>
      </c>
      <c r="BM142" s="185" t="s">
        <v>876</v>
      </c>
    </row>
    <row r="143" s="2" customFormat="1" ht="16.5" customHeight="1">
      <c r="A143" s="38"/>
      <c r="B143" s="172"/>
      <c r="C143" s="173" t="s">
        <v>251</v>
      </c>
      <c r="D143" s="173" t="s">
        <v>143</v>
      </c>
      <c r="E143" s="174" t="s">
        <v>816</v>
      </c>
      <c r="F143" s="175" t="s">
        <v>817</v>
      </c>
      <c r="G143" s="176" t="s">
        <v>187</v>
      </c>
      <c r="H143" s="177">
        <v>66.480000000000004</v>
      </c>
      <c r="I143" s="178"/>
      <c r="J143" s="179">
        <f>ROUND(I143*H143,2)</f>
        <v>0</v>
      </c>
      <c r="K143" s="180"/>
      <c r="L143" s="39"/>
      <c r="M143" s="181" t="s">
        <v>1</v>
      </c>
      <c r="N143" s="182" t="s">
        <v>42</v>
      </c>
      <c r="O143" s="77"/>
      <c r="P143" s="183">
        <f>O143*H143</f>
        <v>0</v>
      </c>
      <c r="Q143" s="183">
        <v>0.089219999999999994</v>
      </c>
      <c r="R143" s="183">
        <f>Q143*H143</f>
        <v>5.9313456000000002</v>
      </c>
      <c r="S143" s="183">
        <v>0</v>
      </c>
      <c r="T143" s="18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85" t="s">
        <v>161</v>
      </c>
      <c r="AT143" s="185" t="s">
        <v>143</v>
      </c>
      <c r="AU143" s="185" t="s">
        <v>87</v>
      </c>
      <c r="AY143" s="19" t="s">
        <v>140</v>
      </c>
      <c r="BE143" s="186">
        <f>IF(N143="základní",J143,0)</f>
        <v>0</v>
      </c>
      <c r="BF143" s="186">
        <f>IF(N143="snížená",J143,0)</f>
        <v>0</v>
      </c>
      <c r="BG143" s="186">
        <f>IF(N143="zákl. přenesená",J143,0)</f>
        <v>0</v>
      </c>
      <c r="BH143" s="186">
        <f>IF(N143="sníž. přenesená",J143,0)</f>
        <v>0</v>
      </c>
      <c r="BI143" s="186">
        <f>IF(N143="nulová",J143,0)</f>
        <v>0</v>
      </c>
      <c r="BJ143" s="19" t="s">
        <v>85</v>
      </c>
      <c r="BK143" s="186">
        <f>ROUND(I143*H143,2)</f>
        <v>0</v>
      </c>
      <c r="BL143" s="19" t="s">
        <v>161</v>
      </c>
      <c r="BM143" s="185" t="s">
        <v>877</v>
      </c>
    </row>
    <row r="144" s="13" customFormat="1">
      <c r="A144" s="13"/>
      <c r="B144" s="197"/>
      <c r="C144" s="13"/>
      <c r="D144" s="187" t="s">
        <v>189</v>
      </c>
      <c r="E144" s="198" t="s">
        <v>1</v>
      </c>
      <c r="F144" s="199" t="s">
        <v>878</v>
      </c>
      <c r="G144" s="13"/>
      <c r="H144" s="200">
        <v>10.08</v>
      </c>
      <c r="I144" s="201"/>
      <c r="J144" s="13"/>
      <c r="K144" s="13"/>
      <c r="L144" s="197"/>
      <c r="M144" s="202"/>
      <c r="N144" s="203"/>
      <c r="O144" s="203"/>
      <c r="P144" s="203"/>
      <c r="Q144" s="203"/>
      <c r="R144" s="203"/>
      <c r="S144" s="203"/>
      <c r="T144" s="20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8" t="s">
        <v>189</v>
      </c>
      <c r="AU144" s="198" t="s">
        <v>87</v>
      </c>
      <c r="AV144" s="13" t="s">
        <v>87</v>
      </c>
      <c r="AW144" s="13" t="s">
        <v>32</v>
      </c>
      <c r="AX144" s="13" t="s">
        <v>77</v>
      </c>
      <c r="AY144" s="198" t="s">
        <v>140</v>
      </c>
    </row>
    <row r="145" s="13" customFormat="1">
      <c r="A145" s="13"/>
      <c r="B145" s="197"/>
      <c r="C145" s="13"/>
      <c r="D145" s="187" t="s">
        <v>189</v>
      </c>
      <c r="E145" s="198" t="s">
        <v>1</v>
      </c>
      <c r="F145" s="199" t="s">
        <v>879</v>
      </c>
      <c r="G145" s="13"/>
      <c r="H145" s="200">
        <v>56.399999999999999</v>
      </c>
      <c r="I145" s="201"/>
      <c r="J145" s="13"/>
      <c r="K145" s="13"/>
      <c r="L145" s="197"/>
      <c r="M145" s="202"/>
      <c r="N145" s="203"/>
      <c r="O145" s="203"/>
      <c r="P145" s="203"/>
      <c r="Q145" s="203"/>
      <c r="R145" s="203"/>
      <c r="S145" s="203"/>
      <c r="T145" s="20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8" t="s">
        <v>189</v>
      </c>
      <c r="AU145" s="198" t="s">
        <v>87</v>
      </c>
      <c r="AV145" s="13" t="s">
        <v>87</v>
      </c>
      <c r="AW145" s="13" t="s">
        <v>32</v>
      </c>
      <c r="AX145" s="13" t="s">
        <v>77</v>
      </c>
      <c r="AY145" s="198" t="s">
        <v>140</v>
      </c>
    </row>
    <row r="146" s="14" customFormat="1">
      <c r="A146" s="14"/>
      <c r="B146" s="205"/>
      <c r="C146" s="14"/>
      <c r="D146" s="187" t="s">
        <v>189</v>
      </c>
      <c r="E146" s="206" t="s">
        <v>1</v>
      </c>
      <c r="F146" s="207" t="s">
        <v>195</v>
      </c>
      <c r="G146" s="14"/>
      <c r="H146" s="208">
        <v>66.480000000000004</v>
      </c>
      <c r="I146" s="209"/>
      <c r="J146" s="14"/>
      <c r="K146" s="14"/>
      <c r="L146" s="205"/>
      <c r="M146" s="210"/>
      <c r="N146" s="211"/>
      <c r="O146" s="211"/>
      <c r="P146" s="211"/>
      <c r="Q146" s="211"/>
      <c r="R146" s="211"/>
      <c r="S146" s="211"/>
      <c r="T146" s="21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6" t="s">
        <v>189</v>
      </c>
      <c r="AU146" s="206" t="s">
        <v>87</v>
      </c>
      <c r="AV146" s="14" t="s">
        <v>161</v>
      </c>
      <c r="AW146" s="14" t="s">
        <v>32</v>
      </c>
      <c r="AX146" s="14" t="s">
        <v>85</v>
      </c>
      <c r="AY146" s="206" t="s">
        <v>140</v>
      </c>
    </row>
    <row r="147" s="2" customFormat="1" ht="16.5" customHeight="1">
      <c r="A147" s="38"/>
      <c r="B147" s="172"/>
      <c r="C147" s="221" t="s">
        <v>255</v>
      </c>
      <c r="D147" s="221" t="s">
        <v>278</v>
      </c>
      <c r="E147" s="222" t="s">
        <v>880</v>
      </c>
      <c r="F147" s="223" t="s">
        <v>881</v>
      </c>
      <c r="G147" s="224" t="s">
        <v>187</v>
      </c>
      <c r="H147" s="225">
        <v>68.474000000000004</v>
      </c>
      <c r="I147" s="226"/>
      <c r="J147" s="227">
        <f>ROUND(I147*H147,2)</f>
        <v>0</v>
      </c>
      <c r="K147" s="228"/>
      <c r="L147" s="229"/>
      <c r="M147" s="230" t="s">
        <v>1</v>
      </c>
      <c r="N147" s="231" t="s">
        <v>42</v>
      </c>
      <c r="O147" s="77"/>
      <c r="P147" s="183">
        <f>O147*H147</f>
        <v>0</v>
      </c>
      <c r="Q147" s="183">
        <v>0.113</v>
      </c>
      <c r="R147" s="183">
        <f>Q147*H147</f>
        <v>7.7375620000000005</v>
      </c>
      <c r="S147" s="183">
        <v>0</v>
      </c>
      <c r="T147" s="184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85" t="s">
        <v>229</v>
      </c>
      <c r="AT147" s="185" t="s">
        <v>278</v>
      </c>
      <c r="AU147" s="185" t="s">
        <v>87</v>
      </c>
      <c r="AY147" s="19" t="s">
        <v>140</v>
      </c>
      <c r="BE147" s="186">
        <f>IF(N147="základní",J147,0)</f>
        <v>0</v>
      </c>
      <c r="BF147" s="186">
        <f>IF(N147="snížená",J147,0)</f>
        <v>0</v>
      </c>
      <c r="BG147" s="186">
        <f>IF(N147="zákl. přenesená",J147,0)</f>
        <v>0</v>
      </c>
      <c r="BH147" s="186">
        <f>IF(N147="sníž. přenesená",J147,0)</f>
        <v>0</v>
      </c>
      <c r="BI147" s="186">
        <f>IF(N147="nulová",J147,0)</f>
        <v>0</v>
      </c>
      <c r="BJ147" s="19" t="s">
        <v>85</v>
      </c>
      <c r="BK147" s="186">
        <f>ROUND(I147*H147,2)</f>
        <v>0</v>
      </c>
      <c r="BL147" s="19" t="s">
        <v>161</v>
      </c>
      <c r="BM147" s="185" t="s">
        <v>882</v>
      </c>
    </row>
    <row r="148" s="13" customFormat="1">
      <c r="A148" s="13"/>
      <c r="B148" s="197"/>
      <c r="C148" s="13"/>
      <c r="D148" s="187" t="s">
        <v>189</v>
      </c>
      <c r="E148" s="13"/>
      <c r="F148" s="199" t="s">
        <v>883</v>
      </c>
      <c r="G148" s="13"/>
      <c r="H148" s="200">
        <v>68.474000000000004</v>
      </c>
      <c r="I148" s="201"/>
      <c r="J148" s="13"/>
      <c r="K148" s="13"/>
      <c r="L148" s="197"/>
      <c r="M148" s="202"/>
      <c r="N148" s="203"/>
      <c r="O148" s="203"/>
      <c r="P148" s="203"/>
      <c r="Q148" s="203"/>
      <c r="R148" s="203"/>
      <c r="S148" s="203"/>
      <c r="T148" s="20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8" t="s">
        <v>189</v>
      </c>
      <c r="AU148" s="198" t="s">
        <v>87</v>
      </c>
      <c r="AV148" s="13" t="s">
        <v>87</v>
      </c>
      <c r="AW148" s="13" t="s">
        <v>3</v>
      </c>
      <c r="AX148" s="13" t="s">
        <v>85</v>
      </c>
      <c r="AY148" s="198" t="s">
        <v>140</v>
      </c>
    </row>
    <row r="149" s="2" customFormat="1" ht="16.5" customHeight="1">
      <c r="A149" s="38"/>
      <c r="B149" s="172"/>
      <c r="C149" s="173" t="s">
        <v>259</v>
      </c>
      <c r="D149" s="173" t="s">
        <v>143</v>
      </c>
      <c r="E149" s="174" t="s">
        <v>884</v>
      </c>
      <c r="F149" s="175" t="s">
        <v>885</v>
      </c>
      <c r="G149" s="176" t="s">
        <v>187</v>
      </c>
      <c r="H149" s="177">
        <v>295</v>
      </c>
      <c r="I149" s="178"/>
      <c r="J149" s="179">
        <f>ROUND(I149*H149,2)</f>
        <v>0</v>
      </c>
      <c r="K149" s="180"/>
      <c r="L149" s="39"/>
      <c r="M149" s="181" t="s">
        <v>1</v>
      </c>
      <c r="N149" s="182" t="s">
        <v>42</v>
      </c>
      <c r="O149" s="77"/>
      <c r="P149" s="183">
        <f>O149*H149</f>
        <v>0</v>
      </c>
      <c r="Q149" s="183">
        <v>0.11162</v>
      </c>
      <c r="R149" s="183">
        <f>Q149*H149</f>
        <v>32.927900000000001</v>
      </c>
      <c r="S149" s="183">
        <v>0</v>
      </c>
      <c r="T149" s="184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85" t="s">
        <v>161</v>
      </c>
      <c r="AT149" s="185" t="s">
        <v>143</v>
      </c>
      <c r="AU149" s="185" t="s">
        <v>87</v>
      </c>
      <c r="AY149" s="19" t="s">
        <v>140</v>
      </c>
      <c r="BE149" s="186">
        <f>IF(N149="základní",J149,0)</f>
        <v>0</v>
      </c>
      <c r="BF149" s="186">
        <f>IF(N149="snížená",J149,0)</f>
        <v>0</v>
      </c>
      <c r="BG149" s="186">
        <f>IF(N149="zákl. přenesená",J149,0)</f>
        <v>0</v>
      </c>
      <c r="BH149" s="186">
        <f>IF(N149="sníž. přenesená",J149,0)</f>
        <v>0</v>
      </c>
      <c r="BI149" s="186">
        <f>IF(N149="nulová",J149,0)</f>
        <v>0</v>
      </c>
      <c r="BJ149" s="19" t="s">
        <v>85</v>
      </c>
      <c r="BK149" s="186">
        <f>ROUND(I149*H149,2)</f>
        <v>0</v>
      </c>
      <c r="BL149" s="19" t="s">
        <v>161</v>
      </c>
      <c r="BM149" s="185" t="s">
        <v>886</v>
      </c>
    </row>
    <row r="150" s="13" customFormat="1">
      <c r="A150" s="13"/>
      <c r="B150" s="197"/>
      <c r="C150" s="13"/>
      <c r="D150" s="187" t="s">
        <v>189</v>
      </c>
      <c r="E150" s="198" t="s">
        <v>1</v>
      </c>
      <c r="F150" s="199" t="s">
        <v>887</v>
      </c>
      <c r="G150" s="13"/>
      <c r="H150" s="200">
        <v>295</v>
      </c>
      <c r="I150" s="201"/>
      <c r="J150" s="13"/>
      <c r="K150" s="13"/>
      <c r="L150" s="197"/>
      <c r="M150" s="202"/>
      <c r="N150" s="203"/>
      <c r="O150" s="203"/>
      <c r="P150" s="203"/>
      <c r="Q150" s="203"/>
      <c r="R150" s="203"/>
      <c r="S150" s="203"/>
      <c r="T150" s="20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8" t="s">
        <v>189</v>
      </c>
      <c r="AU150" s="198" t="s">
        <v>87</v>
      </c>
      <c r="AV150" s="13" t="s">
        <v>87</v>
      </c>
      <c r="AW150" s="13" t="s">
        <v>32</v>
      </c>
      <c r="AX150" s="13" t="s">
        <v>85</v>
      </c>
      <c r="AY150" s="198" t="s">
        <v>140</v>
      </c>
    </row>
    <row r="151" s="2" customFormat="1" ht="16.5" customHeight="1">
      <c r="A151" s="38"/>
      <c r="B151" s="172"/>
      <c r="C151" s="221" t="s">
        <v>8</v>
      </c>
      <c r="D151" s="221" t="s">
        <v>278</v>
      </c>
      <c r="E151" s="222" t="s">
        <v>888</v>
      </c>
      <c r="F151" s="223" t="s">
        <v>889</v>
      </c>
      <c r="G151" s="224" t="s">
        <v>187</v>
      </c>
      <c r="H151" s="225">
        <v>303.85000000000002</v>
      </c>
      <c r="I151" s="226"/>
      <c r="J151" s="227">
        <f>ROUND(I151*H151,2)</f>
        <v>0</v>
      </c>
      <c r="K151" s="228"/>
      <c r="L151" s="229"/>
      <c r="M151" s="230" t="s">
        <v>1</v>
      </c>
      <c r="N151" s="231" t="s">
        <v>42</v>
      </c>
      <c r="O151" s="77"/>
      <c r="P151" s="183">
        <f>O151*H151</f>
        <v>0</v>
      </c>
      <c r="Q151" s="183">
        <v>0.17599999999999999</v>
      </c>
      <c r="R151" s="183">
        <f>Q151*H151</f>
        <v>53.477600000000002</v>
      </c>
      <c r="S151" s="183">
        <v>0</v>
      </c>
      <c r="T151" s="184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85" t="s">
        <v>229</v>
      </c>
      <c r="AT151" s="185" t="s">
        <v>278</v>
      </c>
      <c r="AU151" s="185" t="s">
        <v>87</v>
      </c>
      <c r="AY151" s="19" t="s">
        <v>140</v>
      </c>
      <c r="BE151" s="186">
        <f>IF(N151="základní",J151,0)</f>
        <v>0</v>
      </c>
      <c r="BF151" s="186">
        <f>IF(N151="snížená",J151,0)</f>
        <v>0</v>
      </c>
      <c r="BG151" s="186">
        <f>IF(N151="zákl. přenesená",J151,0)</f>
        <v>0</v>
      </c>
      <c r="BH151" s="186">
        <f>IF(N151="sníž. přenesená",J151,0)</f>
        <v>0</v>
      </c>
      <c r="BI151" s="186">
        <f>IF(N151="nulová",J151,0)</f>
        <v>0</v>
      </c>
      <c r="BJ151" s="19" t="s">
        <v>85</v>
      </c>
      <c r="BK151" s="186">
        <f>ROUND(I151*H151,2)</f>
        <v>0</v>
      </c>
      <c r="BL151" s="19" t="s">
        <v>161</v>
      </c>
      <c r="BM151" s="185" t="s">
        <v>890</v>
      </c>
    </row>
    <row r="152" s="13" customFormat="1">
      <c r="A152" s="13"/>
      <c r="B152" s="197"/>
      <c r="C152" s="13"/>
      <c r="D152" s="187" t="s">
        <v>189</v>
      </c>
      <c r="E152" s="13"/>
      <c r="F152" s="199" t="s">
        <v>891</v>
      </c>
      <c r="G152" s="13"/>
      <c r="H152" s="200">
        <v>303.85000000000002</v>
      </c>
      <c r="I152" s="201"/>
      <c r="J152" s="13"/>
      <c r="K152" s="13"/>
      <c r="L152" s="197"/>
      <c r="M152" s="202"/>
      <c r="N152" s="203"/>
      <c r="O152" s="203"/>
      <c r="P152" s="203"/>
      <c r="Q152" s="203"/>
      <c r="R152" s="203"/>
      <c r="S152" s="203"/>
      <c r="T152" s="20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8" t="s">
        <v>189</v>
      </c>
      <c r="AU152" s="198" t="s">
        <v>87</v>
      </c>
      <c r="AV152" s="13" t="s">
        <v>87</v>
      </c>
      <c r="AW152" s="13" t="s">
        <v>3</v>
      </c>
      <c r="AX152" s="13" t="s">
        <v>85</v>
      </c>
      <c r="AY152" s="198" t="s">
        <v>140</v>
      </c>
    </row>
    <row r="153" s="12" customFormat="1" ht="22.8" customHeight="1">
      <c r="A153" s="12"/>
      <c r="B153" s="159"/>
      <c r="C153" s="12"/>
      <c r="D153" s="160" t="s">
        <v>76</v>
      </c>
      <c r="E153" s="170" t="s">
        <v>233</v>
      </c>
      <c r="F153" s="170" t="s">
        <v>300</v>
      </c>
      <c r="G153" s="12"/>
      <c r="H153" s="12"/>
      <c r="I153" s="162"/>
      <c r="J153" s="171">
        <f>BK153</f>
        <v>0</v>
      </c>
      <c r="K153" s="12"/>
      <c r="L153" s="159"/>
      <c r="M153" s="164"/>
      <c r="N153" s="165"/>
      <c r="O153" s="165"/>
      <c r="P153" s="166">
        <f>SUM(P154:P167)</f>
        <v>0</v>
      </c>
      <c r="Q153" s="165"/>
      <c r="R153" s="166">
        <f>SUM(R154:R167)</f>
        <v>55.172982080000004</v>
      </c>
      <c r="S153" s="165"/>
      <c r="T153" s="167">
        <f>SUM(T154:T167)</f>
        <v>3.6000000000000001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60" t="s">
        <v>85</v>
      </c>
      <c r="AT153" s="168" t="s">
        <v>76</v>
      </c>
      <c r="AU153" s="168" t="s">
        <v>85</v>
      </c>
      <c r="AY153" s="160" t="s">
        <v>140</v>
      </c>
      <c r="BK153" s="169">
        <f>SUM(BK154:BK167)</f>
        <v>0</v>
      </c>
    </row>
    <row r="154" s="2" customFormat="1" ht="16.5" customHeight="1">
      <c r="A154" s="38"/>
      <c r="B154" s="172"/>
      <c r="C154" s="173" t="s">
        <v>269</v>
      </c>
      <c r="D154" s="173" t="s">
        <v>143</v>
      </c>
      <c r="E154" s="174" t="s">
        <v>892</v>
      </c>
      <c r="F154" s="175" t="s">
        <v>893</v>
      </c>
      <c r="G154" s="176" t="s">
        <v>292</v>
      </c>
      <c r="H154" s="177">
        <v>232</v>
      </c>
      <c r="I154" s="178"/>
      <c r="J154" s="179">
        <f>ROUND(I154*H154,2)</f>
        <v>0</v>
      </c>
      <c r="K154" s="180"/>
      <c r="L154" s="39"/>
      <c r="M154" s="181" t="s">
        <v>1</v>
      </c>
      <c r="N154" s="182" t="s">
        <v>42</v>
      </c>
      <c r="O154" s="77"/>
      <c r="P154" s="183">
        <f>O154*H154</f>
        <v>0</v>
      </c>
      <c r="Q154" s="183">
        <v>0.15540000000000001</v>
      </c>
      <c r="R154" s="183">
        <f>Q154*H154</f>
        <v>36.052800000000005</v>
      </c>
      <c r="S154" s="183">
        <v>0</v>
      </c>
      <c r="T154" s="18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85" t="s">
        <v>161</v>
      </c>
      <c r="AT154" s="185" t="s">
        <v>143</v>
      </c>
      <c r="AU154" s="185" t="s">
        <v>87</v>
      </c>
      <c r="AY154" s="19" t="s">
        <v>140</v>
      </c>
      <c r="BE154" s="186">
        <f>IF(N154="základní",J154,0)</f>
        <v>0</v>
      </c>
      <c r="BF154" s="186">
        <f>IF(N154="snížená",J154,0)</f>
        <v>0</v>
      </c>
      <c r="BG154" s="186">
        <f>IF(N154="zákl. přenesená",J154,0)</f>
        <v>0</v>
      </c>
      <c r="BH154" s="186">
        <f>IF(N154="sníž. přenesená",J154,0)</f>
        <v>0</v>
      </c>
      <c r="BI154" s="186">
        <f>IF(N154="nulová",J154,0)</f>
        <v>0</v>
      </c>
      <c r="BJ154" s="19" t="s">
        <v>85</v>
      </c>
      <c r="BK154" s="186">
        <f>ROUND(I154*H154,2)</f>
        <v>0</v>
      </c>
      <c r="BL154" s="19" t="s">
        <v>161</v>
      </c>
      <c r="BM154" s="185" t="s">
        <v>894</v>
      </c>
    </row>
    <row r="155" s="13" customFormat="1">
      <c r="A155" s="13"/>
      <c r="B155" s="197"/>
      <c r="C155" s="13"/>
      <c r="D155" s="187" t="s">
        <v>189</v>
      </c>
      <c r="E155" s="198" t="s">
        <v>1</v>
      </c>
      <c r="F155" s="199" t="s">
        <v>663</v>
      </c>
      <c r="G155" s="13"/>
      <c r="H155" s="200">
        <v>120</v>
      </c>
      <c r="I155" s="201"/>
      <c r="J155" s="13"/>
      <c r="K155" s="13"/>
      <c r="L155" s="197"/>
      <c r="M155" s="202"/>
      <c r="N155" s="203"/>
      <c r="O155" s="203"/>
      <c r="P155" s="203"/>
      <c r="Q155" s="203"/>
      <c r="R155" s="203"/>
      <c r="S155" s="203"/>
      <c r="T155" s="20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8" t="s">
        <v>189</v>
      </c>
      <c r="AU155" s="198" t="s">
        <v>87</v>
      </c>
      <c r="AV155" s="13" t="s">
        <v>87</v>
      </c>
      <c r="AW155" s="13" t="s">
        <v>32</v>
      </c>
      <c r="AX155" s="13" t="s">
        <v>77</v>
      </c>
      <c r="AY155" s="198" t="s">
        <v>140</v>
      </c>
    </row>
    <row r="156" s="13" customFormat="1">
      <c r="A156" s="13"/>
      <c r="B156" s="197"/>
      <c r="C156" s="13"/>
      <c r="D156" s="187" t="s">
        <v>189</v>
      </c>
      <c r="E156" s="198" t="s">
        <v>1</v>
      </c>
      <c r="F156" s="199" t="s">
        <v>895</v>
      </c>
      <c r="G156" s="13"/>
      <c r="H156" s="200">
        <v>112</v>
      </c>
      <c r="I156" s="201"/>
      <c r="J156" s="13"/>
      <c r="K156" s="13"/>
      <c r="L156" s="197"/>
      <c r="M156" s="202"/>
      <c r="N156" s="203"/>
      <c r="O156" s="203"/>
      <c r="P156" s="203"/>
      <c r="Q156" s="203"/>
      <c r="R156" s="203"/>
      <c r="S156" s="203"/>
      <c r="T156" s="20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98" t="s">
        <v>189</v>
      </c>
      <c r="AU156" s="198" t="s">
        <v>87</v>
      </c>
      <c r="AV156" s="13" t="s">
        <v>87</v>
      </c>
      <c r="AW156" s="13" t="s">
        <v>32</v>
      </c>
      <c r="AX156" s="13" t="s">
        <v>77</v>
      </c>
      <c r="AY156" s="198" t="s">
        <v>140</v>
      </c>
    </row>
    <row r="157" s="14" customFormat="1">
      <c r="A157" s="14"/>
      <c r="B157" s="205"/>
      <c r="C157" s="14"/>
      <c r="D157" s="187" t="s">
        <v>189</v>
      </c>
      <c r="E157" s="206" t="s">
        <v>1</v>
      </c>
      <c r="F157" s="207" t="s">
        <v>195</v>
      </c>
      <c r="G157" s="14"/>
      <c r="H157" s="208">
        <v>232</v>
      </c>
      <c r="I157" s="209"/>
      <c r="J157" s="14"/>
      <c r="K157" s="14"/>
      <c r="L157" s="205"/>
      <c r="M157" s="210"/>
      <c r="N157" s="211"/>
      <c r="O157" s="211"/>
      <c r="P157" s="211"/>
      <c r="Q157" s="211"/>
      <c r="R157" s="211"/>
      <c r="S157" s="211"/>
      <c r="T157" s="21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06" t="s">
        <v>189</v>
      </c>
      <c r="AU157" s="206" t="s">
        <v>87</v>
      </c>
      <c r="AV157" s="14" t="s">
        <v>161</v>
      </c>
      <c r="AW157" s="14" t="s">
        <v>32</v>
      </c>
      <c r="AX157" s="14" t="s">
        <v>85</v>
      </c>
      <c r="AY157" s="206" t="s">
        <v>140</v>
      </c>
    </row>
    <row r="158" s="2" customFormat="1" ht="16.5" customHeight="1">
      <c r="A158" s="38"/>
      <c r="B158" s="172"/>
      <c r="C158" s="221" t="s">
        <v>273</v>
      </c>
      <c r="D158" s="221" t="s">
        <v>278</v>
      </c>
      <c r="E158" s="222" t="s">
        <v>896</v>
      </c>
      <c r="F158" s="223" t="s">
        <v>897</v>
      </c>
      <c r="G158" s="224" t="s">
        <v>292</v>
      </c>
      <c r="H158" s="225">
        <v>236.63999999999999</v>
      </c>
      <c r="I158" s="226"/>
      <c r="J158" s="227">
        <f>ROUND(I158*H158,2)</f>
        <v>0</v>
      </c>
      <c r="K158" s="228"/>
      <c r="L158" s="229"/>
      <c r="M158" s="230" t="s">
        <v>1</v>
      </c>
      <c r="N158" s="231" t="s">
        <v>42</v>
      </c>
      <c r="O158" s="77"/>
      <c r="P158" s="183">
        <f>O158*H158</f>
        <v>0</v>
      </c>
      <c r="Q158" s="183">
        <v>0.040000000000000001</v>
      </c>
      <c r="R158" s="183">
        <f>Q158*H158</f>
        <v>9.4656000000000002</v>
      </c>
      <c r="S158" s="183">
        <v>0</v>
      </c>
      <c r="T158" s="18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85" t="s">
        <v>229</v>
      </c>
      <c r="AT158" s="185" t="s">
        <v>278</v>
      </c>
      <c r="AU158" s="185" t="s">
        <v>87</v>
      </c>
      <c r="AY158" s="19" t="s">
        <v>140</v>
      </c>
      <c r="BE158" s="186">
        <f>IF(N158="základní",J158,0)</f>
        <v>0</v>
      </c>
      <c r="BF158" s="186">
        <f>IF(N158="snížená",J158,0)</f>
        <v>0</v>
      </c>
      <c r="BG158" s="186">
        <f>IF(N158="zákl. přenesená",J158,0)</f>
        <v>0</v>
      </c>
      <c r="BH158" s="186">
        <f>IF(N158="sníž. přenesená",J158,0)</f>
        <v>0</v>
      </c>
      <c r="BI158" s="186">
        <f>IF(N158="nulová",J158,0)</f>
        <v>0</v>
      </c>
      <c r="BJ158" s="19" t="s">
        <v>85</v>
      </c>
      <c r="BK158" s="186">
        <f>ROUND(I158*H158,2)</f>
        <v>0</v>
      </c>
      <c r="BL158" s="19" t="s">
        <v>161</v>
      </c>
      <c r="BM158" s="185" t="s">
        <v>898</v>
      </c>
    </row>
    <row r="159" s="13" customFormat="1">
      <c r="A159" s="13"/>
      <c r="B159" s="197"/>
      <c r="C159" s="13"/>
      <c r="D159" s="187" t="s">
        <v>189</v>
      </c>
      <c r="E159" s="13"/>
      <c r="F159" s="199" t="s">
        <v>899</v>
      </c>
      <c r="G159" s="13"/>
      <c r="H159" s="200">
        <v>236.63999999999999</v>
      </c>
      <c r="I159" s="201"/>
      <c r="J159" s="13"/>
      <c r="K159" s="13"/>
      <c r="L159" s="197"/>
      <c r="M159" s="202"/>
      <c r="N159" s="203"/>
      <c r="O159" s="203"/>
      <c r="P159" s="203"/>
      <c r="Q159" s="203"/>
      <c r="R159" s="203"/>
      <c r="S159" s="203"/>
      <c r="T159" s="20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8" t="s">
        <v>189</v>
      </c>
      <c r="AU159" s="198" t="s">
        <v>87</v>
      </c>
      <c r="AV159" s="13" t="s">
        <v>87</v>
      </c>
      <c r="AW159" s="13" t="s">
        <v>3</v>
      </c>
      <c r="AX159" s="13" t="s">
        <v>85</v>
      </c>
      <c r="AY159" s="198" t="s">
        <v>140</v>
      </c>
    </row>
    <row r="160" s="2" customFormat="1" ht="16.5" customHeight="1">
      <c r="A160" s="38"/>
      <c r="B160" s="172"/>
      <c r="C160" s="173" t="s">
        <v>277</v>
      </c>
      <c r="D160" s="173" t="s">
        <v>143</v>
      </c>
      <c r="E160" s="174" t="s">
        <v>302</v>
      </c>
      <c r="F160" s="175" t="s">
        <v>303</v>
      </c>
      <c r="G160" s="176" t="s">
        <v>292</v>
      </c>
      <c r="H160" s="177">
        <v>51.700000000000003</v>
      </c>
      <c r="I160" s="178"/>
      <c r="J160" s="179">
        <f>ROUND(I160*H160,2)</f>
        <v>0</v>
      </c>
      <c r="K160" s="180"/>
      <c r="L160" s="39"/>
      <c r="M160" s="181" t="s">
        <v>1</v>
      </c>
      <c r="N160" s="182" t="s">
        <v>42</v>
      </c>
      <c r="O160" s="77"/>
      <c r="P160" s="183">
        <f>O160*H160</f>
        <v>0</v>
      </c>
      <c r="Q160" s="183">
        <v>0.1295</v>
      </c>
      <c r="R160" s="183">
        <f>Q160*H160</f>
        <v>6.6951500000000008</v>
      </c>
      <c r="S160" s="183">
        <v>0</v>
      </c>
      <c r="T160" s="184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85" t="s">
        <v>161</v>
      </c>
      <c r="AT160" s="185" t="s">
        <v>143</v>
      </c>
      <c r="AU160" s="185" t="s">
        <v>87</v>
      </c>
      <c r="AY160" s="19" t="s">
        <v>140</v>
      </c>
      <c r="BE160" s="186">
        <f>IF(N160="základní",J160,0)</f>
        <v>0</v>
      </c>
      <c r="BF160" s="186">
        <f>IF(N160="snížená",J160,0)</f>
        <v>0</v>
      </c>
      <c r="BG160" s="186">
        <f>IF(N160="zákl. přenesená",J160,0)</f>
        <v>0</v>
      </c>
      <c r="BH160" s="186">
        <f>IF(N160="sníž. přenesená",J160,0)</f>
        <v>0</v>
      </c>
      <c r="BI160" s="186">
        <f>IF(N160="nulová",J160,0)</f>
        <v>0</v>
      </c>
      <c r="BJ160" s="19" t="s">
        <v>85</v>
      </c>
      <c r="BK160" s="186">
        <f>ROUND(I160*H160,2)</f>
        <v>0</v>
      </c>
      <c r="BL160" s="19" t="s">
        <v>161</v>
      </c>
      <c r="BM160" s="185" t="s">
        <v>900</v>
      </c>
    </row>
    <row r="161" s="13" customFormat="1">
      <c r="A161" s="13"/>
      <c r="B161" s="197"/>
      <c r="C161" s="13"/>
      <c r="D161" s="187" t="s">
        <v>189</v>
      </c>
      <c r="E161" s="198" t="s">
        <v>1</v>
      </c>
      <c r="F161" s="199" t="s">
        <v>901</v>
      </c>
      <c r="G161" s="13"/>
      <c r="H161" s="200">
        <v>10.800000000000001</v>
      </c>
      <c r="I161" s="201"/>
      <c r="J161" s="13"/>
      <c r="K161" s="13"/>
      <c r="L161" s="197"/>
      <c r="M161" s="202"/>
      <c r="N161" s="203"/>
      <c r="O161" s="203"/>
      <c r="P161" s="203"/>
      <c r="Q161" s="203"/>
      <c r="R161" s="203"/>
      <c r="S161" s="203"/>
      <c r="T161" s="20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8" t="s">
        <v>189</v>
      </c>
      <c r="AU161" s="198" t="s">
        <v>87</v>
      </c>
      <c r="AV161" s="13" t="s">
        <v>87</v>
      </c>
      <c r="AW161" s="13" t="s">
        <v>32</v>
      </c>
      <c r="AX161" s="13" t="s">
        <v>77</v>
      </c>
      <c r="AY161" s="198" t="s">
        <v>140</v>
      </c>
    </row>
    <row r="162" s="13" customFormat="1">
      <c r="A162" s="13"/>
      <c r="B162" s="197"/>
      <c r="C162" s="13"/>
      <c r="D162" s="187" t="s">
        <v>189</v>
      </c>
      <c r="E162" s="198" t="s">
        <v>1</v>
      </c>
      <c r="F162" s="199" t="s">
        <v>902</v>
      </c>
      <c r="G162" s="13"/>
      <c r="H162" s="200">
        <v>40.899999999999999</v>
      </c>
      <c r="I162" s="201"/>
      <c r="J162" s="13"/>
      <c r="K162" s="13"/>
      <c r="L162" s="197"/>
      <c r="M162" s="202"/>
      <c r="N162" s="203"/>
      <c r="O162" s="203"/>
      <c r="P162" s="203"/>
      <c r="Q162" s="203"/>
      <c r="R162" s="203"/>
      <c r="S162" s="203"/>
      <c r="T162" s="20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8" t="s">
        <v>189</v>
      </c>
      <c r="AU162" s="198" t="s">
        <v>87</v>
      </c>
      <c r="AV162" s="13" t="s">
        <v>87</v>
      </c>
      <c r="AW162" s="13" t="s">
        <v>32</v>
      </c>
      <c r="AX162" s="13" t="s">
        <v>77</v>
      </c>
      <c r="AY162" s="198" t="s">
        <v>140</v>
      </c>
    </row>
    <row r="163" s="14" customFormat="1">
      <c r="A163" s="14"/>
      <c r="B163" s="205"/>
      <c r="C163" s="14"/>
      <c r="D163" s="187" t="s">
        <v>189</v>
      </c>
      <c r="E163" s="206" t="s">
        <v>1</v>
      </c>
      <c r="F163" s="207" t="s">
        <v>195</v>
      </c>
      <c r="G163" s="14"/>
      <c r="H163" s="208">
        <v>51.700000000000003</v>
      </c>
      <c r="I163" s="209"/>
      <c r="J163" s="14"/>
      <c r="K163" s="14"/>
      <c r="L163" s="205"/>
      <c r="M163" s="210"/>
      <c r="N163" s="211"/>
      <c r="O163" s="211"/>
      <c r="P163" s="211"/>
      <c r="Q163" s="211"/>
      <c r="R163" s="211"/>
      <c r="S163" s="211"/>
      <c r="T163" s="21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06" t="s">
        <v>189</v>
      </c>
      <c r="AU163" s="206" t="s">
        <v>87</v>
      </c>
      <c r="AV163" s="14" t="s">
        <v>161</v>
      </c>
      <c r="AW163" s="14" t="s">
        <v>32</v>
      </c>
      <c r="AX163" s="14" t="s">
        <v>85</v>
      </c>
      <c r="AY163" s="206" t="s">
        <v>140</v>
      </c>
    </row>
    <row r="164" s="2" customFormat="1" ht="16.5" customHeight="1">
      <c r="A164" s="38"/>
      <c r="B164" s="172"/>
      <c r="C164" s="221" t="s">
        <v>282</v>
      </c>
      <c r="D164" s="221" t="s">
        <v>278</v>
      </c>
      <c r="E164" s="222" t="s">
        <v>903</v>
      </c>
      <c r="F164" s="223" t="s">
        <v>904</v>
      </c>
      <c r="G164" s="224" t="s">
        <v>292</v>
      </c>
      <c r="H164" s="225">
        <v>52.734000000000002</v>
      </c>
      <c r="I164" s="226"/>
      <c r="J164" s="227">
        <f>ROUND(I164*H164,2)</f>
        <v>0</v>
      </c>
      <c r="K164" s="228"/>
      <c r="L164" s="229"/>
      <c r="M164" s="230" t="s">
        <v>1</v>
      </c>
      <c r="N164" s="231" t="s">
        <v>42</v>
      </c>
      <c r="O164" s="77"/>
      <c r="P164" s="183">
        <f>O164*H164</f>
        <v>0</v>
      </c>
      <c r="Q164" s="183">
        <v>0.056120000000000003</v>
      </c>
      <c r="R164" s="183">
        <f>Q164*H164</f>
        <v>2.9594320800000005</v>
      </c>
      <c r="S164" s="183">
        <v>0</v>
      </c>
      <c r="T164" s="18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85" t="s">
        <v>229</v>
      </c>
      <c r="AT164" s="185" t="s">
        <v>278</v>
      </c>
      <c r="AU164" s="185" t="s">
        <v>87</v>
      </c>
      <c r="AY164" s="19" t="s">
        <v>140</v>
      </c>
      <c r="BE164" s="186">
        <f>IF(N164="základní",J164,0)</f>
        <v>0</v>
      </c>
      <c r="BF164" s="186">
        <f>IF(N164="snížená",J164,0)</f>
        <v>0</v>
      </c>
      <c r="BG164" s="186">
        <f>IF(N164="zákl. přenesená",J164,0)</f>
        <v>0</v>
      </c>
      <c r="BH164" s="186">
        <f>IF(N164="sníž. přenesená",J164,0)</f>
        <v>0</v>
      </c>
      <c r="BI164" s="186">
        <f>IF(N164="nulová",J164,0)</f>
        <v>0</v>
      </c>
      <c r="BJ164" s="19" t="s">
        <v>85</v>
      </c>
      <c r="BK164" s="186">
        <f>ROUND(I164*H164,2)</f>
        <v>0</v>
      </c>
      <c r="BL164" s="19" t="s">
        <v>161</v>
      </c>
      <c r="BM164" s="185" t="s">
        <v>905</v>
      </c>
    </row>
    <row r="165" s="13" customFormat="1">
      <c r="A165" s="13"/>
      <c r="B165" s="197"/>
      <c r="C165" s="13"/>
      <c r="D165" s="187" t="s">
        <v>189</v>
      </c>
      <c r="E165" s="13"/>
      <c r="F165" s="199" t="s">
        <v>906</v>
      </c>
      <c r="G165" s="13"/>
      <c r="H165" s="200">
        <v>52.734000000000002</v>
      </c>
      <c r="I165" s="201"/>
      <c r="J165" s="13"/>
      <c r="K165" s="13"/>
      <c r="L165" s="197"/>
      <c r="M165" s="202"/>
      <c r="N165" s="203"/>
      <c r="O165" s="203"/>
      <c r="P165" s="203"/>
      <c r="Q165" s="203"/>
      <c r="R165" s="203"/>
      <c r="S165" s="203"/>
      <c r="T165" s="20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8" t="s">
        <v>189</v>
      </c>
      <c r="AU165" s="198" t="s">
        <v>87</v>
      </c>
      <c r="AV165" s="13" t="s">
        <v>87</v>
      </c>
      <c r="AW165" s="13" t="s">
        <v>3</v>
      </c>
      <c r="AX165" s="13" t="s">
        <v>85</v>
      </c>
      <c r="AY165" s="198" t="s">
        <v>140</v>
      </c>
    </row>
    <row r="166" s="2" customFormat="1" ht="16.5" customHeight="1">
      <c r="A166" s="38"/>
      <c r="B166" s="172"/>
      <c r="C166" s="173" t="s">
        <v>286</v>
      </c>
      <c r="D166" s="173" t="s">
        <v>143</v>
      </c>
      <c r="E166" s="174" t="s">
        <v>907</v>
      </c>
      <c r="F166" s="175" t="s">
        <v>908</v>
      </c>
      <c r="G166" s="176" t="s">
        <v>146</v>
      </c>
      <c r="H166" s="177">
        <v>1</v>
      </c>
      <c r="I166" s="178"/>
      <c r="J166" s="179">
        <f>ROUND(I166*H166,2)</f>
        <v>0</v>
      </c>
      <c r="K166" s="180"/>
      <c r="L166" s="39"/>
      <c r="M166" s="181" t="s">
        <v>1</v>
      </c>
      <c r="N166" s="182" t="s">
        <v>42</v>
      </c>
      <c r="O166" s="77"/>
      <c r="P166" s="183">
        <f>O166*H166</f>
        <v>0</v>
      </c>
      <c r="Q166" s="183">
        <v>0</v>
      </c>
      <c r="R166" s="183">
        <f>Q166*H166</f>
        <v>0</v>
      </c>
      <c r="S166" s="183">
        <v>1.8</v>
      </c>
      <c r="T166" s="184">
        <f>S166*H166</f>
        <v>1.8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85" t="s">
        <v>161</v>
      </c>
      <c r="AT166" s="185" t="s">
        <v>143</v>
      </c>
      <c r="AU166" s="185" t="s">
        <v>87</v>
      </c>
      <c r="AY166" s="19" t="s">
        <v>140</v>
      </c>
      <c r="BE166" s="186">
        <f>IF(N166="základní",J166,0)</f>
        <v>0</v>
      </c>
      <c r="BF166" s="186">
        <f>IF(N166="snížená",J166,0)</f>
        <v>0</v>
      </c>
      <c r="BG166" s="186">
        <f>IF(N166="zákl. přenesená",J166,0)</f>
        <v>0</v>
      </c>
      <c r="BH166" s="186">
        <f>IF(N166="sníž. přenesená",J166,0)</f>
        <v>0</v>
      </c>
      <c r="BI166" s="186">
        <f>IF(N166="nulová",J166,0)</f>
        <v>0</v>
      </c>
      <c r="BJ166" s="19" t="s">
        <v>85</v>
      </c>
      <c r="BK166" s="186">
        <f>ROUND(I166*H166,2)</f>
        <v>0</v>
      </c>
      <c r="BL166" s="19" t="s">
        <v>161</v>
      </c>
      <c r="BM166" s="185" t="s">
        <v>909</v>
      </c>
    </row>
    <row r="167" s="2" customFormat="1" ht="16.5" customHeight="1">
      <c r="A167" s="38"/>
      <c r="B167" s="172"/>
      <c r="C167" s="173" t="s">
        <v>7</v>
      </c>
      <c r="D167" s="173" t="s">
        <v>143</v>
      </c>
      <c r="E167" s="174" t="s">
        <v>910</v>
      </c>
      <c r="F167" s="175" t="s">
        <v>911</v>
      </c>
      <c r="G167" s="176" t="s">
        <v>146</v>
      </c>
      <c r="H167" s="177">
        <v>1</v>
      </c>
      <c r="I167" s="178"/>
      <c r="J167" s="179">
        <f>ROUND(I167*H167,2)</f>
        <v>0</v>
      </c>
      <c r="K167" s="180"/>
      <c r="L167" s="39"/>
      <c r="M167" s="181" t="s">
        <v>1</v>
      </c>
      <c r="N167" s="182" t="s">
        <v>42</v>
      </c>
      <c r="O167" s="77"/>
      <c r="P167" s="183">
        <f>O167*H167</f>
        <v>0</v>
      </c>
      <c r="Q167" s="183">
        <v>0</v>
      </c>
      <c r="R167" s="183">
        <f>Q167*H167</f>
        <v>0</v>
      </c>
      <c r="S167" s="183">
        <v>1.8</v>
      </c>
      <c r="T167" s="184">
        <f>S167*H167</f>
        <v>1.8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85" t="s">
        <v>161</v>
      </c>
      <c r="AT167" s="185" t="s">
        <v>143</v>
      </c>
      <c r="AU167" s="185" t="s">
        <v>87</v>
      </c>
      <c r="AY167" s="19" t="s">
        <v>140</v>
      </c>
      <c r="BE167" s="186">
        <f>IF(N167="základní",J167,0)</f>
        <v>0</v>
      </c>
      <c r="BF167" s="186">
        <f>IF(N167="snížená",J167,0)</f>
        <v>0</v>
      </c>
      <c r="BG167" s="186">
        <f>IF(N167="zákl. přenesená",J167,0)</f>
        <v>0</v>
      </c>
      <c r="BH167" s="186">
        <f>IF(N167="sníž. přenesená",J167,0)</f>
        <v>0</v>
      </c>
      <c r="BI167" s="186">
        <f>IF(N167="nulová",J167,0)</f>
        <v>0</v>
      </c>
      <c r="BJ167" s="19" t="s">
        <v>85</v>
      </c>
      <c r="BK167" s="186">
        <f>ROUND(I167*H167,2)</f>
        <v>0</v>
      </c>
      <c r="BL167" s="19" t="s">
        <v>161</v>
      </c>
      <c r="BM167" s="185" t="s">
        <v>912</v>
      </c>
    </row>
    <row r="168" s="12" customFormat="1" ht="22.8" customHeight="1">
      <c r="A168" s="12"/>
      <c r="B168" s="159"/>
      <c r="C168" s="12"/>
      <c r="D168" s="160" t="s">
        <v>76</v>
      </c>
      <c r="E168" s="170" t="s">
        <v>420</v>
      </c>
      <c r="F168" s="170" t="s">
        <v>421</v>
      </c>
      <c r="G168" s="12"/>
      <c r="H168" s="12"/>
      <c r="I168" s="162"/>
      <c r="J168" s="171">
        <f>BK168</f>
        <v>0</v>
      </c>
      <c r="K168" s="12"/>
      <c r="L168" s="159"/>
      <c r="M168" s="164"/>
      <c r="N168" s="165"/>
      <c r="O168" s="165"/>
      <c r="P168" s="166">
        <f>P169</f>
        <v>0</v>
      </c>
      <c r="Q168" s="165"/>
      <c r="R168" s="166">
        <f>R169</f>
        <v>0</v>
      </c>
      <c r="S168" s="165"/>
      <c r="T168" s="167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60" t="s">
        <v>85</v>
      </c>
      <c r="AT168" s="168" t="s">
        <v>76</v>
      </c>
      <c r="AU168" s="168" t="s">
        <v>85</v>
      </c>
      <c r="AY168" s="160" t="s">
        <v>140</v>
      </c>
      <c r="BK168" s="169">
        <f>BK169</f>
        <v>0</v>
      </c>
    </row>
    <row r="169" s="2" customFormat="1" ht="16.5" customHeight="1">
      <c r="A169" s="38"/>
      <c r="B169" s="172"/>
      <c r="C169" s="173" t="s">
        <v>295</v>
      </c>
      <c r="D169" s="173" t="s">
        <v>143</v>
      </c>
      <c r="E169" s="174" t="s">
        <v>913</v>
      </c>
      <c r="F169" s="175" t="s">
        <v>914</v>
      </c>
      <c r="G169" s="176" t="s">
        <v>226</v>
      </c>
      <c r="H169" s="177">
        <v>156.739</v>
      </c>
      <c r="I169" s="178"/>
      <c r="J169" s="179">
        <f>ROUND(I169*H169,2)</f>
        <v>0</v>
      </c>
      <c r="K169" s="180"/>
      <c r="L169" s="39"/>
      <c r="M169" s="192" t="s">
        <v>1</v>
      </c>
      <c r="N169" s="193" t="s">
        <v>42</v>
      </c>
      <c r="O169" s="194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85" t="s">
        <v>161</v>
      </c>
      <c r="AT169" s="185" t="s">
        <v>143</v>
      </c>
      <c r="AU169" s="185" t="s">
        <v>87</v>
      </c>
      <c r="AY169" s="19" t="s">
        <v>140</v>
      </c>
      <c r="BE169" s="186">
        <f>IF(N169="základní",J169,0)</f>
        <v>0</v>
      </c>
      <c r="BF169" s="186">
        <f>IF(N169="snížená",J169,0)</f>
        <v>0</v>
      </c>
      <c r="BG169" s="186">
        <f>IF(N169="zákl. přenesená",J169,0)</f>
        <v>0</v>
      </c>
      <c r="BH169" s="186">
        <f>IF(N169="sníž. přenesená",J169,0)</f>
        <v>0</v>
      </c>
      <c r="BI169" s="186">
        <f>IF(N169="nulová",J169,0)</f>
        <v>0</v>
      </c>
      <c r="BJ169" s="19" t="s">
        <v>85</v>
      </c>
      <c r="BK169" s="186">
        <f>ROUND(I169*H169,2)</f>
        <v>0</v>
      </c>
      <c r="BL169" s="19" t="s">
        <v>161</v>
      </c>
      <c r="BM169" s="185" t="s">
        <v>915</v>
      </c>
    </row>
    <row r="170" s="2" customFormat="1" ht="6.96" customHeight="1">
      <c r="A170" s="38"/>
      <c r="B170" s="60"/>
      <c r="C170" s="61"/>
      <c r="D170" s="61"/>
      <c r="E170" s="61"/>
      <c r="F170" s="61"/>
      <c r="G170" s="61"/>
      <c r="H170" s="61"/>
      <c r="I170" s="61"/>
      <c r="J170" s="61"/>
      <c r="K170" s="61"/>
      <c r="L170" s="39"/>
      <c r="M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</row>
  </sheetData>
  <autoFilter ref="C120:K169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87</v>
      </c>
    </row>
    <row r="4" s="1" customFormat="1" ht="24.96" customHeight="1">
      <c r="B4" s="22"/>
      <c r="D4" s="23" t="s">
        <v>112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1" t="str">
        <f>'Rekapitulace stavby'!K6</f>
        <v>Nafukovací sportovní hala se zázemím z kontejnerů SK Smíchov Plzeň - Slovany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113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114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12. 9. 2022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 xml:space="preserve"> </v>
      </c>
      <c r="F24" s="38"/>
      <c r="G24" s="38"/>
      <c r="H24" s="38"/>
      <c r="I24" s="32" t="s">
        <v>27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37</v>
      </c>
      <c r="E30" s="38"/>
      <c r="F30" s="38"/>
      <c r="G30" s="38"/>
      <c r="H30" s="38"/>
      <c r="I30" s="38"/>
      <c r="J30" s="96">
        <f>ROUND(J121,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39</v>
      </c>
      <c r="G32" s="38"/>
      <c r="H32" s="38"/>
      <c r="I32" s="43" t="s">
        <v>38</v>
      </c>
      <c r="J32" s="43" t="s">
        <v>40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41</v>
      </c>
      <c r="E33" s="32" t="s">
        <v>42</v>
      </c>
      <c r="F33" s="127">
        <f>ROUND((SUM(BE121:BE132)),  2)</f>
        <v>0</v>
      </c>
      <c r="G33" s="38"/>
      <c r="H33" s="38"/>
      <c r="I33" s="128">
        <v>0.20999999999999999</v>
      </c>
      <c r="J33" s="127">
        <f>ROUND(((SUM(BE121:BE132))*I33),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43</v>
      </c>
      <c r="F34" s="127">
        <f>ROUND((SUM(BF121:BF132)),  2)</f>
        <v>0</v>
      </c>
      <c r="G34" s="38"/>
      <c r="H34" s="38"/>
      <c r="I34" s="128">
        <v>0.14999999999999999</v>
      </c>
      <c r="J34" s="127">
        <f>ROUND(((SUM(BF121:BF132))*I34),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44</v>
      </c>
      <c r="F35" s="127">
        <f>ROUND((SUM(BG121:BG132)),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45</v>
      </c>
      <c r="F36" s="127">
        <f>ROUND((SUM(BH121:BH132)),  2)</f>
        <v>0</v>
      </c>
      <c r="G36" s="38"/>
      <c r="H36" s="38"/>
      <c r="I36" s="128">
        <v>0.14999999999999999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46</v>
      </c>
      <c r="F37" s="127">
        <f>ROUND((SUM(BI121:BI132)),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47</v>
      </c>
      <c r="E39" s="81"/>
      <c r="F39" s="81"/>
      <c r="G39" s="131" t="s">
        <v>48</v>
      </c>
      <c r="H39" s="132" t="s">
        <v>49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35" t="s">
        <v>53</v>
      </c>
      <c r="G61" s="58" t="s">
        <v>52</v>
      </c>
      <c r="H61" s="41"/>
      <c r="I61" s="41"/>
      <c r="J61" s="136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35" t="s">
        <v>53</v>
      </c>
      <c r="G76" s="58" t="s">
        <v>52</v>
      </c>
      <c r="H76" s="41"/>
      <c r="I76" s="41"/>
      <c r="J76" s="136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Nafukovací sportovní hala se zázemím z kontejnerů SK Smíchov Plzeň - Slovany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SO00 - Vedlejší rozpočtové náklady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Šeříková 516/35</v>
      </c>
      <c r="G89" s="38"/>
      <c r="H89" s="38"/>
      <c r="I89" s="32" t="s">
        <v>22</v>
      </c>
      <c r="J89" s="69" t="str">
        <f>IF(J12="","",J12)</f>
        <v>12. 9. 2022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 xml:space="preserve">SK Smíchov Plzeň z.s. </v>
      </c>
      <c r="G91" s="38"/>
      <c r="H91" s="38"/>
      <c r="I91" s="32" t="s">
        <v>30</v>
      </c>
      <c r="J91" s="36" t="str">
        <f>E21</f>
        <v>PÍSEK SEYČEK ARCHITEKTI s.r.o.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 xml:space="preserve"> 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116</v>
      </c>
      <c r="D94" s="129"/>
      <c r="E94" s="129"/>
      <c r="F94" s="129"/>
      <c r="G94" s="129"/>
      <c r="H94" s="129"/>
      <c r="I94" s="129"/>
      <c r="J94" s="138" t="s">
        <v>117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118</v>
      </c>
      <c r="D96" s="38"/>
      <c r="E96" s="38"/>
      <c r="F96" s="38"/>
      <c r="G96" s="38"/>
      <c r="H96" s="38"/>
      <c r="I96" s="38"/>
      <c r="J96" s="96">
        <f>J121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119</v>
      </c>
    </row>
    <row r="97" s="9" customFormat="1" ht="24.96" customHeight="1">
      <c r="A97" s="9"/>
      <c r="B97" s="140"/>
      <c r="C97" s="9"/>
      <c r="D97" s="141" t="s">
        <v>120</v>
      </c>
      <c r="E97" s="142"/>
      <c r="F97" s="142"/>
      <c r="G97" s="142"/>
      <c r="H97" s="142"/>
      <c r="I97" s="142"/>
      <c r="J97" s="143">
        <f>J122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121</v>
      </c>
      <c r="E98" s="146"/>
      <c r="F98" s="146"/>
      <c r="G98" s="146"/>
      <c r="H98" s="146"/>
      <c r="I98" s="146"/>
      <c r="J98" s="147">
        <f>J123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122</v>
      </c>
      <c r="E99" s="146"/>
      <c r="F99" s="146"/>
      <c r="G99" s="146"/>
      <c r="H99" s="146"/>
      <c r="I99" s="146"/>
      <c r="J99" s="147">
        <f>J127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123</v>
      </c>
      <c r="E100" s="146"/>
      <c r="F100" s="146"/>
      <c r="G100" s="146"/>
      <c r="H100" s="146"/>
      <c r="I100" s="146"/>
      <c r="J100" s="147">
        <f>J129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124</v>
      </c>
      <c r="E101" s="146"/>
      <c r="F101" s="146"/>
      <c r="G101" s="146"/>
      <c r="H101" s="146"/>
      <c r="I101" s="146"/>
      <c r="J101" s="147">
        <f>J131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38"/>
      <c r="D102" s="38"/>
      <c r="E102" s="38"/>
      <c r="F102" s="38"/>
      <c r="G102" s="38"/>
      <c r="H102" s="38"/>
      <c r="I102" s="38"/>
      <c r="J102" s="38"/>
      <c r="K102" s="38"/>
      <c r="L102" s="55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55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2"/>
      <c r="C107" s="63"/>
      <c r="D107" s="63"/>
      <c r="E107" s="63"/>
      <c r="F107" s="63"/>
      <c r="G107" s="63"/>
      <c r="H107" s="63"/>
      <c r="I107" s="63"/>
      <c r="J107" s="63"/>
      <c r="K107" s="63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125</v>
      </c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38"/>
      <c r="D111" s="38"/>
      <c r="E111" s="121" t="str">
        <f>E7</f>
        <v>Nafukovací sportovní hala se zázemím z kontejnerů SK Smíchov Plzeň - Slovany</v>
      </c>
      <c r="F111" s="32"/>
      <c r="G111" s="32"/>
      <c r="H111" s="32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113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67" t="str">
        <f>E9</f>
        <v>SO00 - Vedlejší rozpočtové náklady</v>
      </c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38"/>
      <c r="E115" s="38"/>
      <c r="F115" s="27" t="str">
        <f>F12</f>
        <v>Šeříková 516/35</v>
      </c>
      <c r="G115" s="38"/>
      <c r="H115" s="38"/>
      <c r="I115" s="32" t="s">
        <v>22</v>
      </c>
      <c r="J115" s="69" t="str">
        <f>IF(J12="","",J12)</f>
        <v>12. 9. 2022</v>
      </c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5.65" customHeight="1">
      <c r="A117" s="38"/>
      <c r="B117" s="39"/>
      <c r="C117" s="32" t="s">
        <v>24</v>
      </c>
      <c r="D117" s="38"/>
      <c r="E117" s="38"/>
      <c r="F117" s="27" t="str">
        <f>E15</f>
        <v xml:space="preserve">SK Smíchov Plzeň z.s. </v>
      </c>
      <c r="G117" s="38"/>
      <c r="H117" s="38"/>
      <c r="I117" s="32" t="s">
        <v>30</v>
      </c>
      <c r="J117" s="36" t="str">
        <f>E21</f>
        <v>PÍSEK SEYČEK ARCHITEKTI s.r.o.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38"/>
      <c r="E118" s="38"/>
      <c r="F118" s="27" t="str">
        <f>IF(E18="","",E18)</f>
        <v>Vyplň údaj</v>
      </c>
      <c r="G118" s="38"/>
      <c r="H118" s="38"/>
      <c r="I118" s="32" t="s">
        <v>33</v>
      </c>
      <c r="J118" s="36" t="str">
        <f>E24</f>
        <v xml:space="preserve"> 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48"/>
      <c r="B120" s="149"/>
      <c r="C120" s="150" t="s">
        <v>126</v>
      </c>
      <c r="D120" s="151" t="s">
        <v>62</v>
      </c>
      <c r="E120" s="151" t="s">
        <v>58</v>
      </c>
      <c r="F120" s="151" t="s">
        <v>59</v>
      </c>
      <c r="G120" s="151" t="s">
        <v>127</v>
      </c>
      <c r="H120" s="151" t="s">
        <v>128</v>
      </c>
      <c r="I120" s="151" t="s">
        <v>129</v>
      </c>
      <c r="J120" s="152" t="s">
        <v>117</v>
      </c>
      <c r="K120" s="153" t="s">
        <v>130</v>
      </c>
      <c r="L120" s="154"/>
      <c r="M120" s="86" t="s">
        <v>1</v>
      </c>
      <c r="N120" s="87" t="s">
        <v>41</v>
      </c>
      <c r="O120" s="87" t="s">
        <v>131</v>
      </c>
      <c r="P120" s="87" t="s">
        <v>132</v>
      </c>
      <c r="Q120" s="87" t="s">
        <v>133</v>
      </c>
      <c r="R120" s="87" t="s">
        <v>134</v>
      </c>
      <c r="S120" s="87" t="s">
        <v>135</v>
      </c>
      <c r="T120" s="88" t="s">
        <v>136</v>
      </c>
      <c r="U120" s="148"/>
      <c r="V120" s="148"/>
      <c r="W120" s="148"/>
      <c r="X120" s="148"/>
      <c r="Y120" s="148"/>
      <c r="Z120" s="148"/>
      <c r="AA120" s="148"/>
      <c r="AB120" s="148"/>
      <c r="AC120" s="148"/>
      <c r="AD120" s="148"/>
      <c r="AE120" s="148"/>
    </row>
    <row r="121" s="2" customFormat="1" ht="22.8" customHeight="1">
      <c r="A121" s="38"/>
      <c r="B121" s="39"/>
      <c r="C121" s="93" t="s">
        <v>137</v>
      </c>
      <c r="D121" s="38"/>
      <c r="E121" s="38"/>
      <c r="F121" s="38"/>
      <c r="G121" s="38"/>
      <c r="H121" s="38"/>
      <c r="I121" s="38"/>
      <c r="J121" s="155">
        <f>BK121</f>
        <v>0</v>
      </c>
      <c r="K121" s="38"/>
      <c r="L121" s="39"/>
      <c r="M121" s="89"/>
      <c r="N121" s="73"/>
      <c r="O121" s="90"/>
      <c r="P121" s="156">
        <f>P122</f>
        <v>0</v>
      </c>
      <c r="Q121" s="90"/>
      <c r="R121" s="156">
        <f>R122</f>
        <v>0</v>
      </c>
      <c r="S121" s="90"/>
      <c r="T121" s="157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9" t="s">
        <v>76</v>
      </c>
      <c r="AU121" s="19" t="s">
        <v>119</v>
      </c>
      <c r="BK121" s="158">
        <f>BK122</f>
        <v>0</v>
      </c>
    </row>
    <row r="122" s="12" customFormat="1" ht="25.92" customHeight="1">
      <c r="A122" s="12"/>
      <c r="B122" s="159"/>
      <c r="C122" s="12"/>
      <c r="D122" s="160" t="s">
        <v>76</v>
      </c>
      <c r="E122" s="161" t="s">
        <v>138</v>
      </c>
      <c r="F122" s="161" t="s">
        <v>83</v>
      </c>
      <c r="G122" s="12"/>
      <c r="H122" s="12"/>
      <c r="I122" s="162"/>
      <c r="J122" s="163">
        <f>BK122</f>
        <v>0</v>
      </c>
      <c r="K122" s="12"/>
      <c r="L122" s="159"/>
      <c r="M122" s="164"/>
      <c r="N122" s="165"/>
      <c r="O122" s="165"/>
      <c r="P122" s="166">
        <f>P123+P127+P129+P131</f>
        <v>0</v>
      </c>
      <c r="Q122" s="165"/>
      <c r="R122" s="166">
        <f>R123+R127+R129+R131</f>
        <v>0</v>
      </c>
      <c r="S122" s="165"/>
      <c r="T122" s="167">
        <f>T123+T127+T129+T131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0" t="s">
        <v>139</v>
      </c>
      <c r="AT122" s="168" t="s">
        <v>76</v>
      </c>
      <c r="AU122" s="168" t="s">
        <v>77</v>
      </c>
      <c r="AY122" s="160" t="s">
        <v>140</v>
      </c>
      <c r="BK122" s="169">
        <f>BK123+BK127+BK129+BK131</f>
        <v>0</v>
      </c>
    </row>
    <row r="123" s="12" customFormat="1" ht="22.8" customHeight="1">
      <c r="A123" s="12"/>
      <c r="B123" s="159"/>
      <c r="C123" s="12"/>
      <c r="D123" s="160" t="s">
        <v>76</v>
      </c>
      <c r="E123" s="170" t="s">
        <v>141</v>
      </c>
      <c r="F123" s="170" t="s">
        <v>142</v>
      </c>
      <c r="G123" s="12"/>
      <c r="H123" s="12"/>
      <c r="I123" s="162"/>
      <c r="J123" s="171">
        <f>BK123</f>
        <v>0</v>
      </c>
      <c r="K123" s="12"/>
      <c r="L123" s="159"/>
      <c r="M123" s="164"/>
      <c r="N123" s="165"/>
      <c r="O123" s="165"/>
      <c r="P123" s="166">
        <f>SUM(P124:P126)</f>
        <v>0</v>
      </c>
      <c r="Q123" s="165"/>
      <c r="R123" s="166">
        <f>SUM(R124:R126)</f>
        <v>0</v>
      </c>
      <c r="S123" s="165"/>
      <c r="T123" s="167">
        <f>SUM(T124:T126)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0" t="s">
        <v>139</v>
      </c>
      <c r="AT123" s="168" t="s">
        <v>76</v>
      </c>
      <c r="AU123" s="168" t="s">
        <v>85</v>
      </c>
      <c r="AY123" s="160" t="s">
        <v>140</v>
      </c>
      <c r="BK123" s="169">
        <f>SUM(BK124:BK126)</f>
        <v>0</v>
      </c>
    </row>
    <row r="124" s="2" customFormat="1" ht="16.5" customHeight="1">
      <c r="A124" s="38"/>
      <c r="B124" s="172"/>
      <c r="C124" s="173" t="s">
        <v>85</v>
      </c>
      <c r="D124" s="173" t="s">
        <v>143</v>
      </c>
      <c r="E124" s="174" t="s">
        <v>144</v>
      </c>
      <c r="F124" s="175" t="s">
        <v>145</v>
      </c>
      <c r="G124" s="176" t="s">
        <v>146</v>
      </c>
      <c r="H124" s="177">
        <v>1</v>
      </c>
      <c r="I124" s="178"/>
      <c r="J124" s="179">
        <f>ROUND(I124*H124,2)</f>
        <v>0</v>
      </c>
      <c r="K124" s="180"/>
      <c r="L124" s="39"/>
      <c r="M124" s="181" t="s">
        <v>1</v>
      </c>
      <c r="N124" s="182" t="s">
        <v>42</v>
      </c>
      <c r="O124" s="77"/>
      <c r="P124" s="183">
        <f>O124*H124</f>
        <v>0</v>
      </c>
      <c r="Q124" s="183">
        <v>0</v>
      </c>
      <c r="R124" s="183">
        <f>Q124*H124</f>
        <v>0</v>
      </c>
      <c r="S124" s="183">
        <v>0</v>
      </c>
      <c r="T124" s="184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85" t="s">
        <v>147</v>
      </c>
      <c r="AT124" s="185" t="s">
        <v>143</v>
      </c>
      <c r="AU124" s="185" t="s">
        <v>87</v>
      </c>
      <c r="AY124" s="19" t="s">
        <v>140</v>
      </c>
      <c r="BE124" s="186">
        <f>IF(N124="základní",J124,0)</f>
        <v>0</v>
      </c>
      <c r="BF124" s="186">
        <f>IF(N124="snížená",J124,0)</f>
        <v>0</v>
      </c>
      <c r="BG124" s="186">
        <f>IF(N124="zákl. přenesená",J124,0)</f>
        <v>0</v>
      </c>
      <c r="BH124" s="186">
        <f>IF(N124="sníž. přenesená",J124,0)</f>
        <v>0</v>
      </c>
      <c r="BI124" s="186">
        <f>IF(N124="nulová",J124,0)</f>
        <v>0</v>
      </c>
      <c r="BJ124" s="19" t="s">
        <v>85</v>
      </c>
      <c r="BK124" s="186">
        <f>ROUND(I124*H124,2)</f>
        <v>0</v>
      </c>
      <c r="BL124" s="19" t="s">
        <v>147</v>
      </c>
      <c r="BM124" s="185" t="s">
        <v>148</v>
      </c>
    </row>
    <row r="125" s="2" customFormat="1" ht="16.5" customHeight="1">
      <c r="A125" s="38"/>
      <c r="B125" s="172"/>
      <c r="C125" s="173" t="s">
        <v>87</v>
      </c>
      <c r="D125" s="173" t="s">
        <v>143</v>
      </c>
      <c r="E125" s="174" t="s">
        <v>149</v>
      </c>
      <c r="F125" s="175" t="s">
        <v>150</v>
      </c>
      <c r="G125" s="176" t="s">
        <v>146</v>
      </c>
      <c r="H125" s="177">
        <v>1</v>
      </c>
      <c r="I125" s="178"/>
      <c r="J125" s="179">
        <f>ROUND(I125*H125,2)</f>
        <v>0</v>
      </c>
      <c r="K125" s="180"/>
      <c r="L125" s="39"/>
      <c r="M125" s="181" t="s">
        <v>1</v>
      </c>
      <c r="N125" s="182" t="s">
        <v>42</v>
      </c>
      <c r="O125" s="77"/>
      <c r="P125" s="183">
        <f>O125*H125</f>
        <v>0</v>
      </c>
      <c r="Q125" s="183">
        <v>0</v>
      </c>
      <c r="R125" s="183">
        <f>Q125*H125</f>
        <v>0</v>
      </c>
      <c r="S125" s="183">
        <v>0</v>
      </c>
      <c r="T125" s="18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85" t="s">
        <v>147</v>
      </c>
      <c r="AT125" s="185" t="s">
        <v>143</v>
      </c>
      <c r="AU125" s="185" t="s">
        <v>87</v>
      </c>
      <c r="AY125" s="19" t="s">
        <v>140</v>
      </c>
      <c r="BE125" s="186">
        <f>IF(N125="základní",J125,0)</f>
        <v>0</v>
      </c>
      <c r="BF125" s="186">
        <f>IF(N125="snížená",J125,0)</f>
        <v>0</v>
      </c>
      <c r="BG125" s="186">
        <f>IF(N125="zákl. přenesená",J125,0)</f>
        <v>0</v>
      </c>
      <c r="BH125" s="186">
        <f>IF(N125="sníž. přenesená",J125,0)</f>
        <v>0</v>
      </c>
      <c r="BI125" s="186">
        <f>IF(N125="nulová",J125,0)</f>
        <v>0</v>
      </c>
      <c r="BJ125" s="19" t="s">
        <v>85</v>
      </c>
      <c r="BK125" s="186">
        <f>ROUND(I125*H125,2)</f>
        <v>0</v>
      </c>
      <c r="BL125" s="19" t="s">
        <v>147</v>
      </c>
      <c r="BM125" s="185" t="s">
        <v>151</v>
      </c>
    </row>
    <row r="126" s="2" customFormat="1">
      <c r="A126" s="38"/>
      <c r="B126" s="39"/>
      <c r="C126" s="38"/>
      <c r="D126" s="187" t="s">
        <v>152</v>
      </c>
      <c r="E126" s="38"/>
      <c r="F126" s="188" t="s">
        <v>153</v>
      </c>
      <c r="G126" s="38"/>
      <c r="H126" s="38"/>
      <c r="I126" s="189"/>
      <c r="J126" s="38"/>
      <c r="K126" s="38"/>
      <c r="L126" s="39"/>
      <c r="M126" s="190"/>
      <c r="N126" s="191"/>
      <c r="O126" s="77"/>
      <c r="P126" s="77"/>
      <c r="Q126" s="77"/>
      <c r="R126" s="77"/>
      <c r="S126" s="77"/>
      <c r="T126" s="7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152</v>
      </c>
      <c r="AU126" s="19" t="s">
        <v>87</v>
      </c>
    </row>
    <row r="127" s="12" customFormat="1" ht="22.8" customHeight="1">
      <c r="A127" s="12"/>
      <c r="B127" s="159"/>
      <c r="C127" s="12"/>
      <c r="D127" s="160" t="s">
        <v>76</v>
      </c>
      <c r="E127" s="170" t="s">
        <v>154</v>
      </c>
      <c r="F127" s="170" t="s">
        <v>155</v>
      </c>
      <c r="G127" s="12"/>
      <c r="H127" s="12"/>
      <c r="I127" s="162"/>
      <c r="J127" s="171">
        <f>BK127</f>
        <v>0</v>
      </c>
      <c r="K127" s="12"/>
      <c r="L127" s="159"/>
      <c r="M127" s="164"/>
      <c r="N127" s="165"/>
      <c r="O127" s="165"/>
      <c r="P127" s="166">
        <f>P128</f>
        <v>0</v>
      </c>
      <c r="Q127" s="165"/>
      <c r="R127" s="166">
        <f>R128</f>
        <v>0</v>
      </c>
      <c r="S127" s="165"/>
      <c r="T127" s="167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0" t="s">
        <v>139</v>
      </c>
      <c r="AT127" s="168" t="s">
        <v>76</v>
      </c>
      <c r="AU127" s="168" t="s">
        <v>85</v>
      </c>
      <c r="AY127" s="160" t="s">
        <v>140</v>
      </c>
      <c r="BK127" s="169">
        <f>BK128</f>
        <v>0</v>
      </c>
    </row>
    <row r="128" s="2" customFormat="1" ht="16.5" customHeight="1">
      <c r="A128" s="38"/>
      <c r="B128" s="172"/>
      <c r="C128" s="173" t="s">
        <v>156</v>
      </c>
      <c r="D128" s="173" t="s">
        <v>143</v>
      </c>
      <c r="E128" s="174" t="s">
        <v>157</v>
      </c>
      <c r="F128" s="175" t="s">
        <v>155</v>
      </c>
      <c r="G128" s="176" t="s">
        <v>146</v>
      </c>
      <c r="H128" s="177">
        <v>1</v>
      </c>
      <c r="I128" s="178"/>
      <c r="J128" s="179">
        <f>ROUND(I128*H128,2)</f>
        <v>0</v>
      </c>
      <c r="K128" s="180"/>
      <c r="L128" s="39"/>
      <c r="M128" s="181" t="s">
        <v>1</v>
      </c>
      <c r="N128" s="182" t="s">
        <v>42</v>
      </c>
      <c r="O128" s="77"/>
      <c r="P128" s="183">
        <f>O128*H128</f>
        <v>0</v>
      </c>
      <c r="Q128" s="183">
        <v>0</v>
      </c>
      <c r="R128" s="183">
        <f>Q128*H128</f>
        <v>0</v>
      </c>
      <c r="S128" s="183">
        <v>0</v>
      </c>
      <c r="T128" s="184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85" t="s">
        <v>147</v>
      </c>
      <c r="AT128" s="185" t="s">
        <v>143</v>
      </c>
      <c r="AU128" s="185" t="s">
        <v>87</v>
      </c>
      <c r="AY128" s="19" t="s">
        <v>140</v>
      </c>
      <c r="BE128" s="186">
        <f>IF(N128="základní",J128,0)</f>
        <v>0</v>
      </c>
      <c r="BF128" s="186">
        <f>IF(N128="snížená",J128,0)</f>
        <v>0</v>
      </c>
      <c r="BG128" s="186">
        <f>IF(N128="zákl. přenesená",J128,0)</f>
        <v>0</v>
      </c>
      <c r="BH128" s="186">
        <f>IF(N128="sníž. přenesená",J128,0)</f>
        <v>0</v>
      </c>
      <c r="BI128" s="186">
        <f>IF(N128="nulová",J128,0)</f>
        <v>0</v>
      </c>
      <c r="BJ128" s="19" t="s">
        <v>85</v>
      </c>
      <c r="BK128" s="186">
        <f>ROUND(I128*H128,2)</f>
        <v>0</v>
      </c>
      <c r="BL128" s="19" t="s">
        <v>147</v>
      </c>
      <c r="BM128" s="185" t="s">
        <v>158</v>
      </c>
    </row>
    <row r="129" s="12" customFormat="1" ht="22.8" customHeight="1">
      <c r="A129" s="12"/>
      <c r="B129" s="159"/>
      <c r="C129" s="12"/>
      <c r="D129" s="160" t="s">
        <v>76</v>
      </c>
      <c r="E129" s="170" t="s">
        <v>159</v>
      </c>
      <c r="F129" s="170" t="s">
        <v>160</v>
      </c>
      <c r="G129" s="12"/>
      <c r="H129" s="12"/>
      <c r="I129" s="162"/>
      <c r="J129" s="171">
        <f>BK129</f>
        <v>0</v>
      </c>
      <c r="K129" s="12"/>
      <c r="L129" s="159"/>
      <c r="M129" s="164"/>
      <c r="N129" s="165"/>
      <c r="O129" s="165"/>
      <c r="P129" s="166">
        <f>P130</f>
        <v>0</v>
      </c>
      <c r="Q129" s="165"/>
      <c r="R129" s="166">
        <f>R130</f>
        <v>0</v>
      </c>
      <c r="S129" s="165"/>
      <c r="T129" s="167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0" t="s">
        <v>139</v>
      </c>
      <c r="AT129" s="168" t="s">
        <v>76</v>
      </c>
      <c r="AU129" s="168" t="s">
        <v>85</v>
      </c>
      <c r="AY129" s="160" t="s">
        <v>140</v>
      </c>
      <c r="BK129" s="169">
        <f>BK130</f>
        <v>0</v>
      </c>
    </row>
    <row r="130" s="2" customFormat="1" ht="16.5" customHeight="1">
      <c r="A130" s="38"/>
      <c r="B130" s="172"/>
      <c r="C130" s="173" t="s">
        <v>161</v>
      </c>
      <c r="D130" s="173" t="s">
        <v>143</v>
      </c>
      <c r="E130" s="174" t="s">
        <v>162</v>
      </c>
      <c r="F130" s="175" t="s">
        <v>163</v>
      </c>
      <c r="G130" s="176" t="s">
        <v>146</v>
      </c>
      <c r="H130" s="177">
        <v>1</v>
      </c>
      <c r="I130" s="178"/>
      <c r="J130" s="179">
        <f>ROUND(I130*H130,2)</f>
        <v>0</v>
      </c>
      <c r="K130" s="180"/>
      <c r="L130" s="39"/>
      <c r="M130" s="181" t="s">
        <v>1</v>
      </c>
      <c r="N130" s="182" t="s">
        <v>42</v>
      </c>
      <c r="O130" s="77"/>
      <c r="P130" s="183">
        <f>O130*H130</f>
        <v>0</v>
      </c>
      <c r="Q130" s="183">
        <v>0</v>
      </c>
      <c r="R130" s="183">
        <f>Q130*H130</f>
        <v>0</v>
      </c>
      <c r="S130" s="183">
        <v>0</v>
      </c>
      <c r="T130" s="184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85" t="s">
        <v>147</v>
      </c>
      <c r="AT130" s="185" t="s">
        <v>143</v>
      </c>
      <c r="AU130" s="185" t="s">
        <v>87</v>
      </c>
      <c r="AY130" s="19" t="s">
        <v>140</v>
      </c>
      <c r="BE130" s="186">
        <f>IF(N130="základní",J130,0)</f>
        <v>0</v>
      </c>
      <c r="BF130" s="186">
        <f>IF(N130="snížená",J130,0)</f>
        <v>0</v>
      </c>
      <c r="BG130" s="186">
        <f>IF(N130="zákl. přenesená",J130,0)</f>
        <v>0</v>
      </c>
      <c r="BH130" s="186">
        <f>IF(N130="sníž. přenesená",J130,0)</f>
        <v>0</v>
      </c>
      <c r="BI130" s="186">
        <f>IF(N130="nulová",J130,0)</f>
        <v>0</v>
      </c>
      <c r="BJ130" s="19" t="s">
        <v>85</v>
      </c>
      <c r="BK130" s="186">
        <f>ROUND(I130*H130,2)</f>
        <v>0</v>
      </c>
      <c r="BL130" s="19" t="s">
        <v>147</v>
      </c>
      <c r="BM130" s="185" t="s">
        <v>164</v>
      </c>
    </row>
    <row r="131" s="12" customFormat="1" ht="22.8" customHeight="1">
      <c r="A131" s="12"/>
      <c r="B131" s="159"/>
      <c r="C131" s="12"/>
      <c r="D131" s="160" t="s">
        <v>76</v>
      </c>
      <c r="E131" s="170" t="s">
        <v>165</v>
      </c>
      <c r="F131" s="170" t="s">
        <v>166</v>
      </c>
      <c r="G131" s="12"/>
      <c r="H131" s="12"/>
      <c r="I131" s="162"/>
      <c r="J131" s="171">
        <f>BK131</f>
        <v>0</v>
      </c>
      <c r="K131" s="12"/>
      <c r="L131" s="159"/>
      <c r="M131" s="164"/>
      <c r="N131" s="165"/>
      <c r="O131" s="165"/>
      <c r="P131" s="166">
        <f>P132</f>
        <v>0</v>
      </c>
      <c r="Q131" s="165"/>
      <c r="R131" s="166">
        <f>R132</f>
        <v>0</v>
      </c>
      <c r="S131" s="165"/>
      <c r="T131" s="167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0" t="s">
        <v>139</v>
      </c>
      <c r="AT131" s="168" t="s">
        <v>76</v>
      </c>
      <c r="AU131" s="168" t="s">
        <v>85</v>
      </c>
      <c r="AY131" s="160" t="s">
        <v>140</v>
      </c>
      <c r="BK131" s="169">
        <f>BK132</f>
        <v>0</v>
      </c>
    </row>
    <row r="132" s="2" customFormat="1" ht="16.5" customHeight="1">
      <c r="A132" s="38"/>
      <c r="B132" s="172"/>
      <c r="C132" s="173" t="s">
        <v>139</v>
      </c>
      <c r="D132" s="173" t="s">
        <v>143</v>
      </c>
      <c r="E132" s="174" t="s">
        <v>167</v>
      </c>
      <c r="F132" s="175" t="s">
        <v>166</v>
      </c>
      <c r="G132" s="176" t="s">
        <v>146</v>
      </c>
      <c r="H132" s="177">
        <v>1</v>
      </c>
      <c r="I132" s="178"/>
      <c r="J132" s="179">
        <f>ROUND(I132*H132,2)</f>
        <v>0</v>
      </c>
      <c r="K132" s="180"/>
      <c r="L132" s="39"/>
      <c r="M132" s="192" t="s">
        <v>1</v>
      </c>
      <c r="N132" s="193" t="s">
        <v>42</v>
      </c>
      <c r="O132" s="194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85" t="s">
        <v>147</v>
      </c>
      <c r="AT132" s="185" t="s">
        <v>143</v>
      </c>
      <c r="AU132" s="185" t="s">
        <v>87</v>
      </c>
      <c r="AY132" s="19" t="s">
        <v>140</v>
      </c>
      <c r="BE132" s="186">
        <f>IF(N132="základní",J132,0)</f>
        <v>0</v>
      </c>
      <c r="BF132" s="186">
        <f>IF(N132="snížená",J132,0)</f>
        <v>0</v>
      </c>
      <c r="BG132" s="186">
        <f>IF(N132="zákl. přenesená",J132,0)</f>
        <v>0</v>
      </c>
      <c r="BH132" s="186">
        <f>IF(N132="sníž. přenesená",J132,0)</f>
        <v>0</v>
      </c>
      <c r="BI132" s="186">
        <f>IF(N132="nulová",J132,0)</f>
        <v>0</v>
      </c>
      <c r="BJ132" s="19" t="s">
        <v>85</v>
      </c>
      <c r="BK132" s="186">
        <f>ROUND(I132*H132,2)</f>
        <v>0</v>
      </c>
      <c r="BL132" s="19" t="s">
        <v>147</v>
      </c>
      <c r="BM132" s="185" t="s">
        <v>168</v>
      </c>
    </row>
    <row r="133" s="2" customFormat="1" ht="6.96" customHeight="1">
      <c r="A133" s="38"/>
      <c r="B133" s="60"/>
      <c r="C133" s="61"/>
      <c r="D133" s="61"/>
      <c r="E133" s="61"/>
      <c r="F133" s="61"/>
      <c r="G133" s="61"/>
      <c r="H133" s="61"/>
      <c r="I133" s="61"/>
      <c r="J133" s="61"/>
      <c r="K133" s="61"/>
      <c r="L133" s="39"/>
      <c r="M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</sheetData>
  <autoFilter ref="C120:K132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87</v>
      </c>
    </row>
    <row r="4" s="1" customFormat="1" ht="24.96" customHeight="1">
      <c r="B4" s="22"/>
      <c r="D4" s="23" t="s">
        <v>112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1" t="str">
        <f>'Rekapitulace stavby'!K6</f>
        <v>Nafukovací sportovní hala se zázemím z kontejnerů SK Smíchov Plzeň - Slovany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113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169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12. 9. 2022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 xml:space="preserve"> </v>
      </c>
      <c r="F24" s="38"/>
      <c r="G24" s="38"/>
      <c r="H24" s="38"/>
      <c r="I24" s="32" t="s">
        <v>27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37</v>
      </c>
      <c r="E30" s="38"/>
      <c r="F30" s="38"/>
      <c r="G30" s="38"/>
      <c r="H30" s="38"/>
      <c r="I30" s="38"/>
      <c r="J30" s="96">
        <f>ROUND(J129,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39</v>
      </c>
      <c r="G32" s="38"/>
      <c r="H32" s="38"/>
      <c r="I32" s="43" t="s">
        <v>38</v>
      </c>
      <c r="J32" s="43" t="s">
        <v>40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41</v>
      </c>
      <c r="E33" s="32" t="s">
        <v>42</v>
      </c>
      <c r="F33" s="127">
        <f>ROUND((SUM(BE129:BE257)),  2)</f>
        <v>0</v>
      </c>
      <c r="G33" s="38"/>
      <c r="H33" s="38"/>
      <c r="I33" s="128">
        <v>0.20999999999999999</v>
      </c>
      <c r="J33" s="127">
        <f>ROUND(((SUM(BE129:BE257))*I33),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43</v>
      </c>
      <c r="F34" s="127">
        <f>ROUND((SUM(BF129:BF257)),  2)</f>
        <v>0</v>
      </c>
      <c r="G34" s="38"/>
      <c r="H34" s="38"/>
      <c r="I34" s="128">
        <v>0.14999999999999999</v>
      </c>
      <c r="J34" s="127">
        <f>ROUND(((SUM(BF129:BF257))*I34),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44</v>
      </c>
      <c r="F35" s="127">
        <f>ROUND((SUM(BG129:BG257)),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45</v>
      </c>
      <c r="F36" s="127">
        <f>ROUND((SUM(BH129:BH257)),  2)</f>
        <v>0</v>
      </c>
      <c r="G36" s="38"/>
      <c r="H36" s="38"/>
      <c r="I36" s="128">
        <v>0.14999999999999999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46</v>
      </c>
      <c r="F37" s="127">
        <f>ROUND((SUM(BI129:BI257)),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47</v>
      </c>
      <c r="E39" s="81"/>
      <c r="F39" s="81"/>
      <c r="G39" s="131" t="s">
        <v>48</v>
      </c>
      <c r="H39" s="132" t="s">
        <v>49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35" t="s">
        <v>53</v>
      </c>
      <c r="G61" s="58" t="s">
        <v>52</v>
      </c>
      <c r="H61" s="41"/>
      <c r="I61" s="41"/>
      <c r="J61" s="136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35" t="s">
        <v>53</v>
      </c>
      <c r="G76" s="58" t="s">
        <v>52</v>
      </c>
      <c r="H76" s="41"/>
      <c r="I76" s="41"/>
      <c r="J76" s="136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Nafukovací sportovní hala se zázemím z kontejnerů SK Smíchov Plzeň - Slovany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SO01 - Nafukovací hala se strojovnou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Šeříková 516/35</v>
      </c>
      <c r="G89" s="38"/>
      <c r="H89" s="38"/>
      <c r="I89" s="32" t="s">
        <v>22</v>
      </c>
      <c r="J89" s="69" t="str">
        <f>IF(J12="","",J12)</f>
        <v>12. 9. 2022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 xml:space="preserve">SK Smíchov Plzeň z.s. </v>
      </c>
      <c r="G91" s="38"/>
      <c r="H91" s="38"/>
      <c r="I91" s="32" t="s">
        <v>30</v>
      </c>
      <c r="J91" s="36" t="str">
        <f>E21</f>
        <v>PÍSEK SEYČEK ARCHITEKTI s.r.o.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 xml:space="preserve"> 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116</v>
      </c>
      <c r="D94" s="129"/>
      <c r="E94" s="129"/>
      <c r="F94" s="129"/>
      <c r="G94" s="129"/>
      <c r="H94" s="129"/>
      <c r="I94" s="129"/>
      <c r="J94" s="138" t="s">
        <v>117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118</v>
      </c>
      <c r="D96" s="38"/>
      <c r="E96" s="38"/>
      <c r="F96" s="38"/>
      <c r="G96" s="38"/>
      <c r="H96" s="38"/>
      <c r="I96" s="38"/>
      <c r="J96" s="96">
        <f>J129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119</v>
      </c>
    </row>
    <row r="97" s="9" customFormat="1" ht="24.96" customHeight="1">
      <c r="A97" s="9"/>
      <c r="B97" s="140"/>
      <c r="C97" s="9"/>
      <c r="D97" s="141" t="s">
        <v>170</v>
      </c>
      <c r="E97" s="142"/>
      <c r="F97" s="142"/>
      <c r="G97" s="142"/>
      <c r="H97" s="142"/>
      <c r="I97" s="142"/>
      <c r="J97" s="143">
        <f>J130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171</v>
      </c>
      <c r="E98" s="146"/>
      <c r="F98" s="146"/>
      <c r="G98" s="146"/>
      <c r="H98" s="146"/>
      <c r="I98" s="146"/>
      <c r="J98" s="147">
        <f>J131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172</v>
      </c>
      <c r="E99" s="146"/>
      <c r="F99" s="146"/>
      <c r="G99" s="146"/>
      <c r="H99" s="146"/>
      <c r="I99" s="146"/>
      <c r="J99" s="147">
        <f>J171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173</v>
      </c>
      <c r="E100" s="146"/>
      <c r="F100" s="146"/>
      <c r="G100" s="146"/>
      <c r="H100" s="146"/>
      <c r="I100" s="146"/>
      <c r="J100" s="147">
        <f>J193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174</v>
      </c>
      <c r="E101" s="146"/>
      <c r="F101" s="146"/>
      <c r="G101" s="146"/>
      <c r="H101" s="146"/>
      <c r="I101" s="146"/>
      <c r="J101" s="147">
        <f>J203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4"/>
      <c r="C102" s="10"/>
      <c r="D102" s="145" t="s">
        <v>175</v>
      </c>
      <c r="E102" s="146"/>
      <c r="F102" s="146"/>
      <c r="G102" s="146"/>
      <c r="H102" s="146"/>
      <c r="I102" s="146"/>
      <c r="J102" s="147">
        <f>J219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4"/>
      <c r="C103" s="10"/>
      <c r="D103" s="145" t="s">
        <v>176</v>
      </c>
      <c r="E103" s="146"/>
      <c r="F103" s="146"/>
      <c r="G103" s="146"/>
      <c r="H103" s="146"/>
      <c r="I103" s="146"/>
      <c r="J103" s="147">
        <f>J231</f>
        <v>0</v>
      </c>
      <c r="K103" s="10"/>
      <c r="L103" s="14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4"/>
      <c r="C104" s="10"/>
      <c r="D104" s="145" t="s">
        <v>177</v>
      </c>
      <c r="E104" s="146"/>
      <c r="F104" s="146"/>
      <c r="G104" s="146"/>
      <c r="H104" s="146"/>
      <c r="I104" s="146"/>
      <c r="J104" s="147">
        <f>J240</f>
        <v>0</v>
      </c>
      <c r="K104" s="10"/>
      <c r="L104" s="14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4"/>
      <c r="C105" s="10"/>
      <c r="D105" s="145" t="s">
        <v>178</v>
      </c>
      <c r="E105" s="146"/>
      <c r="F105" s="146"/>
      <c r="G105" s="146"/>
      <c r="H105" s="146"/>
      <c r="I105" s="146"/>
      <c r="J105" s="147">
        <f>J244</f>
        <v>0</v>
      </c>
      <c r="K105" s="10"/>
      <c r="L105" s="14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0"/>
      <c r="C106" s="9"/>
      <c r="D106" s="141" t="s">
        <v>179</v>
      </c>
      <c r="E106" s="142"/>
      <c r="F106" s="142"/>
      <c r="G106" s="142"/>
      <c r="H106" s="142"/>
      <c r="I106" s="142"/>
      <c r="J106" s="143">
        <f>J246</f>
        <v>0</v>
      </c>
      <c r="K106" s="9"/>
      <c r="L106" s="140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44"/>
      <c r="C107" s="10"/>
      <c r="D107" s="145" t="s">
        <v>180</v>
      </c>
      <c r="E107" s="146"/>
      <c r="F107" s="146"/>
      <c r="G107" s="146"/>
      <c r="H107" s="146"/>
      <c r="I107" s="146"/>
      <c r="J107" s="147">
        <f>J247</f>
        <v>0</v>
      </c>
      <c r="K107" s="10"/>
      <c r="L107" s="144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40"/>
      <c r="C108" s="9"/>
      <c r="D108" s="141" t="s">
        <v>181</v>
      </c>
      <c r="E108" s="142"/>
      <c r="F108" s="142"/>
      <c r="G108" s="142"/>
      <c r="H108" s="142"/>
      <c r="I108" s="142"/>
      <c r="J108" s="143">
        <f>J254</f>
        <v>0</v>
      </c>
      <c r="K108" s="9"/>
      <c r="L108" s="140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44"/>
      <c r="C109" s="10"/>
      <c r="D109" s="145" t="s">
        <v>182</v>
      </c>
      <c r="E109" s="146"/>
      <c r="F109" s="146"/>
      <c r="G109" s="146"/>
      <c r="H109" s="146"/>
      <c r="I109" s="146"/>
      <c r="J109" s="147">
        <f>J255</f>
        <v>0</v>
      </c>
      <c r="K109" s="10"/>
      <c r="L109" s="144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8"/>
      <c r="B110" s="39"/>
      <c r="C110" s="38"/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60"/>
      <c r="C111" s="61"/>
      <c r="D111" s="61"/>
      <c r="E111" s="61"/>
      <c r="F111" s="61"/>
      <c r="G111" s="61"/>
      <c r="H111" s="61"/>
      <c r="I111" s="61"/>
      <c r="J111" s="61"/>
      <c r="K111" s="61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5" s="2" customFormat="1" ht="6.96" customHeight="1">
      <c r="A115" s="38"/>
      <c r="B115" s="62"/>
      <c r="C115" s="63"/>
      <c r="D115" s="63"/>
      <c r="E115" s="63"/>
      <c r="F115" s="63"/>
      <c r="G115" s="63"/>
      <c r="H115" s="63"/>
      <c r="I115" s="63"/>
      <c r="J115" s="63"/>
      <c r="K115" s="63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4.96" customHeight="1">
      <c r="A116" s="38"/>
      <c r="B116" s="39"/>
      <c r="C116" s="23" t="s">
        <v>125</v>
      </c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16</v>
      </c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38"/>
      <c r="D119" s="38"/>
      <c r="E119" s="121" t="str">
        <f>E7</f>
        <v>Nafukovací sportovní hala se zázemím z kontejnerů SK Smíchov Plzeň - Slovany</v>
      </c>
      <c r="F119" s="32"/>
      <c r="G119" s="32"/>
      <c r="H119" s="32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113</v>
      </c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38"/>
      <c r="D121" s="38"/>
      <c r="E121" s="67" t="str">
        <f>E9</f>
        <v>SO01 - Nafukovací hala se strojovnou</v>
      </c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38"/>
      <c r="E123" s="38"/>
      <c r="F123" s="27" t="str">
        <f>F12</f>
        <v>Šeříková 516/35</v>
      </c>
      <c r="G123" s="38"/>
      <c r="H123" s="38"/>
      <c r="I123" s="32" t="s">
        <v>22</v>
      </c>
      <c r="J123" s="69" t="str">
        <f>IF(J12="","",J12)</f>
        <v>12. 9. 2022</v>
      </c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25.65" customHeight="1">
      <c r="A125" s="38"/>
      <c r="B125" s="39"/>
      <c r="C125" s="32" t="s">
        <v>24</v>
      </c>
      <c r="D125" s="38"/>
      <c r="E125" s="38"/>
      <c r="F125" s="27" t="str">
        <f>E15</f>
        <v xml:space="preserve">SK Smíchov Plzeň z.s. </v>
      </c>
      <c r="G125" s="38"/>
      <c r="H125" s="38"/>
      <c r="I125" s="32" t="s">
        <v>30</v>
      </c>
      <c r="J125" s="36" t="str">
        <f>E21</f>
        <v>PÍSEK SEYČEK ARCHITEKTI s.r.o.</v>
      </c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28</v>
      </c>
      <c r="D126" s="38"/>
      <c r="E126" s="38"/>
      <c r="F126" s="27" t="str">
        <f>IF(E18="","",E18)</f>
        <v>Vyplň údaj</v>
      </c>
      <c r="G126" s="38"/>
      <c r="H126" s="38"/>
      <c r="I126" s="32" t="s">
        <v>33</v>
      </c>
      <c r="J126" s="36" t="str">
        <f>E24</f>
        <v xml:space="preserve"> </v>
      </c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38"/>
      <c r="D127" s="38"/>
      <c r="E127" s="38"/>
      <c r="F127" s="38"/>
      <c r="G127" s="38"/>
      <c r="H127" s="38"/>
      <c r="I127" s="38"/>
      <c r="J127" s="38"/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48"/>
      <c r="B128" s="149"/>
      <c r="C128" s="150" t="s">
        <v>126</v>
      </c>
      <c r="D128" s="151" t="s">
        <v>62</v>
      </c>
      <c r="E128" s="151" t="s">
        <v>58</v>
      </c>
      <c r="F128" s="151" t="s">
        <v>59</v>
      </c>
      <c r="G128" s="151" t="s">
        <v>127</v>
      </c>
      <c r="H128" s="151" t="s">
        <v>128</v>
      </c>
      <c r="I128" s="151" t="s">
        <v>129</v>
      </c>
      <c r="J128" s="152" t="s">
        <v>117</v>
      </c>
      <c r="K128" s="153" t="s">
        <v>130</v>
      </c>
      <c r="L128" s="154"/>
      <c r="M128" s="86" t="s">
        <v>1</v>
      </c>
      <c r="N128" s="87" t="s">
        <v>41</v>
      </c>
      <c r="O128" s="87" t="s">
        <v>131</v>
      </c>
      <c r="P128" s="87" t="s">
        <v>132</v>
      </c>
      <c r="Q128" s="87" t="s">
        <v>133</v>
      </c>
      <c r="R128" s="87" t="s">
        <v>134</v>
      </c>
      <c r="S128" s="87" t="s">
        <v>135</v>
      </c>
      <c r="T128" s="88" t="s">
        <v>136</v>
      </c>
      <c r="U128" s="148"/>
      <c r="V128" s="148"/>
      <c r="W128" s="148"/>
      <c r="X128" s="148"/>
      <c r="Y128" s="148"/>
      <c r="Z128" s="148"/>
      <c r="AA128" s="148"/>
      <c r="AB128" s="148"/>
      <c r="AC128" s="148"/>
      <c r="AD128" s="148"/>
      <c r="AE128" s="148"/>
    </row>
    <row r="129" s="2" customFormat="1" ht="22.8" customHeight="1">
      <c r="A129" s="38"/>
      <c r="B129" s="39"/>
      <c r="C129" s="93" t="s">
        <v>137</v>
      </c>
      <c r="D129" s="38"/>
      <c r="E129" s="38"/>
      <c r="F129" s="38"/>
      <c r="G129" s="38"/>
      <c r="H129" s="38"/>
      <c r="I129" s="38"/>
      <c r="J129" s="155">
        <f>BK129</f>
        <v>0</v>
      </c>
      <c r="K129" s="38"/>
      <c r="L129" s="39"/>
      <c r="M129" s="89"/>
      <c r="N129" s="73"/>
      <c r="O129" s="90"/>
      <c r="P129" s="156">
        <f>P130+P246+P254</f>
        <v>0</v>
      </c>
      <c r="Q129" s="90"/>
      <c r="R129" s="156">
        <f>R130+R246+R254</f>
        <v>451.38081023999996</v>
      </c>
      <c r="S129" s="90"/>
      <c r="T129" s="157">
        <f>T130+T246+T254</f>
        <v>4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9" t="s">
        <v>76</v>
      </c>
      <c r="AU129" s="19" t="s">
        <v>119</v>
      </c>
      <c r="BK129" s="158">
        <f>BK130+BK246+BK254</f>
        <v>0</v>
      </c>
    </row>
    <row r="130" s="12" customFormat="1" ht="25.92" customHeight="1">
      <c r="A130" s="12"/>
      <c r="B130" s="159"/>
      <c r="C130" s="12"/>
      <c r="D130" s="160" t="s">
        <v>76</v>
      </c>
      <c r="E130" s="161" t="s">
        <v>183</v>
      </c>
      <c r="F130" s="161" t="s">
        <v>183</v>
      </c>
      <c r="G130" s="12"/>
      <c r="H130" s="12"/>
      <c r="I130" s="162"/>
      <c r="J130" s="163">
        <f>BK130</f>
        <v>0</v>
      </c>
      <c r="K130" s="12"/>
      <c r="L130" s="159"/>
      <c r="M130" s="164"/>
      <c r="N130" s="165"/>
      <c r="O130" s="165"/>
      <c r="P130" s="166">
        <f>P131+P171+P193+P203+P219+P231+P240+P244</f>
        <v>0</v>
      </c>
      <c r="Q130" s="165"/>
      <c r="R130" s="166">
        <f>R131+R171+R193+R203+R219+R231+R240+R244</f>
        <v>451.35079343999996</v>
      </c>
      <c r="S130" s="165"/>
      <c r="T130" s="167">
        <f>T131+T171+T193+T203+T219+T231+T240+T244</f>
        <v>4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0" t="s">
        <v>85</v>
      </c>
      <c r="AT130" s="168" t="s">
        <v>76</v>
      </c>
      <c r="AU130" s="168" t="s">
        <v>77</v>
      </c>
      <c r="AY130" s="160" t="s">
        <v>140</v>
      </c>
      <c r="BK130" s="169">
        <f>BK131+BK171+BK193+BK203+BK219+BK231+BK240+BK244</f>
        <v>0</v>
      </c>
    </row>
    <row r="131" s="12" customFormat="1" ht="22.8" customHeight="1">
      <c r="A131" s="12"/>
      <c r="B131" s="159"/>
      <c r="C131" s="12"/>
      <c r="D131" s="160" t="s">
        <v>76</v>
      </c>
      <c r="E131" s="170" t="s">
        <v>85</v>
      </c>
      <c r="F131" s="170" t="s">
        <v>184</v>
      </c>
      <c r="G131" s="12"/>
      <c r="H131" s="12"/>
      <c r="I131" s="162"/>
      <c r="J131" s="171">
        <f>BK131</f>
        <v>0</v>
      </c>
      <c r="K131" s="12"/>
      <c r="L131" s="159"/>
      <c r="M131" s="164"/>
      <c r="N131" s="165"/>
      <c r="O131" s="165"/>
      <c r="P131" s="166">
        <f>SUM(P132:P170)</f>
        <v>0</v>
      </c>
      <c r="Q131" s="165"/>
      <c r="R131" s="166">
        <f>SUM(R132:R170)</f>
        <v>0</v>
      </c>
      <c r="S131" s="165"/>
      <c r="T131" s="167">
        <f>SUM(T132:T170)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0" t="s">
        <v>85</v>
      </c>
      <c r="AT131" s="168" t="s">
        <v>76</v>
      </c>
      <c r="AU131" s="168" t="s">
        <v>85</v>
      </c>
      <c r="AY131" s="160" t="s">
        <v>140</v>
      </c>
      <c r="BK131" s="169">
        <f>SUM(BK132:BK170)</f>
        <v>0</v>
      </c>
    </row>
    <row r="132" s="2" customFormat="1" ht="16.5" customHeight="1">
      <c r="A132" s="38"/>
      <c r="B132" s="172"/>
      <c r="C132" s="173" t="s">
        <v>85</v>
      </c>
      <c r="D132" s="173" t="s">
        <v>143</v>
      </c>
      <c r="E132" s="174" t="s">
        <v>185</v>
      </c>
      <c r="F132" s="175" t="s">
        <v>186</v>
      </c>
      <c r="G132" s="176" t="s">
        <v>187</v>
      </c>
      <c r="H132" s="177">
        <v>3547.04</v>
      </c>
      <c r="I132" s="178"/>
      <c r="J132" s="179">
        <f>ROUND(I132*H132,2)</f>
        <v>0</v>
      </c>
      <c r="K132" s="180"/>
      <c r="L132" s="39"/>
      <c r="M132" s="181" t="s">
        <v>1</v>
      </c>
      <c r="N132" s="182" t="s">
        <v>42</v>
      </c>
      <c r="O132" s="77"/>
      <c r="P132" s="183">
        <f>O132*H132</f>
        <v>0</v>
      </c>
      <c r="Q132" s="183">
        <v>0</v>
      </c>
      <c r="R132" s="183">
        <f>Q132*H132</f>
        <v>0</v>
      </c>
      <c r="S132" s="183">
        <v>0</v>
      </c>
      <c r="T132" s="184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85" t="s">
        <v>161</v>
      </c>
      <c r="AT132" s="185" t="s">
        <v>143</v>
      </c>
      <c r="AU132" s="185" t="s">
        <v>87</v>
      </c>
      <c r="AY132" s="19" t="s">
        <v>140</v>
      </c>
      <c r="BE132" s="186">
        <f>IF(N132="základní",J132,0)</f>
        <v>0</v>
      </c>
      <c r="BF132" s="186">
        <f>IF(N132="snížená",J132,0)</f>
        <v>0</v>
      </c>
      <c r="BG132" s="186">
        <f>IF(N132="zákl. přenesená",J132,0)</f>
        <v>0</v>
      </c>
      <c r="BH132" s="186">
        <f>IF(N132="sníž. přenesená",J132,0)</f>
        <v>0</v>
      </c>
      <c r="BI132" s="186">
        <f>IF(N132="nulová",J132,0)</f>
        <v>0</v>
      </c>
      <c r="BJ132" s="19" t="s">
        <v>85</v>
      </c>
      <c r="BK132" s="186">
        <f>ROUND(I132*H132,2)</f>
        <v>0</v>
      </c>
      <c r="BL132" s="19" t="s">
        <v>161</v>
      </c>
      <c r="BM132" s="185" t="s">
        <v>188</v>
      </c>
    </row>
    <row r="133" s="13" customFormat="1">
      <c r="A133" s="13"/>
      <c r="B133" s="197"/>
      <c r="C133" s="13"/>
      <c r="D133" s="187" t="s">
        <v>189</v>
      </c>
      <c r="E133" s="198" t="s">
        <v>1</v>
      </c>
      <c r="F133" s="199" t="s">
        <v>190</v>
      </c>
      <c r="G133" s="13"/>
      <c r="H133" s="200">
        <v>3498.5599999999999</v>
      </c>
      <c r="I133" s="201"/>
      <c r="J133" s="13"/>
      <c r="K133" s="13"/>
      <c r="L133" s="197"/>
      <c r="M133" s="202"/>
      <c r="N133" s="203"/>
      <c r="O133" s="203"/>
      <c r="P133" s="203"/>
      <c r="Q133" s="203"/>
      <c r="R133" s="203"/>
      <c r="S133" s="203"/>
      <c r="T133" s="20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8" t="s">
        <v>189</v>
      </c>
      <c r="AU133" s="198" t="s">
        <v>87</v>
      </c>
      <c r="AV133" s="13" t="s">
        <v>87</v>
      </c>
      <c r="AW133" s="13" t="s">
        <v>32</v>
      </c>
      <c r="AX133" s="13" t="s">
        <v>77</v>
      </c>
      <c r="AY133" s="198" t="s">
        <v>140</v>
      </c>
    </row>
    <row r="134" s="13" customFormat="1">
      <c r="A134" s="13"/>
      <c r="B134" s="197"/>
      <c r="C134" s="13"/>
      <c r="D134" s="187" t="s">
        <v>189</v>
      </c>
      <c r="E134" s="198" t="s">
        <v>1</v>
      </c>
      <c r="F134" s="199" t="s">
        <v>191</v>
      </c>
      <c r="G134" s="13"/>
      <c r="H134" s="200">
        <v>26.98</v>
      </c>
      <c r="I134" s="201"/>
      <c r="J134" s="13"/>
      <c r="K134" s="13"/>
      <c r="L134" s="197"/>
      <c r="M134" s="202"/>
      <c r="N134" s="203"/>
      <c r="O134" s="203"/>
      <c r="P134" s="203"/>
      <c r="Q134" s="203"/>
      <c r="R134" s="203"/>
      <c r="S134" s="203"/>
      <c r="T134" s="20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8" t="s">
        <v>189</v>
      </c>
      <c r="AU134" s="198" t="s">
        <v>87</v>
      </c>
      <c r="AV134" s="13" t="s">
        <v>87</v>
      </c>
      <c r="AW134" s="13" t="s">
        <v>32</v>
      </c>
      <c r="AX134" s="13" t="s">
        <v>77</v>
      </c>
      <c r="AY134" s="198" t="s">
        <v>140</v>
      </c>
    </row>
    <row r="135" s="13" customFormat="1">
      <c r="A135" s="13"/>
      <c r="B135" s="197"/>
      <c r="C135" s="13"/>
      <c r="D135" s="187" t="s">
        <v>189</v>
      </c>
      <c r="E135" s="198" t="s">
        <v>1</v>
      </c>
      <c r="F135" s="199" t="s">
        <v>192</v>
      </c>
      <c r="G135" s="13"/>
      <c r="H135" s="200">
        <v>11</v>
      </c>
      <c r="I135" s="201"/>
      <c r="J135" s="13"/>
      <c r="K135" s="13"/>
      <c r="L135" s="197"/>
      <c r="M135" s="202"/>
      <c r="N135" s="203"/>
      <c r="O135" s="203"/>
      <c r="P135" s="203"/>
      <c r="Q135" s="203"/>
      <c r="R135" s="203"/>
      <c r="S135" s="203"/>
      <c r="T135" s="20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8" t="s">
        <v>189</v>
      </c>
      <c r="AU135" s="198" t="s">
        <v>87</v>
      </c>
      <c r="AV135" s="13" t="s">
        <v>87</v>
      </c>
      <c r="AW135" s="13" t="s">
        <v>32</v>
      </c>
      <c r="AX135" s="13" t="s">
        <v>77</v>
      </c>
      <c r="AY135" s="198" t="s">
        <v>140</v>
      </c>
    </row>
    <row r="136" s="13" customFormat="1">
      <c r="A136" s="13"/>
      <c r="B136" s="197"/>
      <c r="C136" s="13"/>
      <c r="D136" s="187" t="s">
        <v>189</v>
      </c>
      <c r="E136" s="198" t="s">
        <v>1</v>
      </c>
      <c r="F136" s="199" t="s">
        <v>193</v>
      </c>
      <c r="G136" s="13"/>
      <c r="H136" s="200">
        <v>3</v>
      </c>
      <c r="I136" s="201"/>
      <c r="J136" s="13"/>
      <c r="K136" s="13"/>
      <c r="L136" s="197"/>
      <c r="M136" s="202"/>
      <c r="N136" s="203"/>
      <c r="O136" s="203"/>
      <c r="P136" s="203"/>
      <c r="Q136" s="203"/>
      <c r="R136" s="203"/>
      <c r="S136" s="203"/>
      <c r="T136" s="20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8" t="s">
        <v>189</v>
      </c>
      <c r="AU136" s="198" t="s">
        <v>87</v>
      </c>
      <c r="AV136" s="13" t="s">
        <v>87</v>
      </c>
      <c r="AW136" s="13" t="s">
        <v>32</v>
      </c>
      <c r="AX136" s="13" t="s">
        <v>77</v>
      </c>
      <c r="AY136" s="198" t="s">
        <v>140</v>
      </c>
    </row>
    <row r="137" s="13" customFormat="1">
      <c r="A137" s="13"/>
      <c r="B137" s="197"/>
      <c r="C137" s="13"/>
      <c r="D137" s="187" t="s">
        <v>189</v>
      </c>
      <c r="E137" s="198" t="s">
        <v>1</v>
      </c>
      <c r="F137" s="199" t="s">
        <v>194</v>
      </c>
      <c r="G137" s="13"/>
      <c r="H137" s="200">
        <v>4.5</v>
      </c>
      <c r="I137" s="201"/>
      <c r="J137" s="13"/>
      <c r="K137" s="13"/>
      <c r="L137" s="197"/>
      <c r="M137" s="202"/>
      <c r="N137" s="203"/>
      <c r="O137" s="203"/>
      <c r="P137" s="203"/>
      <c r="Q137" s="203"/>
      <c r="R137" s="203"/>
      <c r="S137" s="203"/>
      <c r="T137" s="20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8" t="s">
        <v>189</v>
      </c>
      <c r="AU137" s="198" t="s">
        <v>87</v>
      </c>
      <c r="AV137" s="13" t="s">
        <v>87</v>
      </c>
      <c r="AW137" s="13" t="s">
        <v>32</v>
      </c>
      <c r="AX137" s="13" t="s">
        <v>77</v>
      </c>
      <c r="AY137" s="198" t="s">
        <v>140</v>
      </c>
    </row>
    <row r="138" s="13" customFormat="1">
      <c r="A138" s="13"/>
      <c r="B138" s="197"/>
      <c r="C138" s="13"/>
      <c r="D138" s="187" t="s">
        <v>189</v>
      </c>
      <c r="E138" s="198" t="s">
        <v>1</v>
      </c>
      <c r="F138" s="199" t="s">
        <v>193</v>
      </c>
      <c r="G138" s="13"/>
      <c r="H138" s="200">
        <v>3</v>
      </c>
      <c r="I138" s="201"/>
      <c r="J138" s="13"/>
      <c r="K138" s="13"/>
      <c r="L138" s="197"/>
      <c r="M138" s="202"/>
      <c r="N138" s="203"/>
      <c r="O138" s="203"/>
      <c r="P138" s="203"/>
      <c r="Q138" s="203"/>
      <c r="R138" s="203"/>
      <c r="S138" s="203"/>
      <c r="T138" s="20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8" t="s">
        <v>189</v>
      </c>
      <c r="AU138" s="198" t="s">
        <v>87</v>
      </c>
      <c r="AV138" s="13" t="s">
        <v>87</v>
      </c>
      <c r="AW138" s="13" t="s">
        <v>32</v>
      </c>
      <c r="AX138" s="13" t="s">
        <v>77</v>
      </c>
      <c r="AY138" s="198" t="s">
        <v>140</v>
      </c>
    </row>
    <row r="139" s="14" customFormat="1">
      <c r="A139" s="14"/>
      <c r="B139" s="205"/>
      <c r="C139" s="14"/>
      <c r="D139" s="187" t="s">
        <v>189</v>
      </c>
      <c r="E139" s="206" t="s">
        <v>1</v>
      </c>
      <c r="F139" s="207" t="s">
        <v>195</v>
      </c>
      <c r="G139" s="14"/>
      <c r="H139" s="208">
        <v>3547.04</v>
      </c>
      <c r="I139" s="209"/>
      <c r="J139" s="14"/>
      <c r="K139" s="14"/>
      <c r="L139" s="205"/>
      <c r="M139" s="210"/>
      <c r="N139" s="211"/>
      <c r="O139" s="211"/>
      <c r="P139" s="211"/>
      <c r="Q139" s="211"/>
      <c r="R139" s="211"/>
      <c r="S139" s="211"/>
      <c r="T139" s="21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6" t="s">
        <v>189</v>
      </c>
      <c r="AU139" s="206" t="s">
        <v>87</v>
      </c>
      <c r="AV139" s="14" t="s">
        <v>161</v>
      </c>
      <c r="AW139" s="14" t="s">
        <v>32</v>
      </c>
      <c r="AX139" s="14" t="s">
        <v>85</v>
      </c>
      <c r="AY139" s="206" t="s">
        <v>140</v>
      </c>
    </row>
    <row r="140" s="2" customFormat="1" ht="16.5" customHeight="1">
      <c r="A140" s="38"/>
      <c r="B140" s="172"/>
      <c r="C140" s="173" t="s">
        <v>87</v>
      </c>
      <c r="D140" s="173" t="s">
        <v>143</v>
      </c>
      <c r="E140" s="174" t="s">
        <v>196</v>
      </c>
      <c r="F140" s="175" t="s">
        <v>197</v>
      </c>
      <c r="G140" s="176" t="s">
        <v>198</v>
      </c>
      <c r="H140" s="177">
        <v>714.25599999999997</v>
      </c>
      <c r="I140" s="178"/>
      <c r="J140" s="179">
        <f>ROUND(I140*H140,2)</f>
        <v>0</v>
      </c>
      <c r="K140" s="180"/>
      <c r="L140" s="39"/>
      <c r="M140" s="181" t="s">
        <v>1</v>
      </c>
      <c r="N140" s="182" t="s">
        <v>42</v>
      </c>
      <c r="O140" s="77"/>
      <c r="P140" s="183">
        <f>O140*H140</f>
        <v>0</v>
      </c>
      <c r="Q140" s="183">
        <v>0</v>
      </c>
      <c r="R140" s="183">
        <f>Q140*H140</f>
        <v>0</v>
      </c>
      <c r="S140" s="183">
        <v>0</v>
      </c>
      <c r="T140" s="18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85" t="s">
        <v>161</v>
      </c>
      <c r="AT140" s="185" t="s">
        <v>143</v>
      </c>
      <c r="AU140" s="185" t="s">
        <v>87</v>
      </c>
      <c r="AY140" s="19" t="s">
        <v>140</v>
      </c>
      <c r="BE140" s="186">
        <f>IF(N140="základní",J140,0)</f>
        <v>0</v>
      </c>
      <c r="BF140" s="186">
        <f>IF(N140="snížená",J140,0)</f>
        <v>0</v>
      </c>
      <c r="BG140" s="186">
        <f>IF(N140="zákl. přenesená",J140,0)</f>
        <v>0</v>
      </c>
      <c r="BH140" s="186">
        <f>IF(N140="sníž. přenesená",J140,0)</f>
        <v>0</v>
      </c>
      <c r="BI140" s="186">
        <f>IF(N140="nulová",J140,0)</f>
        <v>0</v>
      </c>
      <c r="BJ140" s="19" t="s">
        <v>85</v>
      </c>
      <c r="BK140" s="186">
        <f>ROUND(I140*H140,2)</f>
        <v>0</v>
      </c>
      <c r="BL140" s="19" t="s">
        <v>161</v>
      </c>
      <c r="BM140" s="185" t="s">
        <v>199</v>
      </c>
    </row>
    <row r="141" s="13" customFormat="1">
      <c r="A141" s="13"/>
      <c r="B141" s="197"/>
      <c r="C141" s="13"/>
      <c r="D141" s="187" t="s">
        <v>189</v>
      </c>
      <c r="E141" s="198" t="s">
        <v>1</v>
      </c>
      <c r="F141" s="199" t="s">
        <v>200</v>
      </c>
      <c r="G141" s="13"/>
      <c r="H141" s="200">
        <v>8.0939999999999994</v>
      </c>
      <c r="I141" s="201"/>
      <c r="J141" s="13"/>
      <c r="K141" s="13"/>
      <c r="L141" s="197"/>
      <c r="M141" s="202"/>
      <c r="N141" s="203"/>
      <c r="O141" s="203"/>
      <c r="P141" s="203"/>
      <c r="Q141" s="203"/>
      <c r="R141" s="203"/>
      <c r="S141" s="203"/>
      <c r="T141" s="20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8" t="s">
        <v>189</v>
      </c>
      <c r="AU141" s="198" t="s">
        <v>87</v>
      </c>
      <c r="AV141" s="13" t="s">
        <v>87</v>
      </c>
      <c r="AW141" s="13" t="s">
        <v>32</v>
      </c>
      <c r="AX141" s="13" t="s">
        <v>77</v>
      </c>
      <c r="AY141" s="198" t="s">
        <v>140</v>
      </c>
    </row>
    <row r="142" s="13" customFormat="1">
      <c r="A142" s="13"/>
      <c r="B142" s="197"/>
      <c r="C142" s="13"/>
      <c r="D142" s="187" t="s">
        <v>189</v>
      </c>
      <c r="E142" s="198" t="s">
        <v>1</v>
      </c>
      <c r="F142" s="199" t="s">
        <v>201</v>
      </c>
      <c r="G142" s="13"/>
      <c r="H142" s="200">
        <v>3.2999999999999998</v>
      </c>
      <c r="I142" s="201"/>
      <c r="J142" s="13"/>
      <c r="K142" s="13"/>
      <c r="L142" s="197"/>
      <c r="M142" s="202"/>
      <c r="N142" s="203"/>
      <c r="O142" s="203"/>
      <c r="P142" s="203"/>
      <c r="Q142" s="203"/>
      <c r="R142" s="203"/>
      <c r="S142" s="203"/>
      <c r="T142" s="20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8" t="s">
        <v>189</v>
      </c>
      <c r="AU142" s="198" t="s">
        <v>87</v>
      </c>
      <c r="AV142" s="13" t="s">
        <v>87</v>
      </c>
      <c r="AW142" s="13" t="s">
        <v>32</v>
      </c>
      <c r="AX142" s="13" t="s">
        <v>77</v>
      </c>
      <c r="AY142" s="198" t="s">
        <v>140</v>
      </c>
    </row>
    <row r="143" s="13" customFormat="1">
      <c r="A143" s="13"/>
      <c r="B143" s="197"/>
      <c r="C143" s="13"/>
      <c r="D143" s="187" t="s">
        <v>189</v>
      </c>
      <c r="E143" s="198" t="s">
        <v>1</v>
      </c>
      <c r="F143" s="199" t="s">
        <v>202</v>
      </c>
      <c r="G143" s="13"/>
      <c r="H143" s="200">
        <v>0.90000000000000002</v>
      </c>
      <c r="I143" s="201"/>
      <c r="J143" s="13"/>
      <c r="K143" s="13"/>
      <c r="L143" s="197"/>
      <c r="M143" s="202"/>
      <c r="N143" s="203"/>
      <c r="O143" s="203"/>
      <c r="P143" s="203"/>
      <c r="Q143" s="203"/>
      <c r="R143" s="203"/>
      <c r="S143" s="203"/>
      <c r="T143" s="20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8" t="s">
        <v>189</v>
      </c>
      <c r="AU143" s="198" t="s">
        <v>87</v>
      </c>
      <c r="AV143" s="13" t="s">
        <v>87</v>
      </c>
      <c r="AW143" s="13" t="s">
        <v>32</v>
      </c>
      <c r="AX143" s="13" t="s">
        <v>77</v>
      </c>
      <c r="AY143" s="198" t="s">
        <v>140</v>
      </c>
    </row>
    <row r="144" s="13" customFormat="1">
      <c r="A144" s="13"/>
      <c r="B144" s="197"/>
      <c r="C144" s="13"/>
      <c r="D144" s="187" t="s">
        <v>189</v>
      </c>
      <c r="E144" s="198" t="s">
        <v>1</v>
      </c>
      <c r="F144" s="199" t="s">
        <v>203</v>
      </c>
      <c r="G144" s="13"/>
      <c r="H144" s="200">
        <v>1.3500000000000001</v>
      </c>
      <c r="I144" s="201"/>
      <c r="J144" s="13"/>
      <c r="K144" s="13"/>
      <c r="L144" s="197"/>
      <c r="M144" s="202"/>
      <c r="N144" s="203"/>
      <c r="O144" s="203"/>
      <c r="P144" s="203"/>
      <c r="Q144" s="203"/>
      <c r="R144" s="203"/>
      <c r="S144" s="203"/>
      <c r="T144" s="20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8" t="s">
        <v>189</v>
      </c>
      <c r="AU144" s="198" t="s">
        <v>87</v>
      </c>
      <c r="AV144" s="13" t="s">
        <v>87</v>
      </c>
      <c r="AW144" s="13" t="s">
        <v>32</v>
      </c>
      <c r="AX144" s="13" t="s">
        <v>77</v>
      </c>
      <c r="AY144" s="198" t="s">
        <v>140</v>
      </c>
    </row>
    <row r="145" s="13" customFormat="1">
      <c r="A145" s="13"/>
      <c r="B145" s="197"/>
      <c r="C145" s="13"/>
      <c r="D145" s="187" t="s">
        <v>189</v>
      </c>
      <c r="E145" s="198" t="s">
        <v>1</v>
      </c>
      <c r="F145" s="199" t="s">
        <v>202</v>
      </c>
      <c r="G145" s="13"/>
      <c r="H145" s="200">
        <v>0.90000000000000002</v>
      </c>
      <c r="I145" s="201"/>
      <c r="J145" s="13"/>
      <c r="K145" s="13"/>
      <c r="L145" s="197"/>
      <c r="M145" s="202"/>
      <c r="N145" s="203"/>
      <c r="O145" s="203"/>
      <c r="P145" s="203"/>
      <c r="Q145" s="203"/>
      <c r="R145" s="203"/>
      <c r="S145" s="203"/>
      <c r="T145" s="20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8" t="s">
        <v>189</v>
      </c>
      <c r="AU145" s="198" t="s">
        <v>87</v>
      </c>
      <c r="AV145" s="13" t="s">
        <v>87</v>
      </c>
      <c r="AW145" s="13" t="s">
        <v>32</v>
      </c>
      <c r="AX145" s="13" t="s">
        <v>77</v>
      </c>
      <c r="AY145" s="198" t="s">
        <v>140</v>
      </c>
    </row>
    <row r="146" s="13" customFormat="1">
      <c r="A146" s="13"/>
      <c r="B146" s="197"/>
      <c r="C146" s="13"/>
      <c r="D146" s="187" t="s">
        <v>189</v>
      </c>
      <c r="E146" s="198" t="s">
        <v>1</v>
      </c>
      <c r="F146" s="199" t="s">
        <v>204</v>
      </c>
      <c r="G146" s="13"/>
      <c r="H146" s="200">
        <v>699.71199999999999</v>
      </c>
      <c r="I146" s="201"/>
      <c r="J146" s="13"/>
      <c r="K146" s="13"/>
      <c r="L146" s="197"/>
      <c r="M146" s="202"/>
      <c r="N146" s="203"/>
      <c r="O146" s="203"/>
      <c r="P146" s="203"/>
      <c r="Q146" s="203"/>
      <c r="R146" s="203"/>
      <c r="S146" s="203"/>
      <c r="T146" s="20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8" t="s">
        <v>189</v>
      </c>
      <c r="AU146" s="198" t="s">
        <v>87</v>
      </c>
      <c r="AV146" s="13" t="s">
        <v>87</v>
      </c>
      <c r="AW146" s="13" t="s">
        <v>32</v>
      </c>
      <c r="AX146" s="13" t="s">
        <v>77</v>
      </c>
      <c r="AY146" s="198" t="s">
        <v>140</v>
      </c>
    </row>
    <row r="147" s="14" customFormat="1">
      <c r="A147" s="14"/>
      <c r="B147" s="205"/>
      <c r="C147" s="14"/>
      <c r="D147" s="187" t="s">
        <v>189</v>
      </c>
      <c r="E147" s="206" t="s">
        <v>1</v>
      </c>
      <c r="F147" s="207" t="s">
        <v>195</v>
      </c>
      <c r="G147" s="14"/>
      <c r="H147" s="208">
        <v>714.25599999999997</v>
      </c>
      <c r="I147" s="209"/>
      <c r="J147" s="14"/>
      <c r="K147" s="14"/>
      <c r="L147" s="205"/>
      <c r="M147" s="210"/>
      <c r="N147" s="211"/>
      <c r="O147" s="211"/>
      <c r="P147" s="211"/>
      <c r="Q147" s="211"/>
      <c r="R147" s="211"/>
      <c r="S147" s="211"/>
      <c r="T147" s="21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6" t="s">
        <v>189</v>
      </c>
      <c r="AU147" s="206" t="s">
        <v>87</v>
      </c>
      <c r="AV147" s="14" t="s">
        <v>161</v>
      </c>
      <c r="AW147" s="14" t="s">
        <v>32</v>
      </c>
      <c r="AX147" s="14" t="s">
        <v>85</v>
      </c>
      <c r="AY147" s="206" t="s">
        <v>140</v>
      </c>
    </row>
    <row r="148" s="2" customFormat="1" ht="21.75" customHeight="1">
      <c r="A148" s="38"/>
      <c r="B148" s="172"/>
      <c r="C148" s="173" t="s">
        <v>156</v>
      </c>
      <c r="D148" s="173" t="s">
        <v>143</v>
      </c>
      <c r="E148" s="174" t="s">
        <v>205</v>
      </c>
      <c r="F148" s="175" t="s">
        <v>206</v>
      </c>
      <c r="G148" s="176" t="s">
        <v>198</v>
      </c>
      <c r="H148" s="177">
        <v>116.544</v>
      </c>
      <c r="I148" s="178"/>
      <c r="J148" s="179">
        <f>ROUND(I148*H148,2)</f>
        <v>0</v>
      </c>
      <c r="K148" s="180"/>
      <c r="L148" s="39"/>
      <c r="M148" s="181" t="s">
        <v>1</v>
      </c>
      <c r="N148" s="182" t="s">
        <v>42</v>
      </c>
      <c r="O148" s="77"/>
      <c r="P148" s="183">
        <f>O148*H148</f>
        <v>0</v>
      </c>
      <c r="Q148" s="183">
        <v>0</v>
      </c>
      <c r="R148" s="183">
        <f>Q148*H148</f>
        <v>0</v>
      </c>
      <c r="S148" s="183">
        <v>0</v>
      </c>
      <c r="T148" s="18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85" t="s">
        <v>161</v>
      </c>
      <c r="AT148" s="185" t="s">
        <v>143</v>
      </c>
      <c r="AU148" s="185" t="s">
        <v>87</v>
      </c>
      <c r="AY148" s="19" t="s">
        <v>140</v>
      </c>
      <c r="BE148" s="186">
        <f>IF(N148="základní",J148,0)</f>
        <v>0</v>
      </c>
      <c r="BF148" s="186">
        <f>IF(N148="snížená",J148,0)</f>
        <v>0</v>
      </c>
      <c r="BG148" s="186">
        <f>IF(N148="zákl. přenesená",J148,0)</f>
        <v>0</v>
      </c>
      <c r="BH148" s="186">
        <f>IF(N148="sníž. přenesená",J148,0)</f>
        <v>0</v>
      </c>
      <c r="BI148" s="186">
        <f>IF(N148="nulová",J148,0)</f>
        <v>0</v>
      </c>
      <c r="BJ148" s="19" t="s">
        <v>85</v>
      </c>
      <c r="BK148" s="186">
        <f>ROUND(I148*H148,2)</f>
        <v>0</v>
      </c>
      <c r="BL148" s="19" t="s">
        <v>161</v>
      </c>
      <c r="BM148" s="185" t="s">
        <v>207</v>
      </c>
    </row>
    <row r="149" s="13" customFormat="1">
      <c r="A149" s="13"/>
      <c r="B149" s="197"/>
      <c r="C149" s="13"/>
      <c r="D149" s="187" t="s">
        <v>189</v>
      </c>
      <c r="E149" s="198" t="s">
        <v>1</v>
      </c>
      <c r="F149" s="199" t="s">
        <v>208</v>
      </c>
      <c r="G149" s="13"/>
      <c r="H149" s="200">
        <v>116.544</v>
      </c>
      <c r="I149" s="201"/>
      <c r="J149" s="13"/>
      <c r="K149" s="13"/>
      <c r="L149" s="197"/>
      <c r="M149" s="202"/>
      <c r="N149" s="203"/>
      <c r="O149" s="203"/>
      <c r="P149" s="203"/>
      <c r="Q149" s="203"/>
      <c r="R149" s="203"/>
      <c r="S149" s="203"/>
      <c r="T149" s="20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8" t="s">
        <v>189</v>
      </c>
      <c r="AU149" s="198" t="s">
        <v>87</v>
      </c>
      <c r="AV149" s="13" t="s">
        <v>87</v>
      </c>
      <c r="AW149" s="13" t="s">
        <v>32</v>
      </c>
      <c r="AX149" s="13" t="s">
        <v>77</v>
      </c>
      <c r="AY149" s="198" t="s">
        <v>140</v>
      </c>
    </row>
    <row r="150" s="14" customFormat="1">
      <c r="A150" s="14"/>
      <c r="B150" s="205"/>
      <c r="C150" s="14"/>
      <c r="D150" s="187" t="s">
        <v>189</v>
      </c>
      <c r="E150" s="206" t="s">
        <v>1</v>
      </c>
      <c r="F150" s="207" t="s">
        <v>195</v>
      </c>
      <c r="G150" s="14"/>
      <c r="H150" s="208">
        <v>116.544</v>
      </c>
      <c r="I150" s="209"/>
      <c r="J150" s="14"/>
      <c r="K150" s="14"/>
      <c r="L150" s="205"/>
      <c r="M150" s="210"/>
      <c r="N150" s="211"/>
      <c r="O150" s="211"/>
      <c r="P150" s="211"/>
      <c r="Q150" s="211"/>
      <c r="R150" s="211"/>
      <c r="S150" s="211"/>
      <c r="T150" s="21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6" t="s">
        <v>189</v>
      </c>
      <c r="AU150" s="206" t="s">
        <v>87</v>
      </c>
      <c r="AV150" s="14" t="s">
        <v>161</v>
      </c>
      <c r="AW150" s="14" t="s">
        <v>32</v>
      </c>
      <c r="AX150" s="14" t="s">
        <v>85</v>
      </c>
      <c r="AY150" s="206" t="s">
        <v>140</v>
      </c>
    </row>
    <row r="151" s="2" customFormat="1" ht="16.5" customHeight="1">
      <c r="A151" s="38"/>
      <c r="B151" s="172"/>
      <c r="C151" s="173" t="s">
        <v>161</v>
      </c>
      <c r="D151" s="173" t="s">
        <v>143</v>
      </c>
      <c r="E151" s="174" t="s">
        <v>209</v>
      </c>
      <c r="F151" s="175" t="s">
        <v>210</v>
      </c>
      <c r="G151" s="176" t="s">
        <v>198</v>
      </c>
      <c r="H151" s="177">
        <v>1185.5039999999999</v>
      </c>
      <c r="I151" s="178"/>
      <c r="J151" s="179">
        <f>ROUND(I151*H151,2)</f>
        <v>0</v>
      </c>
      <c r="K151" s="180"/>
      <c r="L151" s="39"/>
      <c r="M151" s="181" t="s">
        <v>1</v>
      </c>
      <c r="N151" s="182" t="s">
        <v>42</v>
      </c>
      <c r="O151" s="77"/>
      <c r="P151" s="183">
        <f>O151*H151</f>
        <v>0</v>
      </c>
      <c r="Q151" s="183">
        <v>0</v>
      </c>
      <c r="R151" s="183">
        <f>Q151*H151</f>
        <v>0</v>
      </c>
      <c r="S151" s="183">
        <v>0</v>
      </c>
      <c r="T151" s="184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85" t="s">
        <v>161</v>
      </c>
      <c r="AT151" s="185" t="s">
        <v>143</v>
      </c>
      <c r="AU151" s="185" t="s">
        <v>87</v>
      </c>
      <c r="AY151" s="19" t="s">
        <v>140</v>
      </c>
      <c r="BE151" s="186">
        <f>IF(N151="základní",J151,0)</f>
        <v>0</v>
      </c>
      <c r="BF151" s="186">
        <f>IF(N151="snížená",J151,0)</f>
        <v>0</v>
      </c>
      <c r="BG151" s="186">
        <f>IF(N151="zákl. přenesená",J151,0)</f>
        <v>0</v>
      </c>
      <c r="BH151" s="186">
        <f>IF(N151="sníž. přenesená",J151,0)</f>
        <v>0</v>
      </c>
      <c r="BI151" s="186">
        <f>IF(N151="nulová",J151,0)</f>
        <v>0</v>
      </c>
      <c r="BJ151" s="19" t="s">
        <v>85</v>
      </c>
      <c r="BK151" s="186">
        <f>ROUND(I151*H151,2)</f>
        <v>0</v>
      </c>
      <c r="BL151" s="19" t="s">
        <v>161</v>
      </c>
      <c r="BM151" s="185" t="s">
        <v>211</v>
      </c>
    </row>
    <row r="152" s="13" customFormat="1">
      <c r="A152" s="13"/>
      <c r="B152" s="197"/>
      <c r="C152" s="13"/>
      <c r="D152" s="187" t="s">
        <v>189</v>
      </c>
      <c r="E152" s="198" t="s">
        <v>1</v>
      </c>
      <c r="F152" s="199" t="s">
        <v>212</v>
      </c>
      <c r="G152" s="13"/>
      <c r="H152" s="200">
        <v>354.70400000000001</v>
      </c>
      <c r="I152" s="201"/>
      <c r="J152" s="13"/>
      <c r="K152" s="13"/>
      <c r="L152" s="197"/>
      <c r="M152" s="202"/>
      <c r="N152" s="203"/>
      <c r="O152" s="203"/>
      <c r="P152" s="203"/>
      <c r="Q152" s="203"/>
      <c r="R152" s="203"/>
      <c r="S152" s="203"/>
      <c r="T152" s="20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8" t="s">
        <v>189</v>
      </c>
      <c r="AU152" s="198" t="s">
        <v>87</v>
      </c>
      <c r="AV152" s="13" t="s">
        <v>87</v>
      </c>
      <c r="AW152" s="13" t="s">
        <v>32</v>
      </c>
      <c r="AX152" s="13" t="s">
        <v>77</v>
      </c>
      <c r="AY152" s="198" t="s">
        <v>140</v>
      </c>
    </row>
    <row r="153" s="13" customFormat="1">
      <c r="A153" s="13"/>
      <c r="B153" s="197"/>
      <c r="C153" s="13"/>
      <c r="D153" s="187" t="s">
        <v>189</v>
      </c>
      <c r="E153" s="198" t="s">
        <v>1</v>
      </c>
      <c r="F153" s="199" t="s">
        <v>213</v>
      </c>
      <c r="G153" s="13"/>
      <c r="H153" s="200">
        <v>714.25599999999997</v>
      </c>
      <c r="I153" s="201"/>
      <c r="J153" s="13"/>
      <c r="K153" s="13"/>
      <c r="L153" s="197"/>
      <c r="M153" s="202"/>
      <c r="N153" s="203"/>
      <c r="O153" s="203"/>
      <c r="P153" s="203"/>
      <c r="Q153" s="203"/>
      <c r="R153" s="203"/>
      <c r="S153" s="203"/>
      <c r="T153" s="20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8" t="s">
        <v>189</v>
      </c>
      <c r="AU153" s="198" t="s">
        <v>87</v>
      </c>
      <c r="AV153" s="13" t="s">
        <v>87</v>
      </c>
      <c r="AW153" s="13" t="s">
        <v>32</v>
      </c>
      <c r="AX153" s="13" t="s">
        <v>77</v>
      </c>
      <c r="AY153" s="198" t="s">
        <v>140</v>
      </c>
    </row>
    <row r="154" s="13" customFormat="1">
      <c r="A154" s="13"/>
      <c r="B154" s="197"/>
      <c r="C154" s="13"/>
      <c r="D154" s="187" t="s">
        <v>189</v>
      </c>
      <c r="E154" s="198" t="s">
        <v>1</v>
      </c>
      <c r="F154" s="199" t="s">
        <v>214</v>
      </c>
      <c r="G154" s="13"/>
      <c r="H154" s="200">
        <v>116.544</v>
      </c>
      <c r="I154" s="201"/>
      <c r="J154" s="13"/>
      <c r="K154" s="13"/>
      <c r="L154" s="197"/>
      <c r="M154" s="202"/>
      <c r="N154" s="203"/>
      <c r="O154" s="203"/>
      <c r="P154" s="203"/>
      <c r="Q154" s="203"/>
      <c r="R154" s="203"/>
      <c r="S154" s="203"/>
      <c r="T154" s="20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8" t="s">
        <v>189</v>
      </c>
      <c r="AU154" s="198" t="s">
        <v>87</v>
      </c>
      <c r="AV154" s="13" t="s">
        <v>87</v>
      </c>
      <c r="AW154" s="13" t="s">
        <v>32</v>
      </c>
      <c r="AX154" s="13" t="s">
        <v>77</v>
      </c>
      <c r="AY154" s="198" t="s">
        <v>140</v>
      </c>
    </row>
    <row r="155" s="14" customFormat="1">
      <c r="A155" s="14"/>
      <c r="B155" s="205"/>
      <c r="C155" s="14"/>
      <c r="D155" s="187" t="s">
        <v>189</v>
      </c>
      <c r="E155" s="206" t="s">
        <v>1</v>
      </c>
      <c r="F155" s="207" t="s">
        <v>195</v>
      </c>
      <c r="G155" s="14"/>
      <c r="H155" s="208">
        <v>1185.5040000000001</v>
      </c>
      <c r="I155" s="209"/>
      <c r="J155" s="14"/>
      <c r="K155" s="14"/>
      <c r="L155" s="205"/>
      <c r="M155" s="210"/>
      <c r="N155" s="211"/>
      <c r="O155" s="211"/>
      <c r="P155" s="211"/>
      <c r="Q155" s="211"/>
      <c r="R155" s="211"/>
      <c r="S155" s="211"/>
      <c r="T155" s="21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6" t="s">
        <v>189</v>
      </c>
      <c r="AU155" s="206" t="s">
        <v>87</v>
      </c>
      <c r="AV155" s="14" t="s">
        <v>161</v>
      </c>
      <c r="AW155" s="14" t="s">
        <v>32</v>
      </c>
      <c r="AX155" s="14" t="s">
        <v>85</v>
      </c>
      <c r="AY155" s="206" t="s">
        <v>140</v>
      </c>
    </row>
    <row r="156" s="2" customFormat="1" ht="21.75" customHeight="1">
      <c r="A156" s="38"/>
      <c r="B156" s="172"/>
      <c r="C156" s="173" t="s">
        <v>139</v>
      </c>
      <c r="D156" s="173" t="s">
        <v>143</v>
      </c>
      <c r="E156" s="174" t="s">
        <v>215</v>
      </c>
      <c r="F156" s="175" t="s">
        <v>216</v>
      </c>
      <c r="G156" s="176" t="s">
        <v>198</v>
      </c>
      <c r="H156" s="177">
        <v>1185.5039999999999</v>
      </c>
      <c r="I156" s="178"/>
      <c r="J156" s="179">
        <f>ROUND(I156*H156,2)</f>
        <v>0</v>
      </c>
      <c r="K156" s="180"/>
      <c r="L156" s="39"/>
      <c r="M156" s="181" t="s">
        <v>1</v>
      </c>
      <c r="N156" s="182" t="s">
        <v>42</v>
      </c>
      <c r="O156" s="77"/>
      <c r="P156" s="183">
        <f>O156*H156</f>
        <v>0</v>
      </c>
      <c r="Q156" s="183">
        <v>0</v>
      </c>
      <c r="R156" s="183">
        <f>Q156*H156</f>
        <v>0</v>
      </c>
      <c r="S156" s="183">
        <v>0</v>
      </c>
      <c r="T156" s="184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85" t="s">
        <v>161</v>
      </c>
      <c r="AT156" s="185" t="s">
        <v>143</v>
      </c>
      <c r="AU156" s="185" t="s">
        <v>87</v>
      </c>
      <c r="AY156" s="19" t="s">
        <v>140</v>
      </c>
      <c r="BE156" s="186">
        <f>IF(N156="základní",J156,0)</f>
        <v>0</v>
      </c>
      <c r="BF156" s="186">
        <f>IF(N156="snížená",J156,0)</f>
        <v>0</v>
      </c>
      <c r="BG156" s="186">
        <f>IF(N156="zákl. přenesená",J156,0)</f>
        <v>0</v>
      </c>
      <c r="BH156" s="186">
        <f>IF(N156="sníž. přenesená",J156,0)</f>
        <v>0</v>
      </c>
      <c r="BI156" s="186">
        <f>IF(N156="nulová",J156,0)</f>
        <v>0</v>
      </c>
      <c r="BJ156" s="19" t="s">
        <v>85</v>
      </c>
      <c r="BK156" s="186">
        <f>ROUND(I156*H156,2)</f>
        <v>0</v>
      </c>
      <c r="BL156" s="19" t="s">
        <v>161</v>
      </c>
      <c r="BM156" s="185" t="s">
        <v>217</v>
      </c>
    </row>
    <row r="157" s="2" customFormat="1" ht="24.15" customHeight="1">
      <c r="A157" s="38"/>
      <c r="B157" s="172"/>
      <c r="C157" s="173" t="s">
        <v>218</v>
      </c>
      <c r="D157" s="173" t="s">
        <v>143</v>
      </c>
      <c r="E157" s="174" t="s">
        <v>219</v>
      </c>
      <c r="F157" s="175" t="s">
        <v>220</v>
      </c>
      <c r="G157" s="176" t="s">
        <v>198</v>
      </c>
      <c r="H157" s="177">
        <v>10669.536</v>
      </c>
      <c r="I157" s="178"/>
      <c r="J157" s="179">
        <f>ROUND(I157*H157,2)</f>
        <v>0</v>
      </c>
      <c r="K157" s="180"/>
      <c r="L157" s="39"/>
      <c r="M157" s="181" t="s">
        <v>1</v>
      </c>
      <c r="N157" s="182" t="s">
        <v>42</v>
      </c>
      <c r="O157" s="77"/>
      <c r="P157" s="183">
        <f>O157*H157</f>
        <v>0</v>
      </c>
      <c r="Q157" s="183">
        <v>0</v>
      </c>
      <c r="R157" s="183">
        <f>Q157*H157</f>
        <v>0</v>
      </c>
      <c r="S157" s="183">
        <v>0</v>
      </c>
      <c r="T157" s="184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85" t="s">
        <v>161</v>
      </c>
      <c r="AT157" s="185" t="s">
        <v>143</v>
      </c>
      <c r="AU157" s="185" t="s">
        <v>87</v>
      </c>
      <c r="AY157" s="19" t="s">
        <v>140</v>
      </c>
      <c r="BE157" s="186">
        <f>IF(N157="základní",J157,0)</f>
        <v>0</v>
      </c>
      <c r="BF157" s="186">
        <f>IF(N157="snížená",J157,0)</f>
        <v>0</v>
      </c>
      <c r="BG157" s="186">
        <f>IF(N157="zákl. přenesená",J157,0)</f>
        <v>0</v>
      </c>
      <c r="BH157" s="186">
        <f>IF(N157="sníž. přenesená",J157,0)</f>
        <v>0</v>
      </c>
      <c r="BI157" s="186">
        <f>IF(N157="nulová",J157,0)</f>
        <v>0</v>
      </c>
      <c r="BJ157" s="19" t="s">
        <v>85</v>
      </c>
      <c r="BK157" s="186">
        <f>ROUND(I157*H157,2)</f>
        <v>0</v>
      </c>
      <c r="BL157" s="19" t="s">
        <v>161</v>
      </c>
      <c r="BM157" s="185" t="s">
        <v>221</v>
      </c>
    </row>
    <row r="158" s="13" customFormat="1">
      <c r="A158" s="13"/>
      <c r="B158" s="197"/>
      <c r="C158" s="13"/>
      <c r="D158" s="187" t="s">
        <v>189</v>
      </c>
      <c r="E158" s="198" t="s">
        <v>1</v>
      </c>
      <c r="F158" s="199" t="s">
        <v>222</v>
      </c>
      <c r="G158" s="13"/>
      <c r="H158" s="200">
        <v>10669.536</v>
      </c>
      <c r="I158" s="201"/>
      <c r="J158" s="13"/>
      <c r="K158" s="13"/>
      <c r="L158" s="197"/>
      <c r="M158" s="202"/>
      <c r="N158" s="203"/>
      <c r="O158" s="203"/>
      <c r="P158" s="203"/>
      <c r="Q158" s="203"/>
      <c r="R158" s="203"/>
      <c r="S158" s="203"/>
      <c r="T158" s="20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8" t="s">
        <v>189</v>
      </c>
      <c r="AU158" s="198" t="s">
        <v>87</v>
      </c>
      <c r="AV158" s="13" t="s">
        <v>87</v>
      </c>
      <c r="AW158" s="13" t="s">
        <v>32</v>
      </c>
      <c r="AX158" s="13" t="s">
        <v>85</v>
      </c>
      <c r="AY158" s="198" t="s">
        <v>140</v>
      </c>
    </row>
    <row r="159" s="2" customFormat="1" ht="16.5" customHeight="1">
      <c r="A159" s="38"/>
      <c r="B159" s="172"/>
      <c r="C159" s="173" t="s">
        <v>223</v>
      </c>
      <c r="D159" s="173" t="s">
        <v>143</v>
      </c>
      <c r="E159" s="174" t="s">
        <v>224</v>
      </c>
      <c r="F159" s="175" t="s">
        <v>225</v>
      </c>
      <c r="G159" s="176" t="s">
        <v>226</v>
      </c>
      <c r="H159" s="177">
        <v>2133.9070000000002</v>
      </c>
      <c r="I159" s="178"/>
      <c r="J159" s="179">
        <f>ROUND(I159*H159,2)</f>
        <v>0</v>
      </c>
      <c r="K159" s="180"/>
      <c r="L159" s="39"/>
      <c r="M159" s="181" t="s">
        <v>1</v>
      </c>
      <c r="N159" s="182" t="s">
        <v>42</v>
      </c>
      <c r="O159" s="77"/>
      <c r="P159" s="183">
        <f>O159*H159</f>
        <v>0</v>
      </c>
      <c r="Q159" s="183">
        <v>0</v>
      </c>
      <c r="R159" s="183">
        <f>Q159*H159</f>
        <v>0</v>
      </c>
      <c r="S159" s="183">
        <v>0</v>
      </c>
      <c r="T159" s="18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85" t="s">
        <v>161</v>
      </c>
      <c r="AT159" s="185" t="s">
        <v>143</v>
      </c>
      <c r="AU159" s="185" t="s">
        <v>87</v>
      </c>
      <c r="AY159" s="19" t="s">
        <v>140</v>
      </c>
      <c r="BE159" s="186">
        <f>IF(N159="základní",J159,0)</f>
        <v>0</v>
      </c>
      <c r="BF159" s="186">
        <f>IF(N159="snížená",J159,0)</f>
        <v>0</v>
      </c>
      <c r="BG159" s="186">
        <f>IF(N159="zákl. přenesená",J159,0)</f>
        <v>0</v>
      </c>
      <c r="BH159" s="186">
        <f>IF(N159="sníž. přenesená",J159,0)</f>
        <v>0</v>
      </c>
      <c r="BI159" s="186">
        <f>IF(N159="nulová",J159,0)</f>
        <v>0</v>
      </c>
      <c r="BJ159" s="19" t="s">
        <v>85</v>
      </c>
      <c r="BK159" s="186">
        <f>ROUND(I159*H159,2)</f>
        <v>0</v>
      </c>
      <c r="BL159" s="19" t="s">
        <v>161</v>
      </c>
      <c r="BM159" s="185" t="s">
        <v>227</v>
      </c>
    </row>
    <row r="160" s="13" customFormat="1">
      <c r="A160" s="13"/>
      <c r="B160" s="197"/>
      <c r="C160" s="13"/>
      <c r="D160" s="187" t="s">
        <v>189</v>
      </c>
      <c r="E160" s="198" t="s">
        <v>1</v>
      </c>
      <c r="F160" s="199" t="s">
        <v>228</v>
      </c>
      <c r="G160" s="13"/>
      <c r="H160" s="200">
        <v>2133.9070000000002</v>
      </c>
      <c r="I160" s="201"/>
      <c r="J160" s="13"/>
      <c r="K160" s="13"/>
      <c r="L160" s="197"/>
      <c r="M160" s="202"/>
      <c r="N160" s="203"/>
      <c r="O160" s="203"/>
      <c r="P160" s="203"/>
      <c r="Q160" s="203"/>
      <c r="R160" s="203"/>
      <c r="S160" s="203"/>
      <c r="T160" s="20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8" t="s">
        <v>189</v>
      </c>
      <c r="AU160" s="198" t="s">
        <v>87</v>
      </c>
      <c r="AV160" s="13" t="s">
        <v>87</v>
      </c>
      <c r="AW160" s="13" t="s">
        <v>32</v>
      </c>
      <c r="AX160" s="13" t="s">
        <v>85</v>
      </c>
      <c r="AY160" s="198" t="s">
        <v>140</v>
      </c>
    </row>
    <row r="161" s="2" customFormat="1" ht="16.5" customHeight="1">
      <c r="A161" s="38"/>
      <c r="B161" s="172"/>
      <c r="C161" s="173" t="s">
        <v>229</v>
      </c>
      <c r="D161" s="173" t="s">
        <v>143</v>
      </c>
      <c r="E161" s="174" t="s">
        <v>230</v>
      </c>
      <c r="F161" s="175" t="s">
        <v>231</v>
      </c>
      <c r="G161" s="176" t="s">
        <v>198</v>
      </c>
      <c r="H161" s="177">
        <v>1185.5039999999999</v>
      </c>
      <c r="I161" s="178"/>
      <c r="J161" s="179">
        <f>ROUND(I161*H161,2)</f>
        <v>0</v>
      </c>
      <c r="K161" s="180"/>
      <c r="L161" s="39"/>
      <c r="M161" s="181" t="s">
        <v>1</v>
      </c>
      <c r="N161" s="182" t="s">
        <v>42</v>
      </c>
      <c r="O161" s="77"/>
      <c r="P161" s="183">
        <f>O161*H161</f>
        <v>0</v>
      </c>
      <c r="Q161" s="183">
        <v>0</v>
      </c>
      <c r="R161" s="183">
        <f>Q161*H161</f>
        <v>0</v>
      </c>
      <c r="S161" s="183">
        <v>0</v>
      </c>
      <c r="T161" s="184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85" t="s">
        <v>161</v>
      </c>
      <c r="AT161" s="185" t="s">
        <v>143</v>
      </c>
      <c r="AU161" s="185" t="s">
        <v>87</v>
      </c>
      <c r="AY161" s="19" t="s">
        <v>140</v>
      </c>
      <c r="BE161" s="186">
        <f>IF(N161="základní",J161,0)</f>
        <v>0</v>
      </c>
      <c r="BF161" s="186">
        <f>IF(N161="snížená",J161,0)</f>
        <v>0</v>
      </c>
      <c r="BG161" s="186">
        <f>IF(N161="zákl. přenesená",J161,0)</f>
        <v>0</v>
      </c>
      <c r="BH161" s="186">
        <f>IF(N161="sníž. přenesená",J161,0)</f>
        <v>0</v>
      </c>
      <c r="BI161" s="186">
        <f>IF(N161="nulová",J161,0)</f>
        <v>0</v>
      </c>
      <c r="BJ161" s="19" t="s">
        <v>85</v>
      </c>
      <c r="BK161" s="186">
        <f>ROUND(I161*H161,2)</f>
        <v>0</v>
      </c>
      <c r="BL161" s="19" t="s">
        <v>161</v>
      </c>
      <c r="BM161" s="185" t="s">
        <v>232</v>
      </c>
    </row>
    <row r="162" s="2" customFormat="1" ht="16.5" customHeight="1">
      <c r="A162" s="38"/>
      <c r="B162" s="172"/>
      <c r="C162" s="173" t="s">
        <v>233</v>
      </c>
      <c r="D162" s="173" t="s">
        <v>143</v>
      </c>
      <c r="E162" s="174" t="s">
        <v>234</v>
      </c>
      <c r="F162" s="175" t="s">
        <v>235</v>
      </c>
      <c r="G162" s="176" t="s">
        <v>187</v>
      </c>
      <c r="H162" s="177">
        <v>3547.04</v>
      </c>
      <c r="I162" s="178"/>
      <c r="J162" s="179">
        <f>ROUND(I162*H162,2)</f>
        <v>0</v>
      </c>
      <c r="K162" s="180"/>
      <c r="L162" s="39"/>
      <c r="M162" s="181" t="s">
        <v>1</v>
      </c>
      <c r="N162" s="182" t="s">
        <v>42</v>
      </c>
      <c r="O162" s="77"/>
      <c r="P162" s="183">
        <f>O162*H162</f>
        <v>0</v>
      </c>
      <c r="Q162" s="183">
        <v>0</v>
      </c>
      <c r="R162" s="183">
        <f>Q162*H162</f>
        <v>0</v>
      </c>
      <c r="S162" s="183">
        <v>0</v>
      </c>
      <c r="T162" s="184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85" t="s">
        <v>161</v>
      </c>
      <c r="AT162" s="185" t="s">
        <v>143</v>
      </c>
      <c r="AU162" s="185" t="s">
        <v>87</v>
      </c>
      <c r="AY162" s="19" t="s">
        <v>140</v>
      </c>
      <c r="BE162" s="186">
        <f>IF(N162="základní",J162,0)</f>
        <v>0</v>
      </c>
      <c r="BF162" s="186">
        <f>IF(N162="snížená",J162,0)</f>
        <v>0</v>
      </c>
      <c r="BG162" s="186">
        <f>IF(N162="zákl. přenesená",J162,0)</f>
        <v>0</v>
      </c>
      <c r="BH162" s="186">
        <f>IF(N162="sníž. přenesená",J162,0)</f>
        <v>0</v>
      </c>
      <c r="BI162" s="186">
        <f>IF(N162="nulová",J162,0)</f>
        <v>0</v>
      </c>
      <c r="BJ162" s="19" t="s">
        <v>85</v>
      </c>
      <c r="BK162" s="186">
        <f>ROUND(I162*H162,2)</f>
        <v>0</v>
      </c>
      <c r="BL162" s="19" t="s">
        <v>161</v>
      </c>
      <c r="BM162" s="185" t="s">
        <v>236</v>
      </c>
    </row>
    <row r="163" s="13" customFormat="1">
      <c r="A163" s="13"/>
      <c r="B163" s="197"/>
      <c r="C163" s="13"/>
      <c r="D163" s="187" t="s">
        <v>189</v>
      </c>
      <c r="E163" s="198" t="s">
        <v>1</v>
      </c>
      <c r="F163" s="199" t="s">
        <v>190</v>
      </c>
      <c r="G163" s="13"/>
      <c r="H163" s="200">
        <v>3498.5599999999999</v>
      </c>
      <c r="I163" s="201"/>
      <c r="J163" s="13"/>
      <c r="K163" s="13"/>
      <c r="L163" s="197"/>
      <c r="M163" s="202"/>
      <c r="N163" s="203"/>
      <c r="O163" s="203"/>
      <c r="P163" s="203"/>
      <c r="Q163" s="203"/>
      <c r="R163" s="203"/>
      <c r="S163" s="203"/>
      <c r="T163" s="20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8" t="s">
        <v>189</v>
      </c>
      <c r="AU163" s="198" t="s">
        <v>87</v>
      </c>
      <c r="AV163" s="13" t="s">
        <v>87</v>
      </c>
      <c r="AW163" s="13" t="s">
        <v>32</v>
      </c>
      <c r="AX163" s="13" t="s">
        <v>77</v>
      </c>
      <c r="AY163" s="198" t="s">
        <v>140</v>
      </c>
    </row>
    <row r="164" s="13" customFormat="1">
      <c r="A164" s="13"/>
      <c r="B164" s="197"/>
      <c r="C164" s="13"/>
      <c r="D164" s="187" t="s">
        <v>189</v>
      </c>
      <c r="E164" s="198" t="s">
        <v>1</v>
      </c>
      <c r="F164" s="199" t="s">
        <v>191</v>
      </c>
      <c r="G164" s="13"/>
      <c r="H164" s="200">
        <v>26.98</v>
      </c>
      <c r="I164" s="201"/>
      <c r="J164" s="13"/>
      <c r="K164" s="13"/>
      <c r="L164" s="197"/>
      <c r="M164" s="202"/>
      <c r="N164" s="203"/>
      <c r="O164" s="203"/>
      <c r="P164" s="203"/>
      <c r="Q164" s="203"/>
      <c r="R164" s="203"/>
      <c r="S164" s="203"/>
      <c r="T164" s="20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8" t="s">
        <v>189</v>
      </c>
      <c r="AU164" s="198" t="s">
        <v>87</v>
      </c>
      <c r="AV164" s="13" t="s">
        <v>87</v>
      </c>
      <c r="AW164" s="13" t="s">
        <v>32</v>
      </c>
      <c r="AX164" s="13" t="s">
        <v>77</v>
      </c>
      <c r="AY164" s="198" t="s">
        <v>140</v>
      </c>
    </row>
    <row r="165" s="13" customFormat="1">
      <c r="A165" s="13"/>
      <c r="B165" s="197"/>
      <c r="C165" s="13"/>
      <c r="D165" s="187" t="s">
        <v>189</v>
      </c>
      <c r="E165" s="198" t="s">
        <v>1</v>
      </c>
      <c r="F165" s="199" t="s">
        <v>192</v>
      </c>
      <c r="G165" s="13"/>
      <c r="H165" s="200">
        <v>11</v>
      </c>
      <c r="I165" s="201"/>
      <c r="J165" s="13"/>
      <c r="K165" s="13"/>
      <c r="L165" s="197"/>
      <c r="M165" s="202"/>
      <c r="N165" s="203"/>
      <c r="O165" s="203"/>
      <c r="P165" s="203"/>
      <c r="Q165" s="203"/>
      <c r="R165" s="203"/>
      <c r="S165" s="203"/>
      <c r="T165" s="20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8" t="s">
        <v>189</v>
      </c>
      <c r="AU165" s="198" t="s">
        <v>87</v>
      </c>
      <c r="AV165" s="13" t="s">
        <v>87</v>
      </c>
      <c r="AW165" s="13" t="s">
        <v>32</v>
      </c>
      <c r="AX165" s="13" t="s">
        <v>77</v>
      </c>
      <c r="AY165" s="198" t="s">
        <v>140</v>
      </c>
    </row>
    <row r="166" s="13" customFormat="1">
      <c r="A166" s="13"/>
      <c r="B166" s="197"/>
      <c r="C166" s="13"/>
      <c r="D166" s="187" t="s">
        <v>189</v>
      </c>
      <c r="E166" s="198" t="s">
        <v>1</v>
      </c>
      <c r="F166" s="199" t="s">
        <v>193</v>
      </c>
      <c r="G166" s="13"/>
      <c r="H166" s="200">
        <v>3</v>
      </c>
      <c r="I166" s="201"/>
      <c r="J166" s="13"/>
      <c r="K166" s="13"/>
      <c r="L166" s="197"/>
      <c r="M166" s="202"/>
      <c r="N166" s="203"/>
      <c r="O166" s="203"/>
      <c r="P166" s="203"/>
      <c r="Q166" s="203"/>
      <c r="R166" s="203"/>
      <c r="S166" s="203"/>
      <c r="T166" s="20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8" t="s">
        <v>189</v>
      </c>
      <c r="AU166" s="198" t="s">
        <v>87</v>
      </c>
      <c r="AV166" s="13" t="s">
        <v>87</v>
      </c>
      <c r="AW166" s="13" t="s">
        <v>32</v>
      </c>
      <c r="AX166" s="13" t="s">
        <v>77</v>
      </c>
      <c r="AY166" s="198" t="s">
        <v>140</v>
      </c>
    </row>
    <row r="167" s="13" customFormat="1">
      <c r="A167" s="13"/>
      <c r="B167" s="197"/>
      <c r="C167" s="13"/>
      <c r="D167" s="187" t="s">
        <v>189</v>
      </c>
      <c r="E167" s="198" t="s">
        <v>1</v>
      </c>
      <c r="F167" s="199" t="s">
        <v>194</v>
      </c>
      <c r="G167" s="13"/>
      <c r="H167" s="200">
        <v>4.5</v>
      </c>
      <c r="I167" s="201"/>
      <c r="J167" s="13"/>
      <c r="K167" s="13"/>
      <c r="L167" s="197"/>
      <c r="M167" s="202"/>
      <c r="N167" s="203"/>
      <c r="O167" s="203"/>
      <c r="P167" s="203"/>
      <c r="Q167" s="203"/>
      <c r="R167" s="203"/>
      <c r="S167" s="203"/>
      <c r="T167" s="20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8" t="s">
        <v>189</v>
      </c>
      <c r="AU167" s="198" t="s">
        <v>87</v>
      </c>
      <c r="AV167" s="13" t="s">
        <v>87</v>
      </c>
      <c r="AW167" s="13" t="s">
        <v>32</v>
      </c>
      <c r="AX167" s="13" t="s">
        <v>77</v>
      </c>
      <c r="AY167" s="198" t="s">
        <v>140</v>
      </c>
    </row>
    <row r="168" s="13" customFormat="1">
      <c r="A168" s="13"/>
      <c r="B168" s="197"/>
      <c r="C168" s="13"/>
      <c r="D168" s="187" t="s">
        <v>189</v>
      </c>
      <c r="E168" s="198" t="s">
        <v>1</v>
      </c>
      <c r="F168" s="199" t="s">
        <v>193</v>
      </c>
      <c r="G168" s="13"/>
      <c r="H168" s="200">
        <v>3</v>
      </c>
      <c r="I168" s="201"/>
      <c r="J168" s="13"/>
      <c r="K168" s="13"/>
      <c r="L168" s="197"/>
      <c r="M168" s="202"/>
      <c r="N168" s="203"/>
      <c r="O168" s="203"/>
      <c r="P168" s="203"/>
      <c r="Q168" s="203"/>
      <c r="R168" s="203"/>
      <c r="S168" s="203"/>
      <c r="T168" s="20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8" t="s">
        <v>189</v>
      </c>
      <c r="AU168" s="198" t="s">
        <v>87</v>
      </c>
      <c r="AV168" s="13" t="s">
        <v>87</v>
      </c>
      <c r="AW168" s="13" t="s">
        <v>32</v>
      </c>
      <c r="AX168" s="13" t="s">
        <v>77</v>
      </c>
      <c r="AY168" s="198" t="s">
        <v>140</v>
      </c>
    </row>
    <row r="169" s="14" customFormat="1">
      <c r="A169" s="14"/>
      <c r="B169" s="205"/>
      <c r="C169" s="14"/>
      <c r="D169" s="187" t="s">
        <v>189</v>
      </c>
      <c r="E169" s="206" t="s">
        <v>1</v>
      </c>
      <c r="F169" s="207" t="s">
        <v>195</v>
      </c>
      <c r="G169" s="14"/>
      <c r="H169" s="208">
        <v>3547.04</v>
      </c>
      <c r="I169" s="209"/>
      <c r="J169" s="14"/>
      <c r="K169" s="14"/>
      <c r="L169" s="205"/>
      <c r="M169" s="210"/>
      <c r="N169" s="211"/>
      <c r="O169" s="211"/>
      <c r="P169" s="211"/>
      <c r="Q169" s="211"/>
      <c r="R169" s="211"/>
      <c r="S169" s="211"/>
      <c r="T169" s="21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6" t="s">
        <v>189</v>
      </c>
      <c r="AU169" s="206" t="s">
        <v>87</v>
      </c>
      <c r="AV169" s="14" t="s">
        <v>161</v>
      </c>
      <c r="AW169" s="14" t="s">
        <v>32</v>
      </c>
      <c r="AX169" s="14" t="s">
        <v>85</v>
      </c>
      <c r="AY169" s="206" t="s">
        <v>140</v>
      </c>
    </row>
    <row r="170" s="2" customFormat="1" ht="21.75" customHeight="1">
      <c r="A170" s="38"/>
      <c r="B170" s="172"/>
      <c r="C170" s="173" t="s">
        <v>237</v>
      </c>
      <c r="D170" s="173" t="s">
        <v>143</v>
      </c>
      <c r="E170" s="174" t="s">
        <v>238</v>
      </c>
      <c r="F170" s="175" t="s">
        <v>239</v>
      </c>
      <c r="G170" s="176" t="s">
        <v>240</v>
      </c>
      <c r="H170" s="177">
        <v>12</v>
      </c>
      <c r="I170" s="178"/>
      <c r="J170" s="179">
        <f>ROUND(I170*H170,2)</f>
        <v>0</v>
      </c>
      <c r="K170" s="180"/>
      <c r="L170" s="39"/>
      <c r="M170" s="181" t="s">
        <v>1</v>
      </c>
      <c r="N170" s="182" t="s">
        <v>42</v>
      </c>
      <c r="O170" s="77"/>
      <c r="P170" s="183">
        <f>O170*H170</f>
        <v>0</v>
      </c>
      <c r="Q170" s="183">
        <v>0</v>
      </c>
      <c r="R170" s="183">
        <f>Q170*H170</f>
        <v>0</v>
      </c>
      <c r="S170" s="183">
        <v>0</v>
      </c>
      <c r="T170" s="184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85" t="s">
        <v>161</v>
      </c>
      <c r="AT170" s="185" t="s">
        <v>143</v>
      </c>
      <c r="AU170" s="185" t="s">
        <v>87</v>
      </c>
      <c r="AY170" s="19" t="s">
        <v>140</v>
      </c>
      <c r="BE170" s="186">
        <f>IF(N170="základní",J170,0)</f>
        <v>0</v>
      </c>
      <c r="BF170" s="186">
        <f>IF(N170="snížená",J170,0)</f>
        <v>0</v>
      </c>
      <c r="BG170" s="186">
        <f>IF(N170="zákl. přenesená",J170,0)</f>
        <v>0</v>
      </c>
      <c r="BH170" s="186">
        <f>IF(N170="sníž. přenesená",J170,0)</f>
        <v>0</v>
      </c>
      <c r="BI170" s="186">
        <f>IF(N170="nulová",J170,0)</f>
        <v>0</v>
      </c>
      <c r="BJ170" s="19" t="s">
        <v>85</v>
      </c>
      <c r="BK170" s="186">
        <f>ROUND(I170*H170,2)</f>
        <v>0</v>
      </c>
      <c r="BL170" s="19" t="s">
        <v>161</v>
      </c>
      <c r="BM170" s="185" t="s">
        <v>241</v>
      </c>
    </row>
    <row r="171" s="12" customFormat="1" ht="22.8" customHeight="1">
      <c r="A171" s="12"/>
      <c r="B171" s="159"/>
      <c r="C171" s="12"/>
      <c r="D171" s="160" t="s">
        <v>76</v>
      </c>
      <c r="E171" s="170" t="s">
        <v>87</v>
      </c>
      <c r="F171" s="170" t="s">
        <v>242</v>
      </c>
      <c r="G171" s="12"/>
      <c r="H171" s="12"/>
      <c r="I171" s="162"/>
      <c r="J171" s="171">
        <f>BK171</f>
        <v>0</v>
      </c>
      <c r="K171" s="12"/>
      <c r="L171" s="159"/>
      <c r="M171" s="164"/>
      <c r="N171" s="165"/>
      <c r="O171" s="165"/>
      <c r="P171" s="166">
        <f>SUM(P172:P192)</f>
        <v>0</v>
      </c>
      <c r="Q171" s="165"/>
      <c r="R171" s="166">
        <f>SUM(R172:R192)</f>
        <v>407.65940413999999</v>
      </c>
      <c r="S171" s="165"/>
      <c r="T171" s="167">
        <f>SUM(T172:T192)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60" t="s">
        <v>85</v>
      </c>
      <c r="AT171" s="168" t="s">
        <v>76</v>
      </c>
      <c r="AU171" s="168" t="s">
        <v>85</v>
      </c>
      <c r="AY171" s="160" t="s">
        <v>140</v>
      </c>
      <c r="BK171" s="169">
        <f>SUM(BK172:BK192)</f>
        <v>0</v>
      </c>
    </row>
    <row r="172" s="2" customFormat="1" ht="16.5" customHeight="1">
      <c r="A172" s="38"/>
      <c r="B172" s="172"/>
      <c r="C172" s="173" t="s">
        <v>243</v>
      </c>
      <c r="D172" s="173" t="s">
        <v>143</v>
      </c>
      <c r="E172" s="174" t="s">
        <v>244</v>
      </c>
      <c r="F172" s="175" t="s">
        <v>245</v>
      </c>
      <c r="G172" s="176" t="s">
        <v>198</v>
      </c>
      <c r="H172" s="177">
        <v>9.6959999999999997</v>
      </c>
      <c r="I172" s="178"/>
      <c r="J172" s="179">
        <f>ROUND(I172*H172,2)</f>
        <v>0</v>
      </c>
      <c r="K172" s="180"/>
      <c r="L172" s="39"/>
      <c r="M172" s="181" t="s">
        <v>1</v>
      </c>
      <c r="N172" s="182" t="s">
        <v>42</v>
      </c>
      <c r="O172" s="77"/>
      <c r="P172" s="183">
        <f>O172*H172</f>
        <v>0</v>
      </c>
      <c r="Q172" s="183">
        <v>1.98</v>
      </c>
      <c r="R172" s="183">
        <f>Q172*H172</f>
        <v>19.198080000000001</v>
      </c>
      <c r="S172" s="183">
        <v>0</v>
      </c>
      <c r="T172" s="184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85" t="s">
        <v>161</v>
      </c>
      <c r="AT172" s="185" t="s">
        <v>143</v>
      </c>
      <c r="AU172" s="185" t="s">
        <v>87</v>
      </c>
      <c r="AY172" s="19" t="s">
        <v>140</v>
      </c>
      <c r="BE172" s="186">
        <f>IF(N172="základní",J172,0)</f>
        <v>0</v>
      </c>
      <c r="BF172" s="186">
        <f>IF(N172="snížená",J172,0)</f>
        <v>0</v>
      </c>
      <c r="BG172" s="186">
        <f>IF(N172="zákl. přenesená",J172,0)</f>
        <v>0</v>
      </c>
      <c r="BH172" s="186">
        <f>IF(N172="sníž. přenesená",J172,0)</f>
        <v>0</v>
      </c>
      <c r="BI172" s="186">
        <f>IF(N172="nulová",J172,0)</f>
        <v>0</v>
      </c>
      <c r="BJ172" s="19" t="s">
        <v>85</v>
      </c>
      <c r="BK172" s="186">
        <f>ROUND(I172*H172,2)</f>
        <v>0</v>
      </c>
      <c r="BL172" s="19" t="s">
        <v>161</v>
      </c>
      <c r="BM172" s="185" t="s">
        <v>246</v>
      </c>
    </row>
    <row r="173" s="13" customFormat="1">
      <c r="A173" s="13"/>
      <c r="B173" s="197"/>
      <c r="C173" s="13"/>
      <c r="D173" s="187" t="s">
        <v>189</v>
      </c>
      <c r="E173" s="198" t="s">
        <v>1</v>
      </c>
      <c r="F173" s="199" t="s">
        <v>247</v>
      </c>
      <c r="G173" s="13"/>
      <c r="H173" s="200">
        <v>5.3959999999999999</v>
      </c>
      <c r="I173" s="201"/>
      <c r="J173" s="13"/>
      <c r="K173" s="13"/>
      <c r="L173" s="197"/>
      <c r="M173" s="202"/>
      <c r="N173" s="203"/>
      <c r="O173" s="203"/>
      <c r="P173" s="203"/>
      <c r="Q173" s="203"/>
      <c r="R173" s="203"/>
      <c r="S173" s="203"/>
      <c r="T173" s="20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98" t="s">
        <v>189</v>
      </c>
      <c r="AU173" s="198" t="s">
        <v>87</v>
      </c>
      <c r="AV173" s="13" t="s">
        <v>87</v>
      </c>
      <c r="AW173" s="13" t="s">
        <v>32</v>
      </c>
      <c r="AX173" s="13" t="s">
        <v>77</v>
      </c>
      <c r="AY173" s="198" t="s">
        <v>140</v>
      </c>
    </row>
    <row r="174" s="13" customFormat="1">
      <c r="A174" s="13"/>
      <c r="B174" s="197"/>
      <c r="C174" s="13"/>
      <c r="D174" s="187" t="s">
        <v>189</v>
      </c>
      <c r="E174" s="198" t="s">
        <v>1</v>
      </c>
      <c r="F174" s="199" t="s">
        <v>248</v>
      </c>
      <c r="G174" s="13"/>
      <c r="H174" s="200">
        <v>2.2000000000000002</v>
      </c>
      <c r="I174" s="201"/>
      <c r="J174" s="13"/>
      <c r="K174" s="13"/>
      <c r="L174" s="197"/>
      <c r="M174" s="202"/>
      <c r="N174" s="203"/>
      <c r="O174" s="203"/>
      <c r="P174" s="203"/>
      <c r="Q174" s="203"/>
      <c r="R174" s="203"/>
      <c r="S174" s="203"/>
      <c r="T174" s="20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98" t="s">
        <v>189</v>
      </c>
      <c r="AU174" s="198" t="s">
        <v>87</v>
      </c>
      <c r="AV174" s="13" t="s">
        <v>87</v>
      </c>
      <c r="AW174" s="13" t="s">
        <v>32</v>
      </c>
      <c r="AX174" s="13" t="s">
        <v>77</v>
      </c>
      <c r="AY174" s="198" t="s">
        <v>140</v>
      </c>
    </row>
    <row r="175" s="13" customFormat="1">
      <c r="A175" s="13"/>
      <c r="B175" s="197"/>
      <c r="C175" s="13"/>
      <c r="D175" s="187" t="s">
        <v>189</v>
      </c>
      <c r="E175" s="198" t="s">
        <v>1</v>
      </c>
      <c r="F175" s="199" t="s">
        <v>249</v>
      </c>
      <c r="G175" s="13"/>
      <c r="H175" s="200">
        <v>0.59999999999999998</v>
      </c>
      <c r="I175" s="201"/>
      <c r="J175" s="13"/>
      <c r="K175" s="13"/>
      <c r="L175" s="197"/>
      <c r="M175" s="202"/>
      <c r="N175" s="203"/>
      <c r="O175" s="203"/>
      <c r="P175" s="203"/>
      <c r="Q175" s="203"/>
      <c r="R175" s="203"/>
      <c r="S175" s="203"/>
      <c r="T175" s="20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8" t="s">
        <v>189</v>
      </c>
      <c r="AU175" s="198" t="s">
        <v>87</v>
      </c>
      <c r="AV175" s="13" t="s">
        <v>87</v>
      </c>
      <c r="AW175" s="13" t="s">
        <v>32</v>
      </c>
      <c r="AX175" s="13" t="s">
        <v>77</v>
      </c>
      <c r="AY175" s="198" t="s">
        <v>140</v>
      </c>
    </row>
    <row r="176" s="13" customFormat="1">
      <c r="A176" s="13"/>
      <c r="B176" s="197"/>
      <c r="C176" s="13"/>
      <c r="D176" s="187" t="s">
        <v>189</v>
      </c>
      <c r="E176" s="198" t="s">
        <v>1</v>
      </c>
      <c r="F176" s="199" t="s">
        <v>250</v>
      </c>
      <c r="G176" s="13"/>
      <c r="H176" s="200">
        <v>0.90000000000000002</v>
      </c>
      <c r="I176" s="201"/>
      <c r="J176" s="13"/>
      <c r="K176" s="13"/>
      <c r="L176" s="197"/>
      <c r="M176" s="202"/>
      <c r="N176" s="203"/>
      <c r="O176" s="203"/>
      <c r="P176" s="203"/>
      <c r="Q176" s="203"/>
      <c r="R176" s="203"/>
      <c r="S176" s="203"/>
      <c r="T176" s="20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98" t="s">
        <v>189</v>
      </c>
      <c r="AU176" s="198" t="s">
        <v>87</v>
      </c>
      <c r="AV176" s="13" t="s">
        <v>87</v>
      </c>
      <c r="AW176" s="13" t="s">
        <v>32</v>
      </c>
      <c r="AX176" s="13" t="s">
        <v>77</v>
      </c>
      <c r="AY176" s="198" t="s">
        <v>140</v>
      </c>
    </row>
    <row r="177" s="13" customFormat="1">
      <c r="A177" s="13"/>
      <c r="B177" s="197"/>
      <c r="C177" s="13"/>
      <c r="D177" s="187" t="s">
        <v>189</v>
      </c>
      <c r="E177" s="198" t="s">
        <v>1</v>
      </c>
      <c r="F177" s="199" t="s">
        <v>249</v>
      </c>
      <c r="G177" s="13"/>
      <c r="H177" s="200">
        <v>0.59999999999999998</v>
      </c>
      <c r="I177" s="201"/>
      <c r="J177" s="13"/>
      <c r="K177" s="13"/>
      <c r="L177" s="197"/>
      <c r="M177" s="202"/>
      <c r="N177" s="203"/>
      <c r="O177" s="203"/>
      <c r="P177" s="203"/>
      <c r="Q177" s="203"/>
      <c r="R177" s="203"/>
      <c r="S177" s="203"/>
      <c r="T177" s="20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8" t="s">
        <v>189</v>
      </c>
      <c r="AU177" s="198" t="s">
        <v>87</v>
      </c>
      <c r="AV177" s="13" t="s">
        <v>87</v>
      </c>
      <c r="AW177" s="13" t="s">
        <v>32</v>
      </c>
      <c r="AX177" s="13" t="s">
        <v>77</v>
      </c>
      <c r="AY177" s="198" t="s">
        <v>140</v>
      </c>
    </row>
    <row r="178" s="14" customFormat="1">
      <c r="A178" s="14"/>
      <c r="B178" s="205"/>
      <c r="C178" s="14"/>
      <c r="D178" s="187" t="s">
        <v>189</v>
      </c>
      <c r="E178" s="206" t="s">
        <v>1</v>
      </c>
      <c r="F178" s="207" t="s">
        <v>195</v>
      </c>
      <c r="G178" s="14"/>
      <c r="H178" s="208">
        <v>9.6959999999999997</v>
      </c>
      <c r="I178" s="209"/>
      <c r="J178" s="14"/>
      <c r="K178" s="14"/>
      <c r="L178" s="205"/>
      <c r="M178" s="210"/>
      <c r="N178" s="211"/>
      <c r="O178" s="211"/>
      <c r="P178" s="211"/>
      <c r="Q178" s="211"/>
      <c r="R178" s="211"/>
      <c r="S178" s="211"/>
      <c r="T178" s="21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6" t="s">
        <v>189</v>
      </c>
      <c r="AU178" s="206" t="s">
        <v>87</v>
      </c>
      <c r="AV178" s="14" t="s">
        <v>161</v>
      </c>
      <c r="AW178" s="14" t="s">
        <v>32</v>
      </c>
      <c r="AX178" s="14" t="s">
        <v>85</v>
      </c>
      <c r="AY178" s="206" t="s">
        <v>140</v>
      </c>
    </row>
    <row r="179" s="2" customFormat="1" ht="16.5" customHeight="1">
      <c r="A179" s="38"/>
      <c r="B179" s="172"/>
      <c r="C179" s="173" t="s">
        <v>251</v>
      </c>
      <c r="D179" s="173" t="s">
        <v>143</v>
      </c>
      <c r="E179" s="174" t="s">
        <v>252</v>
      </c>
      <c r="F179" s="175" t="s">
        <v>253</v>
      </c>
      <c r="G179" s="176" t="s">
        <v>198</v>
      </c>
      <c r="H179" s="177">
        <v>9.6959999999999997</v>
      </c>
      <c r="I179" s="178"/>
      <c r="J179" s="179">
        <f>ROUND(I179*H179,2)</f>
        <v>0</v>
      </c>
      <c r="K179" s="180"/>
      <c r="L179" s="39"/>
      <c r="M179" s="181" t="s">
        <v>1</v>
      </c>
      <c r="N179" s="182" t="s">
        <v>42</v>
      </c>
      <c r="O179" s="77"/>
      <c r="P179" s="183">
        <f>O179*H179</f>
        <v>0</v>
      </c>
      <c r="Q179" s="183">
        <v>2.5018699999999998</v>
      </c>
      <c r="R179" s="183">
        <f>Q179*H179</f>
        <v>24.258131519999999</v>
      </c>
      <c r="S179" s="183">
        <v>0</v>
      </c>
      <c r="T179" s="184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85" t="s">
        <v>161</v>
      </c>
      <c r="AT179" s="185" t="s">
        <v>143</v>
      </c>
      <c r="AU179" s="185" t="s">
        <v>87</v>
      </c>
      <c r="AY179" s="19" t="s">
        <v>140</v>
      </c>
      <c r="BE179" s="186">
        <f>IF(N179="základní",J179,0)</f>
        <v>0</v>
      </c>
      <c r="BF179" s="186">
        <f>IF(N179="snížená",J179,0)</f>
        <v>0</v>
      </c>
      <c r="BG179" s="186">
        <f>IF(N179="zákl. přenesená",J179,0)</f>
        <v>0</v>
      </c>
      <c r="BH179" s="186">
        <f>IF(N179="sníž. přenesená",J179,0)</f>
        <v>0</v>
      </c>
      <c r="BI179" s="186">
        <f>IF(N179="nulová",J179,0)</f>
        <v>0</v>
      </c>
      <c r="BJ179" s="19" t="s">
        <v>85</v>
      </c>
      <c r="BK179" s="186">
        <f>ROUND(I179*H179,2)</f>
        <v>0</v>
      </c>
      <c r="BL179" s="19" t="s">
        <v>161</v>
      </c>
      <c r="BM179" s="185" t="s">
        <v>254</v>
      </c>
    </row>
    <row r="180" s="13" customFormat="1">
      <c r="A180" s="13"/>
      <c r="B180" s="197"/>
      <c r="C180" s="13"/>
      <c r="D180" s="187" t="s">
        <v>189</v>
      </c>
      <c r="E180" s="198" t="s">
        <v>1</v>
      </c>
      <c r="F180" s="199" t="s">
        <v>247</v>
      </c>
      <c r="G180" s="13"/>
      <c r="H180" s="200">
        <v>5.3959999999999999</v>
      </c>
      <c r="I180" s="201"/>
      <c r="J180" s="13"/>
      <c r="K180" s="13"/>
      <c r="L180" s="197"/>
      <c r="M180" s="202"/>
      <c r="N180" s="203"/>
      <c r="O180" s="203"/>
      <c r="P180" s="203"/>
      <c r="Q180" s="203"/>
      <c r="R180" s="203"/>
      <c r="S180" s="203"/>
      <c r="T180" s="20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8" t="s">
        <v>189</v>
      </c>
      <c r="AU180" s="198" t="s">
        <v>87</v>
      </c>
      <c r="AV180" s="13" t="s">
        <v>87</v>
      </c>
      <c r="AW180" s="13" t="s">
        <v>32</v>
      </c>
      <c r="AX180" s="13" t="s">
        <v>77</v>
      </c>
      <c r="AY180" s="198" t="s">
        <v>140</v>
      </c>
    </row>
    <row r="181" s="13" customFormat="1">
      <c r="A181" s="13"/>
      <c r="B181" s="197"/>
      <c r="C181" s="13"/>
      <c r="D181" s="187" t="s">
        <v>189</v>
      </c>
      <c r="E181" s="198" t="s">
        <v>1</v>
      </c>
      <c r="F181" s="199" t="s">
        <v>248</v>
      </c>
      <c r="G181" s="13"/>
      <c r="H181" s="200">
        <v>2.2000000000000002</v>
      </c>
      <c r="I181" s="201"/>
      <c r="J181" s="13"/>
      <c r="K181" s="13"/>
      <c r="L181" s="197"/>
      <c r="M181" s="202"/>
      <c r="N181" s="203"/>
      <c r="O181" s="203"/>
      <c r="P181" s="203"/>
      <c r="Q181" s="203"/>
      <c r="R181" s="203"/>
      <c r="S181" s="203"/>
      <c r="T181" s="20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8" t="s">
        <v>189</v>
      </c>
      <c r="AU181" s="198" t="s">
        <v>87</v>
      </c>
      <c r="AV181" s="13" t="s">
        <v>87</v>
      </c>
      <c r="AW181" s="13" t="s">
        <v>32</v>
      </c>
      <c r="AX181" s="13" t="s">
        <v>77</v>
      </c>
      <c r="AY181" s="198" t="s">
        <v>140</v>
      </c>
    </row>
    <row r="182" s="13" customFormat="1">
      <c r="A182" s="13"/>
      <c r="B182" s="197"/>
      <c r="C182" s="13"/>
      <c r="D182" s="187" t="s">
        <v>189</v>
      </c>
      <c r="E182" s="198" t="s">
        <v>1</v>
      </c>
      <c r="F182" s="199" t="s">
        <v>249</v>
      </c>
      <c r="G182" s="13"/>
      <c r="H182" s="200">
        <v>0.59999999999999998</v>
      </c>
      <c r="I182" s="201"/>
      <c r="J182" s="13"/>
      <c r="K182" s="13"/>
      <c r="L182" s="197"/>
      <c r="M182" s="202"/>
      <c r="N182" s="203"/>
      <c r="O182" s="203"/>
      <c r="P182" s="203"/>
      <c r="Q182" s="203"/>
      <c r="R182" s="203"/>
      <c r="S182" s="203"/>
      <c r="T182" s="20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98" t="s">
        <v>189</v>
      </c>
      <c r="AU182" s="198" t="s">
        <v>87</v>
      </c>
      <c r="AV182" s="13" t="s">
        <v>87</v>
      </c>
      <c r="AW182" s="13" t="s">
        <v>32</v>
      </c>
      <c r="AX182" s="13" t="s">
        <v>77</v>
      </c>
      <c r="AY182" s="198" t="s">
        <v>140</v>
      </c>
    </row>
    <row r="183" s="13" customFormat="1">
      <c r="A183" s="13"/>
      <c r="B183" s="197"/>
      <c r="C183" s="13"/>
      <c r="D183" s="187" t="s">
        <v>189</v>
      </c>
      <c r="E183" s="198" t="s">
        <v>1</v>
      </c>
      <c r="F183" s="199" t="s">
        <v>250</v>
      </c>
      <c r="G183" s="13"/>
      <c r="H183" s="200">
        <v>0.90000000000000002</v>
      </c>
      <c r="I183" s="201"/>
      <c r="J183" s="13"/>
      <c r="K183" s="13"/>
      <c r="L183" s="197"/>
      <c r="M183" s="202"/>
      <c r="N183" s="203"/>
      <c r="O183" s="203"/>
      <c r="P183" s="203"/>
      <c r="Q183" s="203"/>
      <c r="R183" s="203"/>
      <c r="S183" s="203"/>
      <c r="T183" s="20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8" t="s">
        <v>189</v>
      </c>
      <c r="AU183" s="198" t="s">
        <v>87</v>
      </c>
      <c r="AV183" s="13" t="s">
        <v>87</v>
      </c>
      <c r="AW183" s="13" t="s">
        <v>32</v>
      </c>
      <c r="AX183" s="13" t="s">
        <v>77</v>
      </c>
      <c r="AY183" s="198" t="s">
        <v>140</v>
      </c>
    </row>
    <row r="184" s="13" customFormat="1">
      <c r="A184" s="13"/>
      <c r="B184" s="197"/>
      <c r="C184" s="13"/>
      <c r="D184" s="187" t="s">
        <v>189</v>
      </c>
      <c r="E184" s="198" t="s">
        <v>1</v>
      </c>
      <c r="F184" s="199" t="s">
        <v>249</v>
      </c>
      <c r="G184" s="13"/>
      <c r="H184" s="200">
        <v>0.59999999999999998</v>
      </c>
      <c r="I184" s="201"/>
      <c r="J184" s="13"/>
      <c r="K184" s="13"/>
      <c r="L184" s="197"/>
      <c r="M184" s="202"/>
      <c r="N184" s="203"/>
      <c r="O184" s="203"/>
      <c r="P184" s="203"/>
      <c r="Q184" s="203"/>
      <c r="R184" s="203"/>
      <c r="S184" s="203"/>
      <c r="T184" s="20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98" t="s">
        <v>189</v>
      </c>
      <c r="AU184" s="198" t="s">
        <v>87</v>
      </c>
      <c r="AV184" s="13" t="s">
        <v>87</v>
      </c>
      <c r="AW184" s="13" t="s">
        <v>32</v>
      </c>
      <c r="AX184" s="13" t="s">
        <v>77</v>
      </c>
      <c r="AY184" s="198" t="s">
        <v>140</v>
      </c>
    </row>
    <row r="185" s="14" customFormat="1">
      <c r="A185" s="14"/>
      <c r="B185" s="205"/>
      <c r="C185" s="14"/>
      <c r="D185" s="187" t="s">
        <v>189</v>
      </c>
      <c r="E185" s="206" t="s">
        <v>1</v>
      </c>
      <c r="F185" s="207" t="s">
        <v>195</v>
      </c>
      <c r="G185" s="14"/>
      <c r="H185" s="208">
        <v>9.6959999999999997</v>
      </c>
      <c r="I185" s="209"/>
      <c r="J185" s="14"/>
      <c r="K185" s="14"/>
      <c r="L185" s="205"/>
      <c r="M185" s="210"/>
      <c r="N185" s="211"/>
      <c r="O185" s="211"/>
      <c r="P185" s="211"/>
      <c r="Q185" s="211"/>
      <c r="R185" s="211"/>
      <c r="S185" s="211"/>
      <c r="T185" s="21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06" t="s">
        <v>189</v>
      </c>
      <c r="AU185" s="206" t="s">
        <v>87</v>
      </c>
      <c r="AV185" s="14" t="s">
        <v>161</v>
      </c>
      <c r="AW185" s="14" t="s">
        <v>32</v>
      </c>
      <c r="AX185" s="14" t="s">
        <v>85</v>
      </c>
      <c r="AY185" s="206" t="s">
        <v>140</v>
      </c>
    </row>
    <row r="186" s="2" customFormat="1" ht="16.5" customHeight="1">
      <c r="A186" s="38"/>
      <c r="B186" s="172"/>
      <c r="C186" s="173" t="s">
        <v>255</v>
      </c>
      <c r="D186" s="173" t="s">
        <v>143</v>
      </c>
      <c r="E186" s="174" t="s">
        <v>256</v>
      </c>
      <c r="F186" s="175" t="s">
        <v>257</v>
      </c>
      <c r="G186" s="176" t="s">
        <v>226</v>
      </c>
      <c r="H186" s="177">
        <v>1.2</v>
      </c>
      <c r="I186" s="178"/>
      <c r="J186" s="179">
        <f>ROUND(I186*H186,2)</f>
        <v>0</v>
      </c>
      <c r="K186" s="180"/>
      <c r="L186" s="39"/>
      <c r="M186" s="181" t="s">
        <v>1</v>
      </c>
      <c r="N186" s="182" t="s">
        <v>42</v>
      </c>
      <c r="O186" s="77"/>
      <c r="P186" s="183">
        <f>O186*H186</f>
        <v>0</v>
      </c>
      <c r="Q186" s="183">
        <v>1.06277</v>
      </c>
      <c r="R186" s="183">
        <f>Q186*H186</f>
        <v>1.2753239999999999</v>
      </c>
      <c r="S186" s="183">
        <v>0</v>
      </c>
      <c r="T186" s="184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85" t="s">
        <v>161</v>
      </c>
      <c r="AT186" s="185" t="s">
        <v>143</v>
      </c>
      <c r="AU186" s="185" t="s">
        <v>87</v>
      </c>
      <c r="AY186" s="19" t="s">
        <v>140</v>
      </c>
      <c r="BE186" s="186">
        <f>IF(N186="základní",J186,0)</f>
        <v>0</v>
      </c>
      <c r="BF186" s="186">
        <f>IF(N186="snížená",J186,0)</f>
        <v>0</v>
      </c>
      <c r="BG186" s="186">
        <f>IF(N186="zákl. přenesená",J186,0)</f>
        <v>0</v>
      </c>
      <c r="BH186" s="186">
        <f>IF(N186="sníž. přenesená",J186,0)</f>
        <v>0</v>
      </c>
      <c r="BI186" s="186">
        <f>IF(N186="nulová",J186,0)</f>
        <v>0</v>
      </c>
      <c r="BJ186" s="19" t="s">
        <v>85</v>
      </c>
      <c r="BK186" s="186">
        <f>ROUND(I186*H186,2)</f>
        <v>0</v>
      </c>
      <c r="BL186" s="19" t="s">
        <v>161</v>
      </c>
      <c r="BM186" s="185" t="s">
        <v>258</v>
      </c>
    </row>
    <row r="187" s="2" customFormat="1" ht="16.5" customHeight="1">
      <c r="A187" s="38"/>
      <c r="B187" s="172"/>
      <c r="C187" s="173" t="s">
        <v>259</v>
      </c>
      <c r="D187" s="173" t="s">
        <v>143</v>
      </c>
      <c r="E187" s="174" t="s">
        <v>260</v>
      </c>
      <c r="F187" s="175" t="s">
        <v>261</v>
      </c>
      <c r="G187" s="176" t="s">
        <v>198</v>
      </c>
      <c r="H187" s="177">
        <v>134.02600000000001</v>
      </c>
      <c r="I187" s="178"/>
      <c r="J187" s="179">
        <f>ROUND(I187*H187,2)</f>
        <v>0</v>
      </c>
      <c r="K187" s="180"/>
      <c r="L187" s="39"/>
      <c r="M187" s="181" t="s">
        <v>1</v>
      </c>
      <c r="N187" s="182" t="s">
        <v>42</v>
      </c>
      <c r="O187" s="77"/>
      <c r="P187" s="183">
        <f>O187*H187</f>
        <v>0</v>
      </c>
      <c r="Q187" s="183">
        <v>2.5018699999999998</v>
      </c>
      <c r="R187" s="183">
        <f>Q187*H187</f>
        <v>335.31562861999998</v>
      </c>
      <c r="S187" s="183">
        <v>0</v>
      </c>
      <c r="T187" s="184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85" t="s">
        <v>161</v>
      </c>
      <c r="AT187" s="185" t="s">
        <v>143</v>
      </c>
      <c r="AU187" s="185" t="s">
        <v>87</v>
      </c>
      <c r="AY187" s="19" t="s">
        <v>140</v>
      </c>
      <c r="BE187" s="186">
        <f>IF(N187="základní",J187,0)</f>
        <v>0</v>
      </c>
      <c r="BF187" s="186">
        <f>IF(N187="snížená",J187,0)</f>
        <v>0</v>
      </c>
      <c r="BG187" s="186">
        <f>IF(N187="zákl. přenesená",J187,0)</f>
        <v>0</v>
      </c>
      <c r="BH187" s="186">
        <f>IF(N187="sníž. přenesená",J187,0)</f>
        <v>0</v>
      </c>
      <c r="BI187" s="186">
        <f>IF(N187="nulová",J187,0)</f>
        <v>0</v>
      </c>
      <c r="BJ187" s="19" t="s">
        <v>85</v>
      </c>
      <c r="BK187" s="186">
        <f>ROUND(I187*H187,2)</f>
        <v>0</v>
      </c>
      <c r="BL187" s="19" t="s">
        <v>161</v>
      </c>
      <c r="BM187" s="185" t="s">
        <v>262</v>
      </c>
    </row>
    <row r="188" s="13" customFormat="1">
      <c r="A188" s="13"/>
      <c r="B188" s="197"/>
      <c r="C188" s="13"/>
      <c r="D188" s="187" t="s">
        <v>189</v>
      </c>
      <c r="E188" s="198" t="s">
        <v>1</v>
      </c>
      <c r="F188" s="199" t="s">
        <v>208</v>
      </c>
      <c r="G188" s="13"/>
      <c r="H188" s="200">
        <v>116.544</v>
      </c>
      <c r="I188" s="201"/>
      <c r="J188" s="13"/>
      <c r="K188" s="13"/>
      <c r="L188" s="197"/>
      <c r="M188" s="202"/>
      <c r="N188" s="203"/>
      <c r="O188" s="203"/>
      <c r="P188" s="203"/>
      <c r="Q188" s="203"/>
      <c r="R188" s="203"/>
      <c r="S188" s="203"/>
      <c r="T188" s="20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98" t="s">
        <v>189</v>
      </c>
      <c r="AU188" s="198" t="s">
        <v>87</v>
      </c>
      <c r="AV188" s="13" t="s">
        <v>87</v>
      </c>
      <c r="AW188" s="13" t="s">
        <v>32</v>
      </c>
      <c r="AX188" s="13" t="s">
        <v>77</v>
      </c>
      <c r="AY188" s="198" t="s">
        <v>140</v>
      </c>
    </row>
    <row r="189" s="15" customFormat="1">
      <c r="A189" s="15"/>
      <c r="B189" s="213"/>
      <c r="C189" s="15"/>
      <c r="D189" s="187" t="s">
        <v>189</v>
      </c>
      <c r="E189" s="214" t="s">
        <v>1</v>
      </c>
      <c r="F189" s="215" t="s">
        <v>263</v>
      </c>
      <c r="G189" s="15"/>
      <c r="H189" s="216">
        <v>116.544</v>
      </c>
      <c r="I189" s="217"/>
      <c r="J189" s="15"/>
      <c r="K189" s="15"/>
      <c r="L189" s="213"/>
      <c r="M189" s="218"/>
      <c r="N189" s="219"/>
      <c r="O189" s="219"/>
      <c r="P189" s="219"/>
      <c r="Q189" s="219"/>
      <c r="R189" s="219"/>
      <c r="S189" s="219"/>
      <c r="T189" s="220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14" t="s">
        <v>189</v>
      </c>
      <c r="AU189" s="214" t="s">
        <v>87</v>
      </c>
      <c r="AV189" s="15" t="s">
        <v>156</v>
      </c>
      <c r="AW189" s="15" t="s">
        <v>32</v>
      </c>
      <c r="AX189" s="15" t="s">
        <v>77</v>
      </c>
      <c r="AY189" s="214" t="s">
        <v>140</v>
      </c>
    </row>
    <row r="190" s="13" customFormat="1">
      <c r="A190" s="13"/>
      <c r="B190" s="197"/>
      <c r="C190" s="13"/>
      <c r="D190" s="187" t="s">
        <v>189</v>
      </c>
      <c r="E190" s="198" t="s">
        <v>1</v>
      </c>
      <c r="F190" s="199" t="s">
        <v>264</v>
      </c>
      <c r="G190" s="13"/>
      <c r="H190" s="200">
        <v>17.481999999999999</v>
      </c>
      <c r="I190" s="201"/>
      <c r="J190" s="13"/>
      <c r="K190" s="13"/>
      <c r="L190" s="197"/>
      <c r="M190" s="202"/>
      <c r="N190" s="203"/>
      <c r="O190" s="203"/>
      <c r="P190" s="203"/>
      <c r="Q190" s="203"/>
      <c r="R190" s="203"/>
      <c r="S190" s="203"/>
      <c r="T190" s="20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98" t="s">
        <v>189</v>
      </c>
      <c r="AU190" s="198" t="s">
        <v>87</v>
      </c>
      <c r="AV190" s="13" t="s">
        <v>87</v>
      </c>
      <c r="AW190" s="13" t="s">
        <v>32</v>
      </c>
      <c r="AX190" s="13" t="s">
        <v>77</v>
      </c>
      <c r="AY190" s="198" t="s">
        <v>140</v>
      </c>
    </row>
    <row r="191" s="14" customFormat="1">
      <c r="A191" s="14"/>
      <c r="B191" s="205"/>
      <c r="C191" s="14"/>
      <c r="D191" s="187" t="s">
        <v>189</v>
      </c>
      <c r="E191" s="206" t="s">
        <v>1</v>
      </c>
      <c r="F191" s="207" t="s">
        <v>195</v>
      </c>
      <c r="G191" s="14"/>
      <c r="H191" s="208">
        <v>134.02600000000001</v>
      </c>
      <c r="I191" s="209"/>
      <c r="J191" s="14"/>
      <c r="K191" s="14"/>
      <c r="L191" s="205"/>
      <c r="M191" s="210"/>
      <c r="N191" s="211"/>
      <c r="O191" s="211"/>
      <c r="P191" s="211"/>
      <c r="Q191" s="211"/>
      <c r="R191" s="211"/>
      <c r="S191" s="211"/>
      <c r="T191" s="21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06" t="s">
        <v>189</v>
      </c>
      <c r="AU191" s="206" t="s">
        <v>87</v>
      </c>
      <c r="AV191" s="14" t="s">
        <v>161</v>
      </c>
      <c r="AW191" s="14" t="s">
        <v>32</v>
      </c>
      <c r="AX191" s="14" t="s">
        <v>85</v>
      </c>
      <c r="AY191" s="206" t="s">
        <v>140</v>
      </c>
    </row>
    <row r="192" s="2" customFormat="1" ht="24.15" customHeight="1">
      <c r="A192" s="38"/>
      <c r="B192" s="172"/>
      <c r="C192" s="173" t="s">
        <v>8</v>
      </c>
      <c r="D192" s="173" t="s">
        <v>143</v>
      </c>
      <c r="E192" s="174" t="s">
        <v>265</v>
      </c>
      <c r="F192" s="175" t="s">
        <v>266</v>
      </c>
      <c r="G192" s="176" t="s">
        <v>240</v>
      </c>
      <c r="H192" s="177">
        <v>12</v>
      </c>
      <c r="I192" s="178"/>
      <c r="J192" s="179">
        <f>ROUND(I192*H192,2)</f>
        <v>0</v>
      </c>
      <c r="K192" s="180"/>
      <c r="L192" s="39"/>
      <c r="M192" s="181" t="s">
        <v>1</v>
      </c>
      <c r="N192" s="182" t="s">
        <v>42</v>
      </c>
      <c r="O192" s="77"/>
      <c r="P192" s="183">
        <f>O192*H192</f>
        <v>0</v>
      </c>
      <c r="Q192" s="183">
        <v>2.3010199999999998</v>
      </c>
      <c r="R192" s="183">
        <f>Q192*H192</f>
        <v>27.61224</v>
      </c>
      <c r="S192" s="183">
        <v>0</v>
      </c>
      <c r="T192" s="184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85" t="s">
        <v>161</v>
      </c>
      <c r="AT192" s="185" t="s">
        <v>143</v>
      </c>
      <c r="AU192" s="185" t="s">
        <v>87</v>
      </c>
      <c r="AY192" s="19" t="s">
        <v>140</v>
      </c>
      <c r="BE192" s="186">
        <f>IF(N192="základní",J192,0)</f>
        <v>0</v>
      </c>
      <c r="BF192" s="186">
        <f>IF(N192="snížená",J192,0)</f>
        <v>0</v>
      </c>
      <c r="BG192" s="186">
        <f>IF(N192="zákl. přenesená",J192,0)</f>
        <v>0</v>
      </c>
      <c r="BH192" s="186">
        <f>IF(N192="sníž. přenesená",J192,0)</f>
        <v>0</v>
      </c>
      <c r="BI192" s="186">
        <f>IF(N192="nulová",J192,0)</f>
        <v>0</v>
      </c>
      <c r="BJ192" s="19" t="s">
        <v>85</v>
      </c>
      <c r="BK192" s="186">
        <f>ROUND(I192*H192,2)</f>
        <v>0</v>
      </c>
      <c r="BL192" s="19" t="s">
        <v>161</v>
      </c>
      <c r="BM192" s="185" t="s">
        <v>267</v>
      </c>
    </row>
    <row r="193" s="12" customFormat="1" ht="22.8" customHeight="1">
      <c r="A193" s="12"/>
      <c r="B193" s="159"/>
      <c r="C193" s="12"/>
      <c r="D193" s="160" t="s">
        <v>76</v>
      </c>
      <c r="E193" s="170" t="s">
        <v>156</v>
      </c>
      <c r="F193" s="170" t="s">
        <v>268</v>
      </c>
      <c r="G193" s="12"/>
      <c r="H193" s="12"/>
      <c r="I193" s="162"/>
      <c r="J193" s="171">
        <f>BK193</f>
        <v>0</v>
      </c>
      <c r="K193" s="12"/>
      <c r="L193" s="159"/>
      <c r="M193" s="164"/>
      <c r="N193" s="165"/>
      <c r="O193" s="165"/>
      <c r="P193" s="166">
        <f>SUM(P194:P202)</f>
        <v>0</v>
      </c>
      <c r="Q193" s="165"/>
      <c r="R193" s="166">
        <f>SUM(R194:R202)</f>
        <v>0.14736129999999997</v>
      </c>
      <c r="S193" s="165"/>
      <c r="T193" s="167">
        <f>SUM(T194:T202)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60" t="s">
        <v>85</v>
      </c>
      <c r="AT193" s="168" t="s">
        <v>76</v>
      </c>
      <c r="AU193" s="168" t="s">
        <v>85</v>
      </c>
      <c r="AY193" s="160" t="s">
        <v>140</v>
      </c>
      <c r="BK193" s="169">
        <f>SUM(BK194:BK202)</f>
        <v>0</v>
      </c>
    </row>
    <row r="194" s="2" customFormat="1" ht="16.5" customHeight="1">
      <c r="A194" s="38"/>
      <c r="B194" s="172"/>
      <c r="C194" s="173" t="s">
        <v>269</v>
      </c>
      <c r="D194" s="173" t="s">
        <v>143</v>
      </c>
      <c r="E194" s="174" t="s">
        <v>270</v>
      </c>
      <c r="F194" s="175" t="s">
        <v>271</v>
      </c>
      <c r="G194" s="176" t="s">
        <v>240</v>
      </c>
      <c r="H194" s="177">
        <v>6</v>
      </c>
      <c r="I194" s="178"/>
      <c r="J194" s="179">
        <f>ROUND(I194*H194,2)</f>
        <v>0</v>
      </c>
      <c r="K194" s="180"/>
      <c r="L194" s="39"/>
      <c r="M194" s="181" t="s">
        <v>1</v>
      </c>
      <c r="N194" s="182" t="s">
        <v>42</v>
      </c>
      <c r="O194" s="77"/>
      <c r="P194" s="183">
        <f>O194*H194</f>
        <v>0</v>
      </c>
      <c r="Q194" s="183">
        <v>0</v>
      </c>
      <c r="R194" s="183">
        <f>Q194*H194</f>
        <v>0</v>
      </c>
      <c r="S194" s="183">
        <v>0</v>
      </c>
      <c r="T194" s="184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85" t="s">
        <v>161</v>
      </c>
      <c r="AT194" s="185" t="s">
        <v>143</v>
      </c>
      <c r="AU194" s="185" t="s">
        <v>87</v>
      </c>
      <c r="AY194" s="19" t="s">
        <v>140</v>
      </c>
      <c r="BE194" s="186">
        <f>IF(N194="základní",J194,0)</f>
        <v>0</v>
      </c>
      <c r="BF194" s="186">
        <f>IF(N194="snížená",J194,0)</f>
        <v>0</v>
      </c>
      <c r="BG194" s="186">
        <f>IF(N194="zákl. přenesená",J194,0)</f>
        <v>0</v>
      </c>
      <c r="BH194" s="186">
        <f>IF(N194="sníž. přenesená",J194,0)</f>
        <v>0</v>
      </c>
      <c r="BI194" s="186">
        <f>IF(N194="nulová",J194,0)</f>
        <v>0</v>
      </c>
      <c r="BJ194" s="19" t="s">
        <v>85</v>
      </c>
      <c r="BK194" s="186">
        <f>ROUND(I194*H194,2)</f>
        <v>0</v>
      </c>
      <c r="BL194" s="19" t="s">
        <v>161</v>
      </c>
      <c r="BM194" s="185" t="s">
        <v>272</v>
      </c>
    </row>
    <row r="195" s="2" customFormat="1" ht="16.5" customHeight="1">
      <c r="A195" s="38"/>
      <c r="B195" s="172"/>
      <c r="C195" s="173" t="s">
        <v>273</v>
      </c>
      <c r="D195" s="173" t="s">
        <v>143</v>
      </c>
      <c r="E195" s="174" t="s">
        <v>274</v>
      </c>
      <c r="F195" s="175" t="s">
        <v>275</v>
      </c>
      <c r="G195" s="176" t="s">
        <v>240</v>
      </c>
      <c r="H195" s="177">
        <v>10</v>
      </c>
      <c r="I195" s="178"/>
      <c r="J195" s="179">
        <f>ROUND(I195*H195,2)</f>
        <v>0</v>
      </c>
      <c r="K195" s="180"/>
      <c r="L195" s="39"/>
      <c r="M195" s="181" t="s">
        <v>1</v>
      </c>
      <c r="N195" s="182" t="s">
        <v>42</v>
      </c>
      <c r="O195" s="77"/>
      <c r="P195" s="183">
        <f>O195*H195</f>
        <v>0</v>
      </c>
      <c r="Q195" s="183">
        <v>0.001</v>
      </c>
      <c r="R195" s="183">
        <f>Q195*H195</f>
        <v>0.01</v>
      </c>
      <c r="S195" s="183">
        <v>0</v>
      </c>
      <c r="T195" s="184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85" t="s">
        <v>161</v>
      </c>
      <c r="AT195" s="185" t="s">
        <v>143</v>
      </c>
      <c r="AU195" s="185" t="s">
        <v>87</v>
      </c>
      <c r="AY195" s="19" t="s">
        <v>140</v>
      </c>
      <c r="BE195" s="186">
        <f>IF(N195="základní",J195,0)</f>
        <v>0</v>
      </c>
      <c r="BF195" s="186">
        <f>IF(N195="snížená",J195,0)</f>
        <v>0</v>
      </c>
      <c r="BG195" s="186">
        <f>IF(N195="zákl. přenesená",J195,0)</f>
        <v>0</v>
      </c>
      <c r="BH195" s="186">
        <f>IF(N195="sníž. přenesená",J195,0)</f>
        <v>0</v>
      </c>
      <c r="BI195" s="186">
        <f>IF(N195="nulová",J195,0)</f>
        <v>0</v>
      </c>
      <c r="BJ195" s="19" t="s">
        <v>85</v>
      </c>
      <c r="BK195" s="186">
        <f>ROUND(I195*H195,2)</f>
        <v>0</v>
      </c>
      <c r="BL195" s="19" t="s">
        <v>161</v>
      </c>
      <c r="BM195" s="185" t="s">
        <v>276</v>
      </c>
    </row>
    <row r="196" s="2" customFormat="1" ht="16.5" customHeight="1">
      <c r="A196" s="38"/>
      <c r="B196" s="172"/>
      <c r="C196" s="221" t="s">
        <v>277</v>
      </c>
      <c r="D196" s="221" t="s">
        <v>278</v>
      </c>
      <c r="E196" s="222" t="s">
        <v>279</v>
      </c>
      <c r="F196" s="223" t="s">
        <v>280</v>
      </c>
      <c r="G196" s="224" t="s">
        <v>240</v>
      </c>
      <c r="H196" s="225">
        <v>10</v>
      </c>
      <c r="I196" s="226"/>
      <c r="J196" s="227">
        <f>ROUND(I196*H196,2)</f>
        <v>0</v>
      </c>
      <c r="K196" s="228"/>
      <c r="L196" s="229"/>
      <c r="M196" s="230" t="s">
        <v>1</v>
      </c>
      <c r="N196" s="231" t="s">
        <v>42</v>
      </c>
      <c r="O196" s="77"/>
      <c r="P196" s="183">
        <f>O196*H196</f>
        <v>0</v>
      </c>
      <c r="Q196" s="183">
        <v>0.0028</v>
      </c>
      <c r="R196" s="183">
        <f>Q196*H196</f>
        <v>0.028000000000000001</v>
      </c>
      <c r="S196" s="183">
        <v>0</v>
      </c>
      <c r="T196" s="184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85" t="s">
        <v>229</v>
      </c>
      <c r="AT196" s="185" t="s">
        <v>278</v>
      </c>
      <c r="AU196" s="185" t="s">
        <v>87</v>
      </c>
      <c r="AY196" s="19" t="s">
        <v>140</v>
      </c>
      <c r="BE196" s="186">
        <f>IF(N196="základní",J196,0)</f>
        <v>0</v>
      </c>
      <c r="BF196" s="186">
        <f>IF(N196="snížená",J196,0)</f>
        <v>0</v>
      </c>
      <c r="BG196" s="186">
        <f>IF(N196="zákl. přenesená",J196,0)</f>
        <v>0</v>
      </c>
      <c r="BH196" s="186">
        <f>IF(N196="sníž. přenesená",J196,0)</f>
        <v>0</v>
      </c>
      <c r="BI196" s="186">
        <f>IF(N196="nulová",J196,0)</f>
        <v>0</v>
      </c>
      <c r="BJ196" s="19" t="s">
        <v>85</v>
      </c>
      <c r="BK196" s="186">
        <f>ROUND(I196*H196,2)</f>
        <v>0</v>
      </c>
      <c r="BL196" s="19" t="s">
        <v>161</v>
      </c>
      <c r="BM196" s="185" t="s">
        <v>281</v>
      </c>
    </row>
    <row r="197" s="2" customFormat="1" ht="16.5" customHeight="1">
      <c r="A197" s="38"/>
      <c r="B197" s="172"/>
      <c r="C197" s="173" t="s">
        <v>282</v>
      </c>
      <c r="D197" s="173" t="s">
        <v>143</v>
      </c>
      <c r="E197" s="174" t="s">
        <v>283</v>
      </c>
      <c r="F197" s="175" t="s">
        <v>284</v>
      </c>
      <c r="G197" s="176" t="s">
        <v>240</v>
      </c>
      <c r="H197" s="177">
        <v>1</v>
      </c>
      <c r="I197" s="178"/>
      <c r="J197" s="179">
        <f>ROUND(I197*H197,2)</f>
        <v>0</v>
      </c>
      <c r="K197" s="180"/>
      <c r="L197" s="39"/>
      <c r="M197" s="181" t="s">
        <v>1</v>
      </c>
      <c r="N197" s="182" t="s">
        <v>42</v>
      </c>
      <c r="O197" s="77"/>
      <c r="P197" s="183">
        <f>O197*H197</f>
        <v>0</v>
      </c>
      <c r="Q197" s="183">
        <v>0</v>
      </c>
      <c r="R197" s="183">
        <f>Q197*H197</f>
        <v>0</v>
      </c>
      <c r="S197" s="183">
        <v>0</v>
      </c>
      <c r="T197" s="184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85" t="s">
        <v>161</v>
      </c>
      <c r="AT197" s="185" t="s">
        <v>143</v>
      </c>
      <c r="AU197" s="185" t="s">
        <v>87</v>
      </c>
      <c r="AY197" s="19" t="s">
        <v>140</v>
      </c>
      <c r="BE197" s="186">
        <f>IF(N197="základní",J197,0)</f>
        <v>0</v>
      </c>
      <c r="BF197" s="186">
        <f>IF(N197="snížená",J197,0)</f>
        <v>0</v>
      </c>
      <c r="BG197" s="186">
        <f>IF(N197="zákl. přenesená",J197,0)</f>
        <v>0</v>
      </c>
      <c r="BH197" s="186">
        <f>IF(N197="sníž. přenesená",J197,0)</f>
        <v>0</v>
      </c>
      <c r="BI197" s="186">
        <f>IF(N197="nulová",J197,0)</f>
        <v>0</v>
      </c>
      <c r="BJ197" s="19" t="s">
        <v>85</v>
      </c>
      <c r="BK197" s="186">
        <f>ROUND(I197*H197,2)</f>
        <v>0</v>
      </c>
      <c r="BL197" s="19" t="s">
        <v>161</v>
      </c>
      <c r="BM197" s="185" t="s">
        <v>285</v>
      </c>
    </row>
    <row r="198" s="2" customFormat="1" ht="16.5" customHeight="1">
      <c r="A198" s="38"/>
      <c r="B198" s="172"/>
      <c r="C198" s="221" t="s">
        <v>286</v>
      </c>
      <c r="D198" s="221" t="s">
        <v>278</v>
      </c>
      <c r="E198" s="222" t="s">
        <v>287</v>
      </c>
      <c r="F198" s="223" t="s">
        <v>288</v>
      </c>
      <c r="G198" s="224" t="s">
        <v>240</v>
      </c>
      <c r="H198" s="225">
        <v>1</v>
      </c>
      <c r="I198" s="226"/>
      <c r="J198" s="227">
        <f>ROUND(I198*H198,2)</f>
        <v>0</v>
      </c>
      <c r="K198" s="228"/>
      <c r="L198" s="229"/>
      <c r="M198" s="230" t="s">
        <v>1</v>
      </c>
      <c r="N198" s="231" t="s">
        <v>42</v>
      </c>
      <c r="O198" s="77"/>
      <c r="P198" s="183">
        <f>O198*H198</f>
        <v>0</v>
      </c>
      <c r="Q198" s="183">
        <v>0.078799999999999995</v>
      </c>
      <c r="R198" s="183">
        <f>Q198*H198</f>
        <v>0.078799999999999995</v>
      </c>
      <c r="S198" s="183">
        <v>0</v>
      </c>
      <c r="T198" s="184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85" t="s">
        <v>229</v>
      </c>
      <c r="AT198" s="185" t="s">
        <v>278</v>
      </c>
      <c r="AU198" s="185" t="s">
        <v>87</v>
      </c>
      <c r="AY198" s="19" t="s">
        <v>140</v>
      </c>
      <c r="BE198" s="186">
        <f>IF(N198="základní",J198,0)</f>
        <v>0</v>
      </c>
      <c r="BF198" s="186">
        <f>IF(N198="snížená",J198,0)</f>
        <v>0</v>
      </c>
      <c r="BG198" s="186">
        <f>IF(N198="zákl. přenesená",J198,0)</f>
        <v>0</v>
      </c>
      <c r="BH198" s="186">
        <f>IF(N198="sníž. přenesená",J198,0)</f>
        <v>0</v>
      </c>
      <c r="BI198" s="186">
        <f>IF(N198="nulová",J198,0)</f>
        <v>0</v>
      </c>
      <c r="BJ198" s="19" t="s">
        <v>85</v>
      </c>
      <c r="BK198" s="186">
        <f>ROUND(I198*H198,2)</f>
        <v>0</v>
      </c>
      <c r="BL198" s="19" t="s">
        <v>161</v>
      </c>
      <c r="BM198" s="185" t="s">
        <v>289</v>
      </c>
    </row>
    <row r="199" s="2" customFormat="1" ht="16.5" customHeight="1">
      <c r="A199" s="38"/>
      <c r="B199" s="172"/>
      <c r="C199" s="173" t="s">
        <v>7</v>
      </c>
      <c r="D199" s="173" t="s">
        <v>143</v>
      </c>
      <c r="E199" s="174" t="s">
        <v>290</v>
      </c>
      <c r="F199" s="175" t="s">
        <v>291</v>
      </c>
      <c r="G199" s="176" t="s">
        <v>292</v>
      </c>
      <c r="H199" s="177">
        <v>14.699999999999999</v>
      </c>
      <c r="I199" s="178"/>
      <c r="J199" s="179">
        <f>ROUND(I199*H199,2)</f>
        <v>0</v>
      </c>
      <c r="K199" s="180"/>
      <c r="L199" s="39"/>
      <c r="M199" s="181" t="s">
        <v>1</v>
      </c>
      <c r="N199" s="182" t="s">
        <v>42</v>
      </c>
      <c r="O199" s="77"/>
      <c r="P199" s="183">
        <f>O199*H199</f>
        <v>0</v>
      </c>
      <c r="Q199" s="183">
        <v>0</v>
      </c>
      <c r="R199" s="183">
        <f>Q199*H199</f>
        <v>0</v>
      </c>
      <c r="S199" s="183">
        <v>0</v>
      </c>
      <c r="T199" s="184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85" t="s">
        <v>161</v>
      </c>
      <c r="AT199" s="185" t="s">
        <v>143</v>
      </c>
      <c r="AU199" s="185" t="s">
        <v>87</v>
      </c>
      <c r="AY199" s="19" t="s">
        <v>140</v>
      </c>
      <c r="BE199" s="186">
        <f>IF(N199="základní",J199,0)</f>
        <v>0</v>
      </c>
      <c r="BF199" s="186">
        <f>IF(N199="snížená",J199,0)</f>
        <v>0</v>
      </c>
      <c r="BG199" s="186">
        <f>IF(N199="zákl. přenesená",J199,0)</f>
        <v>0</v>
      </c>
      <c r="BH199" s="186">
        <f>IF(N199="sníž. přenesená",J199,0)</f>
        <v>0</v>
      </c>
      <c r="BI199" s="186">
        <f>IF(N199="nulová",J199,0)</f>
        <v>0</v>
      </c>
      <c r="BJ199" s="19" t="s">
        <v>85</v>
      </c>
      <c r="BK199" s="186">
        <f>ROUND(I199*H199,2)</f>
        <v>0</v>
      </c>
      <c r="BL199" s="19" t="s">
        <v>161</v>
      </c>
      <c r="BM199" s="185" t="s">
        <v>293</v>
      </c>
    </row>
    <row r="200" s="13" customFormat="1">
      <c r="A200" s="13"/>
      <c r="B200" s="197"/>
      <c r="C200" s="13"/>
      <c r="D200" s="187" t="s">
        <v>189</v>
      </c>
      <c r="E200" s="198" t="s">
        <v>1</v>
      </c>
      <c r="F200" s="199" t="s">
        <v>294</v>
      </c>
      <c r="G200" s="13"/>
      <c r="H200" s="200">
        <v>14.699999999999999</v>
      </c>
      <c r="I200" s="201"/>
      <c r="J200" s="13"/>
      <c r="K200" s="13"/>
      <c r="L200" s="197"/>
      <c r="M200" s="202"/>
      <c r="N200" s="203"/>
      <c r="O200" s="203"/>
      <c r="P200" s="203"/>
      <c r="Q200" s="203"/>
      <c r="R200" s="203"/>
      <c r="S200" s="203"/>
      <c r="T200" s="20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98" t="s">
        <v>189</v>
      </c>
      <c r="AU200" s="198" t="s">
        <v>87</v>
      </c>
      <c r="AV200" s="13" t="s">
        <v>87</v>
      </c>
      <c r="AW200" s="13" t="s">
        <v>32</v>
      </c>
      <c r="AX200" s="13" t="s">
        <v>85</v>
      </c>
      <c r="AY200" s="198" t="s">
        <v>140</v>
      </c>
    </row>
    <row r="201" s="2" customFormat="1" ht="16.5" customHeight="1">
      <c r="A201" s="38"/>
      <c r="B201" s="172"/>
      <c r="C201" s="221" t="s">
        <v>295</v>
      </c>
      <c r="D201" s="221" t="s">
        <v>278</v>
      </c>
      <c r="E201" s="222" t="s">
        <v>296</v>
      </c>
      <c r="F201" s="223" t="s">
        <v>297</v>
      </c>
      <c r="G201" s="224" t="s">
        <v>292</v>
      </c>
      <c r="H201" s="225">
        <v>15.435000000000001</v>
      </c>
      <c r="I201" s="226"/>
      <c r="J201" s="227">
        <f>ROUND(I201*H201,2)</f>
        <v>0</v>
      </c>
      <c r="K201" s="228"/>
      <c r="L201" s="229"/>
      <c r="M201" s="230" t="s">
        <v>1</v>
      </c>
      <c r="N201" s="231" t="s">
        <v>42</v>
      </c>
      <c r="O201" s="77"/>
      <c r="P201" s="183">
        <f>O201*H201</f>
        <v>0</v>
      </c>
      <c r="Q201" s="183">
        <v>0.00198</v>
      </c>
      <c r="R201" s="183">
        <f>Q201*H201</f>
        <v>0.0305613</v>
      </c>
      <c r="S201" s="183">
        <v>0</v>
      </c>
      <c r="T201" s="184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85" t="s">
        <v>229</v>
      </c>
      <c r="AT201" s="185" t="s">
        <v>278</v>
      </c>
      <c r="AU201" s="185" t="s">
        <v>87</v>
      </c>
      <c r="AY201" s="19" t="s">
        <v>140</v>
      </c>
      <c r="BE201" s="186">
        <f>IF(N201="základní",J201,0)</f>
        <v>0</v>
      </c>
      <c r="BF201" s="186">
        <f>IF(N201="snížená",J201,0)</f>
        <v>0</v>
      </c>
      <c r="BG201" s="186">
        <f>IF(N201="zákl. přenesená",J201,0)</f>
        <v>0</v>
      </c>
      <c r="BH201" s="186">
        <f>IF(N201="sníž. přenesená",J201,0)</f>
        <v>0</v>
      </c>
      <c r="BI201" s="186">
        <f>IF(N201="nulová",J201,0)</f>
        <v>0</v>
      </c>
      <c r="BJ201" s="19" t="s">
        <v>85</v>
      </c>
      <c r="BK201" s="186">
        <f>ROUND(I201*H201,2)</f>
        <v>0</v>
      </c>
      <c r="BL201" s="19" t="s">
        <v>161</v>
      </c>
      <c r="BM201" s="185" t="s">
        <v>298</v>
      </c>
    </row>
    <row r="202" s="13" customFormat="1">
      <c r="A202" s="13"/>
      <c r="B202" s="197"/>
      <c r="C202" s="13"/>
      <c r="D202" s="187" t="s">
        <v>189</v>
      </c>
      <c r="E202" s="13"/>
      <c r="F202" s="199" t="s">
        <v>299</v>
      </c>
      <c r="G202" s="13"/>
      <c r="H202" s="200">
        <v>15.435000000000001</v>
      </c>
      <c r="I202" s="201"/>
      <c r="J202" s="13"/>
      <c r="K202" s="13"/>
      <c r="L202" s="197"/>
      <c r="M202" s="202"/>
      <c r="N202" s="203"/>
      <c r="O202" s="203"/>
      <c r="P202" s="203"/>
      <c r="Q202" s="203"/>
      <c r="R202" s="203"/>
      <c r="S202" s="203"/>
      <c r="T202" s="20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98" t="s">
        <v>189</v>
      </c>
      <c r="AU202" s="198" t="s">
        <v>87</v>
      </c>
      <c r="AV202" s="13" t="s">
        <v>87</v>
      </c>
      <c r="AW202" s="13" t="s">
        <v>3</v>
      </c>
      <c r="AX202" s="13" t="s">
        <v>85</v>
      </c>
      <c r="AY202" s="198" t="s">
        <v>140</v>
      </c>
    </row>
    <row r="203" s="12" customFormat="1" ht="22.8" customHeight="1">
      <c r="A203" s="12"/>
      <c r="B203" s="159"/>
      <c r="C203" s="12"/>
      <c r="D203" s="160" t="s">
        <v>76</v>
      </c>
      <c r="E203" s="170" t="s">
        <v>233</v>
      </c>
      <c r="F203" s="170" t="s">
        <v>300</v>
      </c>
      <c r="G203" s="12"/>
      <c r="H203" s="12"/>
      <c r="I203" s="162"/>
      <c r="J203" s="171">
        <f>BK203</f>
        <v>0</v>
      </c>
      <c r="K203" s="12"/>
      <c r="L203" s="159"/>
      <c r="M203" s="164"/>
      <c r="N203" s="165"/>
      <c r="O203" s="165"/>
      <c r="P203" s="166">
        <f>SUM(P204:P218)</f>
        <v>0</v>
      </c>
      <c r="Q203" s="165"/>
      <c r="R203" s="166">
        <f>SUM(R204:R218)</f>
        <v>42.421447200000003</v>
      </c>
      <c r="S203" s="165"/>
      <c r="T203" s="167">
        <f>SUM(T204:T218)</f>
        <v>4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60" t="s">
        <v>85</v>
      </c>
      <c r="AT203" s="168" t="s">
        <v>76</v>
      </c>
      <c r="AU203" s="168" t="s">
        <v>85</v>
      </c>
      <c r="AY203" s="160" t="s">
        <v>140</v>
      </c>
      <c r="BK203" s="169">
        <f>SUM(BK204:BK218)</f>
        <v>0</v>
      </c>
    </row>
    <row r="204" s="2" customFormat="1" ht="16.5" customHeight="1">
      <c r="A204" s="38"/>
      <c r="B204" s="172"/>
      <c r="C204" s="173" t="s">
        <v>301</v>
      </c>
      <c r="D204" s="173" t="s">
        <v>143</v>
      </c>
      <c r="E204" s="174" t="s">
        <v>302</v>
      </c>
      <c r="F204" s="175" t="s">
        <v>303</v>
      </c>
      <c r="G204" s="176" t="s">
        <v>292</v>
      </c>
      <c r="H204" s="177">
        <v>240</v>
      </c>
      <c r="I204" s="178"/>
      <c r="J204" s="179">
        <f>ROUND(I204*H204,2)</f>
        <v>0</v>
      </c>
      <c r="K204" s="180"/>
      <c r="L204" s="39"/>
      <c r="M204" s="181" t="s">
        <v>1</v>
      </c>
      <c r="N204" s="182" t="s">
        <v>42</v>
      </c>
      <c r="O204" s="77"/>
      <c r="P204" s="183">
        <f>O204*H204</f>
        <v>0</v>
      </c>
      <c r="Q204" s="183">
        <v>0.1295</v>
      </c>
      <c r="R204" s="183">
        <f>Q204*H204</f>
        <v>31.080000000000002</v>
      </c>
      <c r="S204" s="183">
        <v>0</v>
      </c>
      <c r="T204" s="184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85" t="s">
        <v>161</v>
      </c>
      <c r="AT204" s="185" t="s">
        <v>143</v>
      </c>
      <c r="AU204" s="185" t="s">
        <v>87</v>
      </c>
      <c r="AY204" s="19" t="s">
        <v>140</v>
      </c>
      <c r="BE204" s="186">
        <f>IF(N204="základní",J204,0)</f>
        <v>0</v>
      </c>
      <c r="BF204" s="186">
        <f>IF(N204="snížená",J204,0)</f>
        <v>0</v>
      </c>
      <c r="BG204" s="186">
        <f>IF(N204="zákl. přenesená",J204,0)</f>
        <v>0</v>
      </c>
      <c r="BH204" s="186">
        <f>IF(N204="sníž. přenesená",J204,0)</f>
        <v>0</v>
      </c>
      <c r="BI204" s="186">
        <f>IF(N204="nulová",J204,0)</f>
        <v>0</v>
      </c>
      <c r="BJ204" s="19" t="s">
        <v>85</v>
      </c>
      <c r="BK204" s="186">
        <f>ROUND(I204*H204,2)</f>
        <v>0</v>
      </c>
      <c r="BL204" s="19" t="s">
        <v>161</v>
      </c>
      <c r="BM204" s="185" t="s">
        <v>304</v>
      </c>
    </row>
    <row r="205" s="2" customFormat="1" ht="16.5" customHeight="1">
      <c r="A205" s="38"/>
      <c r="B205" s="172"/>
      <c r="C205" s="221" t="s">
        <v>305</v>
      </c>
      <c r="D205" s="221" t="s">
        <v>278</v>
      </c>
      <c r="E205" s="222" t="s">
        <v>306</v>
      </c>
      <c r="F205" s="223" t="s">
        <v>307</v>
      </c>
      <c r="G205" s="224" t="s">
        <v>292</v>
      </c>
      <c r="H205" s="225">
        <v>252</v>
      </c>
      <c r="I205" s="226"/>
      <c r="J205" s="227">
        <f>ROUND(I205*H205,2)</f>
        <v>0</v>
      </c>
      <c r="K205" s="228"/>
      <c r="L205" s="229"/>
      <c r="M205" s="230" t="s">
        <v>1</v>
      </c>
      <c r="N205" s="231" t="s">
        <v>42</v>
      </c>
      <c r="O205" s="77"/>
      <c r="P205" s="183">
        <f>O205*H205</f>
        <v>0</v>
      </c>
      <c r="Q205" s="183">
        <v>0.044999999999999998</v>
      </c>
      <c r="R205" s="183">
        <f>Q205*H205</f>
        <v>11.34</v>
      </c>
      <c r="S205" s="183">
        <v>0</v>
      </c>
      <c r="T205" s="184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85" t="s">
        <v>229</v>
      </c>
      <c r="AT205" s="185" t="s">
        <v>278</v>
      </c>
      <c r="AU205" s="185" t="s">
        <v>87</v>
      </c>
      <c r="AY205" s="19" t="s">
        <v>140</v>
      </c>
      <c r="BE205" s="186">
        <f>IF(N205="základní",J205,0)</f>
        <v>0</v>
      </c>
      <c r="BF205" s="186">
        <f>IF(N205="snížená",J205,0)</f>
        <v>0</v>
      </c>
      <c r="BG205" s="186">
        <f>IF(N205="zákl. přenesená",J205,0)</f>
        <v>0</v>
      </c>
      <c r="BH205" s="186">
        <f>IF(N205="sníž. přenesená",J205,0)</f>
        <v>0</v>
      </c>
      <c r="BI205" s="186">
        <f>IF(N205="nulová",J205,0)</f>
        <v>0</v>
      </c>
      <c r="BJ205" s="19" t="s">
        <v>85</v>
      </c>
      <c r="BK205" s="186">
        <f>ROUND(I205*H205,2)</f>
        <v>0</v>
      </c>
      <c r="BL205" s="19" t="s">
        <v>161</v>
      </c>
      <c r="BM205" s="185" t="s">
        <v>308</v>
      </c>
    </row>
    <row r="206" s="13" customFormat="1">
      <c r="A206" s="13"/>
      <c r="B206" s="197"/>
      <c r="C206" s="13"/>
      <c r="D206" s="187" t="s">
        <v>189</v>
      </c>
      <c r="E206" s="13"/>
      <c r="F206" s="199" t="s">
        <v>309</v>
      </c>
      <c r="G206" s="13"/>
      <c r="H206" s="200">
        <v>252</v>
      </c>
      <c r="I206" s="201"/>
      <c r="J206" s="13"/>
      <c r="K206" s="13"/>
      <c r="L206" s="197"/>
      <c r="M206" s="202"/>
      <c r="N206" s="203"/>
      <c r="O206" s="203"/>
      <c r="P206" s="203"/>
      <c r="Q206" s="203"/>
      <c r="R206" s="203"/>
      <c r="S206" s="203"/>
      <c r="T206" s="20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98" t="s">
        <v>189</v>
      </c>
      <c r="AU206" s="198" t="s">
        <v>87</v>
      </c>
      <c r="AV206" s="13" t="s">
        <v>87</v>
      </c>
      <c r="AW206" s="13" t="s">
        <v>3</v>
      </c>
      <c r="AX206" s="13" t="s">
        <v>85</v>
      </c>
      <c r="AY206" s="198" t="s">
        <v>140</v>
      </c>
    </row>
    <row r="207" s="2" customFormat="1" ht="16.5" customHeight="1">
      <c r="A207" s="38"/>
      <c r="B207" s="172"/>
      <c r="C207" s="173" t="s">
        <v>310</v>
      </c>
      <c r="D207" s="173" t="s">
        <v>143</v>
      </c>
      <c r="E207" s="174" t="s">
        <v>311</v>
      </c>
      <c r="F207" s="175" t="s">
        <v>312</v>
      </c>
      <c r="G207" s="176" t="s">
        <v>187</v>
      </c>
      <c r="H207" s="177">
        <v>4.0199999999999996</v>
      </c>
      <c r="I207" s="178"/>
      <c r="J207" s="179">
        <f>ROUND(I207*H207,2)</f>
        <v>0</v>
      </c>
      <c r="K207" s="180"/>
      <c r="L207" s="39"/>
      <c r="M207" s="181" t="s">
        <v>1</v>
      </c>
      <c r="N207" s="182" t="s">
        <v>42</v>
      </c>
      <c r="O207" s="77"/>
      <c r="P207" s="183">
        <f>O207*H207</f>
        <v>0</v>
      </c>
      <c r="Q207" s="183">
        <v>0.00036000000000000002</v>
      </c>
      <c r="R207" s="183">
        <f>Q207*H207</f>
        <v>0.0014471999999999998</v>
      </c>
      <c r="S207" s="183">
        <v>0</v>
      </c>
      <c r="T207" s="184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85" t="s">
        <v>161</v>
      </c>
      <c r="AT207" s="185" t="s">
        <v>143</v>
      </c>
      <c r="AU207" s="185" t="s">
        <v>87</v>
      </c>
      <c r="AY207" s="19" t="s">
        <v>140</v>
      </c>
      <c r="BE207" s="186">
        <f>IF(N207="základní",J207,0)</f>
        <v>0</v>
      </c>
      <c r="BF207" s="186">
        <f>IF(N207="snížená",J207,0)</f>
        <v>0</v>
      </c>
      <c r="BG207" s="186">
        <f>IF(N207="zákl. přenesená",J207,0)</f>
        <v>0</v>
      </c>
      <c r="BH207" s="186">
        <f>IF(N207="sníž. přenesená",J207,0)</f>
        <v>0</v>
      </c>
      <c r="BI207" s="186">
        <f>IF(N207="nulová",J207,0)</f>
        <v>0</v>
      </c>
      <c r="BJ207" s="19" t="s">
        <v>85</v>
      </c>
      <c r="BK207" s="186">
        <f>ROUND(I207*H207,2)</f>
        <v>0</v>
      </c>
      <c r="BL207" s="19" t="s">
        <v>161</v>
      </c>
      <c r="BM207" s="185" t="s">
        <v>313</v>
      </c>
    </row>
    <row r="208" s="13" customFormat="1">
      <c r="A208" s="13"/>
      <c r="B208" s="197"/>
      <c r="C208" s="13"/>
      <c r="D208" s="187" t="s">
        <v>189</v>
      </c>
      <c r="E208" s="198" t="s">
        <v>1</v>
      </c>
      <c r="F208" s="199" t="s">
        <v>314</v>
      </c>
      <c r="G208" s="13"/>
      <c r="H208" s="200">
        <v>1.4199999999999999</v>
      </c>
      <c r="I208" s="201"/>
      <c r="J208" s="13"/>
      <c r="K208" s="13"/>
      <c r="L208" s="197"/>
      <c r="M208" s="202"/>
      <c r="N208" s="203"/>
      <c r="O208" s="203"/>
      <c r="P208" s="203"/>
      <c r="Q208" s="203"/>
      <c r="R208" s="203"/>
      <c r="S208" s="203"/>
      <c r="T208" s="20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8" t="s">
        <v>189</v>
      </c>
      <c r="AU208" s="198" t="s">
        <v>87</v>
      </c>
      <c r="AV208" s="13" t="s">
        <v>87</v>
      </c>
      <c r="AW208" s="13" t="s">
        <v>32</v>
      </c>
      <c r="AX208" s="13" t="s">
        <v>77</v>
      </c>
      <c r="AY208" s="198" t="s">
        <v>140</v>
      </c>
    </row>
    <row r="209" s="13" customFormat="1">
      <c r="A209" s="13"/>
      <c r="B209" s="197"/>
      <c r="C209" s="13"/>
      <c r="D209" s="187" t="s">
        <v>189</v>
      </c>
      <c r="E209" s="198" t="s">
        <v>1</v>
      </c>
      <c r="F209" s="199" t="s">
        <v>315</v>
      </c>
      <c r="G209" s="13"/>
      <c r="H209" s="200">
        <v>1.1000000000000001</v>
      </c>
      <c r="I209" s="201"/>
      <c r="J209" s="13"/>
      <c r="K209" s="13"/>
      <c r="L209" s="197"/>
      <c r="M209" s="202"/>
      <c r="N209" s="203"/>
      <c r="O209" s="203"/>
      <c r="P209" s="203"/>
      <c r="Q209" s="203"/>
      <c r="R209" s="203"/>
      <c r="S209" s="203"/>
      <c r="T209" s="20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98" t="s">
        <v>189</v>
      </c>
      <c r="AU209" s="198" t="s">
        <v>87</v>
      </c>
      <c r="AV209" s="13" t="s">
        <v>87</v>
      </c>
      <c r="AW209" s="13" t="s">
        <v>32</v>
      </c>
      <c r="AX209" s="13" t="s">
        <v>77</v>
      </c>
      <c r="AY209" s="198" t="s">
        <v>140</v>
      </c>
    </row>
    <row r="210" s="13" customFormat="1">
      <c r="A210" s="13"/>
      <c r="B210" s="197"/>
      <c r="C210" s="13"/>
      <c r="D210" s="187" t="s">
        <v>189</v>
      </c>
      <c r="E210" s="198" t="s">
        <v>1</v>
      </c>
      <c r="F210" s="199" t="s">
        <v>316</v>
      </c>
      <c r="G210" s="13"/>
      <c r="H210" s="200">
        <v>0.5</v>
      </c>
      <c r="I210" s="201"/>
      <c r="J210" s="13"/>
      <c r="K210" s="13"/>
      <c r="L210" s="197"/>
      <c r="M210" s="202"/>
      <c r="N210" s="203"/>
      <c r="O210" s="203"/>
      <c r="P210" s="203"/>
      <c r="Q210" s="203"/>
      <c r="R210" s="203"/>
      <c r="S210" s="203"/>
      <c r="T210" s="20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98" t="s">
        <v>189</v>
      </c>
      <c r="AU210" s="198" t="s">
        <v>87</v>
      </c>
      <c r="AV210" s="13" t="s">
        <v>87</v>
      </c>
      <c r="AW210" s="13" t="s">
        <v>32</v>
      </c>
      <c r="AX210" s="13" t="s">
        <v>77</v>
      </c>
      <c r="AY210" s="198" t="s">
        <v>140</v>
      </c>
    </row>
    <row r="211" s="13" customFormat="1">
      <c r="A211" s="13"/>
      <c r="B211" s="197"/>
      <c r="C211" s="13"/>
      <c r="D211" s="187" t="s">
        <v>189</v>
      </c>
      <c r="E211" s="198" t="s">
        <v>1</v>
      </c>
      <c r="F211" s="199" t="s">
        <v>316</v>
      </c>
      <c r="G211" s="13"/>
      <c r="H211" s="200">
        <v>0.5</v>
      </c>
      <c r="I211" s="201"/>
      <c r="J211" s="13"/>
      <c r="K211" s="13"/>
      <c r="L211" s="197"/>
      <c r="M211" s="202"/>
      <c r="N211" s="203"/>
      <c r="O211" s="203"/>
      <c r="P211" s="203"/>
      <c r="Q211" s="203"/>
      <c r="R211" s="203"/>
      <c r="S211" s="203"/>
      <c r="T211" s="20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98" t="s">
        <v>189</v>
      </c>
      <c r="AU211" s="198" t="s">
        <v>87</v>
      </c>
      <c r="AV211" s="13" t="s">
        <v>87</v>
      </c>
      <c r="AW211" s="13" t="s">
        <v>32</v>
      </c>
      <c r="AX211" s="13" t="s">
        <v>77</v>
      </c>
      <c r="AY211" s="198" t="s">
        <v>140</v>
      </c>
    </row>
    <row r="212" s="13" customFormat="1">
      <c r="A212" s="13"/>
      <c r="B212" s="197"/>
      <c r="C212" s="13"/>
      <c r="D212" s="187" t="s">
        <v>189</v>
      </c>
      <c r="E212" s="198" t="s">
        <v>1</v>
      </c>
      <c r="F212" s="199" t="s">
        <v>316</v>
      </c>
      <c r="G212" s="13"/>
      <c r="H212" s="200">
        <v>0.5</v>
      </c>
      <c r="I212" s="201"/>
      <c r="J212" s="13"/>
      <c r="K212" s="13"/>
      <c r="L212" s="197"/>
      <c r="M212" s="202"/>
      <c r="N212" s="203"/>
      <c r="O212" s="203"/>
      <c r="P212" s="203"/>
      <c r="Q212" s="203"/>
      <c r="R212" s="203"/>
      <c r="S212" s="203"/>
      <c r="T212" s="20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98" t="s">
        <v>189</v>
      </c>
      <c r="AU212" s="198" t="s">
        <v>87</v>
      </c>
      <c r="AV212" s="13" t="s">
        <v>87</v>
      </c>
      <c r="AW212" s="13" t="s">
        <v>32</v>
      </c>
      <c r="AX212" s="13" t="s">
        <v>77</v>
      </c>
      <c r="AY212" s="198" t="s">
        <v>140</v>
      </c>
    </row>
    <row r="213" s="14" customFormat="1">
      <c r="A213" s="14"/>
      <c r="B213" s="205"/>
      <c r="C213" s="14"/>
      <c r="D213" s="187" t="s">
        <v>189</v>
      </c>
      <c r="E213" s="206" t="s">
        <v>1</v>
      </c>
      <c r="F213" s="207" t="s">
        <v>195</v>
      </c>
      <c r="G213" s="14"/>
      <c r="H213" s="208">
        <v>4.0199999999999996</v>
      </c>
      <c r="I213" s="209"/>
      <c r="J213" s="14"/>
      <c r="K213" s="14"/>
      <c r="L213" s="205"/>
      <c r="M213" s="210"/>
      <c r="N213" s="211"/>
      <c r="O213" s="211"/>
      <c r="P213" s="211"/>
      <c r="Q213" s="211"/>
      <c r="R213" s="211"/>
      <c r="S213" s="211"/>
      <c r="T213" s="21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6" t="s">
        <v>189</v>
      </c>
      <c r="AU213" s="206" t="s">
        <v>87</v>
      </c>
      <c r="AV213" s="14" t="s">
        <v>161</v>
      </c>
      <c r="AW213" s="14" t="s">
        <v>32</v>
      </c>
      <c r="AX213" s="14" t="s">
        <v>85</v>
      </c>
      <c r="AY213" s="206" t="s">
        <v>140</v>
      </c>
    </row>
    <row r="214" s="2" customFormat="1" ht="16.5" customHeight="1">
      <c r="A214" s="38"/>
      <c r="B214" s="172"/>
      <c r="C214" s="173" t="s">
        <v>317</v>
      </c>
      <c r="D214" s="173" t="s">
        <v>143</v>
      </c>
      <c r="E214" s="174" t="s">
        <v>318</v>
      </c>
      <c r="F214" s="175" t="s">
        <v>319</v>
      </c>
      <c r="G214" s="176" t="s">
        <v>146</v>
      </c>
      <c r="H214" s="177">
        <v>1</v>
      </c>
      <c r="I214" s="178"/>
      <c r="J214" s="179">
        <f>ROUND(I214*H214,2)</f>
        <v>0</v>
      </c>
      <c r="K214" s="180"/>
      <c r="L214" s="39"/>
      <c r="M214" s="181" t="s">
        <v>1</v>
      </c>
      <c r="N214" s="182" t="s">
        <v>42</v>
      </c>
      <c r="O214" s="77"/>
      <c r="P214" s="183">
        <f>O214*H214</f>
        <v>0</v>
      </c>
      <c r="Q214" s="183">
        <v>0</v>
      </c>
      <c r="R214" s="183">
        <f>Q214*H214</f>
        <v>0</v>
      </c>
      <c r="S214" s="183">
        <v>0</v>
      </c>
      <c r="T214" s="184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85" t="s">
        <v>161</v>
      </c>
      <c r="AT214" s="185" t="s">
        <v>143</v>
      </c>
      <c r="AU214" s="185" t="s">
        <v>87</v>
      </c>
      <c r="AY214" s="19" t="s">
        <v>140</v>
      </c>
      <c r="BE214" s="186">
        <f>IF(N214="základní",J214,0)</f>
        <v>0</v>
      </c>
      <c r="BF214" s="186">
        <f>IF(N214="snížená",J214,0)</f>
        <v>0</v>
      </c>
      <c r="BG214" s="186">
        <f>IF(N214="zákl. přenesená",J214,0)</f>
        <v>0</v>
      </c>
      <c r="BH214" s="186">
        <f>IF(N214="sníž. přenesená",J214,0)</f>
        <v>0</v>
      </c>
      <c r="BI214" s="186">
        <f>IF(N214="nulová",J214,0)</f>
        <v>0</v>
      </c>
      <c r="BJ214" s="19" t="s">
        <v>85</v>
      </c>
      <c r="BK214" s="186">
        <f>ROUND(I214*H214,2)</f>
        <v>0</v>
      </c>
      <c r="BL214" s="19" t="s">
        <v>161</v>
      </c>
      <c r="BM214" s="185" t="s">
        <v>320</v>
      </c>
    </row>
    <row r="215" s="2" customFormat="1">
      <c r="A215" s="38"/>
      <c r="B215" s="39"/>
      <c r="C215" s="38"/>
      <c r="D215" s="187" t="s">
        <v>152</v>
      </c>
      <c r="E215" s="38"/>
      <c r="F215" s="188" t="s">
        <v>321</v>
      </c>
      <c r="G215" s="38"/>
      <c r="H215" s="38"/>
      <c r="I215" s="189"/>
      <c r="J215" s="38"/>
      <c r="K215" s="38"/>
      <c r="L215" s="39"/>
      <c r="M215" s="190"/>
      <c r="N215" s="191"/>
      <c r="O215" s="77"/>
      <c r="P215" s="77"/>
      <c r="Q215" s="77"/>
      <c r="R215" s="77"/>
      <c r="S215" s="77"/>
      <c r="T215" s="7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9" t="s">
        <v>152</v>
      </c>
      <c r="AU215" s="19" t="s">
        <v>87</v>
      </c>
    </row>
    <row r="216" s="2" customFormat="1" ht="16.5" customHeight="1">
      <c r="A216" s="38"/>
      <c r="B216" s="172"/>
      <c r="C216" s="173" t="s">
        <v>322</v>
      </c>
      <c r="D216" s="173" t="s">
        <v>143</v>
      </c>
      <c r="E216" s="174" t="s">
        <v>323</v>
      </c>
      <c r="F216" s="175" t="s">
        <v>324</v>
      </c>
      <c r="G216" s="176" t="s">
        <v>146</v>
      </c>
      <c r="H216" s="177">
        <v>1</v>
      </c>
      <c r="I216" s="178"/>
      <c r="J216" s="179">
        <f>ROUND(I216*H216,2)</f>
        <v>0</v>
      </c>
      <c r="K216" s="180"/>
      <c r="L216" s="39"/>
      <c r="M216" s="181" t="s">
        <v>1</v>
      </c>
      <c r="N216" s="182" t="s">
        <v>42</v>
      </c>
      <c r="O216" s="77"/>
      <c r="P216" s="183">
        <f>O216*H216</f>
        <v>0</v>
      </c>
      <c r="Q216" s="183">
        <v>0</v>
      </c>
      <c r="R216" s="183">
        <f>Q216*H216</f>
        <v>0</v>
      </c>
      <c r="S216" s="183">
        <v>0</v>
      </c>
      <c r="T216" s="184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85" t="s">
        <v>161</v>
      </c>
      <c r="AT216" s="185" t="s">
        <v>143</v>
      </c>
      <c r="AU216" s="185" t="s">
        <v>87</v>
      </c>
      <c r="AY216" s="19" t="s">
        <v>140</v>
      </c>
      <c r="BE216" s="186">
        <f>IF(N216="základní",J216,0)</f>
        <v>0</v>
      </c>
      <c r="BF216" s="186">
        <f>IF(N216="snížená",J216,0)</f>
        <v>0</v>
      </c>
      <c r="BG216" s="186">
        <f>IF(N216="zákl. přenesená",J216,0)</f>
        <v>0</v>
      </c>
      <c r="BH216" s="186">
        <f>IF(N216="sníž. přenesená",J216,0)</f>
        <v>0</v>
      </c>
      <c r="BI216" s="186">
        <f>IF(N216="nulová",J216,0)</f>
        <v>0</v>
      </c>
      <c r="BJ216" s="19" t="s">
        <v>85</v>
      </c>
      <c r="BK216" s="186">
        <f>ROUND(I216*H216,2)</f>
        <v>0</v>
      </c>
      <c r="BL216" s="19" t="s">
        <v>161</v>
      </c>
      <c r="BM216" s="185" t="s">
        <v>325</v>
      </c>
    </row>
    <row r="217" s="2" customFormat="1" ht="16.5" customHeight="1">
      <c r="A217" s="38"/>
      <c r="B217" s="172"/>
      <c r="C217" s="173" t="s">
        <v>326</v>
      </c>
      <c r="D217" s="173" t="s">
        <v>143</v>
      </c>
      <c r="E217" s="174" t="s">
        <v>327</v>
      </c>
      <c r="F217" s="175" t="s">
        <v>328</v>
      </c>
      <c r="G217" s="176" t="s">
        <v>198</v>
      </c>
      <c r="H217" s="177">
        <v>2</v>
      </c>
      <c r="I217" s="178"/>
      <c r="J217" s="179">
        <f>ROUND(I217*H217,2)</f>
        <v>0</v>
      </c>
      <c r="K217" s="180"/>
      <c r="L217" s="39"/>
      <c r="M217" s="181" t="s">
        <v>1</v>
      </c>
      <c r="N217" s="182" t="s">
        <v>42</v>
      </c>
      <c r="O217" s="77"/>
      <c r="P217" s="183">
        <f>O217*H217</f>
        <v>0</v>
      </c>
      <c r="Q217" s="183">
        <v>0</v>
      </c>
      <c r="R217" s="183">
        <f>Q217*H217</f>
        <v>0</v>
      </c>
      <c r="S217" s="183">
        <v>2</v>
      </c>
      <c r="T217" s="184">
        <f>S217*H217</f>
        <v>4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85" t="s">
        <v>161</v>
      </c>
      <c r="AT217" s="185" t="s">
        <v>143</v>
      </c>
      <c r="AU217" s="185" t="s">
        <v>87</v>
      </c>
      <c r="AY217" s="19" t="s">
        <v>140</v>
      </c>
      <c r="BE217" s="186">
        <f>IF(N217="základní",J217,0)</f>
        <v>0</v>
      </c>
      <c r="BF217" s="186">
        <f>IF(N217="snížená",J217,0)</f>
        <v>0</v>
      </c>
      <c r="BG217" s="186">
        <f>IF(N217="zákl. přenesená",J217,0)</f>
        <v>0</v>
      </c>
      <c r="BH217" s="186">
        <f>IF(N217="sníž. přenesená",J217,0)</f>
        <v>0</v>
      </c>
      <c r="BI217" s="186">
        <f>IF(N217="nulová",J217,0)</f>
        <v>0</v>
      </c>
      <c r="BJ217" s="19" t="s">
        <v>85</v>
      </c>
      <c r="BK217" s="186">
        <f>ROUND(I217*H217,2)</f>
        <v>0</v>
      </c>
      <c r="BL217" s="19" t="s">
        <v>161</v>
      </c>
      <c r="BM217" s="185" t="s">
        <v>329</v>
      </c>
    </row>
    <row r="218" s="13" customFormat="1">
      <c r="A218" s="13"/>
      <c r="B218" s="197"/>
      <c r="C218" s="13"/>
      <c r="D218" s="187" t="s">
        <v>189</v>
      </c>
      <c r="E218" s="198" t="s">
        <v>1</v>
      </c>
      <c r="F218" s="199" t="s">
        <v>330</v>
      </c>
      <c r="G218" s="13"/>
      <c r="H218" s="200">
        <v>2</v>
      </c>
      <c r="I218" s="201"/>
      <c r="J218" s="13"/>
      <c r="K218" s="13"/>
      <c r="L218" s="197"/>
      <c r="M218" s="202"/>
      <c r="N218" s="203"/>
      <c r="O218" s="203"/>
      <c r="P218" s="203"/>
      <c r="Q218" s="203"/>
      <c r="R218" s="203"/>
      <c r="S218" s="203"/>
      <c r="T218" s="20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98" t="s">
        <v>189</v>
      </c>
      <c r="AU218" s="198" t="s">
        <v>87</v>
      </c>
      <c r="AV218" s="13" t="s">
        <v>87</v>
      </c>
      <c r="AW218" s="13" t="s">
        <v>32</v>
      </c>
      <c r="AX218" s="13" t="s">
        <v>85</v>
      </c>
      <c r="AY218" s="198" t="s">
        <v>140</v>
      </c>
    </row>
    <row r="219" s="12" customFormat="1" ht="22.8" customHeight="1">
      <c r="A219" s="12"/>
      <c r="B219" s="159"/>
      <c r="C219" s="12"/>
      <c r="D219" s="160" t="s">
        <v>76</v>
      </c>
      <c r="E219" s="170" t="s">
        <v>331</v>
      </c>
      <c r="F219" s="170" t="s">
        <v>332</v>
      </c>
      <c r="G219" s="12"/>
      <c r="H219" s="12"/>
      <c r="I219" s="162"/>
      <c r="J219" s="171">
        <f>BK219</f>
        <v>0</v>
      </c>
      <c r="K219" s="12"/>
      <c r="L219" s="159"/>
      <c r="M219" s="164"/>
      <c r="N219" s="165"/>
      <c r="O219" s="165"/>
      <c r="P219" s="166">
        <f>SUM(P220:P230)</f>
        <v>0</v>
      </c>
      <c r="Q219" s="165"/>
      <c r="R219" s="166">
        <f>SUM(R220:R230)</f>
        <v>0</v>
      </c>
      <c r="S219" s="165"/>
      <c r="T219" s="167">
        <f>SUM(T220:T230)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60" t="s">
        <v>161</v>
      </c>
      <c r="AT219" s="168" t="s">
        <v>76</v>
      </c>
      <c r="AU219" s="168" t="s">
        <v>85</v>
      </c>
      <c r="AY219" s="160" t="s">
        <v>140</v>
      </c>
      <c r="BK219" s="169">
        <f>SUM(BK220:BK230)</f>
        <v>0</v>
      </c>
    </row>
    <row r="220" s="2" customFormat="1" ht="16.5" customHeight="1">
      <c r="A220" s="38"/>
      <c r="B220" s="172"/>
      <c r="C220" s="221" t="s">
        <v>333</v>
      </c>
      <c r="D220" s="221" t="s">
        <v>278</v>
      </c>
      <c r="E220" s="222" t="s">
        <v>334</v>
      </c>
      <c r="F220" s="223" t="s">
        <v>335</v>
      </c>
      <c r="G220" s="224" t="s">
        <v>146</v>
      </c>
      <c r="H220" s="225">
        <v>1</v>
      </c>
      <c r="I220" s="226"/>
      <c r="J220" s="227">
        <f>ROUND(I220*H220,2)</f>
        <v>0</v>
      </c>
      <c r="K220" s="228"/>
      <c r="L220" s="229"/>
      <c r="M220" s="230" t="s">
        <v>1</v>
      </c>
      <c r="N220" s="231" t="s">
        <v>42</v>
      </c>
      <c r="O220" s="77"/>
      <c r="P220" s="183">
        <f>O220*H220</f>
        <v>0</v>
      </c>
      <c r="Q220" s="183">
        <v>0</v>
      </c>
      <c r="R220" s="183">
        <f>Q220*H220</f>
        <v>0</v>
      </c>
      <c r="S220" s="183">
        <v>0</v>
      </c>
      <c r="T220" s="184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85" t="s">
        <v>336</v>
      </c>
      <c r="AT220" s="185" t="s">
        <v>278</v>
      </c>
      <c r="AU220" s="185" t="s">
        <v>87</v>
      </c>
      <c r="AY220" s="19" t="s">
        <v>140</v>
      </c>
      <c r="BE220" s="186">
        <f>IF(N220="základní",J220,0)</f>
        <v>0</v>
      </c>
      <c r="BF220" s="186">
        <f>IF(N220="snížená",J220,0)</f>
        <v>0</v>
      </c>
      <c r="BG220" s="186">
        <f>IF(N220="zákl. přenesená",J220,0)</f>
        <v>0</v>
      </c>
      <c r="BH220" s="186">
        <f>IF(N220="sníž. přenesená",J220,0)</f>
        <v>0</v>
      </c>
      <c r="BI220" s="186">
        <f>IF(N220="nulová",J220,0)</f>
        <v>0</v>
      </c>
      <c r="BJ220" s="19" t="s">
        <v>85</v>
      </c>
      <c r="BK220" s="186">
        <f>ROUND(I220*H220,2)</f>
        <v>0</v>
      </c>
      <c r="BL220" s="19" t="s">
        <v>336</v>
      </c>
      <c r="BM220" s="185" t="s">
        <v>337</v>
      </c>
    </row>
    <row r="221" s="2" customFormat="1" ht="16.5" customHeight="1">
      <c r="A221" s="38"/>
      <c r="B221" s="172"/>
      <c r="C221" s="221" t="s">
        <v>338</v>
      </c>
      <c r="D221" s="221" t="s">
        <v>278</v>
      </c>
      <c r="E221" s="222" t="s">
        <v>339</v>
      </c>
      <c r="F221" s="223" t="s">
        <v>340</v>
      </c>
      <c r="G221" s="224" t="s">
        <v>146</v>
      </c>
      <c r="H221" s="225">
        <v>1</v>
      </c>
      <c r="I221" s="226"/>
      <c r="J221" s="227">
        <f>ROUND(I221*H221,2)</f>
        <v>0</v>
      </c>
      <c r="K221" s="228"/>
      <c r="L221" s="229"/>
      <c r="M221" s="230" t="s">
        <v>1</v>
      </c>
      <c r="N221" s="231" t="s">
        <v>42</v>
      </c>
      <c r="O221" s="77"/>
      <c r="P221" s="183">
        <f>O221*H221</f>
        <v>0</v>
      </c>
      <c r="Q221" s="183">
        <v>0</v>
      </c>
      <c r="R221" s="183">
        <f>Q221*H221</f>
        <v>0</v>
      </c>
      <c r="S221" s="183">
        <v>0</v>
      </c>
      <c r="T221" s="184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85" t="s">
        <v>336</v>
      </c>
      <c r="AT221" s="185" t="s">
        <v>278</v>
      </c>
      <c r="AU221" s="185" t="s">
        <v>87</v>
      </c>
      <c r="AY221" s="19" t="s">
        <v>140</v>
      </c>
      <c r="BE221" s="186">
        <f>IF(N221="základní",J221,0)</f>
        <v>0</v>
      </c>
      <c r="BF221" s="186">
        <f>IF(N221="snížená",J221,0)</f>
        <v>0</v>
      </c>
      <c r="BG221" s="186">
        <f>IF(N221="zákl. přenesená",J221,0)</f>
        <v>0</v>
      </c>
      <c r="BH221" s="186">
        <f>IF(N221="sníž. přenesená",J221,0)</f>
        <v>0</v>
      </c>
      <c r="BI221" s="186">
        <f>IF(N221="nulová",J221,0)</f>
        <v>0</v>
      </c>
      <c r="BJ221" s="19" t="s">
        <v>85</v>
      </c>
      <c r="BK221" s="186">
        <f>ROUND(I221*H221,2)</f>
        <v>0</v>
      </c>
      <c r="BL221" s="19" t="s">
        <v>336</v>
      </c>
      <c r="BM221" s="185" t="s">
        <v>341</v>
      </c>
    </row>
    <row r="222" s="2" customFormat="1">
      <c r="A222" s="38"/>
      <c r="B222" s="39"/>
      <c r="C222" s="38"/>
      <c r="D222" s="187" t="s">
        <v>152</v>
      </c>
      <c r="E222" s="38"/>
      <c r="F222" s="188" t="s">
        <v>342</v>
      </c>
      <c r="G222" s="38"/>
      <c r="H222" s="38"/>
      <c r="I222" s="189"/>
      <c r="J222" s="38"/>
      <c r="K222" s="38"/>
      <c r="L222" s="39"/>
      <c r="M222" s="190"/>
      <c r="N222" s="191"/>
      <c r="O222" s="77"/>
      <c r="P222" s="77"/>
      <c r="Q222" s="77"/>
      <c r="R222" s="77"/>
      <c r="S222" s="77"/>
      <c r="T222" s="7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9" t="s">
        <v>152</v>
      </c>
      <c r="AU222" s="19" t="s">
        <v>87</v>
      </c>
    </row>
    <row r="223" s="2" customFormat="1" ht="16.5" customHeight="1">
      <c r="A223" s="38"/>
      <c r="B223" s="172"/>
      <c r="C223" s="221" t="s">
        <v>343</v>
      </c>
      <c r="D223" s="221" t="s">
        <v>278</v>
      </c>
      <c r="E223" s="222" t="s">
        <v>344</v>
      </c>
      <c r="F223" s="223" t="s">
        <v>345</v>
      </c>
      <c r="G223" s="224" t="s">
        <v>146</v>
      </c>
      <c r="H223" s="225">
        <v>1</v>
      </c>
      <c r="I223" s="226"/>
      <c r="J223" s="227">
        <f>ROUND(I223*H223,2)</f>
        <v>0</v>
      </c>
      <c r="K223" s="228"/>
      <c r="L223" s="229"/>
      <c r="M223" s="230" t="s">
        <v>1</v>
      </c>
      <c r="N223" s="231" t="s">
        <v>42</v>
      </c>
      <c r="O223" s="77"/>
      <c r="P223" s="183">
        <f>O223*H223</f>
        <v>0</v>
      </c>
      <c r="Q223" s="183">
        <v>0</v>
      </c>
      <c r="R223" s="183">
        <f>Q223*H223</f>
        <v>0</v>
      </c>
      <c r="S223" s="183">
        <v>0</v>
      </c>
      <c r="T223" s="184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85" t="s">
        <v>336</v>
      </c>
      <c r="AT223" s="185" t="s">
        <v>278</v>
      </c>
      <c r="AU223" s="185" t="s">
        <v>87</v>
      </c>
      <c r="AY223" s="19" t="s">
        <v>140</v>
      </c>
      <c r="BE223" s="186">
        <f>IF(N223="základní",J223,0)</f>
        <v>0</v>
      </c>
      <c r="BF223" s="186">
        <f>IF(N223="snížená",J223,0)</f>
        <v>0</v>
      </c>
      <c r="BG223" s="186">
        <f>IF(N223="zákl. přenesená",J223,0)</f>
        <v>0</v>
      </c>
      <c r="BH223" s="186">
        <f>IF(N223="sníž. přenesená",J223,0)</f>
        <v>0</v>
      </c>
      <c r="BI223" s="186">
        <f>IF(N223="nulová",J223,0)</f>
        <v>0</v>
      </c>
      <c r="BJ223" s="19" t="s">
        <v>85</v>
      </c>
      <c r="BK223" s="186">
        <f>ROUND(I223*H223,2)</f>
        <v>0</v>
      </c>
      <c r="BL223" s="19" t="s">
        <v>336</v>
      </c>
      <c r="BM223" s="185" t="s">
        <v>346</v>
      </c>
    </row>
    <row r="224" s="2" customFormat="1" ht="16.5" customHeight="1">
      <c r="A224" s="38"/>
      <c r="B224" s="172"/>
      <c r="C224" s="221" t="s">
        <v>347</v>
      </c>
      <c r="D224" s="221" t="s">
        <v>278</v>
      </c>
      <c r="E224" s="222" t="s">
        <v>348</v>
      </c>
      <c r="F224" s="223" t="s">
        <v>349</v>
      </c>
      <c r="G224" s="224" t="s">
        <v>146</v>
      </c>
      <c r="H224" s="225">
        <v>1</v>
      </c>
      <c r="I224" s="226"/>
      <c r="J224" s="227">
        <f>ROUND(I224*H224,2)</f>
        <v>0</v>
      </c>
      <c r="K224" s="228"/>
      <c r="L224" s="229"/>
      <c r="M224" s="230" t="s">
        <v>1</v>
      </c>
      <c r="N224" s="231" t="s">
        <v>42</v>
      </c>
      <c r="O224" s="77"/>
      <c r="P224" s="183">
        <f>O224*H224</f>
        <v>0</v>
      </c>
      <c r="Q224" s="183">
        <v>0</v>
      </c>
      <c r="R224" s="183">
        <f>Q224*H224</f>
        <v>0</v>
      </c>
      <c r="S224" s="183">
        <v>0</v>
      </c>
      <c r="T224" s="184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85" t="s">
        <v>336</v>
      </c>
      <c r="AT224" s="185" t="s">
        <v>278</v>
      </c>
      <c r="AU224" s="185" t="s">
        <v>87</v>
      </c>
      <c r="AY224" s="19" t="s">
        <v>140</v>
      </c>
      <c r="BE224" s="186">
        <f>IF(N224="základní",J224,0)</f>
        <v>0</v>
      </c>
      <c r="BF224" s="186">
        <f>IF(N224="snížená",J224,0)</f>
        <v>0</v>
      </c>
      <c r="BG224" s="186">
        <f>IF(N224="zákl. přenesená",J224,0)</f>
        <v>0</v>
      </c>
      <c r="BH224" s="186">
        <f>IF(N224="sníž. přenesená",J224,0)</f>
        <v>0</v>
      </c>
      <c r="BI224" s="186">
        <f>IF(N224="nulová",J224,0)</f>
        <v>0</v>
      </c>
      <c r="BJ224" s="19" t="s">
        <v>85</v>
      </c>
      <c r="BK224" s="186">
        <f>ROUND(I224*H224,2)</f>
        <v>0</v>
      </c>
      <c r="BL224" s="19" t="s">
        <v>336</v>
      </c>
      <c r="BM224" s="185" t="s">
        <v>350</v>
      </c>
    </row>
    <row r="225" s="2" customFormat="1" ht="16.5" customHeight="1">
      <c r="A225" s="38"/>
      <c r="B225" s="172"/>
      <c r="C225" s="221" t="s">
        <v>351</v>
      </c>
      <c r="D225" s="221" t="s">
        <v>278</v>
      </c>
      <c r="E225" s="222" t="s">
        <v>352</v>
      </c>
      <c r="F225" s="223" t="s">
        <v>353</v>
      </c>
      <c r="G225" s="224" t="s">
        <v>146</v>
      </c>
      <c r="H225" s="225">
        <v>2</v>
      </c>
      <c r="I225" s="226"/>
      <c r="J225" s="227">
        <f>ROUND(I225*H225,2)</f>
        <v>0</v>
      </c>
      <c r="K225" s="228"/>
      <c r="L225" s="229"/>
      <c r="M225" s="230" t="s">
        <v>1</v>
      </c>
      <c r="N225" s="231" t="s">
        <v>42</v>
      </c>
      <c r="O225" s="77"/>
      <c r="P225" s="183">
        <f>O225*H225</f>
        <v>0</v>
      </c>
      <c r="Q225" s="183">
        <v>0</v>
      </c>
      <c r="R225" s="183">
        <f>Q225*H225</f>
        <v>0</v>
      </c>
      <c r="S225" s="183">
        <v>0</v>
      </c>
      <c r="T225" s="184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85" t="s">
        <v>336</v>
      </c>
      <c r="AT225" s="185" t="s">
        <v>278</v>
      </c>
      <c r="AU225" s="185" t="s">
        <v>87</v>
      </c>
      <c r="AY225" s="19" t="s">
        <v>140</v>
      </c>
      <c r="BE225" s="186">
        <f>IF(N225="základní",J225,0)</f>
        <v>0</v>
      </c>
      <c r="BF225" s="186">
        <f>IF(N225="snížená",J225,0)</f>
        <v>0</v>
      </c>
      <c r="BG225" s="186">
        <f>IF(N225="zákl. přenesená",J225,0)</f>
        <v>0</v>
      </c>
      <c r="BH225" s="186">
        <f>IF(N225="sníž. přenesená",J225,0)</f>
        <v>0</v>
      </c>
      <c r="BI225" s="186">
        <f>IF(N225="nulová",J225,0)</f>
        <v>0</v>
      </c>
      <c r="BJ225" s="19" t="s">
        <v>85</v>
      </c>
      <c r="BK225" s="186">
        <f>ROUND(I225*H225,2)</f>
        <v>0</v>
      </c>
      <c r="BL225" s="19" t="s">
        <v>336</v>
      </c>
      <c r="BM225" s="185" t="s">
        <v>354</v>
      </c>
    </row>
    <row r="226" s="2" customFormat="1" ht="16.5" customHeight="1">
      <c r="A226" s="38"/>
      <c r="B226" s="172"/>
      <c r="C226" s="221" t="s">
        <v>355</v>
      </c>
      <c r="D226" s="221" t="s">
        <v>278</v>
      </c>
      <c r="E226" s="222" t="s">
        <v>356</v>
      </c>
      <c r="F226" s="223" t="s">
        <v>357</v>
      </c>
      <c r="G226" s="224" t="s">
        <v>146</v>
      </c>
      <c r="H226" s="225">
        <v>4</v>
      </c>
      <c r="I226" s="226"/>
      <c r="J226" s="227">
        <f>ROUND(I226*H226,2)</f>
        <v>0</v>
      </c>
      <c r="K226" s="228"/>
      <c r="L226" s="229"/>
      <c r="M226" s="230" t="s">
        <v>1</v>
      </c>
      <c r="N226" s="231" t="s">
        <v>42</v>
      </c>
      <c r="O226" s="77"/>
      <c r="P226" s="183">
        <f>O226*H226</f>
        <v>0</v>
      </c>
      <c r="Q226" s="183">
        <v>0</v>
      </c>
      <c r="R226" s="183">
        <f>Q226*H226</f>
        <v>0</v>
      </c>
      <c r="S226" s="183">
        <v>0</v>
      </c>
      <c r="T226" s="184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85" t="s">
        <v>336</v>
      </c>
      <c r="AT226" s="185" t="s">
        <v>278</v>
      </c>
      <c r="AU226" s="185" t="s">
        <v>87</v>
      </c>
      <c r="AY226" s="19" t="s">
        <v>140</v>
      </c>
      <c r="BE226" s="186">
        <f>IF(N226="základní",J226,0)</f>
        <v>0</v>
      </c>
      <c r="BF226" s="186">
        <f>IF(N226="snížená",J226,0)</f>
        <v>0</v>
      </c>
      <c r="BG226" s="186">
        <f>IF(N226="zákl. přenesená",J226,0)</f>
        <v>0</v>
      </c>
      <c r="BH226" s="186">
        <f>IF(N226="sníž. přenesená",J226,0)</f>
        <v>0</v>
      </c>
      <c r="BI226" s="186">
        <f>IF(N226="nulová",J226,0)</f>
        <v>0</v>
      </c>
      <c r="BJ226" s="19" t="s">
        <v>85</v>
      </c>
      <c r="BK226" s="186">
        <f>ROUND(I226*H226,2)</f>
        <v>0</v>
      </c>
      <c r="BL226" s="19" t="s">
        <v>336</v>
      </c>
      <c r="BM226" s="185" t="s">
        <v>358</v>
      </c>
    </row>
    <row r="227" s="2" customFormat="1" ht="16.5" customHeight="1">
      <c r="A227" s="38"/>
      <c r="B227" s="172"/>
      <c r="C227" s="221" t="s">
        <v>359</v>
      </c>
      <c r="D227" s="221" t="s">
        <v>278</v>
      </c>
      <c r="E227" s="222" t="s">
        <v>360</v>
      </c>
      <c r="F227" s="223" t="s">
        <v>361</v>
      </c>
      <c r="G227" s="224" t="s">
        <v>146</v>
      </c>
      <c r="H227" s="225">
        <v>1</v>
      </c>
      <c r="I227" s="226"/>
      <c r="J227" s="227">
        <f>ROUND(I227*H227,2)</f>
        <v>0</v>
      </c>
      <c r="K227" s="228"/>
      <c r="L227" s="229"/>
      <c r="M227" s="230" t="s">
        <v>1</v>
      </c>
      <c r="N227" s="231" t="s">
        <v>42</v>
      </c>
      <c r="O227" s="77"/>
      <c r="P227" s="183">
        <f>O227*H227</f>
        <v>0</v>
      </c>
      <c r="Q227" s="183">
        <v>0</v>
      </c>
      <c r="R227" s="183">
        <f>Q227*H227</f>
        <v>0</v>
      </c>
      <c r="S227" s="183">
        <v>0</v>
      </c>
      <c r="T227" s="184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85" t="s">
        <v>336</v>
      </c>
      <c r="AT227" s="185" t="s">
        <v>278</v>
      </c>
      <c r="AU227" s="185" t="s">
        <v>87</v>
      </c>
      <c r="AY227" s="19" t="s">
        <v>140</v>
      </c>
      <c r="BE227" s="186">
        <f>IF(N227="základní",J227,0)</f>
        <v>0</v>
      </c>
      <c r="BF227" s="186">
        <f>IF(N227="snížená",J227,0)</f>
        <v>0</v>
      </c>
      <c r="BG227" s="186">
        <f>IF(N227="zákl. přenesená",J227,0)</f>
        <v>0</v>
      </c>
      <c r="BH227" s="186">
        <f>IF(N227="sníž. přenesená",J227,0)</f>
        <v>0</v>
      </c>
      <c r="BI227" s="186">
        <f>IF(N227="nulová",J227,0)</f>
        <v>0</v>
      </c>
      <c r="BJ227" s="19" t="s">
        <v>85</v>
      </c>
      <c r="BK227" s="186">
        <f>ROUND(I227*H227,2)</f>
        <v>0</v>
      </c>
      <c r="BL227" s="19" t="s">
        <v>336</v>
      </c>
      <c r="BM227" s="185" t="s">
        <v>362</v>
      </c>
    </row>
    <row r="228" s="2" customFormat="1" ht="16.5" customHeight="1">
      <c r="A228" s="38"/>
      <c r="B228" s="172"/>
      <c r="C228" s="221" t="s">
        <v>363</v>
      </c>
      <c r="D228" s="221" t="s">
        <v>278</v>
      </c>
      <c r="E228" s="222" t="s">
        <v>364</v>
      </c>
      <c r="F228" s="223" t="s">
        <v>365</v>
      </c>
      <c r="G228" s="224" t="s">
        <v>146</v>
      </c>
      <c r="H228" s="225">
        <v>1</v>
      </c>
      <c r="I228" s="226"/>
      <c r="J228" s="227">
        <f>ROUND(I228*H228,2)</f>
        <v>0</v>
      </c>
      <c r="K228" s="228"/>
      <c r="L228" s="229"/>
      <c r="M228" s="230" t="s">
        <v>1</v>
      </c>
      <c r="N228" s="231" t="s">
        <v>42</v>
      </c>
      <c r="O228" s="77"/>
      <c r="P228" s="183">
        <f>O228*H228</f>
        <v>0</v>
      </c>
      <c r="Q228" s="183">
        <v>0</v>
      </c>
      <c r="R228" s="183">
        <f>Q228*H228</f>
        <v>0</v>
      </c>
      <c r="S228" s="183">
        <v>0</v>
      </c>
      <c r="T228" s="184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85" t="s">
        <v>336</v>
      </c>
      <c r="AT228" s="185" t="s">
        <v>278</v>
      </c>
      <c r="AU228" s="185" t="s">
        <v>87</v>
      </c>
      <c r="AY228" s="19" t="s">
        <v>140</v>
      </c>
      <c r="BE228" s="186">
        <f>IF(N228="základní",J228,0)</f>
        <v>0</v>
      </c>
      <c r="BF228" s="186">
        <f>IF(N228="snížená",J228,0)</f>
        <v>0</v>
      </c>
      <c r="BG228" s="186">
        <f>IF(N228="zákl. přenesená",J228,0)</f>
        <v>0</v>
      </c>
      <c r="BH228" s="186">
        <f>IF(N228="sníž. přenesená",J228,0)</f>
        <v>0</v>
      </c>
      <c r="BI228" s="186">
        <f>IF(N228="nulová",J228,0)</f>
        <v>0</v>
      </c>
      <c r="BJ228" s="19" t="s">
        <v>85</v>
      </c>
      <c r="BK228" s="186">
        <f>ROUND(I228*H228,2)</f>
        <v>0</v>
      </c>
      <c r="BL228" s="19" t="s">
        <v>336</v>
      </c>
      <c r="BM228" s="185" t="s">
        <v>366</v>
      </c>
    </row>
    <row r="229" s="2" customFormat="1" ht="16.5" customHeight="1">
      <c r="A229" s="38"/>
      <c r="B229" s="172"/>
      <c r="C229" s="173" t="s">
        <v>367</v>
      </c>
      <c r="D229" s="173" t="s">
        <v>143</v>
      </c>
      <c r="E229" s="174" t="s">
        <v>368</v>
      </c>
      <c r="F229" s="175" t="s">
        <v>369</v>
      </c>
      <c r="G229" s="176" t="s">
        <v>146</v>
      </c>
      <c r="H229" s="177">
        <v>1</v>
      </c>
      <c r="I229" s="178"/>
      <c r="J229" s="179">
        <f>ROUND(I229*H229,2)</f>
        <v>0</v>
      </c>
      <c r="K229" s="180"/>
      <c r="L229" s="39"/>
      <c r="M229" s="181" t="s">
        <v>1</v>
      </c>
      <c r="N229" s="182" t="s">
        <v>42</v>
      </c>
      <c r="O229" s="77"/>
      <c r="P229" s="183">
        <f>O229*H229</f>
        <v>0</v>
      </c>
      <c r="Q229" s="183">
        <v>0</v>
      </c>
      <c r="R229" s="183">
        <f>Q229*H229</f>
        <v>0</v>
      </c>
      <c r="S229" s="183">
        <v>0</v>
      </c>
      <c r="T229" s="184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85" t="s">
        <v>336</v>
      </c>
      <c r="AT229" s="185" t="s">
        <v>143</v>
      </c>
      <c r="AU229" s="185" t="s">
        <v>87</v>
      </c>
      <c r="AY229" s="19" t="s">
        <v>140</v>
      </c>
      <c r="BE229" s="186">
        <f>IF(N229="základní",J229,0)</f>
        <v>0</v>
      </c>
      <c r="BF229" s="186">
        <f>IF(N229="snížená",J229,0)</f>
        <v>0</v>
      </c>
      <c r="BG229" s="186">
        <f>IF(N229="zákl. přenesená",J229,0)</f>
        <v>0</v>
      </c>
      <c r="BH229" s="186">
        <f>IF(N229="sníž. přenesená",J229,0)</f>
        <v>0</v>
      </c>
      <c r="BI229" s="186">
        <f>IF(N229="nulová",J229,0)</f>
        <v>0</v>
      </c>
      <c r="BJ229" s="19" t="s">
        <v>85</v>
      </c>
      <c r="BK229" s="186">
        <f>ROUND(I229*H229,2)</f>
        <v>0</v>
      </c>
      <c r="BL229" s="19" t="s">
        <v>336</v>
      </c>
      <c r="BM229" s="185" t="s">
        <v>370</v>
      </c>
    </row>
    <row r="230" s="2" customFormat="1" ht="16.5" customHeight="1">
      <c r="A230" s="38"/>
      <c r="B230" s="172"/>
      <c r="C230" s="173" t="s">
        <v>371</v>
      </c>
      <c r="D230" s="173" t="s">
        <v>143</v>
      </c>
      <c r="E230" s="174" t="s">
        <v>372</v>
      </c>
      <c r="F230" s="175" t="s">
        <v>373</v>
      </c>
      <c r="G230" s="176" t="s">
        <v>146</v>
      </c>
      <c r="H230" s="177">
        <v>1</v>
      </c>
      <c r="I230" s="178"/>
      <c r="J230" s="179">
        <f>ROUND(I230*H230,2)</f>
        <v>0</v>
      </c>
      <c r="K230" s="180"/>
      <c r="L230" s="39"/>
      <c r="M230" s="181" t="s">
        <v>1</v>
      </c>
      <c r="N230" s="182" t="s">
        <v>42</v>
      </c>
      <c r="O230" s="77"/>
      <c r="P230" s="183">
        <f>O230*H230</f>
        <v>0</v>
      </c>
      <c r="Q230" s="183">
        <v>0</v>
      </c>
      <c r="R230" s="183">
        <f>Q230*H230</f>
        <v>0</v>
      </c>
      <c r="S230" s="183">
        <v>0</v>
      </c>
      <c r="T230" s="184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85" t="s">
        <v>336</v>
      </c>
      <c r="AT230" s="185" t="s">
        <v>143</v>
      </c>
      <c r="AU230" s="185" t="s">
        <v>87</v>
      </c>
      <c r="AY230" s="19" t="s">
        <v>140</v>
      </c>
      <c r="BE230" s="186">
        <f>IF(N230="základní",J230,0)</f>
        <v>0</v>
      </c>
      <c r="BF230" s="186">
        <f>IF(N230="snížená",J230,0)</f>
        <v>0</v>
      </c>
      <c r="BG230" s="186">
        <f>IF(N230="zákl. přenesená",J230,0)</f>
        <v>0</v>
      </c>
      <c r="BH230" s="186">
        <f>IF(N230="sníž. přenesená",J230,0)</f>
        <v>0</v>
      </c>
      <c r="BI230" s="186">
        <f>IF(N230="nulová",J230,0)</f>
        <v>0</v>
      </c>
      <c r="BJ230" s="19" t="s">
        <v>85</v>
      </c>
      <c r="BK230" s="186">
        <f>ROUND(I230*H230,2)</f>
        <v>0</v>
      </c>
      <c r="BL230" s="19" t="s">
        <v>336</v>
      </c>
      <c r="BM230" s="185" t="s">
        <v>374</v>
      </c>
    </row>
    <row r="231" s="12" customFormat="1" ht="22.8" customHeight="1">
      <c r="A231" s="12"/>
      <c r="B231" s="159"/>
      <c r="C231" s="12"/>
      <c r="D231" s="160" t="s">
        <v>76</v>
      </c>
      <c r="E231" s="170" t="s">
        <v>375</v>
      </c>
      <c r="F231" s="170" t="s">
        <v>376</v>
      </c>
      <c r="G231" s="12"/>
      <c r="H231" s="12"/>
      <c r="I231" s="162"/>
      <c r="J231" s="171">
        <f>BK231</f>
        <v>0</v>
      </c>
      <c r="K231" s="12"/>
      <c r="L231" s="159"/>
      <c r="M231" s="164"/>
      <c r="N231" s="165"/>
      <c r="O231" s="165"/>
      <c r="P231" s="166">
        <f>SUM(P232:P239)</f>
        <v>0</v>
      </c>
      <c r="Q231" s="165"/>
      <c r="R231" s="166">
        <f>SUM(R232:R239)</f>
        <v>1.1225808000000002</v>
      </c>
      <c r="S231" s="165"/>
      <c r="T231" s="167">
        <f>SUM(T232:T239)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160" t="s">
        <v>85</v>
      </c>
      <c r="AT231" s="168" t="s">
        <v>76</v>
      </c>
      <c r="AU231" s="168" t="s">
        <v>85</v>
      </c>
      <c r="AY231" s="160" t="s">
        <v>140</v>
      </c>
      <c r="BK231" s="169">
        <f>SUM(BK232:BK239)</f>
        <v>0</v>
      </c>
    </row>
    <row r="232" s="2" customFormat="1" ht="16.5" customHeight="1">
      <c r="A232" s="38"/>
      <c r="B232" s="172"/>
      <c r="C232" s="173" t="s">
        <v>377</v>
      </c>
      <c r="D232" s="173" t="s">
        <v>143</v>
      </c>
      <c r="E232" s="174" t="s">
        <v>378</v>
      </c>
      <c r="F232" s="175" t="s">
        <v>379</v>
      </c>
      <c r="G232" s="176" t="s">
        <v>187</v>
      </c>
      <c r="H232" s="177">
        <v>3401.7600000000002</v>
      </c>
      <c r="I232" s="178"/>
      <c r="J232" s="179">
        <f>ROUND(I232*H232,2)</f>
        <v>0</v>
      </c>
      <c r="K232" s="180"/>
      <c r="L232" s="39"/>
      <c r="M232" s="181" t="s">
        <v>1</v>
      </c>
      <c r="N232" s="182" t="s">
        <v>42</v>
      </c>
      <c r="O232" s="77"/>
      <c r="P232" s="183">
        <f>O232*H232</f>
        <v>0</v>
      </c>
      <c r="Q232" s="183">
        <v>0.00033</v>
      </c>
      <c r="R232" s="183">
        <f>Q232*H232</f>
        <v>1.1225808000000002</v>
      </c>
      <c r="S232" s="183">
        <v>0</v>
      </c>
      <c r="T232" s="184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85" t="s">
        <v>161</v>
      </c>
      <c r="AT232" s="185" t="s">
        <v>143</v>
      </c>
      <c r="AU232" s="185" t="s">
        <v>87</v>
      </c>
      <c r="AY232" s="19" t="s">
        <v>140</v>
      </c>
      <c r="BE232" s="186">
        <f>IF(N232="základní",J232,0)</f>
        <v>0</v>
      </c>
      <c r="BF232" s="186">
        <f>IF(N232="snížená",J232,0)</f>
        <v>0</v>
      </c>
      <c r="BG232" s="186">
        <f>IF(N232="zákl. přenesená",J232,0)</f>
        <v>0</v>
      </c>
      <c r="BH232" s="186">
        <f>IF(N232="sníž. přenesená",J232,0)</f>
        <v>0</v>
      </c>
      <c r="BI232" s="186">
        <f>IF(N232="nulová",J232,0)</f>
        <v>0</v>
      </c>
      <c r="BJ232" s="19" t="s">
        <v>85</v>
      </c>
      <c r="BK232" s="186">
        <f>ROUND(I232*H232,2)</f>
        <v>0</v>
      </c>
      <c r="BL232" s="19" t="s">
        <v>161</v>
      </c>
      <c r="BM232" s="185" t="s">
        <v>380</v>
      </c>
    </row>
    <row r="233" s="13" customFormat="1">
      <c r="A233" s="13"/>
      <c r="B233" s="197"/>
      <c r="C233" s="13"/>
      <c r="D233" s="187" t="s">
        <v>189</v>
      </c>
      <c r="E233" s="198" t="s">
        <v>1</v>
      </c>
      <c r="F233" s="199" t="s">
        <v>381</v>
      </c>
      <c r="G233" s="13"/>
      <c r="H233" s="200">
        <v>3401.7600000000002</v>
      </c>
      <c r="I233" s="201"/>
      <c r="J233" s="13"/>
      <c r="K233" s="13"/>
      <c r="L233" s="197"/>
      <c r="M233" s="202"/>
      <c r="N233" s="203"/>
      <c r="O233" s="203"/>
      <c r="P233" s="203"/>
      <c r="Q233" s="203"/>
      <c r="R233" s="203"/>
      <c r="S233" s="203"/>
      <c r="T233" s="20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98" t="s">
        <v>189</v>
      </c>
      <c r="AU233" s="198" t="s">
        <v>87</v>
      </c>
      <c r="AV233" s="13" t="s">
        <v>87</v>
      </c>
      <c r="AW233" s="13" t="s">
        <v>32</v>
      </c>
      <c r="AX233" s="13" t="s">
        <v>85</v>
      </c>
      <c r="AY233" s="198" t="s">
        <v>140</v>
      </c>
    </row>
    <row r="234" s="2" customFormat="1" ht="16.5" customHeight="1">
      <c r="A234" s="38"/>
      <c r="B234" s="172"/>
      <c r="C234" s="173" t="s">
        <v>382</v>
      </c>
      <c r="D234" s="173" t="s">
        <v>143</v>
      </c>
      <c r="E234" s="174" t="s">
        <v>383</v>
      </c>
      <c r="F234" s="175" t="s">
        <v>384</v>
      </c>
      <c r="G234" s="176" t="s">
        <v>187</v>
      </c>
      <c r="H234" s="177">
        <v>3401.7600000000002</v>
      </c>
      <c r="I234" s="178"/>
      <c r="J234" s="179">
        <f>ROUND(I234*H234,2)</f>
        <v>0</v>
      </c>
      <c r="K234" s="180"/>
      <c r="L234" s="39"/>
      <c r="M234" s="181" t="s">
        <v>1</v>
      </c>
      <c r="N234" s="182" t="s">
        <v>42</v>
      </c>
      <c r="O234" s="77"/>
      <c r="P234" s="183">
        <f>O234*H234</f>
        <v>0</v>
      </c>
      <c r="Q234" s="183">
        <v>0</v>
      </c>
      <c r="R234" s="183">
        <f>Q234*H234</f>
        <v>0</v>
      </c>
      <c r="S234" s="183">
        <v>0</v>
      </c>
      <c r="T234" s="184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85" t="s">
        <v>161</v>
      </c>
      <c r="AT234" s="185" t="s">
        <v>143</v>
      </c>
      <c r="AU234" s="185" t="s">
        <v>87</v>
      </c>
      <c r="AY234" s="19" t="s">
        <v>140</v>
      </c>
      <c r="BE234" s="186">
        <f>IF(N234="základní",J234,0)</f>
        <v>0</v>
      </c>
      <c r="BF234" s="186">
        <f>IF(N234="snížená",J234,0)</f>
        <v>0</v>
      </c>
      <c r="BG234" s="186">
        <f>IF(N234="zákl. přenesená",J234,0)</f>
        <v>0</v>
      </c>
      <c r="BH234" s="186">
        <f>IF(N234="sníž. přenesená",J234,0)</f>
        <v>0</v>
      </c>
      <c r="BI234" s="186">
        <f>IF(N234="nulová",J234,0)</f>
        <v>0</v>
      </c>
      <c r="BJ234" s="19" t="s">
        <v>85</v>
      </c>
      <c r="BK234" s="186">
        <f>ROUND(I234*H234,2)</f>
        <v>0</v>
      </c>
      <c r="BL234" s="19" t="s">
        <v>161</v>
      </c>
      <c r="BM234" s="185" t="s">
        <v>385</v>
      </c>
    </row>
    <row r="235" s="2" customFormat="1" ht="16.5" customHeight="1">
      <c r="A235" s="38"/>
      <c r="B235" s="172"/>
      <c r="C235" s="173" t="s">
        <v>386</v>
      </c>
      <c r="D235" s="173" t="s">
        <v>143</v>
      </c>
      <c r="E235" s="174" t="s">
        <v>387</v>
      </c>
      <c r="F235" s="175" t="s">
        <v>388</v>
      </c>
      <c r="G235" s="176" t="s">
        <v>187</v>
      </c>
      <c r="H235" s="177">
        <v>3401.7600000000002</v>
      </c>
      <c r="I235" s="178"/>
      <c r="J235" s="179">
        <f>ROUND(I235*H235,2)</f>
        <v>0</v>
      </c>
      <c r="K235" s="180"/>
      <c r="L235" s="39"/>
      <c r="M235" s="181" t="s">
        <v>1</v>
      </c>
      <c r="N235" s="182" t="s">
        <v>42</v>
      </c>
      <c r="O235" s="77"/>
      <c r="P235" s="183">
        <f>O235*H235</f>
        <v>0</v>
      </c>
      <c r="Q235" s="183">
        <v>0</v>
      </c>
      <c r="R235" s="183">
        <f>Q235*H235</f>
        <v>0</v>
      </c>
      <c r="S235" s="183">
        <v>0</v>
      </c>
      <c r="T235" s="184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85" t="s">
        <v>161</v>
      </c>
      <c r="AT235" s="185" t="s">
        <v>143</v>
      </c>
      <c r="AU235" s="185" t="s">
        <v>87</v>
      </c>
      <c r="AY235" s="19" t="s">
        <v>140</v>
      </c>
      <c r="BE235" s="186">
        <f>IF(N235="základní",J235,0)</f>
        <v>0</v>
      </c>
      <c r="BF235" s="186">
        <f>IF(N235="snížená",J235,0)</f>
        <v>0</v>
      </c>
      <c r="BG235" s="186">
        <f>IF(N235="zákl. přenesená",J235,0)</f>
        <v>0</v>
      </c>
      <c r="BH235" s="186">
        <f>IF(N235="sníž. přenesená",J235,0)</f>
        <v>0</v>
      </c>
      <c r="BI235" s="186">
        <f>IF(N235="nulová",J235,0)</f>
        <v>0</v>
      </c>
      <c r="BJ235" s="19" t="s">
        <v>85</v>
      </c>
      <c r="BK235" s="186">
        <f>ROUND(I235*H235,2)</f>
        <v>0</v>
      </c>
      <c r="BL235" s="19" t="s">
        <v>161</v>
      </c>
      <c r="BM235" s="185" t="s">
        <v>389</v>
      </c>
    </row>
    <row r="236" s="2" customFormat="1" ht="24.15" customHeight="1">
      <c r="A236" s="38"/>
      <c r="B236" s="172"/>
      <c r="C236" s="173" t="s">
        <v>390</v>
      </c>
      <c r="D236" s="173" t="s">
        <v>143</v>
      </c>
      <c r="E236" s="174" t="s">
        <v>391</v>
      </c>
      <c r="F236" s="175" t="s">
        <v>392</v>
      </c>
      <c r="G236" s="176" t="s">
        <v>187</v>
      </c>
      <c r="H236" s="177">
        <v>3401.7600000000002</v>
      </c>
      <c r="I236" s="178"/>
      <c r="J236" s="179">
        <f>ROUND(I236*H236,2)</f>
        <v>0</v>
      </c>
      <c r="K236" s="180"/>
      <c r="L236" s="39"/>
      <c r="M236" s="181" t="s">
        <v>1</v>
      </c>
      <c r="N236" s="182" t="s">
        <v>42</v>
      </c>
      <c r="O236" s="77"/>
      <c r="P236" s="183">
        <f>O236*H236</f>
        <v>0</v>
      </c>
      <c r="Q236" s="183">
        <v>0</v>
      </c>
      <c r="R236" s="183">
        <f>Q236*H236</f>
        <v>0</v>
      </c>
      <c r="S236" s="183">
        <v>0</v>
      </c>
      <c r="T236" s="184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85" t="s">
        <v>161</v>
      </c>
      <c r="AT236" s="185" t="s">
        <v>143</v>
      </c>
      <c r="AU236" s="185" t="s">
        <v>87</v>
      </c>
      <c r="AY236" s="19" t="s">
        <v>140</v>
      </c>
      <c r="BE236" s="186">
        <f>IF(N236="základní",J236,0)</f>
        <v>0</v>
      </c>
      <c r="BF236" s="186">
        <f>IF(N236="snížená",J236,0)</f>
        <v>0</v>
      </c>
      <c r="BG236" s="186">
        <f>IF(N236="zákl. přenesená",J236,0)</f>
        <v>0</v>
      </c>
      <c r="BH236" s="186">
        <f>IF(N236="sníž. přenesená",J236,0)</f>
        <v>0</v>
      </c>
      <c r="BI236" s="186">
        <f>IF(N236="nulová",J236,0)</f>
        <v>0</v>
      </c>
      <c r="BJ236" s="19" t="s">
        <v>85</v>
      </c>
      <c r="BK236" s="186">
        <f>ROUND(I236*H236,2)</f>
        <v>0</v>
      </c>
      <c r="BL236" s="19" t="s">
        <v>161</v>
      </c>
      <c r="BM236" s="185" t="s">
        <v>393</v>
      </c>
    </row>
    <row r="237" s="2" customFormat="1" ht="16.5" customHeight="1">
      <c r="A237" s="38"/>
      <c r="B237" s="172"/>
      <c r="C237" s="173" t="s">
        <v>394</v>
      </c>
      <c r="D237" s="173" t="s">
        <v>143</v>
      </c>
      <c r="E237" s="174" t="s">
        <v>395</v>
      </c>
      <c r="F237" s="175" t="s">
        <v>396</v>
      </c>
      <c r="G237" s="176" t="s">
        <v>292</v>
      </c>
      <c r="H237" s="177">
        <v>282.10000000000002</v>
      </c>
      <c r="I237" s="178"/>
      <c r="J237" s="179">
        <f>ROUND(I237*H237,2)</f>
        <v>0</v>
      </c>
      <c r="K237" s="180"/>
      <c r="L237" s="39"/>
      <c r="M237" s="181" t="s">
        <v>1</v>
      </c>
      <c r="N237" s="182" t="s">
        <v>42</v>
      </c>
      <c r="O237" s="77"/>
      <c r="P237" s="183">
        <f>O237*H237</f>
        <v>0</v>
      </c>
      <c r="Q237" s="183">
        <v>0</v>
      </c>
      <c r="R237" s="183">
        <f>Q237*H237</f>
        <v>0</v>
      </c>
      <c r="S237" s="183">
        <v>0</v>
      </c>
      <c r="T237" s="184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85" t="s">
        <v>161</v>
      </c>
      <c r="AT237" s="185" t="s">
        <v>143</v>
      </c>
      <c r="AU237" s="185" t="s">
        <v>87</v>
      </c>
      <c r="AY237" s="19" t="s">
        <v>140</v>
      </c>
      <c r="BE237" s="186">
        <f>IF(N237="základní",J237,0)</f>
        <v>0</v>
      </c>
      <c r="BF237" s="186">
        <f>IF(N237="snížená",J237,0)</f>
        <v>0</v>
      </c>
      <c r="BG237" s="186">
        <f>IF(N237="zákl. přenesená",J237,0)</f>
        <v>0</v>
      </c>
      <c r="BH237" s="186">
        <f>IF(N237="sníž. přenesená",J237,0)</f>
        <v>0</v>
      </c>
      <c r="BI237" s="186">
        <f>IF(N237="nulová",J237,0)</f>
        <v>0</v>
      </c>
      <c r="BJ237" s="19" t="s">
        <v>85</v>
      </c>
      <c r="BK237" s="186">
        <f>ROUND(I237*H237,2)</f>
        <v>0</v>
      </c>
      <c r="BL237" s="19" t="s">
        <v>161</v>
      </c>
      <c r="BM237" s="185" t="s">
        <v>397</v>
      </c>
    </row>
    <row r="238" s="2" customFormat="1" ht="16.5" customHeight="1">
      <c r="A238" s="38"/>
      <c r="B238" s="172"/>
      <c r="C238" s="173" t="s">
        <v>398</v>
      </c>
      <c r="D238" s="173" t="s">
        <v>143</v>
      </c>
      <c r="E238" s="174" t="s">
        <v>399</v>
      </c>
      <c r="F238" s="175" t="s">
        <v>400</v>
      </c>
      <c r="G238" s="176" t="s">
        <v>240</v>
      </c>
      <c r="H238" s="177">
        <v>2</v>
      </c>
      <c r="I238" s="178"/>
      <c r="J238" s="179">
        <f>ROUND(I238*H238,2)</f>
        <v>0</v>
      </c>
      <c r="K238" s="180"/>
      <c r="L238" s="39"/>
      <c r="M238" s="181" t="s">
        <v>1</v>
      </c>
      <c r="N238" s="182" t="s">
        <v>42</v>
      </c>
      <c r="O238" s="77"/>
      <c r="P238" s="183">
        <f>O238*H238</f>
        <v>0</v>
      </c>
      <c r="Q238" s="183">
        <v>0</v>
      </c>
      <c r="R238" s="183">
        <f>Q238*H238</f>
        <v>0</v>
      </c>
      <c r="S238" s="183">
        <v>0</v>
      </c>
      <c r="T238" s="184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85" t="s">
        <v>161</v>
      </c>
      <c r="AT238" s="185" t="s">
        <v>143</v>
      </c>
      <c r="AU238" s="185" t="s">
        <v>87</v>
      </c>
      <c r="AY238" s="19" t="s">
        <v>140</v>
      </c>
      <c r="BE238" s="186">
        <f>IF(N238="základní",J238,0)</f>
        <v>0</v>
      </c>
      <c r="BF238" s="186">
        <f>IF(N238="snížená",J238,0)</f>
        <v>0</v>
      </c>
      <c r="BG238" s="186">
        <f>IF(N238="zákl. přenesená",J238,0)</f>
        <v>0</v>
      </c>
      <c r="BH238" s="186">
        <f>IF(N238="sníž. přenesená",J238,0)</f>
        <v>0</v>
      </c>
      <c r="BI238" s="186">
        <f>IF(N238="nulová",J238,0)</f>
        <v>0</v>
      </c>
      <c r="BJ238" s="19" t="s">
        <v>85</v>
      </c>
      <c r="BK238" s="186">
        <f>ROUND(I238*H238,2)</f>
        <v>0</v>
      </c>
      <c r="BL238" s="19" t="s">
        <v>161</v>
      </c>
      <c r="BM238" s="185" t="s">
        <v>401</v>
      </c>
    </row>
    <row r="239" s="2" customFormat="1" ht="16.5" customHeight="1">
      <c r="A239" s="38"/>
      <c r="B239" s="172"/>
      <c r="C239" s="173" t="s">
        <v>402</v>
      </c>
      <c r="D239" s="173" t="s">
        <v>143</v>
      </c>
      <c r="E239" s="174" t="s">
        <v>403</v>
      </c>
      <c r="F239" s="175" t="s">
        <v>404</v>
      </c>
      <c r="G239" s="176" t="s">
        <v>146</v>
      </c>
      <c r="H239" s="177">
        <v>4</v>
      </c>
      <c r="I239" s="178"/>
      <c r="J239" s="179">
        <f>ROUND(I239*H239,2)</f>
        <v>0</v>
      </c>
      <c r="K239" s="180"/>
      <c r="L239" s="39"/>
      <c r="M239" s="181" t="s">
        <v>1</v>
      </c>
      <c r="N239" s="182" t="s">
        <v>42</v>
      </c>
      <c r="O239" s="77"/>
      <c r="P239" s="183">
        <f>O239*H239</f>
        <v>0</v>
      </c>
      <c r="Q239" s="183">
        <v>0</v>
      </c>
      <c r="R239" s="183">
        <f>Q239*H239</f>
        <v>0</v>
      </c>
      <c r="S239" s="183">
        <v>0</v>
      </c>
      <c r="T239" s="184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185" t="s">
        <v>161</v>
      </c>
      <c r="AT239" s="185" t="s">
        <v>143</v>
      </c>
      <c r="AU239" s="185" t="s">
        <v>87</v>
      </c>
      <c r="AY239" s="19" t="s">
        <v>140</v>
      </c>
      <c r="BE239" s="186">
        <f>IF(N239="základní",J239,0)</f>
        <v>0</v>
      </c>
      <c r="BF239" s="186">
        <f>IF(N239="snížená",J239,0)</f>
        <v>0</v>
      </c>
      <c r="BG239" s="186">
        <f>IF(N239="zákl. přenesená",J239,0)</f>
        <v>0</v>
      </c>
      <c r="BH239" s="186">
        <f>IF(N239="sníž. přenesená",J239,0)</f>
        <v>0</v>
      </c>
      <c r="BI239" s="186">
        <f>IF(N239="nulová",J239,0)</f>
        <v>0</v>
      </c>
      <c r="BJ239" s="19" t="s">
        <v>85</v>
      </c>
      <c r="BK239" s="186">
        <f>ROUND(I239*H239,2)</f>
        <v>0</v>
      </c>
      <c r="BL239" s="19" t="s">
        <v>161</v>
      </c>
      <c r="BM239" s="185" t="s">
        <v>405</v>
      </c>
    </row>
    <row r="240" s="12" customFormat="1" ht="22.8" customHeight="1">
      <c r="A240" s="12"/>
      <c r="B240" s="159"/>
      <c r="C240" s="12"/>
      <c r="D240" s="160" t="s">
        <v>76</v>
      </c>
      <c r="E240" s="170" t="s">
        <v>406</v>
      </c>
      <c r="F240" s="170" t="s">
        <v>407</v>
      </c>
      <c r="G240" s="12"/>
      <c r="H240" s="12"/>
      <c r="I240" s="162"/>
      <c r="J240" s="171">
        <f>BK240</f>
        <v>0</v>
      </c>
      <c r="K240" s="12"/>
      <c r="L240" s="159"/>
      <c r="M240" s="164"/>
      <c r="N240" s="165"/>
      <c r="O240" s="165"/>
      <c r="P240" s="166">
        <f>SUM(P241:P243)</f>
        <v>0</v>
      </c>
      <c r="Q240" s="165"/>
      <c r="R240" s="166">
        <f>SUM(R241:R243)</f>
        <v>0</v>
      </c>
      <c r="S240" s="165"/>
      <c r="T240" s="167">
        <f>SUM(T241:T243)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160" t="s">
        <v>85</v>
      </c>
      <c r="AT240" s="168" t="s">
        <v>76</v>
      </c>
      <c r="AU240" s="168" t="s">
        <v>85</v>
      </c>
      <c r="AY240" s="160" t="s">
        <v>140</v>
      </c>
      <c r="BK240" s="169">
        <f>SUM(BK241:BK243)</f>
        <v>0</v>
      </c>
    </row>
    <row r="241" s="2" customFormat="1" ht="16.5" customHeight="1">
      <c r="A241" s="38"/>
      <c r="B241" s="172"/>
      <c r="C241" s="173" t="s">
        <v>408</v>
      </c>
      <c r="D241" s="173" t="s">
        <v>143</v>
      </c>
      <c r="E241" s="174" t="s">
        <v>409</v>
      </c>
      <c r="F241" s="175" t="s">
        <v>410</v>
      </c>
      <c r="G241" s="176" t="s">
        <v>226</v>
      </c>
      <c r="H241" s="177">
        <v>4</v>
      </c>
      <c r="I241" s="178"/>
      <c r="J241" s="179">
        <f>ROUND(I241*H241,2)</f>
        <v>0</v>
      </c>
      <c r="K241" s="180"/>
      <c r="L241" s="39"/>
      <c r="M241" s="181" t="s">
        <v>1</v>
      </c>
      <c r="N241" s="182" t="s">
        <v>42</v>
      </c>
      <c r="O241" s="77"/>
      <c r="P241" s="183">
        <f>O241*H241</f>
        <v>0</v>
      </c>
      <c r="Q241" s="183">
        <v>0</v>
      </c>
      <c r="R241" s="183">
        <f>Q241*H241</f>
        <v>0</v>
      </c>
      <c r="S241" s="183">
        <v>0</v>
      </c>
      <c r="T241" s="184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85" t="s">
        <v>161</v>
      </c>
      <c r="AT241" s="185" t="s">
        <v>143</v>
      </c>
      <c r="AU241" s="185" t="s">
        <v>87</v>
      </c>
      <c r="AY241" s="19" t="s">
        <v>140</v>
      </c>
      <c r="BE241" s="186">
        <f>IF(N241="základní",J241,0)</f>
        <v>0</v>
      </c>
      <c r="BF241" s="186">
        <f>IF(N241="snížená",J241,0)</f>
        <v>0</v>
      </c>
      <c r="BG241" s="186">
        <f>IF(N241="zákl. přenesená",J241,0)</f>
        <v>0</v>
      </c>
      <c r="BH241" s="186">
        <f>IF(N241="sníž. přenesená",J241,0)</f>
        <v>0</v>
      </c>
      <c r="BI241" s="186">
        <f>IF(N241="nulová",J241,0)</f>
        <v>0</v>
      </c>
      <c r="BJ241" s="19" t="s">
        <v>85</v>
      </c>
      <c r="BK241" s="186">
        <f>ROUND(I241*H241,2)</f>
        <v>0</v>
      </c>
      <c r="BL241" s="19" t="s">
        <v>161</v>
      </c>
      <c r="BM241" s="185" t="s">
        <v>411</v>
      </c>
    </row>
    <row r="242" s="2" customFormat="1" ht="16.5" customHeight="1">
      <c r="A242" s="38"/>
      <c r="B242" s="172"/>
      <c r="C242" s="173" t="s">
        <v>412</v>
      </c>
      <c r="D242" s="173" t="s">
        <v>143</v>
      </c>
      <c r="E242" s="174" t="s">
        <v>413</v>
      </c>
      <c r="F242" s="175" t="s">
        <v>414</v>
      </c>
      <c r="G242" s="176" t="s">
        <v>226</v>
      </c>
      <c r="H242" s="177">
        <v>4</v>
      </c>
      <c r="I242" s="178"/>
      <c r="J242" s="179">
        <f>ROUND(I242*H242,2)</f>
        <v>0</v>
      </c>
      <c r="K242" s="180"/>
      <c r="L242" s="39"/>
      <c r="M242" s="181" t="s">
        <v>1</v>
      </c>
      <c r="N242" s="182" t="s">
        <v>42</v>
      </c>
      <c r="O242" s="77"/>
      <c r="P242" s="183">
        <f>O242*H242</f>
        <v>0</v>
      </c>
      <c r="Q242" s="183">
        <v>0</v>
      </c>
      <c r="R242" s="183">
        <f>Q242*H242</f>
        <v>0</v>
      </c>
      <c r="S242" s="183">
        <v>0</v>
      </c>
      <c r="T242" s="184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185" t="s">
        <v>161</v>
      </c>
      <c r="AT242" s="185" t="s">
        <v>143</v>
      </c>
      <c r="AU242" s="185" t="s">
        <v>87</v>
      </c>
      <c r="AY242" s="19" t="s">
        <v>140</v>
      </c>
      <c r="BE242" s="186">
        <f>IF(N242="základní",J242,0)</f>
        <v>0</v>
      </c>
      <c r="BF242" s="186">
        <f>IF(N242="snížená",J242,0)</f>
        <v>0</v>
      </c>
      <c r="BG242" s="186">
        <f>IF(N242="zákl. přenesená",J242,0)</f>
        <v>0</v>
      </c>
      <c r="BH242" s="186">
        <f>IF(N242="sníž. přenesená",J242,0)</f>
        <v>0</v>
      </c>
      <c r="BI242" s="186">
        <f>IF(N242="nulová",J242,0)</f>
        <v>0</v>
      </c>
      <c r="BJ242" s="19" t="s">
        <v>85</v>
      </c>
      <c r="BK242" s="186">
        <f>ROUND(I242*H242,2)</f>
        <v>0</v>
      </c>
      <c r="BL242" s="19" t="s">
        <v>161</v>
      </c>
      <c r="BM242" s="185" t="s">
        <v>415</v>
      </c>
    </row>
    <row r="243" s="2" customFormat="1" ht="21.75" customHeight="1">
      <c r="A243" s="38"/>
      <c r="B243" s="172"/>
      <c r="C243" s="173" t="s">
        <v>416</v>
      </c>
      <c r="D243" s="173" t="s">
        <v>143</v>
      </c>
      <c r="E243" s="174" t="s">
        <v>417</v>
      </c>
      <c r="F243" s="175" t="s">
        <v>418</v>
      </c>
      <c r="G243" s="176" t="s">
        <v>226</v>
      </c>
      <c r="H243" s="177">
        <v>2</v>
      </c>
      <c r="I243" s="178"/>
      <c r="J243" s="179">
        <f>ROUND(I243*H243,2)</f>
        <v>0</v>
      </c>
      <c r="K243" s="180"/>
      <c r="L243" s="39"/>
      <c r="M243" s="181" t="s">
        <v>1</v>
      </c>
      <c r="N243" s="182" t="s">
        <v>42</v>
      </c>
      <c r="O243" s="77"/>
      <c r="P243" s="183">
        <f>O243*H243</f>
        <v>0</v>
      </c>
      <c r="Q243" s="183">
        <v>0</v>
      </c>
      <c r="R243" s="183">
        <f>Q243*H243</f>
        <v>0</v>
      </c>
      <c r="S243" s="183">
        <v>0</v>
      </c>
      <c r="T243" s="184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85" t="s">
        <v>161</v>
      </c>
      <c r="AT243" s="185" t="s">
        <v>143</v>
      </c>
      <c r="AU243" s="185" t="s">
        <v>87</v>
      </c>
      <c r="AY243" s="19" t="s">
        <v>140</v>
      </c>
      <c r="BE243" s="186">
        <f>IF(N243="základní",J243,0)</f>
        <v>0</v>
      </c>
      <c r="BF243" s="186">
        <f>IF(N243="snížená",J243,0)</f>
        <v>0</v>
      </c>
      <c r="BG243" s="186">
        <f>IF(N243="zákl. přenesená",J243,0)</f>
        <v>0</v>
      </c>
      <c r="BH243" s="186">
        <f>IF(N243="sníž. přenesená",J243,0)</f>
        <v>0</v>
      </c>
      <c r="BI243" s="186">
        <f>IF(N243="nulová",J243,0)</f>
        <v>0</v>
      </c>
      <c r="BJ243" s="19" t="s">
        <v>85</v>
      </c>
      <c r="BK243" s="186">
        <f>ROUND(I243*H243,2)</f>
        <v>0</v>
      </c>
      <c r="BL243" s="19" t="s">
        <v>161</v>
      </c>
      <c r="BM243" s="185" t="s">
        <v>419</v>
      </c>
    </row>
    <row r="244" s="12" customFormat="1" ht="22.8" customHeight="1">
      <c r="A244" s="12"/>
      <c r="B244" s="159"/>
      <c r="C244" s="12"/>
      <c r="D244" s="160" t="s">
        <v>76</v>
      </c>
      <c r="E244" s="170" t="s">
        <v>420</v>
      </c>
      <c r="F244" s="170" t="s">
        <v>421</v>
      </c>
      <c r="G244" s="12"/>
      <c r="H244" s="12"/>
      <c r="I244" s="162"/>
      <c r="J244" s="171">
        <f>BK244</f>
        <v>0</v>
      </c>
      <c r="K244" s="12"/>
      <c r="L244" s="159"/>
      <c r="M244" s="164"/>
      <c r="N244" s="165"/>
      <c r="O244" s="165"/>
      <c r="P244" s="166">
        <f>P245</f>
        <v>0</v>
      </c>
      <c r="Q244" s="165"/>
      <c r="R244" s="166">
        <f>R245</f>
        <v>0</v>
      </c>
      <c r="S244" s="165"/>
      <c r="T244" s="167">
        <f>T245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160" t="s">
        <v>85</v>
      </c>
      <c r="AT244" s="168" t="s">
        <v>76</v>
      </c>
      <c r="AU244" s="168" t="s">
        <v>85</v>
      </c>
      <c r="AY244" s="160" t="s">
        <v>140</v>
      </c>
      <c r="BK244" s="169">
        <f>BK245</f>
        <v>0</v>
      </c>
    </row>
    <row r="245" s="2" customFormat="1" ht="16.5" customHeight="1">
      <c r="A245" s="38"/>
      <c r="B245" s="172"/>
      <c r="C245" s="173" t="s">
        <v>422</v>
      </c>
      <c r="D245" s="173" t="s">
        <v>143</v>
      </c>
      <c r="E245" s="174" t="s">
        <v>423</v>
      </c>
      <c r="F245" s="175" t="s">
        <v>424</v>
      </c>
      <c r="G245" s="176" t="s">
        <v>226</v>
      </c>
      <c r="H245" s="177">
        <v>451.351</v>
      </c>
      <c r="I245" s="178"/>
      <c r="J245" s="179">
        <f>ROUND(I245*H245,2)</f>
        <v>0</v>
      </c>
      <c r="K245" s="180"/>
      <c r="L245" s="39"/>
      <c r="M245" s="181" t="s">
        <v>1</v>
      </c>
      <c r="N245" s="182" t="s">
        <v>42</v>
      </c>
      <c r="O245" s="77"/>
      <c r="P245" s="183">
        <f>O245*H245</f>
        <v>0</v>
      </c>
      <c r="Q245" s="183">
        <v>0</v>
      </c>
      <c r="R245" s="183">
        <f>Q245*H245</f>
        <v>0</v>
      </c>
      <c r="S245" s="183">
        <v>0</v>
      </c>
      <c r="T245" s="184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85" t="s">
        <v>161</v>
      </c>
      <c r="AT245" s="185" t="s">
        <v>143</v>
      </c>
      <c r="AU245" s="185" t="s">
        <v>87</v>
      </c>
      <c r="AY245" s="19" t="s">
        <v>140</v>
      </c>
      <c r="BE245" s="186">
        <f>IF(N245="základní",J245,0)</f>
        <v>0</v>
      </c>
      <c r="BF245" s="186">
        <f>IF(N245="snížená",J245,0)</f>
        <v>0</v>
      </c>
      <c r="BG245" s="186">
        <f>IF(N245="zákl. přenesená",J245,0)</f>
        <v>0</v>
      </c>
      <c r="BH245" s="186">
        <f>IF(N245="sníž. přenesená",J245,0)</f>
        <v>0</v>
      </c>
      <c r="BI245" s="186">
        <f>IF(N245="nulová",J245,0)</f>
        <v>0</v>
      </c>
      <c r="BJ245" s="19" t="s">
        <v>85</v>
      </c>
      <c r="BK245" s="186">
        <f>ROUND(I245*H245,2)</f>
        <v>0</v>
      </c>
      <c r="BL245" s="19" t="s">
        <v>161</v>
      </c>
      <c r="BM245" s="185" t="s">
        <v>425</v>
      </c>
    </row>
    <row r="246" s="12" customFormat="1" ht="25.92" customHeight="1">
      <c r="A246" s="12"/>
      <c r="B246" s="159"/>
      <c r="C246" s="12"/>
      <c r="D246" s="160" t="s">
        <v>76</v>
      </c>
      <c r="E246" s="161" t="s">
        <v>426</v>
      </c>
      <c r="F246" s="161" t="s">
        <v>427</v>
      </c>
      <c r="G246" s="12"/>
      <c r="H246" s="12"/>
      <c r="I246" s="162"/>
      <c r="J246" s="163">
        <f>BK246</f>
        <v>0</v>
      </c>
      <c r="K246" s="12"/>
      <c r="L246" s="159"/>
      <c r="M246" s="164"/>
      <c r="N246" s="165"/>
      <c r="O246" s="165"/>
      <c r="P246" s="166">
        <f>P247</f>
        <v>0</v>
      </c>
      <c r="Q246" s="165"/>
      <c r="R246" s="166">
        <f>R247</f>
        <v>0.030016799999999996</v>
      </c>
      <c r="S246" s="165"/>
      <c r="T246" s="167">
        <f>T247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60" t="s">
        <v>87</v>
      </c>
      <c r="AT246" s="168" t="s">
        <v>76</v>
      </c>
      <c r="AU246" s="168" t="s">
        <v>77</v>
      </c>
      <c r="AY246" s="160" t="s">
        <v>140</v>
      </c>
      <c r="BK246" s="169">
        <f>BK247</f>
        <v>0</v>
      </c>
    </row>
    <row r="247" s="12" customFormat="1" ht="22.8" customHeight="1">
      <c r="A247" s="12"/>
      <c r="B247" s="159"/>
      <c r="C247" s="12"/>
      <c r="D247" s="160" t="s">
        <v>76</v>
      </c>
      <c r="E247" s="170" t="s">
        <v>428</v>
      </c>
      <c r="F247" s="170" t="s">
        <v>429</v>
      </c>
      <c r="G247" s="12"/>
      <c r="H247" s="12"/>
      <c r="I247" s="162"/>
      <c r="J247" s="171">
        <f>BK247</f>
        <v>0</v>
      </c>
      <c r="K247" s="12"/>
      <c r="L247" s="159"/>
      <c r="M247" s="164"/>
      <c r="N247" s="165"/>
      <c r="O247" s="165"/>
      <c r="P247" s="166">
        <f>SUM(P248:P253)</f>
        <v>0</v>
      </c>
      <c r="Q247" s="165"/>
      <c r="R247" s="166">
        <f>SUM(R248:R253)</f>
        <v>0.030016799999999996</v>
      </c>
      <c r="S247" s="165"/>
      <c r="T247" s="167">
        <f>SUM(T248:T253)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60" t="s">
        <v>87</v>
      </c>
      <c r="AT247" s="168" t="s">
        <v>76</v>
      </c>
      <c r="AU247" s="168" t="s">
        <v>85</v>
      </c>
      <c r="AY247" s="160" t="s">
        <v>140</v>
      </c>
      <c r="BK247" s="169">
        <f>SUM(BK248:BK253)</f>
        <v>0</v>
      </c>
    </row>
    <row r="248" s="2" customFormat="1" ht="16.5" customHeight="1">
      <c r="A248" s="38"/>
      <c r="B248" s="172"/>
      <c r="C248" s="173" t="s">
        <v>430</v>
      </c>
      <c r="D248" s="173" t="s">
        <v>143</v>
      </c>
      <c r="E248" s="174" t="s">
        <v>431</v>
      </c>
      <c r="F248" s="175" t="s">
        <v>432</v>
      </c>
      <c r="G248" s="176" t="s">
        <v>187</v>
      </c>
      <c r="H248" s="177">
        <v>45.479999999999997</v>
      </c>
      <c r="I248" s="178"/>
      <c r="J248" s="179">
        <f>ROUND(I248*H248,2)</f>
        <v>0</v>
      </c>
      <c r="K248" s="180"/>
      <c r="L248" s="39"/>
      <c r="M248" s="181" t="s">
        <v>1</v>
      </c>
      <c r="N248" s="182" t="s">
        <v>42</v>
      </c>
      <c r="O248" s="77"/>
      <c r="P248" s="183">
        <f>O248*H248</f>
        <v>0</v>
      </c>
      <c r="Q248" s="183">
        <v>0.00066</v>
      </c>
      <c r="R248" s="183">
        <f>Q248*H248</f>
        <v>0.030016799999999996</v>
      </c>
      <c r="S248" s="183">
        <v>0</v>
      </c>
      <c r="T248" s="184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185" t="s">
        <v>269</v>
      </c>
      <c r="AT248" s="185" t="s">
        <v>143</v>
      </c>
      <c r="AU248" s="185" t="s">
        <v>87</v>
      </c>
      <c r="AY248" s="19" t="s">
        <v>140</v>
      </c>
      <c r="BE248" s="186">
        <f>IF(N248="základní",J248,0)</f>
        <v>0</v>
      </c>
      <c r="BF248" s="186">
        <f>IF(N248="snížená",J248,0)</f>
        <v>0</v>
      </c>
      <c r="BG248" s="186">
        <f>IF(N248="zákl. přenesená",J248,0)</f>
        <v>0</v>
      </c>
      <c r="BH248" s="186">
        <f>IF(N248="sníž. přenesená",J248,0)</f>
        <v>0</v>
      </c>
      <c r="BI248" s="186">
        <f>IF(N248="nulová",J248,0)</f>
        <v>0</v>
      </c>
      <c r="BJ248" s="19" t="s">
        <v>85</v>
      </c>
      <c r="BK248" s="186">
        <f>ROUND(I248*H248,2)</f>
        <v>0</v>
      </c>
      <c r="BL248" s="19" t="s">
        <v>269</v>
      </c>
      <c r="BM248" s="185" t="s">
        <v>433</v>
      </c>
    </row>
    <row r="249" s="13" customFormat="1">
      <c r="A249" s="13"/>
      <c r="B249" s="197"/>
      <c r="C249" s="13"/>
      <c r="D249" s="187" t="s">
        <v>189</v>
      </c>
      <c r="E249" s="198" t="s">
        <v>1</v>
      </c>
      <c r="F249" s="199" t="s">
        <v>191</v>
      </c>
      <c r="G249" s="13"/>
      <c r="H249" s="200">
        <v>26.98</v>
      </c>
      <c r="I249" s="201"/>
      <c r="J249" s="13"/>
      <c r="K249" s="13"/>
      <c r="L249" s="197"/>
      <c r="M249" s="202"/>
      <c r="N249" s="203"/>
      <c r="O249" s="203"/>
      <c r="P249" s="203"/>
      <c r="Q249" s="203"/>
      <c r="R249" s="203"/>
      <c r="S249" s="203"/>
      <c r="T249" s="20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98" t="s">
        <v>189</v>
      </c>
      <c r="AU249" s="198" t="s">
        <v>87</v>
      </c>
      <c r="AV249" s="13" t="s">
        <v>87</v>
      </c>
      <c r="AW249" s="13" t="s">
        <v>32</v>
      </c>
      <c r="AX249" s="13" t="s">
        <v>77</v>
      </c>
      <c r="AY249" s="198" t="s">
        <v>140</v>
      </c>
    </row>
    <row r="250" s="13" customFormat="1">
      <c r="A250" s="13"/>
      <c r="B250" s="197"/>
      <c r="C250" s="13"/>
      <c r="D250" s="187" t="s">
        <v>189</v>
      </c>
      <c r="E250" s="198" t="s">
        <v>1</v>
      </c>
      <c r="F250" s="199" t="s">
        <v>192</v>
      </c>
      <c r="G250" s="13"/>
      <c r="H250" s="200">
        <v>11</v>
      </c>
      <c r="I250" s="201"/>
      <c r="J250" s="13"/>
      <c r="K250" s="13"/>
      <c r="L250" s="197"/>
      <c r="M250" s="202"/>
      <c r="N250" s="203"/>
      <c r="O250" s="203"/>
      <c r="P250" s="203"/>
      <c r="Q250" s="203"/>
      <c r="R250" s="203"/>
      <c r="S250" s="203"/>
      <c r="T250" s="20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98" t="s">
        <v>189</v>
      </c>
      <c r="AU250" s="198" t="s">
        <v>87</v>
      </c>
      <c r="AV250" s="13" t="s">
        <v>87</v>
      </c>
      <c r="AW250" s="13" t="s">
        <v>32</v>
      </c>
      <c r="AX250" s="13" t="s">
        <v>77</v>
      </c>
      <c r="AY250" s="198" t="s">
        <v>140</v>
      </c>
    </row>
    <row r="251" s="13" customFormat="1">
      <c r="A251" s="13"/>
      <c r="B251" s="197"/>
      <c r="C251" s="13"/>
      <c r="D251" s="187" t="s">
        <v>189</v>
      </c>
      <c r="E251" s="198" t="s">
        <v>1</v>
      </c>
      <c r="F251" s="199" t="s">
        <v>193</v>
      </c>
      <c r="G251" s="13"/>
      <c r="H251" s="200">
        <v>3</v>
      </c>
      <c r="I251" s="201"/>
      <c r="J251" s="13"/>
      <c r="K251" s="13"/>
      <c r="L251" s="197"/>
      <c r="M251" s="202"/>
      <c r="N251" s="203"/>
      <c r="O251" s="203"/>
      <c r="P251" s="203"/>
      <c r="Q251" s="203"/>
      <c r="R251" s="203"/>
      <c r="S251" s="203"/>
      <c r="T251" s="20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98" t="s">
        <v>189</v>
      </c>
      <c r="AU251" s="198" t="s">
        <v>87</v>
      </c>
      <c r="AV251" s="13" t="s">
        <v>87</v>
      </c>
      <c r="AW251" s="13" t="s">
        <v>32</v>
      </c>
      <c r="AX251" s="13" t="s">
        <v>77</v>
      </c>
      <c r="AY251" s="198" t="s">
        <v>140</v>
      </c>
    </row>
    <row r="252" s="13" customFormat="1">
      <c r="A252" s="13"/>
      <c r="B252" s="197"/>
      <c r="C252" s="13"/>
      <c r="D252" s="187" t="s">
        <v>189</v>
      </c>
      <c r="E252" s="198" t="s">
        <v>1</v>
      </c>
      <c r="F252" s="199" t="s">
        <v>194</v>
      </c>
      <c r="G252" s="13"/>
      <c r="H252" s="200">
        <v>4.5</v>
      </c>
      <c r="I252" s="201"/>
      <c r="J252" s="13"/>
      <c r="K252" s="13"/>
      <c r="L252" s="197"/>
      <c r="M252" s="202"/>
      <c r="N252" s="203"/>
      <c r="O252" s="203"/>
      <c r="P252" s="203"/>
      <c r="Q252" s="203"/>
      <c r="R252" s="203"/>
      <c r="S252" s="203"/>
      <c r="T252" s="20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198" t="s">
        <v>189</v>
      </c>
      <c r="AU252" s="198" t="s">
        <v>87</v>
      </c>
      <c r="AV252" s="13" t="s">
        <v>87</v>
      </c>
      <c r="AW252" s="13" t="s">
        <v>32</v>
      </c>
      <c r="AX252" s="13" t="s">
        <v>77</v>
      </c>
      <c r="AY252" s="198" t="s">
        <v>140</v>
      </c>
    </row>
    <row r="253" s="14" customFormat="1">
      <c r="A253" s="14"/>
      <c r="B253" s="205"/>
      <c r="C253" s="14"/>
      <c r="D253" s="187" t="s">
        <v>189</v>
      </c>
      <c r="E253" s="206" t="s">
        <v>1</v>
      </c>
      <c r="F253" s="207" t="s">
        <v>195</v>
      </c>
      <c r="G253" s="14"/>
      <c r="H253" s="208">
        <v>45.480000000000004</v>
      </c>
      <c r="I253" s="209"/>
      <c r="J253" s="14"/>
      <c r="K253" s="14"/>
      <c r="L253" s="205"/>
      <c r="M253" s="210"/>
      <c r="N253" s="211"/>
      <c r="O253" s="211"/>
      <c r="P253" s="211"/>
      <c r="Q253" s="211"/>
      <c r="R253" s="211"/>
      <c r="S253" s="211"/>
      <c r="T253" s="21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06" t="s">
        <v>189</v>
      </c>
      <c r="AU253" s="206" t="s">
        <v>87</v>
      </c>
      <c r="AV253" s="14" t="s">
        <v>161</v>
      </c>
      <c r="AW253" s="14" t="s">
        <v>32</v>
      </c>
      <c r="AX253" s="14" t="s">
        <v>85</v>
      </c>
      <c r="AY253" s="206" t="s">
        <v>140</v>
      </c>
    </row>
    <row r="254" s="12" customFormat="1" ht="25.92" customHeight="1">
      <c r="A254" s="12"/>
      <c r="B254" s="159"/>
      <c r="C254" s="12"/>
      <c r="D254" s="160" t="s">
        <v>76</v>
      </c>
      <c r="E254" s="161" t="s">
        <v>278</v>
      </c>
      <c r="F254" s="161" t="s">
        <v>434</v>
      </c>
      <c r="G254" s="12"/>
      <c r="H254" s="12"/>
      <c r="I254" s="162"/>
      <c r="J254" s="163">
        <f>BK254</f>
        <v>0</v>
      </c>
      <c r="K254" s="12"/>
      <c r="L254" s="159"/>
      <c r="M254" s="164"/>
      <c r="N254" s="165"/>
      <c r="O254" s="165"/>
      <c r="P254" s="166">
        <f>P255</f>
        <v>0</v>
      </c>
      <c r="Q254" s="165"/>
      <c r="R254" s="166">
        <f>R255</f>
        <v>0</v>
      </c>
      <c r="S254" s="165"/>
      <c r="T254" s="167">
        <f>T255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60" t="s">
        <v>156</v>
      </c>
      <c r="AT254" s="168" t="s">
        <v>76</v>
      </c>
      <c r="AU254" s="168" t="s">
        <v>77</v>
      </c>
      <c r="AY254" s="160" t="s">
        <v>140</v>
      </c>
      <c r="BK254" s="169">
        <f>BK255</f>
        <v>0</v>
      </c>
    </row>
    <row r="255" s="12" customFormat="1" ht="22.8" customHeight="1">
      <c r="A255" s="12"/>
      <c r="B255" s="159"/>
      <c r="C255" s="12"/>
      <c r="D255" s="160" t="s">
        <v>76</v>
      </c>
      <c r="E255" s="170" t="s">
        <v>435</v>
      </c>
      <c r="F255" s="170" t="s">
        <v>436</v>
      </c>
      <c r="G255" s="12"/>
      <c r="H255" s="12"/>
      <c r="I255" s="162"/>
      <c r="J255" s="171">
        <f>BK255</f>
        <v>0</v>
      </c>
      <c r="K255" s="12"/>
      <c r="L255" s="159"/>
      <c r="M255" s="164"/>
      <c r="N255" s="165"/>
      <c r="O255" s="165"/>
      <c r="P255" s="166">
        <f>SUM(P256:P257)</f>
        <v>0</v>
      </c>
      <c r="Q255" s="165"/>
      <c r="R255" s="166">
        <f>SUM(R256:R257)</f>
        <v>0</v>
      </c>
      <c r="S255" s="165"/>
      <c r="T255" s="167">
        <f>SUM(T256:T257)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160" t="s">
        <v>156</v>
      </c>
      <c r="AT255" s="168" t="s">
        <v>76</v>
      </c>
      <c r="AU255" s="168" t="s">
        <v>85</v>
      </c>
      <c r="AY255" s="160" t="s">
        <v>140</v>
      </c>
      <c r="BK255" s="169">
        <f>SUM(BK256:BK257)</f>
        <v>0</v>
      </c>
    </row>
    <row r="256" s="2" customFormat="1" ht="16.5" customHeight="1">
      <c r="A256" s="38"/>
      <c r="B256" s="172"/>
      <c r="C256" s="173" t="s">
        <v>437</v>
      </c>
      <c r="D256" s="173" t="s">
        <v>143</v>
      </c>
      <c r="E256" s="174" t="s">
        <v>438</v>
      </c>
      <c r="F256" s="175" t="s">
        <v>439</v>
      </c>
      <c r="G256" s="176" t="s">
        <v>440</v>
      </c>
      <c r="H256" s="177">
        <v>4</v>
      </c>
      <c r="I256" s="178"/>
      <c r="J256" s="179">
        <f>ROUND(I256*H256,2)</f>
        <v>0</v>
      </c>
      <c r="K256" s="180"/>
      <c r="L256" s="39"/>
      <c r="M256" s="181" t="s">
        <v>1</v>
      </c>
      <c r="N256" s="182" t="s">
        <v>42</v>
      </c>
      <c r="O256" s="77"/>
      <c r="P256" s="183">
        <f>O256*H256</f>
        <v>0</v>
      </c>
      <c r="Q256" s="183">
        <v>0</v>
      </c>
      <c r="R256" s="183">
        <f>Q256*H256</f>
        <v>0</v>
      </c>
      <c r="S256" s="183">
        <v>0</v>
      </c>
      <c r="T256" s="184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185" t="s">
        <v>441</v>
      </c>
      <c r="AT256" s="185" t="s">
        <v>143</v>
      </c>
      <c r="AU256" s="185" t="s">
        <v>87</v>
      </c>
      <c r="AY256" s="19" t="s">
        <v>140</v>
      </c>
      <c r="BE256" s="186">
        <f>IF(N256="základní",J256,0)</f>
        <v>0</v>
      </c>
      <c r="BF256" s="186">
        <f>IF(N256="snížená",J256,0)</f>
        <v>0</v>
      </c>
      <c r="BG256" s="186">
        <f>IF(N256="zákl. přenesená",J256,0)</f>
        <v>0</v>
      </c>
      <c r="BH256" s="186">
        <f>IF(N256="sníž. přenesená",J256,0)</f>
        <v>0</v>
      </c>
      <c r="BI256" s="186">
        <f>IF(N256="nulová",J256,0)</f>
        <v>0</v>
      </c>
      <c r="BJ256" s="19" t="s">
        <v>85</v>
      </c>
      <c r="BK256" s="186">
        <f>ROUND(I256*H256,2)</f>
        <v>0</v>
      </c>
      <c r="BL256" s="19" t="s">
        <v>441</v>
      </c>
      <c r="BM256" s="185" t="s">
        <v>442</v>
      </c>
    </row>
    <row r="257" s="2" customFormat="1" ht="16.5" customHeight="1">
      <c r="A257" s="38"/>
      <c r="B257" s="172"/>
      <c r="C257" s="173" t="s">
        <v>443</v>
      </c>
      <c r="D257" s="173" t="s">
        <v>143</v>
      </c>
      <c r="E257" s="174" t="s">
        <v>444</v>
      </c>
      <c r="F257" s="175" t="s">
        <v>445</v>
      </c>
      <c r="G257" s="176" t="s">
        <v>146</v>
      </c>
      <c r="H257" s="177">
        <v>1</v>
      </c>
      <c r="I257" s="178"/>
      <c r="J257" s="179">
        <f>ROUND(I257*H257,2)</f>
        <v>0</v>
      </c>
      <c r="K257" s="180"/>
      <c r="L257" s="39"/>
      <c r="M257" s="192" t="s">
        <v>1</v>
      </c>
      <c r="N257" s="193" t="s">
        <v>42</v>
      </c>
      <c r="O257" s="194"/>
      <c r="P257" s="195">
        <f>O257*H257</f>
        <v>0</v>
      </c>
      <c r="Q257" s="195">
        <v>0</v>
      </c>
      <c r="R257" s="195">
        <f>Q257*H257</f>
        <v>0</v>
      </c>
      <c r="S257" s="195">
        <v>0</v>
      </c>
      <c r="T257" s="196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185" t="s">
        <v>441</v>
      </c>
      <c r="AT257" s="185" t="s">
        <v>143</v>
      </c>
      <c r="AU257" s="185" t="s">
        <v>87</v>
      </c>
      <c r="AY257" s="19" t="s">
        <v>140</v>
      </c>
      <c r="BE257" s="186">
        <f>IF(N257="základní",J257,0)</f>
        <v>0</v>
      </c>
      <c r="BF257" s="186">
        <f>IF(N257="snížená",J257,0)</f>
        <v>0</v>
      </c>
      <c r="BG257" s="186">
        <f>IF(N257="zákl. přenesená",J257,0)</f>
        <v>0</v>
      </c>
      <c r="BH257" s="186">
        <f>IF(N257="sníž. přenesená",J257,0)</f>
        <v>0</v>
      </c>
      <c r="BI257" s="186">
        <f>IF(N257="nulová",J257,0)</f>
        <v>0</v>
      </c>
      <c r="BJ257" s="19" t="s">
        <v>85</v>
      </c>
      <c r="BK257" s="186">
        <f>ROUND(I257*H257,2)</f>
        <v>0</v>
      </c>
      <c r="BL257" s="19" t="s">
        <v>441</v>
      </c>
      <c r="BM257" s="185" t="s">
        <v>446</v>
      </c>
    </row>
    <row r="258" s="2" customFormat="1" ht="6.96" customHeight="1">
      <c r="A258" s="38"/>
      <c r="B258" s="60"/>
      <c r="C258" s="61"/>
      <c r="D258" s="61"/>
      <c r="E258" s="61"/>
      <c r="F258" s="61"/>
      <c r="G258" s="61"/>
      <c r="H258" s="61"/>
      <c r="I258" s="61"/>
      <c r="J258" s="61"/>
      <c r="K258" s="61"/>
      <c r="L258" s="39"/>
      <c r="M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</row>
  </sheetData>
  <autoFilter ref="C128:K257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87</v>
      </c>
    </row>
    <row r="4" s="1" customFormat="1" ht="24.96" customHeight="1">
      <c r="B4" s="22"/>
      <c r="D4" s="23" t="s">
        <v>112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1" t="str">
        <f>'Rekapitulace stavby'!K6</f>
        <v>Nafukovací sportovní hala se zázemím z kontejnerů SK Smíchov Plzeň - Slovany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113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447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12. 9. 2022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 xml:space="preserve"> </v>
      </c>
      <c r="F24" s="38"/>
      <c r="G24" s="38"/>
      <c r="H24" s="38"/>
      <c r="I24" s="32" t="s">
        <v>27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37</v>
      </c>
      <c r="E30" s="38"/>
      <c r="F30" s="38"/>
      <c r="G30" s="38"/>
      <c r="H30" s="38"/>
      <c r="I30" s="38"/>
      <c r="J30" s="96">
        <f>ROUND(J122,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39</v>
      </c>
      <c r="G32" s="38"/>
      <c r="H32" s="38"/>
      <c r="I32" s="43" t="s">
        <v>38</v>
      </c>
      <c r="J32" s="43" t="s">
        <v>40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41</v>
      </c>
      <c r="E33" s="32" t="s">
        <v>42</v>
      </c>
      <c r="F33" s="127">
        <f>ROUND((SUM(BE122:BE152)),  2)</f>
        <v>0</v>
      </c>
      <c r="G33" s="38"/>
      <c r="H33" s="38"/>
      <c r="I33" s="128">
        <v>0.20999999999999999</v>
      </c>
      <c r="J33" s="127">
        <f>ROUND(((SUM(BE122:BE152))*I33),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43</v>
      </c>
      <c r="F34" s="127">
        <f>ROUND((SUM(BF122:BF152)),  2)</f>
        <v>0</v>
      </c>
      <c r="G34" s="38"/>
      <c r="H34" s="38"/>
      <c r="I34" s="128">
        <v>0.14999999999999999</v>
      </c>
      <c r="J34" s="127">
        <f>ROUND(((SUM(BF122:BF152))*I34),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44</v>
      </c>
      <c r="F35" s="127">
        <f>ROUND((SUM(BG122:BG152)),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45</v>
      </c>
      <c r="F36" s="127">
        <f>ROUND((SUM(BH122:BH152)),  2)</f>
        <v>0</v>
      </c>
      <c r="G36" s="38"/>
      <c r="H36" s="38"/>
      <c r="I36" s="128">
        <v>0.14999999999999999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46</v>
      </c>
      <c r="F37" s="127">
        <f>ROUND((SUM(BI122:BI152)),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47</v>
      </c>
      <c r="E39" s="81"/>
      <c r="F39" s="81"/>
      <c r="G39" s="131" t="s">
        <v>48</v>
      </c>
      <c r="H39" s="132" t="s">
        <v>49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35" t="s">
        <v>53</v>
      </c>
      <c r="G61" s="58" t="s">
        <v>52</v>
      </c>
      <c r="H61" s="41"/>
      <c r="I61" s="41"/>
      <c r="J61" s="136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35" t="s">
        <v>53</v>
      </c>
      <c r="G76" s="58" t="s">
        <v>52</v>
      </c>
      <c r="H76" s="41"/>
      <c r="I76" s="41"/>
      <c r="J76" s="136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Nafukovací sportovní hala se zázemím z kontejnerů SK Smíchov Plzeň - Slovany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SO02 - Šatny a zázemí z kontejnerů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Šeříková 516/35</v>
      </c>
      <c r="G89" s="38"/>
      <c r="H89" s="38"/>
      <c r="I89" s="32" t="s">
        <v>22</v>
      </c>
      <c r="J89" s="69" t="str">
        <f>IF(J12="","",J12)</f>
        <v>12. 9. 2022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 xml:space="preserve">SK Smíchov Plzeň z.s. </v>
      </c>
      <c r="G91" s="38"/>
      <c r="H91" s="38"/>
      <c r="I91" s="32" t="s">
        <v>30</v>
      </c>
      <c r="J91" s="36" t="str">
        <f>E21</f>
        <v>PÍSEK SEYČEK ARCHITEKTI s.r.o.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 xml:space="preserve"> 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116</v>
      </c>
      <c r="D94" s="129"/>
      <c r="E94" s="129"/>
      <c r="F94" s="129"/>
      <c r="G94" s="129"/>
      <c r="H94" s="129"/>
      <c r="I94" s="129"/>
      <c r="J94" s="138" t="s">
        <v>117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118</v>
      </c>
      <c r="D96" s="38"/>
      <c r="E96" s="38"/>
      <c r="F96" s="38"/>
      <c r="G96" s="38"/>
      <c r="H96" s="38"/>
      <c r="I96" s="38"/>
      <c r="J96" s="96">
        <f>J122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119</v>
      </c>
    </row>
    <row r="97" s="9" customFormat="1" ht="24.96" customHeight="1">
      <c r="A97" s="9"/>
      <c r="B97" s="140"/>
      <c r="C97" s="9"/>
      <c r="D97" s="141" t="s">
        <v>170</v>
      </c>
      <c r="E97" s="142"/>
      <c r="F97" s="142"/>
      <c r="G97" s="142"/>
      <c r="H97" s="142"/>
      <c r="I97" s="142"/>
      <c r="J97" s="143">
        <f>J123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171</v>
      </c>
      <c r="E98" s="146"/>
      <c r="F98" s="146"/>
      <c r="G98" s="146"/>
      <c r="H98" s="146"/>
      <c r="I98" s="146"/>
      <c r="J98" s="147">
        <f>J124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172</v>
      </c>
      <c r="E99" s="146"/>
      <c r="F99" s="146"/>
      <c r="G99" s="146"/>
      <c r="H99" s="146"/>
      <c r="I99" s="146"/>
      <c r="J99" s="147">
        <f>J139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448</v>
      </c>
      <c r="E100" s="146"/>
      <c r="F100" s="146"/>
      <c r="G100" s="146"/>
      <c r="H100" s="146"/>
      <c r="I100" s="146"/>
      <c r="J100" s="147">
        <f>J144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173</v>
      </c>
      <c r="E101" s="146"/>
      <c r="F101" s="146"/>
      <c r="G101" s="146"/>
      <c r="H101" s="146"/>
      <c r="I101" s="146"/>
      <c r="J101" s="147">
        <f>J149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4"/>
      <c r="C102" s="10"/>
      <c r="D102" s="145" t="s">
        <v>178</v>
      </c>
      <c r="E102" s="146"/>
      <c r="F102" s="146"/>
      <c r="G102" s="146"/>
      <c r="H102" s="146"/>
      <c r="I102" s="146"/>
      <c r="J102" s="147">
        <f>J151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38"/>
      <c r="D103" s="38"/>
      <c r="E103" s="38"/>
      <c r="F103" s="38"/>
      <c r="G103" s="38"/>
      <c r="H103" s="38"/>
      <c r="I103" s="38"/>
      <c r="J103" s="38"/>
      <c r="K103" s="38"/>
      <c r="L103" s="55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0"/>
      <c r="C104" s="61"/>
      <c r="D104" s="61"/>
      <c r="E104" s="61"/>
      <c r="F104" s="61"/>
      <c r="G104" s="61"/>
      <c r="H104" s="61"/>
      <c r="I104" s="61"/>
      <c r="J104" s="61"/>
      <c r="K104" s="61"/>
      <c r="L104" s="55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125</v>
      </c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38"/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38"/>
      <c r="D112" s="38"/>
      <c r="E112" s="121" t="str">
        <f>E7</f>
        <v>Nafukovací sportovní hala se zázemím z kontejnerů SK Smíchov Plzeň - Slovany</v>
      </c>
      <c r="F112" s="32"/>
      <c r="G112" s="32"/>
      <c r="H112" s="32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113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67" t="str">
        <f>E9</f>
        <v>SO02 - Šatny a zázemí z kontejnerů</v>
      </c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38"/>
      <c r="E116" s="38"/>
      <c r="F116" s="27" t="str">
        <f>F12</f>
        <v>Šeříková 516/35</v>
      </c>
      <c r="G116" s="38"/>
      <c r="H116" s="38"/>
      <c r="I116" s="32" t="s">
        <v>22</v>
      </c>
      <c r="J116" s="69" t="str">
        <f>IF(J12="","",J12)</f>
        <v>12. 9. 2022</v>
      </c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24</v>
      </c>
      <c r="D118" s="38"/>
      <c r="E118" s="38"/>
      <c r="F118" s="27" t="str">
        <f>E15</f>
        <v xml:space="preserve">SK Smíchov Plzeň z.s. </v>
      </c>
      <c r="G118" s="38"/>
      <c r="H118" s="38"/>
      <c r="I118" s="32" t="s">
        <v>30</v>
      </c>
      <c r="J118" s="36" t="str">
        <f>E21</f>
        <v>PÍSEK SEYČEK ARCHITEKTI s.r.o.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38"/>
      <c r="E119" s="38"/>
      <c r="F119" s="27" t="str">
        <f>IF(E18="","",E18)</f>
        <v>Vyplň údaj</v>
      </c>
      <c r="G119" s="38"/>
      <c r="H119" s="38"/>
      <c r="I119" s="32" t="s">
        <v>33</v>
      </c>
      <c r="J119" s="36" t="str">
        <f>E24</f>
        <v xml:space="preserve"> 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48"/>
      <c r="B121" s="149"/>
      <c r="C121" s="150" t="s">
        <v>126</v>
      </c>
      <c r="D121" s="151" t="s">
        <v>62</v>
      </c>
      <c r="E121" s="151" t="s">
        <v>58</v>
      </c>
      <c r="F121" s="151" t="s">
        <v>59</v>
      </c>
      <c r="G121" s="151" t="s">
        <v>127</v>
      </c>
      <c r="H121" s="151" t="s">
        <v>128</v>
      </c>
      <c r="I121" s="151" t="s">
        <v>129</v>
      </c>
      <c r="J121" s="152" t="s">
        <v>117</v>
      </c>
      <c r="K121" s="153" t="s">
        <v>130</v>
      </c>
      <c r="L121" s="154"/>
      <c r="M121" s="86" t="s">
        <v>1</v>
      </c>
      <c r="N121" s="87" t="s">
        <v>41</v>
      </c>
      <c r="O121" s="87" t="s">
        <v>131</v>
      </c>
      <c r="P121" s="87" t="s">
        <v>132</v>
      </c>
      <c r="Q121" s="87" t="s">
        <v>133</v>
      </c>
      <c r="R121" s="87" t="s">
        <v>134</v>
      </c>
      <c r="S121" s="87" t="s">
        <v>135</v>
      </c>
      <c r="T121" s="88" t="s">
        <v>136</v>
      </c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</row>
    <row r="122" s="2" customFormat="1" ht="22.8" customHeight="1">
      <c r="A122" s="38"/>
      <c r="B122" s="39"/>
      <c r="C122" s="93" t="s">
        <v>137</v>
      </c>
      <c r="D122" s="38"/>
      <c r="E122" s="38"/>
      <c r="F122" s="38"/>
      <c r="G122" s="38"/>
      <c r="H122" s="38"/>
      <c r="I122" s="38"/>
      <c r="J122" s="155">
        <f>BK122</f>
        <v>0</v>
      </c>
      <c r="K122" s="38"/>
      <c r="L122" s="39"/>
      <c r="M122" s="89"/>
      <c r="N122" s="73"/>
      <c r="O122" s="90"/>
      <c r="P122" s="156">
        <f>P123</f>
        <v>0</v>
      </c>
      <c r="Q122" s="90"/>
      <c r="R122" s="156">
        <f>R123</f>
        <v>158.05225755999999</v>
      </c>
      <c r="S122" s="90"/>
      <c r="T122" s="157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9" t="s">
        <v>76</v>
      </c>
      <c r="AU122" s="19" t="s">
        <v>119</v>
      </c>
      <c r="BK122" s="158">
        <f>BK123</f>
        <v>0</v>
      </c>
    </row>
    <row r="123" s="12" customFormat="1" ht="25.92" customHeight="1">
      <c r="A123" s="12"/>
      <c r="B123" s="159"/>
      <c r="C123" s="12"/>
      <c r="D123" s="160" t="s">
        <v>76</v>
      </c>
      <c r="E123" s="161" t="s">
        <v>183</v>
      </c>
      <c r="F123" s="161" t="s">
        <v>183</v>
      </c>
      <c r="G123" s="12"/>
      <c r="H123" s="12"/>
      <c r="I123" s="162"/>
      <c r="J123" s="163">
        <f>BK123</f>
        <v>0</v>
      </c>
      <c r="K123" s="12"/>
      <c r="L123" s="159"/>
      <c r="M123" s="164"/>
      <c r="N123" s="165"/>
      <c r="O123" s="165"/>
      <c r="P123" s="166">
        <f>P124+P139+P144+P149+P151</f>
        <v>0</v>
      </c>
      <c r="Q123" s="165"/>
      <c r="R123" s="166">
        <f>R124+R139+R144+R149+R151</f>
        <v>158.05225755999999</v>
      </c>
      <c r="S123" s="165"/>
      <c r="T123" s="167">
        <f>T124+T139+T144+T149+T151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0" t="s">
        <v>85</v>
      </c>
      <c r="AT123" s="168" t="s">
        <v>76</v>
      </c>
      <c r="AU123" s="168" t="s">
        <v>77</v>
      </c>
      <c r="AY123" s="160" t="s">
        <v>140</v>
      </c>
      <c r="BK123" s="169">
        <f>BK124+BK139+BK144+BK149+BK151</f>
        <v>0</v>
      </c>
    </row>
    <row r="124" s="12" customFormat="1" ht="22.8" customHeight="1">
      <c r="A124" s="12"/>
      <c r="B124" s="159"/>
      <c r="C124" s="12"/>
      <c r="D124" s="160" t="s">
        <v>76</v>
      </c>
      <c r="E124" s="170" t="s">
        <v>85</v>
      </c>
      <c r="F124" s="170" t="s">
        <v>184</v>
      </c>
      <c r="G124" s="12"/>
      <c r="H124" s="12"/>
      <c r="I124" s="162"/>
      <c r="J124" s="171">
        <f>BK124</f>
        <v>0</v>
      </c>
      <c r="K124" s="12"/>
      <c r="L124" s="159"/>
      <c r="M124" s="164"/>
      <c r="N124" s="165"/>
      <c r="O124" s="165"/>
      <c r="P124" s="166">
        <f>SUM(P125:P138)</f>
        <v>0</v>
      </c>
      <c r="Q124" s="165"/>
      <c r="R124" s="166">
        <f>SUM(R125:R138)</f>
        <v>0</v>
      </c>
      <c r="S124" s="165"/>
      <c r="T124" s="167">
        <f>SUM(T125:T138)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0" t="s">
        <v>85</v>
      </c>
      <c r="AT124" s="168" t="s">
        <v>76</v>
      </c>
      <c r="AU124" s="168" t="s">
        <v>85</v>
      </c>
      <c r="AY124" s="160" t="s">
        <v>140</v>
      </c>
      <c r="BK124" s="169">
        <f>SUM(BK125:BK138)</f>
        <v>0</v>
      </c>
    </row>
    <row r="125" s="2" customFormat="1" ht="16.5" customHeight="1">
      <c r="A125" s="38"/>
      <c r="B125" s="172"/>
      <c r="C125" s="173" t="s">
        <v>85</v>
      </c>
      <c r="D125" s="173" t="s">
        <v>143</v>
      </c>
      <c r="E125" s="174" t="s">
        <v>185</v>
      </c>
      <c r="F125" s="175" t="s">
        <v>186</v>
      </c>
      <c r="G125" s="176" t="s">
        <v>187</v>
      </c>
      <c r="H125" s="177">
        <v>209.84</v>
      </c>
      <c r="I125" s="178"/>
      <c r="J125" s="179">
        <f>ROUND(I125*H125,2)</f>
        <v>0</v>
      </c>
      <c r="K125" s="180"/>
      <c r="L125" s="39"/>
      <c r="M125" s="181" t="s">
        <v>1</v>
      </c>
      <c r="N125" s="182" t="s">
        <v>42</v>
      </c>
      <c r="O125" s="77"/>
      <c r="P125" s="183">
        <f>O125*H125</f>
        <v>0</v>
      </c>
      <c r="Q125" s="183">
        <v>0</v>
      </c>
      <c r="R125" s="183">
        <f>Q125*H125</f>
        <v>0</v>
      </c>
      <c r="S125" s="183">
        <v>0</v>
      </c>
      <c r="T125" s="18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85" t="s">
        <v>161</v>
      </c>
      <c r="AT125" s="185" t="s">
        <v>143</v>
      </c>
      <c r="AU125" s="185" t="s">
        <v>87</v>
      </c>
      <c r="AY125" s="19" t="s">
        <v>140</v>
      </c>
      <c r="BE125" s="186">
        <f>IF(N125="základní",J125,0)</f>
        <v>0</v>
      </c>
      <c r="BF125" s="186">
        <f>IF(N125="snížená",J125,0)</f>
        <v>0</v>
      </c>
      <c r="BG125" s="186">
        <f>IF(N125="zákl. přenesená",J125,0)</f>
        <v>0</v>
      </c>
      <c r="BH125" s="186">
        <f>IF(N125="sníž. přenesená",J125,0)</f>
        <v>0</v>
      </c>
      <c r="BI125" s="186">
        <f>IF(N125="nulová",J125,0)</f>
        <v>0</v>
      </c>
      <c r="BJ125" s="19" t="s">
        <v>85</v>
      </c>
      <c r="BK125" s="186">
        <f>ROUND(I125*H125,2)</f>
        <v>0</v>
      </c>
      <c r="BL125" s="19" t="s">
        <v>161</v>
      </c>
      <c r="BM125" s="185" t="s">
        <v>449</v>
      </c>
    </row>
    <row r="126" s="13" customFormat="1">
      <c r="A126" s="13"/>
      <c r="B126" s="197"/>
      <c r="C126" s="13"/>
      <c r="D126" s="187" t="s">
        <v>189</v>
      </c>
      <c r="E126" s="198" t="s">
        <v>1</v>
      </c>
      <c r="F126" s="199" t="s">
        <v>450</v>
      </c>
      <c r="G126" s="13"/>
      <c r="H126" s="200">
        <v>209.84</v>
      </c>
      <c r="I126" s="201"/>
      <c r="J126" s="13"/>
      <c r="K126" s="13"/>
      <c r="L126" s="197"/>
      <c r="M126" s="202"/>
      <c r="N126" s="203"/>
      <c r="O126" s="203"/>
      <c r="P126" s="203"/>
      <c r="Q126" s="203"/>
      <c r="R126" s="203"/>
      <c r="S126" s="203"/>
      <c r="T126" s="20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8" t="s">
        <v>189</v>
      </c>
      <c r="AU126" s="198" t="s">
        <v>87</v>
      </c>
      <c r="AV126" s="13" t="s">
        <v>87</v>
      </c>
      <c r="AW126" s="13" t="s">
        <v>32</v>
      </c>
      <c r="AX126" s="13" t="s">
        <v>85</v>
      </c>
      <c r="AY126" s="198" t="s">
        <v>140</v>
      </c>
    </row>
    <row r="127" s="2" customFormat="1" ht="21.75" customHeight="1">
      <c r="A127" s="38"/>
      <c r="B127" s="172"/>
      <c r="C127" s="173" t="s">
        <v>87</v>
      </c>
      <c r="D127" s="173" t="s">
        <v>143</v>
      </c>
      <c r="E127" s="174" t="s">
        <v>205</v>
      </c>
      <c r="F127" s="175" t="s">
        <v>206</v>
      </c>
      <c r="G127" s="176" t="s">
        <v>198</v>
      </c>
      <c r="H127" s="177">
        <v>32.399999999999999</v>
      </c>
      <c r="I127" s="178"/>
      <c r="J127" s="179">
        <f>ROUND(I127*H127,2)</f>
        <v>0</v>
      </c>
      <c r="K127" s="180"/>
      <c r="L127" s="39"/>
      <c r="M127" s="181" t="s">
        <v>1</v>
      </c>
      <c r="N127" s="182" t="s">
        <v>42</v>
      </c>
      <c r="O127" s="77"/>
      <c r="P127" s="183">
        <f>O127*H127</f>
        <v>0</v>
      </c>
      <c r="Q127" s="183">
        <v>0</v>
      </c>
      <c r="R127" s="183">
        <f>Q127*H127</f>
        <v>0</v>
      </c>
      <c r="S127" s="183">
        <v>0</v>
      </c>
      <c r="T127" s="184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85" t="s">
        <v>161</v>
      </c>
      <c r="AT127" s="185" t="s">
        <v>143</v>
      </c>
      <c r="AU127" s="185" t="s">
        <v>87</v>
      </c>
      <c r="AY127" s="19" t="s">
        <v>140</v>
      </c>
      <c r="BE127" s="186">
        <f>IF(N127="základní",J127,0)</f>
        <v>0</v>
      </c>
      <c r="BF127" s="186">
        <f>IF(N127="snížená",J127,0)</f>
        <v>0</v>
      </c>
      <c r="BG127" s="186">
        <f>IF(N127="zákl. přenesená",J127,0)</f>
        <v>0</v>
      </c>
      <c r="BH127" s="186">
        <f>IF(N127="sníž. přenesená",J127,0)</f>
        <v>0</v>
      </c>
      <c r="BI127" s="186">
        <f>IF(N127="nulová",J127,0)</f>
        <v>0</v>
      </c>
      <c r="BJ127" s="19" t="s">
        <v>85</v>
      </c>
      <c r="BK127" s="186">
        <f>ROUND(I127*H127,2)</f>
        <v>0</v>
      </c>
      <c r="BL127" s="19" t="s">
        <v>161</v>
      </c>
      <c r="BM127" s="185" t="s">
        <v>451</v>
      </c>
    </row>
    <row r="128" s="13" customFormat="1">
      <c r="A128" s="13"/>
      <c r="B128" s="197"/>
      <c r="C128" s="13"/>
      <c r="D128" s="187" t="s">
        <v>189</v>
      </c>
      <c r="E128" s="198" t="s">
        <v>1</v>
      </c>
      <c r="F128" s="199" t="s">
        <v>452</v>
      </c>
      <c r="G128" s="13"/>
      <c r="H128" s="200">
        <v>32.399999999999999</v>
      </c>
      <c r="I128" s="201"/>
      <c r="J128" s="13"/>
      <c r="K128" s="13"/>
      <c r="L128" s="197"/>
      <c r="M128" s="202"/>
      <c r="N128" s="203"/>
      <c r="O128" s="203"/>
      <c r="P128" s="203"/>
      <c r="Q128" s="203"/>
      <c r="R128" s="203"/>
      <c r="S128" s="203"/>
      <c r="T128" s="20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8" t="s">
        <v>189</v>
      </c>
      <c r="AU128" s="198" t="s">
        <v>87</v>
      </c>
      <c r="AV128" s="13" t="s">
        <v>87</v>
      </c>
      <c r="AW128" s="13" t="s">
        <v>32</v>
      </c>
      <c r="AX128" s="13" t="s">
        <v>85</v>
      </c>
      <c r="AY128" s="198" t="s">
        <v>140</v>
      </c>
    </row>
    <row r="129" s="2" customFormat="1" ht="21.75" customHeight="1">
      <c r="A129" s="38"/>
      <c r="B129" s="172"/>
      <c r="C129" s="173" t="s">
        <v>156</v>
      </c>
      <c r="D129" s="173" t="s">
        <v>143</v>
      </c>
      <c r="E129" s="174" t="s">
        <v>215</v>
      </c>
      <c r="F129" s="175" t="s">
        <v>216</v>
      </c>
      <c r="G129" s="176" t="s">
        <v>198</v>
      </c>
      <c r="H129" s="177">
        <v>63.875999999999998</v>
      </c>
      <c r="I129" s="178"/>
      <c r="J129" s="179">
        <f>ROUND(I129*H129,2)</f>
        <v>0</v>
      </c>
      <c r="K129" s="180"/>
      <c r="L129" s="39"/>
      <c r="M129" s="181" t="s">
        <v>1</v>
      </c>
      <c r="N129" s="182" t="s">
        <v>42</v>
      </c>
      <c r="O129" s="77"/>
      <c r="P129" s="183">
        <f>O129*H129</f>
        <v>0</v>
      </c>
      <c r="Q129" s="183">
        <v>0</v>
      </c>
      <c r="R129" s="183">
        <f>Q129*H129</f>
        <v>0</v>
      </c>
      <c r="S129" s="183">
        <v>0</v>
      </c>
      <c r="T129" s="184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85" t="s">
        <v>161</v>
      </c>
      <c r="AT129" s="185" t="s">
        <v>143</v>
      </c>
      <c r="AU129" s="185" t="s">
        <v>87</v>
      </c>
      <c r="AY129" s="19" t="s">
        <v>140</v>
      </c>
      <c r="BE129" s="186">
        <f>IF(N129="základní",J129,0)</f>
        <v>0</v>
      </c>
      <c r="BF129" s="186">
        <f>IF(N129="snížená",J129,0)</f>
        <v>0</v>
      </c>
      <c r="BG129" s="186">
        <f>IF(N129="zákl. přenesená",J129,0)</f>
        <v>0</v>
      </c>
      <c r="BH129" s="186">
        <f>IF(N129="sníž. přenesená",J129,0)</f>
        <v>0</v>
      </c>
      <c r="BI129" s="186">
        <f>IF(N129="nulová",J129,0)</f>
        <v>0</v>
      </c>
      <c r="BJ129" s="19" t="s">
        <v>85</v>
      </c>
      <c r="BK129" s="186">
        <f>ROUND(I129*H129,2)</f>
        <v>0</v>
      </c>
      <c r="BL129" s="19" t="s">
        <v>161</v>
      </c>
      <c r="BM129" s="185" t="s">
        <v>453</v>
      </c>
    </row>
    <row r="130" s="13" customFormat="1">
      <c r="A130" s="13"/>
      <c r="B130" s="197"/>
      <c r="C130" s="13"/>
      <c r="D130" s="187" t="s">
        <v>189</v>
      </c>
      <c r="E130" s="198" t="s">
        <v>1</v>
      </c>
      <c r="F130" s="199" t="s">
        <v>454</v>
      </c>
      <c r="G130" s="13"/>
      <c r="H130" s="200">
        <v>31.475999999999999</v>
      </c>
      <c r="I130" s="201"/>
      <c r="J130" s="13"/>
      <c r="K130" s="13"/>
      <c r="L130" s="197"/>
      <c r="M130" s="202"/>
      <c r="N130" s="203"/>
      <c r="O130" s="203"/>
      <c r="P130" s="203"/>
      <c r="Q130" s="203"/>
      <c r="R130" s="203"/>
      <c r="S130" s="203"/>
      <c r="T130" s="20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8" t="s">
        <v>189</v>
      </c>
      <c r="AU130" s="198" t="s">
        <v>87</v>
      </c>
      <c r="AV130" s="13" t="s">
        <v>87</v>
      </c>
      <c r="AW130" s="13" t="s">
        <v>32</v>
      </c>
      <c r="AX130" s="13" t="s">
        <v>77</v>
      </c>
      <c r="AY130" s="198" t="s">
        <v>140</v>
      </c>
    </row>
    <row r="131" s="13" customFormat="1">
      <c r="A131" s="13"/>
      <c r="B131" s="197"/>
      <c r="C131" s="13"/>
      <c r="D131" s="187" t="s">
        <v>189</v>
      </c>
      <c r="E131" s="198" t="s">
        <v>1</v>
      </c>
      <c r="F131" s="199" t="s">
        <v>455</v>
      </c>
      <c r="G131" s="13"/>
      <c r="H131" s="200">
        <v>32.399999999999999</v>
      </c>
      <c r="I131" s="201"/>
      <c r="J131" s="13"/>
      <c r="K131" s="13"/>
      <c r="L131" s="197"/>
      <c r="M131" s="202"/>
      <c r="N131" s="203"/>
      <c r="O131" s="203"/>
      <c r="P131" s="203"/>
      <c r="Q131" s="203"/>
      <c r="R131" s="203"/>
      <c r="S131" s="203"/>
      <c r="T131" s="20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8" t="s">
        <v>189</v>
      </c>
      <c r="AU131" s="198" t="s">
        <v>87</v>
      </c>
      <c r="AV131" s="13" t="s">
        <v>87</v>
      </c>
      <c r="AW131" s="13" t="s">
        <v>32</v>
      </c>
      <c r="AX131" s="13" t="s">
        <v>77</v>
      </c>
      <c r="AY131" s="198" t="s">
        <v>140</v>
      </c>
    </row>
    <row r="132" s="14" customFormat="1">
      <c r="A132" s="14"/>
      <c r="B132" s="205"/>
      <c r="C132" s="14"/>
      <c r="D132" s="187" t="s">
        <v>189</v>
      </c>
      <c r="E132" s="206" t="s">
        <v>1</v>
      </c>
      <c r="F132" s="207" t="s">
        <v>195</v>
      </c>
      <c r="G132" s="14"/>
      <c r="H132" s="208">
        <v>63.875999999999998</v>
      </c>
      <c r="I132" s="209"/>
      <c r="J132" s="14"/>
      <c r="K132" s="14"/>
      <c r="L132" s="205"/>
      <c r="M132" s="210"/>
      <c r="N132" s="211"/>
      <c r="O132" s="211"/>
      <c r="P132" s="211"/>
      <c r="Q132" s="211"/>
      <c r="R132" s="211"/>
      <c r="S132" s="211"/>
      <c r="T132" s="21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06" t="s">
        <v>189</v>
      </c>
      <c r="AU132" s="206" t="s">
        <v>87</v>
      </c>
      <c r="AV132" s="14" t="s">
        <v>161</v>
      </c>
      <c r="AW132" s="14" t="s">
        <v>32</v>
      </c>
      <c r="AX132" s="14" t="s">
        <v>85</v>
      </c>
      <c r="AY132" s="206" t="s">
        <v>140</v>
      </c>
    </row>
    <row r="133" s="2" customFormat="1" ht="24.15" customHeight="1">
      <c r="A133" s="38"/>
      <c r="B133" s="172"/>
      <c r="C133" s="173" t="s">
        <v>161</v>
      </c>
      <c r="D133" s="173" t="s">
        <v>143</v>
      </c>
      <c r="E133" s="174" t="s">
        <v>219</v>
      </c>
      <c r="F133" s="175" t="s">
        <v>220</v>
      </c>
      <c r="G133" s="176" t="s">
        <v>198</v>
      </c>
      <c r="H133" s="177">
        <v>574.88400000000001</v>
      </c>
      <c r="I133" s="178"/>
      <c r="J133" s="179">
        <f>ROUND(I133*H133,2)</f>
        <v>0</v>
      </c>
      <c r="K133" s="180"/>
      <c r="L133" s="39"/>
      <c r="M133" s="181" t="s">
        <v>1</v>
      </c>
      <c r="N133" s="182" t="s">
        <v>42</v>
      </c>
      <c r="O133" s="77"/>
      <c r="P133" s="183">
        <f>O133*H133</f>
        <v>0</v>
      </c>
      <c r="Q133" s="183">
        <v>0</v>
      </c>
      <c r="R133" s="183">
        <f>Q133*H133</f>
        <v>0</v>
      </c>
      <c r="S133" s="183">
        <v>0</v>
      </c>
      <c r="T133" s="184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85" t="s">
        <v>161</v>
      </c>
      <c r="AT133" s="185" t="s">
        <v>143</v>
      </c>
      <c r="AU133" s="185" t="s">
        <v>87</v>
      </c>
      <c r="AY133" s="19" t="s">
        <v>140</v>
      </c>
      <c r="BE133" s="186">
        <f>IF(N133="základní",J133,0)</f>
        <v>0</v>
      </c>
      <c r="BF133" s="186">
        <f>IF(N133="snížená",J133,0)</f>
        <v>0</v>
      </c>
      <c r="BG133" s="186">
        <f>IF(N133="zákl. přenesená",J133,0)</f>
        <v>0</v>
      </c>
      <c r="BH133" s="186">
        <f>IF(N133="sníž. přenesená",J133,0)</f>
        <v>0</v>
      </c>
      <c r="BI133" s="186">
        <f>IF(N133="nulová",J133,0)</f>
        <v>0</v>
      </c>
      <c r="BJ133" s="19" t="s">
        <v>85</v>
      </c>
      <c r="BK133" s="186">
        <f>ROUND(I133*H133,2)</f>
        <v>0</v>
      </c>
      <c r="BL133" s="19" t="s">
        <v>161</v>
      </c>
      <c r="BM133" s="185" t="s">
        <v>456</v>
      </c>
    </row>
    <row r="134" s="13" customFormat="1">
      <c r="A134" s="13"/>
      <c r="B134" s="197"/>
      <c r="C134" s="13"/>
      <c r="D134" s="187" t="s">
        <v>189</v>
      </c>
      <c r="E134" s="198" t="s">
        <v>1</v>
      </c>
      <c r="F134" s="199" t="s">
        <v>457</v>
      </c>
      <c r="G134" s="13"/>
      <c r="H134" s="200">
        <v>574.88400000000001</v>
      </c>
      <c r="I134" s="201"/>
      <c r="J134" s="13"/>
      <c r="K134" s="13"/>
      <c r="L134" s="197"/>
      <c r="M134" s="202"/>
      <c r="N134" s="203"/>
      <c r="O134" s="203"/>
      <c r="P134" s="203"/>
      <c r="Q134" s="203"/>
      <c r="R134" s="203"/>
      <c r="S134" s="203"/>
      <c r="T134" s="20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8" t="s">
        <v>189</v>
      </c>
      <c r="AU134" s="198" t="s">
        <v>87</v>
      </c>
      <c r="AV134" s="13" t="s">
        <v>87</v>
      </c>
      <c r="AW134" s="13" t="s">
        <v>32</v>
      </c>
      <c r="AX134" s="13" t="s">
        <v>85</v>
      </c>
      <c r="AY134" s="198" t="s">
        <v>140</v>
      </c>
    </row>
    <row r="135" s="2" customFormat="1" ht="16.5" customHeight="1">
      <c r="A135" s="38"/>
      <c r="B135" s="172"/>
      <c r="C135" s="173" t="s">
        <v>139</v>
      </c>
      <c r="D135" s="173" t="s">
        <v>143</v>
      </c>
      <c r="E135" s="174" t="s">
        <v>209</v>
      </c>
      <c r="F135" s="175" t="s">
        <v>210</v>
      </c>
      <c r="G135" s="176" t="s">
        <v>198</v>
      </c>
      <c r="H135" s="177">
        <v>63.875999999999998</v>
      </c>
      <c r="I135" s="178"/>
      <c r="J135" s="179">
        <f>ROUND(I135*H135,2)</f>
        <v>0</v>
      </c>
      <c r="K135" s="180"/>
      <c r="L135" s="39"/>
      <c r="M135" s="181" t="s">
        <v>1</v>
      </c>
      <c r="N135" s="182" t="s">
        <v>42</v>
      </c>
      <c r="O135" s="77"/>
      <c r="P135" s="183">
        <f>O135*H135</f>
        <v>0</v>
      </c>
      <c r="Q135" s="183">
        <v>0</v>
      </c>
      <c r="R135" s="183">
        <f>Q135*H135</f>
        <v>0</v>
      </c>
      <c r="S135" s="183">
        <v>0</v>
      </c>
      <c r="T135" s="184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85" t="s">
        <v>161</v>
      </c>
      <c r="AT135" s="185" t="s">
        <v>143</v>
      </c>
      <c r="AU135" s="185" t="s">
        <v>87</v>
      </c>
      <c r="AY135" s="19" t="s">
        <v>140</v>
      </c>
      <c r="BE135" s="186">
        <f>IF(N135="základní",J135,0)</f>
        <v>0</v>
      </c>
      <c r="BF135" s="186">
        <f>IF(N135="snížená",J135,0)</f>
        <v>0</v>
      </c>
      <c r="BG135" s="186">
        <f>IF(N135="zákl. přenesená",J135,0)</f>
        <v>0</v>
      </c>
      <c r="BH135" s="186">
        <f>IF(N135="sníž. přenesená",J135,0)</f>
        <v>0</v>
      </c>
      <c r="BI135" s="186">
        <f>IF(N135="nulová",J135,0)</f>
        <v>0</v>
      </c>
      <c r="BJ135" s="19" t="s">
        <v>85</v>
      </c>
      <c r="BK135" s="186">
        <f>ROUND(I135*H135,2)</f>
        <v>0</v>
      </c>
      <c r="BL135" s="19" t="s">
        <v>161</v>
      </c>
      <c r="BM135" s="185" t="s">
        <v>458</v>
      </c>
    </row>
    <row r="136" s="2" customFormat="1" ht="16.5" customHeight="1">
      <c r="A136" s="38"/>
      <c r="B136" s="172"/>
      <c r="C136" s="173" t="s">
        <v>218</v>
      </c>
      <c r="D136" s="173" t="s">
        <v>143</v>
      </c>
      <c r="E136" s="174" t="s">
        <v>224</v>
      </c>
      <c r="F136" s="175" t="s">
        <v>225</v>
      </c>
      <c r="G136" s="176" t="s">
        <v>226</v>
      </c>
      <c r="H136" s="177">
        <v>114.977</v>
      </c>
      <c r="I136" s="178"/>
      <c r="J136" s="179">
        <f>ROUND(I136*H136,2)</f>
        <v>0</v>
      </c>
      <c r="K136" s="180"/>
      <c r="L136" s="39"/>
      <c r="M136" s="181" t="s">
        <v>1</v>
      </c>
      <c r="N136" s="182" t="s">
        <v>42</v>
      </c>
      <c r="O136" s="77"/>
      <c r="P136" s="183">
        <f>O136*H136</f>
        <v>0</v>
      </c>
      <c r="Q136" s="183">
        <v>0</v>
      </c>
      <c r="R136" s="183">
        <f>Q136*H136</f>
        <v>0</v>
      </c>
      <c r="S136" s="183">
        <v>0</v>
      </c>
      <c r="T136" s="184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85" t="s">
        <v>161</v>
      </c>
      <c r="AT136" s="185" t="s">
        <v>143</v>
      </c>
      <c r="AU136" s="185" t="s">
        <v>87</v>
      </c>
      <c r="AY136" s="19" t="s">
        <v>140</v>
      </c>
      <c r="BE136" s="186">
        <f>IF(N136="základní",J136,0)</f>
        <v>0</v>
      </c>
      <c r="BF136" s="186">
        <f>IF(N136="snížená",J136,0)</f>
        <v>0</v>
      </c>
      <c r="BG136" s="186">
        <f>IF(N136="zákl. přenesená",J136,0)</f>
        <v>0</v>
      </c>
      <c r="BH136" s="186">
        <f>IF(N136="sníž. přenesená",J136,0)</f>
        <v>0</v>
      </c>
      <c r="BI136" s="186">
        <f>IF(N136="nulová",J136,0)</f>
        <v>0</v>
      </c>
      <c r="BJ136" s="19" t="s">
        <v>85</v>
      </c>
      <c r="BK136" s="186">
        <f>ROUND(I136*H136,2)</f>
        <v>0</v>
      </c>
      <c r="BL136" s="19" t="s">
        <v>161</v>
      </c>
      <c r="BM136" s="185" t="s">
        <v>459</v>
      </c>
    </row>
    <row r="137" s="13" customFormat="1">
      <c r="A137" s="13"/>
      <c r="B137" s="197"/>
      <c r="C137" s="13"/>
      <c r="D137" s="187" t="s">
        <v>189</v>
      </c>
      <c r="E137" s="198" t="s">
        <v>1</v>
      </c>
      <c r="F137" s="199" t="s">
        <v>460</v>
      </c>
      <c r="G137" s="13"/>
      <c r="H137" s="200">
        <v>114.977</v>
      </c>
      <c r="I137" s="201"/>
      <c r="J137" s="13"/>
      <c r="K137" s="13"/>
      <c r="L137" s="197"/>
      <c r="M137" s="202"/>
      <c r="N137" s="203"/>
      <c r="O137" s="203"/>
      <c r="P137" s="203"/>
      <c r="Q137" s="203"/>
      <c r="R137" s="203"/>
      <c r="S137" s="203"/>
      <c r="T137" s="20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8" t="s">
        <v>189</v>
      </c>
      <c r="AU137" s="198" t="s">
        <v>87</v>
      </c>
      <c r="AV137" s="13" t="s">
        <v>87</v>
      </c>
      <c r="AW137" s="13" t="s">
        <v>32</v>
      </c>
      <c r="AX137" s="13" t="s">
        <v>85</v>
      </c>
      <c r="AY137" s="198" t="s">
        <v>140</v>
      </c>
    </row>
    <row r="138" s="2" customFormat="1" ht="16.5" customHeight="1">
      <c r="A138" s="38"/>
      <c r="B138" s="172"/>
      <c r="C138" s="173" t="s">
        <v>223</v>
      </c>
      <c r="D138" s="173" t="s">
        <v>143</v>
      </c>
      <c r="E138" s="174" t="s">
        <v>230</v>
      </c>
      <c r="F138" s="175" t="s">
        <v>231</v>
      </c>
      <c r="G138" s="176" t="s">
        <v>198</v>
      </c>
      <c r="H138" s="177">
        <v>63.875999999999998</v>
      </c>
      <c r="I138" s="178"/>
      <c r="J138" s="179">
        <f>ROUND(I138*H138,2)</f>
        <v>0</v>
      </c>
      <c r="K138" s="180"/>
      <c r="L138" s="39"/>
      <c r="M138" s="181" t="s">
        <v>1</v>
      </c>
      <c r="N138" s="182" t="s">
        <v>42</v>
      </c>
      <c r="O138" s="77"/>
      <c r="P138" s="183">
        <f>O138*H138</f>
        <v>0</v>
      </c>
      <c r="Q138" s="183">
        <v>0</v>
      </c>
      <c r="R138" s="183">
        <f>Q138*H138</f>
        <v>0</v>
      </c>
      <c r="S138" s="183">
        <v>0</v>
      </c>
      <c r="T138" s="18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85" t="s">
        <v>161</v>
      </c>
      <c r="AT138" s="185" t="s">
        <v>143</v>
      </c>
      <c r="AU138" s="185" t="s">
        <v>87</v>
      </c>
      <c r="AY138" s="19" t="s">
        <v>140</v>
      </c>
      <c r="BE138" s="186">
        <f>IF(N138="základní",J138,0)</f>
        <v>0</v>
      </c>
      <c r="BF138" s="186">
        <f>IF(N138="snížená",J138,0)</f>
        <v>0</v>
      </c>
      <c r="BG138" s="186">
        <f>IF(N138="zákl. přenesená",J138,0)</f>
        <v>0</v>
      </c>
      <c r="BH138" s="186">
        <f>IF(N138="sníž. přenesená",J138,0)</f>
        <v>0</v>
      </c>
      <c r="BI138" s="186">
        <f>IF(N138="nulová",J138,0)</f>
        <v>0</v>
      </c>
      <c r="BJ138" s="19" t="s">
        <v>85</v>
      </c>
      <c r="BK138" s="186">
        <f>ROUND(I138*H138,2)</f>
        <v>0</v>
      </c>
      <c r="BL138" s="19" t="s">
        <v>161</v>
      </c>
      <c r="BM138" s="185" t="s">
        <v>461</v>
      </c>
    </row>
    <row r="139" s="12" customFormat="1" ht="22.8" customHeight="1">
      <c r="A139" s="12"/>
      <c r="B139" s="159"/>
      <c r="C139" s="12"/>
      <c r="D139" s="160" t="s">
        <v>76</v>
      </c>
      <c r="E139" s="170" t="s">
        <v>87</v>
      </c>
      <c r="F139" s="170" t="s">
        <v>242</v>
      </c>
      <c r="G139" s="12"/>
      <c r="H139" s="12"/>
      <c r="I139" s="162"/>
      <c r="J139" s="171">
        <f>BK139</f>
        <v>0</v>
      </c>
      <c r="K139" s="12"/>
      <c r="L139" s="159"/>
      <c r="M139" s="164"/>
      <c r="N139" s="165"/>
      <c r="O139" s="165"/>
      <c r="P139" s="166">
        <f>SUM(P140:P143)</f>
        <v>0</v>
      </c>
      <c r="Q139" s="165"/>
      <c r="R139" s="166">
        <f>SUM(R140:R143)</f>
        <v>110.05225755999999</v>
      </c>
      <c r="S139" s="165"/>
      <c r="T139" s="167">
        <f>SUM(T140:T143)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0" t="s">
        <v>85</v>
      </c>
      <c r="AT139" s="168" t="s">
        <v>76</v>
      </c>
      <c r="AU139" s="168" t="s">
        <v>85</v>
      </c>
      <c r="AY139" s="160" t="s">
        <v>140</v>
      </c>
      <c r="BK139" s="169">
        <f>SUM(BK140:BK143)</f>
        <v>0</v>
      </c>
    </row>
    <row r="140" s="2" customFormat="1" ht="16.5" customHeight="1">
      <c r="A140" s="38"/>
      <c r="B140" s="172"/>
      <c r="C140" s="173" t="s">
        <v>229</v>
      </c>
      <c r="D140" s="173" t="s">
        <v>143</v>
      </c>
      <c r="E140" s="174" t="s">
        <v>260</v>
      </c>
      <c r="F140" s="175" t="s">
        <v>261</v>
      </c>
      <c r="G140" s="176" t="s">
        <v>198</v>
      </c>
      <c r="H140" s="177">
        <v>43.988</v>
      </c>
      <c r="I140" s="178"/>
      <c r="J140" s="179">
        <f>ROUND(I140*H140,2)</f>
        <v>0</v>
      </c>
      <c r="K140" s="180"/>
      <c r="L140" s="39"/>
      <c r="M140" s="181" t="s">
        <v>1</v>
      </c>
      <c r="N140" s="182" t="s">
        <v>42</v>
      </c>
      <c r="O140" s="77"/>
      <c r="P140" s="183">
        <f>O140*H140</f>
        <v>0</v>
      </c>
      <c r="Q140" s="183">
        <v>2.5018699999999998</v>
      </c>
      <c r="R140" s="183">
        <f>Q140*H140</f>
        <v>110.05225755999999</v>
      </c>
      <c r="S140" s="183">
        <v>0</v>
      </c>
      <c r="T140" s="18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85" t="s">
        <v>161</v>
      </c>
      <c r="AT140" s="185" t="s">
        <v>143</v>
      </c>
      <c r="AU140" s="185" t="s">
        <v>87</v>
      </c>
      <c r="AY140" s="19" t="s">
        <v>140</v>
      </c>
      <c r="BE140" s="186">
        <f>IF(N140="základní",J140,0)</f>
        <v>0</v>
      </c>
      <c r="BF140" s="186">
        <f>IF(N140="snížená",J140,0)</f>
        <v>0</v>
      </c>
      <c r="BG140" s="186">
        <f>IF(N140="zákl. přenesená",J140,0)</f>
        <v>0</v>
      </c>
      <c r="BH140" s="186">
        <f>IF(N140="sníž. přenesená",J140,0)</f>
        <v>0</v>
      </c>
      <c r="BI140" s="186">
        <f>IF(N140="nulová",J140,0)</f>
        <v>0</v>
      </c>
      <c r="BJ140" s="19" t="s">
        <v>85</v>
      </c>
      <c r="BK140" s="186">
        <f>ROUND(I140*H140,2)</f>
        <v>0</v>
      </c>
      <c r="BL140" s="19" t="s">
        <v>161</v>
      </c>
      <c r="BM140" s="185" t="s">
        <v>462</v>
      </c>
    </row>
    <row r="141" s="13" customFormat="1">
      <c r="A141" s="13"/>
      <c r="B141" s="197"/>
      <c r="C141" s="13"/>
      <c r="D141" s="187" t="s">
        <v>189</v>
      </c>
      <c r="E141" s="198" t="s">
        <v>1</v>
      </c>
      <c r="F141" s="199" t="s">
        <v>463</v>
      </c>
      <c r="G141" s="13"/>
      <c r="H141" s="200">
        <v>38.119999999999997</v>
      </c>
      <c r="I141" s="201"/>
      <c r="J141" s="13"/>
      <c r="K141" s="13"/>
      <c r="L141" s="197"/>
      <c r="M141" s="202"/>
      <c r="N141" s="203"/>
      <c r="O141" s="203"/>
      <c r="P141" s="203"/>
      <c r="Q141" s="203"/>
      <c r="R141" s="203"/>
      <c r="S141" s="203"/>
      <c r="T141" s="20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8" t="s">
        <v>189</v>
      </c>
      <c r="AU141" s="198" t="s">
        <v>87</v>
      </c>
      <c r="AV141" s="13" t="s">
        <v>87</v>
      </c>
      <c r="AW141" s="13" t="s">
        <v>32</v>
      </c>
      <c r="AX141" s="13" t="s">
        <v>77</v>
      </c>
      <c r="AY141" s="198" t="s">
        <v>140</v>
      </c>
    </row>
    <row r="142" s="13" customFormat="1">
      <c r="A142" s="13"/>
      <c r="B142" s="197"/>
      <c r="C142" s="13"/>
      <c r="D142" s="187" t="s">
        <v>189</v>
      </c>
      <c r="E142" s="198" t="s">
        <v>1</v>
      </c>
      <c r="F142" s="199" t="s">
        <v>464</v>
      </c>
      <c r="G142" s="13"/>
      <c r="H142" s="200">
        <v>5.8680000000000003</v>
      </c>
      <c r="I142" s="201"/>
      <c r="J142" s="13"/>
      <c r="K142" s="13"/>
      <c r="L142" s="197"/>
      <c r="M142" s="202"/>
      <c r="N142" s="203"/>
      <c r="O142" s="203"/>
      <c r="P142" s="203"/>
      <c r="Q142" s="203"/>
      <c r="R142" s="203"/>
      <c r="S142" s="203"/>
      <c r="T142" s="20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8" t="s">
        <v>189</v>
      </c>
      <c r="AU142" s="198" t="s">
        <v>87</v>
      </c>
      <c r="AV142" s="13" t="s">
        <v>87</v>
      </c>
      <c r="AW142" s="13" t="s">
        <v>32</v>
      </c>
      <c r="AX142" s="13" t="s">
        <v>77</v>
      </c>
      <c r="AY142" s="198" t="s">
        <v>140</v>
      </c>
    </row>
    <row r="143" s="14" customFormat="1">
      <c r="A143" s="14"/>
      <c r="B143" s="205"/>
      <c r="C143" s="14"/>
      <c r="D143" s="187" t="s">
        <v>189</v>
      </c>
      <c r="E143" s="206" t="s">
        <v>1</v>
      </c>
      <c r="F143" s="207" t="s">
        <v>195</v>
      </c>
      <c r="G143" s="14"/>
      <c r="H143" s="208">
        <v>43.988</v>
      </c>
      <c r="I143" s="209"/>
      <c r="J143" s="14"/>
      <c r="K143" s="14"/>
      <c r="L143" s="205"/>
      <c r="M143" s="210"/>
      <c r="N143" s="211"/>
      <c r="O143" s="211"/>
      <c r="P143" s="211"/>
      <c r="Q143" s="211"/>
      <c r="R143" s="211"/>
      <c r="S143" s="211"/>
      <c r="T143" s="21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6" t="s">
        <v>189</v>
      </c>
      <c r="AU143" s="206" t="s">
        <v>87</v>
      </c>
      <c r="AV143" s="14" t="s">
        <v>161</v>
      </c>
      <c r="AW143" s="14" t="s">
        <v>32</v>
      </c>
      <c r="AX143" s="14" t="s">
        <v>85</v>
      </c>
      <c r="AY143" s="206" t="s">
        <v>140</v>
      </c>
    </row>
    <row r="144" s="12" customFormat="1" ht="22.8" customHeight="1">
      <c r="A144" s="12"/>
      <c r="B144" s="159"/>
      <c r="C144" s="12"/>
      <c r="D144" s="160" t="s">
        <v>76</v>
      </c>
      <c r="E144" s="170" t="s">
        <v>465</v>
      </c>
      <c r="F144" s="170" t="s">
        <v>466</v>
      </c>
      <c r="G144" s="12"/>
      <c r="H144" s="12"/>
      <c r="I144" s="162"/>
      <c r="J144" s="171">
        <f>BK144</f>
        <v>0</v>
      </c>
      <c r="K144" s="12"/>
      <c r="L144" s="159"/>
      <c r="M144" s="164"/>
      <c r="N144" s="165"/>
      <c r="O144" s="165"/>
      <c r="P144" s="166">
        <f>SUM(P145:P148)</f>
        <v>0</v>
      </c>
      <c r="Q144" s="165"/>
      <c r="R144" s="166">
        <f>SUM(R145:R148)</f>
        <v>48</v>
      </c>
      <c r="S144" s="165"/>
      <c r="T144" s="167">
        <f>SUM(T145:T148)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60" t="s">
        <v>85</v>
      </c>
      <c r="AT144" s="168" t="s">
        <v>76</v>
      </c>
      <c r="AU144" s="168" t="s">
        <v>85</v>
      </c>
      <c r="AY144" s="160" t="s">
        <v>140</v>
      </c>
      <c r="BK144" s="169">
        <f>SUM(BK145:BK148)</f>
        <v>0</v>
      </c>
    </row>
    <row r="145" s="2" customFormat="1" ht="16.5" customHeight="1">
      <c r="A145" s="38"/>
      <c r="B145" s="172"/>
      <c r="C145" s="173" t="s">
        <v>233</v>
      </c>
      <c r="D145" s="173" t="s">
        <v>143</v>
      </c>
      <c r="E145" s="174" t="s">
        <v>467</v>
      </c>
      <c r="F145" s="175" t="s">
        <v>468</v>
      </c>
      <c r="G145" s="176" t="s">
        <v>440</v>
      </c>
      <c r="H145" s="177">
        <v>12</v>
      </c>
      <c r="I145" s="178"/>
      <c r="J145" s="179">
        <f>ROUND(I145*H145,2)</f>
        <v>0</v>
      </c>
      <c r="K145" s="180"/>
      <c r="L145" s="39"/>
      <c r="M145" s="181" t="s">
        <v>1</v>
      </c>
      <c r="N145" s="182" t="s">
        <v>42</v>
      </c>
      <c r="O145" s="77"/>
      <c r="P145" s="183">
        <f>O145*H145</f>
        <v>0</v>
      </c>
      <c r="Q145" s="183">
        <v>4</v>
      </c>
      <c r="R145" s="183">
        <f>Q145*H145</f>
        <v>48</v>
      </c>
      <c r="S145" s="183">
        <v>0</v>
      </c>
      <c r="T145" s="184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85" t="s">
        <v>161</v>
      </c>
      <c r="AT145" s="185" t="s">
        <v>143</v>
      </c>
      <c r="AU145" s="185" t="s">
        <v>87</v>
      </c>
      <c r="AY145" s="19" t="s">
        <v>140</v>
      </c>
      <c r="BE145" s="186">
        <f>IF(N145="základní",J145,0)</f>
        <v>0</v>
      </c>
      <c r="BF145" s="186">
        <f>IF(N145="snížená",J145,0)</f>
        <v>0</v>
      </c>
      <c r="BG145" s="186">
        <f>IF(N145="zákl. přenesená",J145,0)</f>
        <v>0</v>
      </c>
      <c r="BH145" s="186">
        <f>IF(N145="sníž. přenesená",J145,0)</f>
        <v>0</v>
      </c>
      <c r="BI145" s="186">
        <f>IF(N145="nulová",J145,0)</f>
        <v>0</v>
      </c>
      <c r="BJ145" s="19" t="s">
        <v>85</v>
      </c>
      <c r="BK145" s="186">
        <f>ROUND(I145*H145,2)</f>
        <v>0</v>
      </c>
      <c r="BL145" s="19" t="s">
        <v>161</v>
      </c>
      <c r="BM145" s="185" t="s">
        <v>469</v>
      </c>
    </row>
    <row r="146" s="2" customFormat="1">
      <c r="A146" s="38"/>
      <c r="B146" s="39"/>
      <c r="C146" s="38"/>
      <c r="D146" s="187" t="s">
        <v>152</v>
      </c>
      <c r="E146" s="38"/>
      <c r="F146" s="188" t="s">
        <v>470</v>
      </c>
      <c r="G146" s="38"/>
      <c r="H146" s="38"/>
      <c r="I146" s="189"/>
      <c r="J146" s="38"/>
      <c r="K146" s="38"/>
      <c r="L146" s="39"/>
      <c r="M146" s="190"/>
      <c r="N146" s="191"/>
      <c r="O146" s="77"/>
      <c r="P146" s="77"/>
      <c r="Q146" s="77"/>
      <c r="R146" s="77"/>
      <c r="S146" s="77"/>
      <c r="T146" s="7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9" t="s">
        <v>152</v>
      </c>
      <c r="AU146" s="19" t="s">
        <v>87</v>
      </c>
    </row>
    <row r="147" s="2" customFormat="1" ht="16.5" customHeight="1">
      <c r="A147" s="38"/>
      <c r="B147" s="172"/>
      <c r="C147" s="173" t="s">
        <v>237</v>
      </c>
      <c r="D147" s="173" t="s">
        <v>143</v>
      </c>
      <c r="E147" s="174" t="s">
        <v>471</v>
      </c>
      <c r="F147" s="175" t="s">
        <v>472</v>
      </c>
      <c r="G147" s="176" t="s">
        <v>440</v>
      </c>
      <c r="H147" s="177">
        <v>12</v>
      </c>
      <c r="I147" s="178"/>
      <c r="J147" s="179">
        <f>ROUND(I147*H147,2)</f>
        <v>0</v>
      </c>
      <c r="K147" s="180"/>
      <c r="L147" s="39"/>
      <c r="M147" s="181" t="s">
        <v>1</v>
      </c>
      <c r="N147" s="182" t="s">
        <v>42</v>
      </c>
      <c r="O147" s="77"/>
      <c r="P147" s="183">
        <f>O147*H147</f>
        <v>0</v>
      </c>
      <c r="Q147" s="183">
        <v>0</v>
      </c>
      <c r="R147" s="183">
        <f>Q147*H147</f>
        <v>0</v>
      </c>
      <c r="S147" s="183">
        <v>0</v>
      </c>
      <c r="T147" s="184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85" t="s">
        <v>161</v>
      </c>
      <c r="AT147" s="185" t="s">
        <v>143</v>
      </c>
      <c r="AU147" s="185" t="s">
        <v>87</v>
      </c>
      <c r="AY147" s="19" t="s">
        <v>140</v>
      </c>
      <c r="BE147" s="186">
        <f>IF(N147="základní",J147,0)</f>
        <v>0</v>
      </c>
      <c r="BF147" s="186">
        <f>IF(N147="snížená",J147,0)</f>
        <v>0</v>
      </c>
      <c r="BG147" s="186">
        <f>IF(N147="zákl. přenesená",J147,0)</f>
        <v>0</v>
      </c>
      <c r="BH147" s="186">
        <f>IF(N147="sníž. přenesená",J147,0)</f>
        <v>0</v>
      </c>
      <c r="BI147" s="186">
        <f>IF(N147="nulová",J147,0)</f>
        <v>0</v>
      </c>
      <c r="BJ147" s="19" t="s">
        <v>85</v>
      </c>
      <c r="BK147" s="186">
        <f>ROUND(I147*H147,2)</f>
        <v>0</v>
      </c>
      <c r="BL147" s="19" t="s">
        <v>161</v>
      </c>
      <c r="BM147" s="185" t="s">
        <v>473</v>
      </c>
    </row>
    <row r="148" s="2" customFormat="1" ht="16.5" customHeight="1">
      <c r="A148" s="38"/>
      <c r="B148" s="172"/>
      <c r="C148" s="173" t="s">
        <v>243</v>
      </c>
      <c r="D148" s="173" t="s">
        <v>143</v>
      </c>
      <c r="E148" s="174" t="s">
        <v>474</v>
      </c>
      <c r="F148" s="175" t="s">
        <v>475</v>
      </c>
      <c r="G148" s="176" t="s">
        <v>440</v>
      </c>
      <c r="H148" s="177">
        <v>12</v>
      </c>
      <c r="I148" s="178"/>
      <c r="J148" s="179">
        <f>ROUND(I148*H148,2)</f>
        <v>0</v>
      </c>
      <c r="K148" s="180"/>
      <c r="L148" s="39"/>
      <c r="M148" s="181" t="s">
        <v>1</v>
      </c>
      <c r="N148" s="182" t="s">
        <v>42</v>
      </c>
      <c r="O148" s="77"/>
      <c r="P148" s="183">
        <f>O148*H148</f>
        <v>0</v>
      </c>
      <c r="Q148" s="183">
        <v>0</v>
      </c>
      <c r="R148" s="183">
        <f>Q148*H148</f>
        <v>0</v>
      </c>
      <c r="S148" s="183">
        <v>0</v>
      </c>
      <c r="T148" s="18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85" t="s">
        <v>161</v>
      </c>
      <c r="AT148" s="185" t="s">
        <v>143</v>
      </c>
      <c r="AU148" s="185" t="s">
        <v>87</v>
      </c>
      <c r="AY148" s="19" t="s">
        <v>140</v>
      </c>
      <c r="BE148" s="186">
        <f>IF(N148="základní",J148,0)</f>
        <v>0</v>
      </c>
      <c r="BF148" s="186">
        <f>IF(N148="snížená",J148,0)</f>
        <v>0</v>
      </c>
      <c r="BG148" s="186">
        <f>IF(N148="zákl. přenesená",J148,0)</f>
        <v>0</v>
      </c>
      <c r="BH148" s="186">
        <f>IF(N148="sníž. přenesená",J148,0)</f>
        <v>0</v>
      </c>
      <c r="BI148" s="186">
        <f>IF(N148="nulová",J148,0)</f>
        <v>0</v>
      </c>
      <c r="BJ148" s="19" t="s">
        <v>85</v>
      </c>
      <c r="BK148" s="186">
        <f>ROUND(I148*H148,2)</f>
        <v>0</v>
      </c>
      <c r="BL148" s="19" t="s">
        <v>161</v>
      </c>
      <c r="BM148" s="185" t="s">
        <v>476</v>
      </c>
    </row>
    <row r="149" s="12" customFormat="1" ht="22.8" customHeight="1">
      <c r="A149" s="12"/>
      <c r="B149" s="159"/>
      <c r="C149" s="12"/>
      <c r="D149" s="160" t="s">
        <v>76</v>
      </c>
      <c r="E149" s="170" t="s">
        <v>156</v>
      </c>
      <c r="F149" s="170" t="s">
        <v>268</v>
      </c>
      <c r="G149" s="12"/>
      <c r="H149" s="12"/>
      <c r="I149" s="162"/>
      <c r="J149" s="171">
        <f>BK149</f>
        <v>0</v>
      </c>
      <c r="K149" s="12"/>
      <c r="L149" s="159"/>
      <c r="M149" s="164"/>
      <c r="N149" s="165"/>
      <c r="O149" s="165"/>
      <c r="P149" s="166">
        <f>P150</f>
        <v>0</v>
      </c>
      <c r="Q149" s="165"/>
      <c r="R149" s="166">
        <f>R150</f>
        <v>0</v>
      </c>
      <c r="S149" s="165"/>
      <c r="T149" s="167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0" t="s">
        <v>85</v>
      </c>
      <c r="AT149" s="168" t="s">
        <v>76</v>
      </c>
      <c r="AU149" s="168" t="s">
        <v>85</v>
      </c>
      <c r="AY149" s="160" t="s">
        <v>140</v>
      </c>
      <c r="BK149" s="169">
        <f>BK150</f>
        <v>0</v>
      </c>
    </row>
    <row r="150" s="2" customFormat="1" ht="16.5" customHeight="1">
      <c r="A150" s="38"/>
      <c r="B150" s="172"/>
      <c r="C150" s="173" t="s">
        <v>251</v>
      </c>
      <c r="D150" s="173" t="s">
        <v>143</v>
      </c>
      <c r="E150" s="174" t="s">
        <v>270</v>
      </c>
      <c r="F150" s="175" t="s">
        <v>271</v>
      </c>
      <c r="G150" s="176" t="s">
        <v>240</v>
      </c>
      <c r="H150" s="177">
        <v>16</v>
      </c>
      <c r="I150" s="178"/>
      <c r="J150" s="179">
        <f>ROUND(I150*H150,2)</f>
        <v>0</v>
      </c>
      <c r="K150" s="180"/>
      <c r="L150" s="39"/>
      <c r="M150" s="181" t="s">
        <v>1</v>
      </c>
      <c r="N150" s="182" t="s">
        <v>42</v>
      </c>
      <c r="O150" s="77"/>
      <c r="P150" s="183">
        <f>O150*H150</f>
        <v>0</v>
      </c>
      <c r="Q150" s="183">
        <v>0</v>
      </c>
      <c r="R150" s="183">
        <f>Q150*H150</f>
        <v>0</v>
      </c>
      <c r="S150" s="183">
        <v>0</v>
      </c>
      <c r="T150" s="18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85" t="s">
        <v>161</v>
      </c>
      <c r="AT150" s="185" t="s">
        <v>143</v>
      </c>
      <c r="AU150" s="185" t="s">
        <v>87</v>
      </c>
      <c r="AY150" s="19" t="s">
        <v>140</v>
      </c>
      <c r="BE150" s="186">
        <f>IF(N150="základní",J150,0)</f>
        <v>0</v>
      </c>
      <c r="BF150" s="186">
        <f>IF(N150="snížená",J150,0)</f>
        <v>0</v>
      </c>
      <c r="BG150" s="186">
        <f>IF(N150="zákl. přenesená",J150,0)</f>
        <v>0</v>
      </c>
      <c r="BH150" s="186">
        <f>IF(N150="sníž. přenesená",J150,0)</f>
        <v>0</v>
      </c>
      <c r="BI150" s="186">
        <f>IF(N150="nulová",J150,0)</f>
        <v>0</v>
      </c>
      <c r="BJ150" s="19" t="s">
        <v>85</v>
      </c>
      <c r="BK150" s="186">
        <f>ROUND(I150*H150,2)</f>
        <v>0</v>
      </c>
      <c r="BL150" s="19" t="s">
        <v>161</v>
      </c>
      <c r="BM150" s="185" t="s">
        <v>477</v>
      </c>
    </row>
    <row r="151" s="12" customFormat="1" ht="22.8" customHeight="1">
      <c r="A151" s="12"/>
      <c r="B151" s="159"/>
      <c r="C151" s="12"/>
      <c r="D151" s="160" t="s">
        <v>76</v>
      </c>
      <c r="E151" s="170" t="s">
        <v>420</v>
      </c>
      <c r="F151" s="170" t="s">
        <v>421</v>
      </c>
      <c r="G151" s="12"/>
      <c r="H151" s="12"/>
      <c r="I151" s="162"/>
      <c r="J151" s="171">
        <f>BK151</f>
        <v>0</v>
      </c>
      <c r="K151" s="12"/>
      <c r="L151" s="159"/>
      <c r="M151" s="164"/>
      <c r="N151" s="165"/>
      <c r="O151" s="165"/>
      <c r="P151" s="166">
        <f>P152</f>
        <v>0</v>
      </c>
      <c r="Q151" s="165"/>
      <c r="R151" s="166">
        <f>R152</f>
        <v>0</v>
      </c>
      <c r="S151" s="165"/>
      <c r="T151" s="167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60" t="s">
        <v>85</v>
      </c>
      <c r="AT151" s="168" t="s">
        <v>76</v>
      </c>
      <c r="AU151" s="168" t="s">
        <v>85</v>
      </c>
      <c r="AY151" s="160" t="s">
        <v>140</v>
      </c>
      <c r="BK151" s="169">
        <f>BK152</f>
        <v>0</v>
      </c>
    </row>
    <row r="152" s="2" customFormat="1" ht="16.5" customHeight="1">
      <c r="A152" s="38"/>
      <c r="B152" s="172"/>
      <c r="C152" s="173" t="s">
        <v>255</v>
      </c>
      <c r="D152" s="173" t="s">
        <v>143</v>
      </c>
      <c r="E152" s="174" t="s">
        <v>423</v>
      </c>
      <c r="F152" s="175" t="s">
        <v>424</v>
      </c>
      <c r="G152" s="176" t="s">
        <v>226</v>
      </c>
      <c r="H152" s="177">
        <v>158.05199999999999</v>
      </c>
      <c r="I152" s="178"/>
      <c r="J152" s="179">
        <f>ROUND(I152*H152,2)</f>
        <v>0</v>
      </c>
      <c r="K152" s="180"/>
      <c r="L152" s="39"/>
      <c r="M152" s="192" t="s">
        <v>1</v>
      </c>
      <c r="N152" s="193" t="s">
        <v>42</v>
      </c>
      <c r="O152" s="194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85" t="s">
        <v>161</v>
      </c>
      <c r="AT152" s="185" t="s">
        <v>143</v>
      </c>
      <c r="AU152" s="185" t="s">
        <v>87</v>
      </c>
      <c r="AY152" s="19" t="s">
        <v>140</v>
      </c>
      <c r="BE152" s="186">
        <f>IF(N152="základní",J152,0)</f>
        <v>0</v>
      </c>
      <c r="BF152" s="186">
        <f>IF(N152="snížená",J152,0)</f>
        <v>0</v>
      </c>
      <c r="BG152" s="186">
        <f>IF(N152="zákl. přenesená",J152,0)</f>
        <v>0</v>
      </c>
      <c r="BH152" s="186">
        <f>IF(N152="sníž. přenesená",J152,0)</f>
        <v>0</v>
      </c>
      <c r="BI152" s="186">
        <f>IF(N152="nulová",J152,0)</f>
        <v>0</v>
      </c>
      <c r="BJ152" s="19" t="s">
        <v>85</v>
      </c>
      <c r="BK152" s="186">
        <f>ROUND(I152*H152,2)</f>
        <v>0</v>
      </c>
      <c r="BL152" s="19" t="s">
        <v>161</v>
      </c>
      <c r="BM152" s="185" t="s">
        <v>478</v>
      </c>
    </row>
    <row r="153" s="2" customFormat="1" ht="6.96" customHeight="1">
      <c r="A153" s="38"/>
      <c r="B153" s="60"/>
      <c r="C153" s="61"/>
      <c r="D153" s="61"/>
      <c r="E153" s="61"/>
      <c r="F153" s="61"/>
      <c r="G153" s="61"/>
      <c r="H153" s="61"/>
      <c r="I153" s="61"/>
      <c r="J153" s="61"/>
      <c r="K153" s="61"/>
      <c r="L153" s="39"/>
      <c r="M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</row>
  </sheetData>
  <autoFilter ref="C121:K15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87</v>
      </c>
    </row>
    <row r="4" s="1" customFormat="1" ht="24.96" customHeight="1">
      <c r="B4" s="22"/>
      <c r="D4" s="23" t="s">
        <v>112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1" t="str">
        <f>'Rekapitulace stavby'!K6</f>
        <v>Nafukovací sportovní hala se zázemím z kontejnerů SK Smíchov Plzeň - Slovany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113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479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12. 9. 2022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 xml:space="preserve"> </v>
      </c>
      <c r="F24" s="38"/>
      <c r="G24" s="38"/>
      <c r="H24" s="38"/>
      <c r="I24" s="32" t="s">
        <v>27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37</v>
      </c>
      <c r="E30" s="38"/>
      <c r="F30" s="38"/>
      <c r="G30" s="38"/>
      <c r="H30" s="38"/>
      <c r="I30" s="38"/>
      <c r="J30" s="96">
        <f>ROUND(J127,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39</v>
      </c>
      <c r="G32" s="38"/>
      <c r="H32" s="38"/>
      <c r="I32" s="43" t="s">
        <v>38</v>
      </c>
      <c r="J32" s="43" t="s">
        <v>40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41</v>
      </c>
      <c r="E33" s="32" t="s">
        <v>42</v>
      </c>
      <c r="F33" s="127">
        <f>ROUND((SUM(BE127:BE184)),  2)</f>
        <v>0</v>
      </c>
      <c r="G33" s="38"/>
      <c r="H33" s="38"/>
      <c r="I33" s="128">
        <v>0.20999999999999999</v>
      </c>
      <c r="J33" s="127">
        <f>ROUND(((SUM(BE127:BE184))*I33),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43</v>
      </c>
      <c r="F34" s="127">
        <f>ROUND((SUM(BF127:BF184)),  2)</f>
        <v>0</v>
      </c>
      <c r="G34" s="38"/>
      <c r="H34" s="38"/>
      <c r="I34" s="128">
        <v>0.14999999999999999</v>
      </c>
      <c r="J34" s="127">
        <f>ROUND(((SUM(BF127:BF184))*I34),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44</v>
      </c>
      <c r="F35" s="127">
        <f>ROUND((SUM(BG127:BG184)),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45</v>
      </c>
      <c r="F36" s="127">
        <f>ROUND((SUM(BH127:BH184)),  2)</f>
        <v>0</v>
      </c>
      <c r="G36" s="38"/>
      <c r="H36" s="38"/>
      <c r="I36" s="128">
        <v>0.14999999999999999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46</v>
      </c>
      <c r="F37" s="127">
        <f>ROUND((SUM(BI127:BI184)),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47</v>
      </c>
      <c r="E39" s="81"/>
      <c r="F39" s="81"/>
      <c r="G39" s="131" t="s">
        <v>48</v>
      </c>
      <c r="H39" s="132" t="s">
        <v>49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35" t="s">
        <v>53</v>
      </c>
      <c r="G61" s="58" t="s">
        <v>52</v>
      </c>
      <c r="H61" s="41"/>
      <c r="I61" s="41"/>
      <c r="J61" s="136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35" t="s">
        <v>53</v>
      </c>
      <c r="G76" s="58" t="s">
        <v>52</v>
      </c>
      <c r="H76" s="41"/>
      <c r="I76" s="41"/>
      <c r="J76" s="136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Nafukovací sportovní hala se zázemím z kontejnerů SK Smíchov Plzeň - Slovany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SO03 - LTO technologie pro vytápění haly a přístřešek pro zásobníky LTO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Šeříková 516/35</v>
      </c>
      <c r="G89" s="38"/>
      <c r="H89" s="38"/>
      <c r="I89" s="32" t="s">
        <v>22</v>
      </c>
      <c r="J89" s="69" t="str">
        <f>IF(J12="","",J12)</f>
        <v>12. 9. 2022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 xml:space="preserve">SK Smíchov Plzeň z.s. </v>
      </c>
      <c r="G91" s="38"/>
      <c r="H91" s="38"/>
      <c r="I91" s="32" t="s">
        <v>30</v>
      </c>
      <c r="J91" s="36" t="str">
        <f>E21</f>
        <v>PÍSEK SEYČEK ARCHITEKTI s.r.o.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 xml:space="preserve"> 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116</v>
      </c>
      <c r="D94" s="129"/>
      <c r="E94" s="129"/>
      <c r="F94" s="129"/>
      <c r="G94" s="129"/>
      <c r="H94" s="129"/>
      <c r="I94" s="129"/>
      <c r="J94" s="138" t="s">
        <v>117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118</v>
      </c>
      <c r="D96" s="38"/>
      <c r="E96" s="38"/>
      <c r="F96" s="38"/>
      <c r="G96" s="38"/>
      <c r="H96" s="38"/>
      <c r="I96" s="38"/>
      <c r="J96" s="96">
        <f>J127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119</v>
      </c>
    </row>
    <row r="97" s="9" customFormat="1" ht="24.96" customHeight="1">
      <c r="A97" s="9"/>
      <c r="B97" s="140"/>
      <c r="C97" s="9"/>
      <c r="D97" s="141" t="s">
        <v>170</v>
      </c>
      <c r="E97" s="142"/>
      <c r="F97" s="142"/>
      <c r="G97" s="142"/>
      <c r="H97" s="142"/>
      <c r="I97" s="142"/>
      <c r="J97" s="143">
        <f>J128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171</v>
      </c>
      <c r="E98" s="146"/>
      <c r="F98" s="146"/>
      <c r="G98" s="146"/>
      <c r="H98" s="146"/>
      <c r="I98" s="146"/>
      <c r="J98" s="147">
        <f>J129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172</v>
      </c>
      <c r="E99" s="146"/>
      <c r="F99" s="146"/>
      <c r="G99" s="146"/>
      <c r="H99" s="146"/>
      <c r="I99" s="146"/>
      <c r="J99" s="147">
        <f>J143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173</v>
      </c>
      <c r="E100" s="146"/>
      <c r="F100" s="146"/>
      <c r="G100" s="146"/>
      <c r="H100" s="146"/>
      <c r="I100" s="146"/>
      <c r="J100" s="147">
        <f>J153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178</v>
      </c>
      <c r="E101" s="146"/>
      <c r="F101" s="146"/>
      <c r="G101" s="146"/>
      <c r="H101" s="146"/>
      <c r="I101" s="146"/>
      <c r="J101" s="147">
        <f>J156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40"/>
      <c r="C102" s="9"/>
      <c r="D102" s="141" t="s">
        <v>179</v>
      </c>
      <c r="E102" s="142"/>
      <c r="F102" s="142"/>
      <c r="G102" s="142"/>
      <c r="H102" s="142"/>
      <c r="I102" s="142"/>
      <c r="J102" s="143">
        <f>J158</f>
        <v>0</v>
      </c>
      <c r="K102" s="9"/>
      <c r="L102" s="14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44"/>
      <c r="C103" s="10"/>
      <c r="D103" s="145" t="s">
        <v>480</v>
      </c>
      <c r="E103" s="146"/>
      <c r="F103" s="146"/>
      <c r="G103" s="146"/>
      <c r="H103" s="146"/>
      <c r="I103" s="146"/>
      <c r="J103" s="147">
        <f>J159</f>
        <v>0</v>
      </c>
      <c r="K103" s="10"/>
      <c r="L103" s="14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4"/>
      <c r="C104" s="10"/>
      <c r="D104" s="145" t="s">
        <v>180</v>
      </c>
      <c r="E104" s="146"/>
      <c r="F104" s="146"/>
      <c r="G104" s="146"/>
      <c r="H104" s="146"/>
      <c r="I104" s="146"/>
      <c r="J104" s="147">
        <f>J169</f>
        <v>0</v>
      </c>
      <c r="K104" s="10"/>
      <c r="L104" s="14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0"/>
      <c r="C105" s="9"/>
      <c r="D105" s="141" t="s">
        <v>181</v>
      </c>
      <c r="E105" s="142"/>
      <c r="F105" s="142"/>
      <c r="G105" s="142"/>
      <c r="H105" s="142"/>
      <c r="I105" s="142"/>
      <c r="J105" s="143">
        <f>J171</f>
        <v>0</v>
      </c>
      <c r="K105" s="9"/>
      <c r="L105" s="14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44"/>
      <c r="C106" s="10"/>
      <c r="D106" s="145" t="s">
        <v>481</v>
      </c>
      <c r="E106" s="146"/>
      <c r="F106" s="146"/>
      <c r="G106" s="146"/>
      <c r="H106" s="146"/>
      <c r="I106" s="146"/>
      <c r="J106" s="147">
        <f>J172</f>
        <v>0</v>
      </c>
      <c r="K106" s="10"/>
      <c r="L106" s="14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4"/>
      <c r="C107" s="10"/>
      <c r="D107" s="145" t="s">
        <v>482</v>
      </c>
      <c r="E107" s="146"/>
      <c r="F107" s="146"/>
      <c r="G107" s="146"/>
      <c r="H107" s="146"/>
      <c r="I107" s="146"/>
      <c r="J107" s="147">
        <f>J182</f>
        <v>0</v>
      </c>
      <c r="K107" s="10"/>
      <c r="L107" s="144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2"/>
      <c r="C113" s="63"/>
      <c r="D113" s="63"/>
      <c r="E113" s="63"/>
      <c r="F113" s="63"/>
      <c r="G113" s="63"/>
      <c r="H113" s="63"/>
      <c r="I113" s="63"/>
      <c r="J113" s="63"/>
      <c r="K113" s="63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125</v>
      </c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38"/>
      <c r="D117" s="38"/>
      <c r="E117" s="121" t="str">
        <f>E7</f>
        <v>Nafukovací sportovní hala se zázemím z kontejnerů SK Smíchov Plzeň - Slovany</v>
      </c>
      <c r="F117" s="32"/>
      <c r="G117" s="32"/>
      <c r="H117" s="32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113</v>
      </c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38"/>
      <c r="D119" s="38"/>
      <c r="E119" s="67" t="str">
        <f>E9</f>
        <v>SO03 - LTO technologie pro vytápění haly a přístřešek pro zásobníky LTO</v>
      </c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38"/>
      <c r="E121" s="38"/>
      <c r="F121" s="27" t="str">
        <f>F12</f>
        <v>Šeříková 516/35</v>
      </c>
      <c r="G121" s="38"/>
      <c r="H121" s="38"/>
      <c r="I121" s="32" t="s">
        <v>22</v>
      </c>
      <c r="J121" s="69" t="str">
        <f>IF(J12="","",J12)</f>
        <v>12. 9. 2022</v>
      </c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5.65" customHeight="1">
      <c r="A123" s="38"/>
      <c r="B123" s="39"/>
      <c r="C123" s="32" t="s">
        <v>24</v>
      </c>
      <c r="D123" s="38"/>
      <c r="E123" s="38"/>
      <c r="F123" s="27" t="str">
        <f>E15</f>
        <v xml:space="preserve">SK Smíchov Plzeň z.s. </v>
      </c>
      <c r="G123" s="38"/>
      <c r="H123" s="38"/>
      <c r="I123" s="32" t="s">
        <v>30</v>
      </c>
      <c r="J123" s="36" t="str">
        <f>E21</f>
        <v>PÍSEK SEYČEK ARCHITEKTI s.r.o.</v>
      </c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38"/>
      <c r="E124" s="38"/>
      <c r="F124" s="27" t="str">
        <f>IF(E18="","",E18)</f>
        <v>Vyplň údaj</v>
      </c>
      <c r="G124" s="38"/>
      <c r="H124" s="38"/>
      <c r="I124" s="32" t="s">
        <v>33</v>
      </c>
      <c r="J124" s="36" t="str">
        <f>E24</f>
        <v xml:space="preserve"> </v>
      </c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38"/>
      <c r="D125" s="38"/>
      <c r="E125" s="38"/>
      <c r="F125" s="38"/>
      <c r="G125" s="38"/>
      <c r="H125" s="38"/>
      <c r="I125" s="38"/>
      <c r="J125" s="38"/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48"/>
      <c r="B126" s="149"/>
      <c r="C126" s="150" t="s">
        <v>126</v>
      </c>
      <c r="D126" s="151" t="s">
        <v>62</v>
      </c>
      <c r="E126" s="151" t="s">
        <v>58</v>
      </c>
      <c r="F126" s="151" t="s">
        <v>59</v>
      </c>
      <c r="G126" s="151" t="s">
        <v>127</v>
      </c>
      <c r="H126" s="151" t="s">
        <v>128</v>
      </c>
      <c r="I126" s="151" t="s">
        <v>129</v>
      </c>
      <c r="J126" s="152" t="s">
        <v>117</v>
      </c>
      <c r="K126" s="153" t="s">
        <v>130</v>
      </c>
      <c r="L126" s="154"/>
      <c r="M126" s="86" t="s">
        <v>1</v>
      </c>
      <c r="N126" s="87" t="s">
        <v>41</v>
      </c>
      <c r="O126" s="87" t="s">
        <v>131</v>
      </c>
      <c r="P126" s="87" t="s">
        <v>132</v>
      </c>
      <c r="Q126" s="87" t="s">
        <v>133</v>
      </c>
      <c r="R126" s="87" t="s">
        <v>134</v>
      </c>
      <c r="S126" s="87" t="s">
        <v>135</v>
      </c>
      <c r="T126" s="88" t="s">
        <v>136</v>
      </c>
      <c r="U126" s="148"/>
      <c r="V126" s="148"/>
      <c r="W126" s="148"/>
      <c r="X126" s="148"/>
      <c r="Y126" s="148"/>
      <c r="Z126" s="148"/>
      <c r="AA126" s="148"/>
      <c r="AB126" s="148"/>
      <c r="AC126" s="148"/>
      <c r="AD126" s="148"/>
      <c r="AE126" s="148"/>
    </row>
    <row r="127" s="2" customFormat="1" ht="22.8" customHeight="1">
      <c r="A127" s="38"/>
      <c r="B127" s="39"/>
      <c r="C127" s="93" t="s">
        <v>137</v>
      </c>
      <c r="D127" s="38"/>
      <c r="E127" s="38"/>
      <c r="F127" s="38"/>
      <c r="G127" s="38"/>
      <c r="H127" s="38"/>
      <c r="I127" s="38"/>
      <c r="J127" s="155">
        <f>BK127</f>
        <v>0</v>
      </c>
      <c r="K127" s="38"/>
      <c r="L127" s="39"/>
      <c r="M127" s="89"/>
      <c r="N127" s="73"/>
      <c r="O127" s="90"/>
      <c r="P127" s="156">
        <f>P128+P158+P171</f>
        <v>0</v>
      </c>
      <c r="Q127" s="90"/>
      <c r="R127" s="156">
        <f>R128+R158+R171</f>
        <v>60.551734199999999</v>
      </c>
      <c r="S127" s="90"/>
      <c r="T127" s="157">
        <f>T128+T158+T171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9" t="s">
        <v>76</v>
      </c>
      <c r="AU127" s="19" t="s">
        <v>119</v>
      </c>
      <c r="BK127" s="158">
        <f>BK128+BK158+BK171</f>
        <v>0</v>
      </c>
    </row>
    <row r="128" s="12" customFormat="1" ht="25.92" customHeight="1">
      <c r="A128" s="12"/>
      <c r="B128" s="159"/>
      <c r="C128" s="12"/>
      <c r="D128" s="160" t="s">
        <v>76</v>
      </c>
      <c r="E128" s="161" t="s">
        <v>183</v>
      </c>
      <c r="F128" s="161" t="s">
        <v>183</v>
      </c>
      <c r="G128" s="12"/>
      <c r="H128" s="12"/>
      <c r="I128" s="162"/>
      <c r="J128" s="163">
        <f>BK128</f>
        <v>0</v>
      </c>
      <c r="K128" s="12"/>
      <c r="L128" s="159"/>
      <c r="M128" s="164"/>
      <c r="N128" s="165"/>
      <c r="O128" s="165"/>
      <c r="P128" s="166">
        <f>P129+P143+P153+P156</f>
        <v>0</v>
      </c>
      <c r="Q128" s="165"/>
      <c r="R128" s="166">
        <f>R129+R143+R153+R156</f>
        <v>60.269956199999996</v>
      </c>
      <c r="S128" s="165"/>
      <c r="T128" s="167">
        <f>T129+T143+T153+T156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0" t="s">
        <v>85</v>
      </c>
      <c r="AT128" s="168" t="s">
        <v>76</v>
      </c>
      <c r="AU128" s="168" t="s">
        <v>77</v>
      </c>
      <c r="AY128" s="160" t="s">
        <v>140</v>
      </c>
      <c r="BK128" s="169">
        <f>BK129+BK143+BK153+BK156</f>
        <v>0</v>
      </c>
    </row>
    <row r="129" s="12" customFormat="1" ht="22.8" customHeight="1">
      <c r="A129" s="12"/>
      <c r="B129" s="159"/>
      <c r="C129" s="12"/>
      <c r="D129" s="160" t="s">
        <v>76</v>
      </c>
      <c r="E129" s="170" t="s">
        <v>85</v>
      </c>
      <c r="F129" s="170" t="s">
        <v>184</v>
      </c>
      <c r="G129" s="12"/>
      <c r="H129" s="12"/>
      <c r="I129" s="162"/>
      <c r="J129" s="171">
        <f>BK129</f>
        <v>0</v>
      </c>
      <c r="K129" s="12"/>
      <c r="L129" s="159"/>
      <c r="M129" s="164"/>
      <c r="N129" s="165"/>
      <c r="O129" s="165"/>
      <c r="P129" s="166">
        <f>SUM(P130:P142)</f>
        <v>0</v>
      </c>
      <c r="Q129" s="165"/>
      <c r="R129" s="166">
        <f>SUM(R130:R142)</f>
        <v>0</v>
      </c>
      <c r="S129" s="165"/>
      <c r="T129" s="167">
        <f>SUM(T130:T142)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0" t="s">
        <v>85</v>
      </c>
      <c r="AT129" s="168" t="s">
        <v>76</v>
      </c>
      <c r="AU129" s="168" t="s">
        <v>85</v>
      </c>
      <c r="AY129" s="160" t="s">
        <v>140</v>
      </c>
      <c r="BK129" s="169">
        <f>SUM(BK130:BK142)</f>
        <v>0</v>
      </c>
    </row>
    <row r="130" s="2" customFormat="1" ht="16.5" customHeight="1">
      <c r="A130" s="38"/>
      <c r="B130" s="172"/>
      <c r="C130" s="173" t="s">
        <v>85</v>
      </c>
      <c r="D130" s="173" t="s">
        <v>143</v>
      </c>
      <c r="E130" s="174" t="s">
        <v>185</v>
      </c>
      <c r="F130" s="175" t="s">
        <v>186</v>
      </c>
      <c r="G130" s="176" t="s">
        <v>187</v>
      </c>
      <c r="H130" s="177">
        <v>32.560000000000002</v>
      </c>
      <c r="I130" s="178"/>
      <c r="J130" s="179">
        <f>ROUND(I130*H130,2)</f>
        <v>0</v>
      </c>
      <c r="K130" s="180"/>
      <c r="L130" s="39"/>
      <c r="M130" s="181" t="s">
        <v>1</v>
      </c>
      <c r="N130" s="182" t="s">
        <v>42</v>
      </c>
      <c r="O130" s="77"/>
      <c r="P130" s="183">
        <f>O130*H130</f>
        <v>0</v>
      </c>
      <c r="Q130" s="183">
        <v>0</v>
      </c>
      <c r="R130" s="183">
        <f>Q130*H130</f>
        <v>0</v>
      </c>
      <c r="S130" s="183">
        <v>0</v>
      </c>
      <c r="T130" s="184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85" t="s">
        <v>161</v>
      </c>
      <c r="AT130" s="185" t="s">
        <v>143</v>
      </c>
      <c r="AU130" s="185" t="s">
        <v>87</v>
      </c>
      <c r="AY130" s="19" t="s">
        <v>140</v>
      </c>
      <c r="BE130" s="186">
        <f>IF(N130="základní",J130,0)</f>
        <v>0</v>
      </c>
      <c r="BF130" s="186">
        <f>IF(N130="snížená",J130,0)</f>
        <v>0</v>
      </c>
      <c r="BG130" s="186">
        <f>IF(N130="zákl. přenesená",J130,0)</f>
        <v>0</v>
      </c>
      <c r="BH130" s="186">
        <f>IF(N130="sníž. přenesená",J130,0)</f>
        <v>0</v>
      </c>
      <c r="BI130" s="186">
        <f>IF(N130="nulová",J130,0)</f>
        <v>0</v>
      </c>
      <c r="BJ130" s="19" t="s">
        <v>85</v>
      </c>
      <c r="BK130" s="186">
        <f>ROUND(I130*H130,2)</f>
        <v>0</v>
      </c>
      <c r="BL130" s="19" t="s">
        <v>161</v>
      </c>
      <c r="BM130" s="185" t="s">
        <v>483</v>
      </c>
    </row>
    <row r="131" s="13" customFormat="1">
      <c r="A131" s="13"/>
      <c r="B131" s="197"/>
      <c r="C131" s="13"/>
      <c r="D131" s="187" t="s">
        <v>189</v>
      </c>
      <c r="E131" s="198" t="s">
        <v>1</v>
      </c>
      <c r="F131" s="199" t="s">
        <v>484</v>
      </c>
      <c r="G131" s="13"/>
      <c r="H131" s="200">
        <v>32.560000000000002</v>
      </c>
      <c r="I131" s="201"/>
      <c r="J131" s="13"/>
      <c r="K131" s="13"/>
      <c r="L131" s="197"/>
      <c r="M131" s="202"/>
      <c r="N131" s="203"/>
      <c r="O131" s="203"/>
      <c r="P131" s="203"/>
      <c r="Q131" s="203"/>
      <c r="R131" s="203"/>
      <c r="S131" s="203"/>
      <c r="T131" s="20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8" t="s">
        <v>189</v>
      </c>
      <c r="AU131" s="198" t="s">
        <v>87</v>
      </c>
      <c r="AV131" s="13" t="s">
        <v>87</v>
      </c>
      <c r="AW131" s="13" t="s">
        <v>32</v>
      </c>
      <c r="AX131" s="13" t="s">
        <v>85</v>
      </c>
      <c r="AY131" s="198" t="s">
        <v>140</v>
      </c>
    </row>
    <row r="132" s="2" customFormat="1" ht="21.75" customHeight="1">
      <c r="A132" s="38"/>
      <c r="B132" s="172"/>
      <c r="C132" s="173" t="s">
        <v>87</v>
      </c>
      <c r="D132" s="173" t="s">
        <v>143</v>
      </c>
      <c r="E132" s="174" t="s">
        <v>205</v>
      </c>
      <c r="F132" s="175" t="s">
        <v>206</v>
      </c>
      <c r="G132" s="176" t="s">
        <v>198</v>
      </c>
      <c r="H132" s="177">
        <v>5.5199999999999996</v>
      </c>
      <c r="I132" s="178"/>
      <c r="J132" s="179">
        <f>ROUND(I132*H132,2)</f>
        <v>0</v>
      </c>
      <c r="K132" s="180"/>
      <c r="L132" s="39"/>
      <c r="M132" s="181" t="s">
        <v>1</v>
      </c>
      <c r="N132" s="182" t="s">
        <v>42</v>
      </c>
      <c r="O132" s="77"/>
      <c r="P132" s="183">
        <f>O132*H132</f>
        <v>0</v>
      </c>
      <c r="Q132" s="183">
        <v>0</v>
      </c>
      <c r="R132" s="183">
        <f>Q132*H132</f>
        <v>0</v>
      </c>
      <c r="S132" s="183">
        <v>0</v>
      </c>
      <c r="T132" s="184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85" t="s">
        <v>161</v>
      </c>
      <c r="AT132" s="185" t="s">
        <v>143</v>
      </c>
      <c r="AU132" s="185" t="s">
        <v>87</v>
      </c>
      <c r="AY132" s="19" t="s">
        <v>140</v>
      </c>
      <c r="BE132" s="186">
        <f>IF(N132="základní",J132,0)</f>
        <v>0</v>
      </c>
      <c r="BF132" s="186">
        <f>IF(N132="snížená",J132,0)</f>
        <v>0</v>
      </c>
      <c r="BG132" s="186">
        <f>IF(N132="zákl. přenesená",J132,0)</f>
        <v>0</v>
      </c>
      <c r="BH132" s="186">
        <f>IF(N132="sníž. přenesená",J132,0)</f>
        <v>0</v>
      </c>
      <c r="BI132" s="186">
        <f>IF(N132="nulová",J132,0)</f>
        <v>0</v>
      </c>
      <c r="BJ132" s="19" t="s">
        <v>85</v>
      </c>
      <c r="BK132" s="186">
        <f>ROUND(I132*H132,2)</f>
        <v>0</v>
      </c>
      <c r="BL132" s="19" t="s">
        <v>161</v>
      </c>
      <c r="BM132" s="185" t="s">
        <v>485</v>
      </c>
    </row>
    <row r="133" s="13" customFormat="1">
      <c r="A133" s="13"/>
      <c r="B133" s="197"/>
      <c r="C133" s="13"/>
      <c r="D133" s="187" t="s">
        <v>189</v>
      </c>
      <c r="E133" s="198" t="s">
        <v>1</v>
      </c>
      <c r="F133" s="199" t="s">
        <v>486</v>
      </c>
      <c r="G133" s="13"/>
      <c r="H133" s="200">
        <v>5.5199999999999996</v>
      </c>
      <c r="I133" s="201"/>
      <c r="J133" s="13"/>
      <c r="K133" s="13"/>
      <c r="L133" s="197"/>
      <c r="M133" s="202"/>
      <c r="N133" s="203"/>
      <c r="O133" s="203"/>
      <c r="P133" s="203"/>
      <c r="Q133" s="203"/>
      <c r="R133" s="203"/>
      <c r="S133" s="203"/>
      <c r="T133" s="20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8" t="s">
        <v>189</v>
      </c>
      <c r="AU133" s="198" t="s">
        <v>87</v>
      </c>
      <c r="AV133" s="13" t="s">
        <v>87</v>
      </c>
      <c r="AW133" s="13" t="s">
        <v>32</v>
      </c>
      <c r="AX133" s="13" t="s">
        <v>85</v>
      </c>
      <c r="AY133" s="198" t="s">
        <v>140</v>
      </c>
    </row>
    <row r="134" s="2" customFormat="1" ht="21.75" customHeight="1">
      <c r="A134" s="38"/>
      <c r="B134" s="172"/>
      <c r="C134" s="173" t="s">
        <v>156</v>
      </c>
      <c r="D134" s="173" t="s">
        <v>143</v>
      </c>
      <c r="E134" s="174" t="s">
        <v>215</v>
      </c>
      <c r="F134" s="175" t="s">
        <v>216</v>
      </c>
      <c r="G134" s="176" t="s">
        <v>198</v>
      </c>
      <c r="H134" s="177">
        <v>12.032</v>
      </c>
      <c r="I134" s="178"/>
      <c r="J134" s="179">
        <f>ROUND(I134*H134,2)</f>
        <v>0</v>
      </c>
      <c r="K134" s="180"/>
      <c r="L134" s="39"/>
      <c r="M134" s="181" t="s">
        <v>1</v>
      </c>
      <c r="N134" s="182" t="s">
        <v>42</v>
      </c>
      <c r="O134" s="77"/>
      <c r="P134" s="183">
        <f>O134*H134</f>
        <v>0</v>
      </c>
      <c r="Q134" s="183">
        <v>0</v>
      </c>
      <c r="R134" s="183">
        <f>Q134*H134</f>
        <v>0</v>
      </c>
      <c r="S134" s="183">
        <v>0</v>
      </c>
      <c r="T134" s="184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85" t="s">
        <v>161</v>
      </c>
      <c r="AT134" s="185" t="s">
        <v>143</v>
      </c>
      <c r="AU134" s="185" t="s">
        <v>87</v>
      </c>
      <c r="AY134" s="19" t="s">
        <v>140</v>
      </c>
      <c r="BE134" s="186">
        <f>IF(N134="základní",J134,0)</f>
        <v>0</v>
      </c>
      <c r="BF134" s="186">
        <f>IF(N134="snížená",J134,0)</f>
        <v>0</v>
      </c>
      <c r="BG134" s="186">
        <f>IF(N134="zákl. přenesená",J134,0)</f>
        <v>0</v>
      </c>
      <c r="BH134" s="186">
        <f>IF(N134="sníž. přenesená",J134,0)</f>
        <v>0</v>
      </c>
      <c r="BI134" s="186">
        <f>IF(N134="nulová",J134,0)</f>
        <v>0</v>
      </c>
      <c r="BJ134" s="19" t="s">
        <v>85</v>
      </c>
      <c r="BK134" s="186">
        <f>ROUND(I134*H134,2)</f>
        <v>0</v>
      </c>
      <c r="BL134" s="19" t="s">
        <v>161</v>
      </c>
      <c r="BM134" s="185" t="s">
        <v>487</v>
      </c>
    </row>
    <row r="135" s="13" customFormat="1">
      <c r="A135" s="13"/>
      <c r="B135" s="197"/>
      <c r="C135" s="13"/>
      <c r="D135" s="187" t="s">
        <v>189</v>
      </c>
      <c r="E135" s="198" t="s">
        <v>1</v>
      </c>
      <c r="F135" s="199" t="s">
        <v>488</v>
      </c>
      <c r="G135" s="13"/>
      <c r="H135" s="200">
        <v>12.032</v>
      </c>
      <c r="I135" s="201"/>
      <c r="J135" s="13"/>
      <c r="K135" s="13"/>
      <c r="L135" s="197"/>
      <c r="M135" s="202"/>
      <c r="N135" s="203"/>
      <c r="O135" s="203"/>
      <c r="P135" s="203"/>
      <c r="Q135" s="203"/>
      <c r="R135" s="203"/>
      <c r="S135" s="203"/>
      <c r="T135" s="20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8" t="s">
        <v>189</v>
      </c>
      <c r="AU135" s="198" t="s">
        <v>87</v>
      </c>
      <c r="AV135" s="13" t="s">
        <v>87</v>
      </c>
      <c r="AW135" s="13" t="s">
        <v>32</v>
      </c>
      <c r="AX135" s="13" t="s">
        <v>85</v>
      </c>
      <c r="AY135" s="198" t="s">
        <v>140</v>
      </c>
    </row>
    <row r="136" s="2" customFormat="1" ht="24.15" customHeight="1">
      <c r="A136" s="38"/>
      <c r="B136" s="172"/>
      <c r="C136" s="173" t="s">
        <v>161</v>
      </c>
      <c r="D136" s="173" t="s">
        <v>143</v>
      </c>
      <c r="E136" s="174" t="s">
        <v>219</v>
      </c>
      <c r="F136" s="175" t="s">
        <v>220</v>
      </c>
      <c r="G136" s="176" t="s">
        <v>198</v>
      </c>
      <c r="H136" s="177">
        <v>108.288</v>
      </c>
      <c r="I136" s="178"/>
      <c r="J136" s="179">
        <f>ROUND(I136*H136,2)</f>
        <v>0</v>
      </c>
      <c r="K136" s="180"/>
      <c r="L136" s="39"/>
      <c r="M136" s="181" t="s">
        <v>1</v>
      </c>
      <c r="N136" s="182" t="s">
        <v>42</v>
      </c>
      <c r="O136" s="77"/>
      <c r="P136" s="183">
        <f>O136*H136</f>
        <v>0</v>
      </c>
      <c r="Q136" s="183">
        <v>0</v>
      </c>
      <c r="R136" s="183">
        <f>Q136*H136</f>
        <v>0</v>
      </c>
      <c r="S136" s="183">
        <v>0</v>
      </c>
      <c r="T136" s="184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85" t="s">
        <v>161</v>
      </c>
      <c r="AT136" s="185" t="s">
        <v>143</v>
      </c>
      <c r="AU136" s="185" t="s">
        <v>87</v>
      </c>
      <c r="AY136" s="19" t="s">
        <v>140</v>
      </c>
      <c r="BE136" s="186">
        <f>IF(N136="základní",J136,0)</f>
        <v>0</v>
      </c>
      <c r="BF136" s="186">
        <f>IF(N136="snížená",J136,0)</f>
        <v>0</v>
      </c>
      <c r="BG136" s="186">
        <f>IF(N136="zákl. přenesená",J136,0)</f>
        <v>0</v>
      </c>
      <c r="BH136" s="186">
        <f>IF(N136="sníž. přenesená",J136,0)</f>
        <v>0</v>
      </c>
      <c r="BI136" s="186">
        <f>IF(N136="nulová",J136,0)</f>
        <v>0</v>
      </c>
      <c r="BJ136" s="19" t="s">
        <v>85</v>
      </c>
      <c r="BK136" s="186">
        <f>ROUND(I136*H136,2)</f>
        <v>0</v>
      </c>
      <c r="BL136" s="19" t="s">
        <v>161</v>
      </c>
      <c r="BM136" s="185" t="s">
        <v>489</v>
      </c>
    </row>
    <row r="137" s="13" customFormat="1">
      <c r="A137" s="13"/>
      <c r="B137" s="197"/>
      <c r="C137" s="13"/>
      <c r="D137" s="187" t="s">
        <v>189</v>
      </c>
      <c r="E137" s="198" t="s">
        <v>1</v>
      </c>
      <c r="F137" s="199" t="s">
        <v>490</v>
      </c>
      <c r="G137" s="13"/>
      <c r="H137" s="200">
        <v>108.288</v>
      </c>
      <c r="I137" s="201"/>
      <c r="J137" s="13"/>
      <c r="K137" s="13"/>
      <c r="L137" s="197"/>
      <c r="M137" s="202"/>
      <c r="N137" s="203"/>
      <c r="O137" s="203"/>
      <c r="P137" s="203"/>
      <c r="Q137" s="203"/>
      <c r="R137" s="203"/>
      <c r="S137" s="203"/>
      <c r="T137" s="20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8" t="s">
        <v>189</v>
      </c>
      <c r="AU137" s="198" t="s">
        <v>87</v>
      </c>
      <c r="AV137" s="13" t="s">
        <v>87</v>
      </c>
      <c r="AW137" s="13" t="s">
        <v>32</v>
      </c>
      <c r="AX137" s="13" t="s">
        <v>85</v>
      </c>
      <c r="AY137" s="198" t="s">
        <v>140</v>
      </c>
    </row>
    <row r="138" s="2" customFormat="1" ht="16.5" customHeight="1">
      <c r="A138" s="38"/>
      <c r="B138" s="172"/>
      <c r="C138" s="173" t="s">
        <v>139</v>
      </c>
      <c r="D138" s="173" t="s">
        <v>143</v>
      </c>
      <c r="E138" s="174" t="s">
        <v>209</v>
      </c>
      <c r="F138" s="175" t="s">
        <v>210</v>
      </c>
      <c r="G138" s="176" t="s">
        <v>198</v>
      </c>
      <c r="H138" s="177">
        <v>12.032</v>
      </c>
      <c r="I138" s="178"/>
      <c r="J138" s="179">
        <f>ROUND(I138*H138,2)</f>
        <v>0</v>
      </c>
      <c r="K138" s="180"/>
      <c r="L138" s="39"/>
      <c r="M138" s="181" t="s">
        <v>1</v>
      </c>
      <c r="N138" s="182" t="s">
        <v>42</v>
      </c>
      <c r="O138" s="77"/>
      <c r="P138" s="183">
        <f>O138*H138</f>
        <v>0</v>
      </c>
      <c r="Q138" s="183">
        <v>0</v>
      </c>
      <c r="R138" s="183">
        <f>Q138*H138</f>
        <v>0</v>
      </c>
      <c r="S138" s="183">
        <v>0</v>
      </c>
      <c r="T138" s="18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85" t="s">
        <v>161</v>
      </c>
      <c r="AT138" s="185" t="s">
        <v>143</v>
      </c>
      <c r="AU138" s="185" t="s">
        <v>87</v>
      </c>
      <c r="AY138" s="19" t="s">
        <v>140</v>
      </c>
      <c r="BE138" s="186">
        <f>IF(N138="základní",J138,0)</f>
        <v>0</v>
      </c>
      <c r="BF138" s="186">
        <f>IF(N138="snížená",J138,0)</f>
        <v>0</v>
      </c>
      <c r="BG138" s="186">
        <f>IF(N138="zákl. přenesená",J138,0)</f>
        <v>0</v>
      </c>
      <c r="BH138" s="186">
        <f>IF(N138="sníž. přenesená",J138,0)</f>
        <v>0</v>
      </c>
      <c r="BI138" s="186">
        <f>IF(N138="nulová",J138,0)</f>
        <v>0</v>
      </c>
      <c r="BJ138" s="19" t="s">
        <v>85</v>
      </c>
      <c r="BK138" s="186">
        <f>ROUND(I138*H138,2)</f>
        <v>0</v>
      </c>
      <c r="BL138" s="19" t="s">
        <v>161</v>
      </c>
      <c r="BM138" s="185" t="s">
        <v>491</v>
      </c>
    </row>
    <row r="139" s="2" customFormat="1" ht="16.5" customHeight="1">
      <c r="A139" s="38"/>
      <c r="B139" s="172"/>
      <c r="C139" s="173" t="s">
        <v>218</v>
      </c>
      <c r="D139" s="173" t="s">
        <v>143</v>
      </c>
      <c r="E139" s="174" t="s">
        <v>224</v>
      </c>
      <c r="F139" s="175" t="s">
        <v>225</v>
      </c>
      <c r="G139" s="176" t="s">
        <v>226</v>
      </c>
      <c r="H139" s="177">
        <v>21.658000000000001</v>
      </c>
      <c r="I139" s="178"/>
      <c r="J139" s="179">
        <f>ROUND(I139*H139,2)</f>
        <v>0</v>
      </c>
      <c r="K139" s="180"/>
      <c r="L139" s="39"/>
      <c r="M139" s="181" t="s">
        <v>1</v>
      </c>
      <c r="N139" s="182" t="s">
        <v>42</v>
      </c>
      <c r="O139" s="77"/>
      <c r="P139" s="183">
        <f>O139*H139</f>
        <v>0</v>
      </c>
      <c r="Q139" s="183">
        <v>0</v>
      </c>
      <c r="R139" s="183">
        <f>Q139*H139</f>
        <v>0</v>
      </c>
      <c r="S139" s="183">
        <v>0</v>
      </c>
      <c r="T139" s="18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85" t="s">
        <v>161</v>
      </c>
      <c r="AT139" s="185" t="s">
        <v>143</v>
      </c>
      <c r="AU139" s="185" t="s">
        <v>87</v>
      </c>
      <c r="AY139" s="19" t="s">
        <v>140</v>
      </c>
      <c r="BE139" s="186">
        <f>IF(N139="základní",J139,0)</f>
        <v>0</v>
      </c>
      <c r="BF139" s="186">
        <f>IF(N139="snížená",J139,0)</f>
        <v>0</v>
      </c>
      <c r="BG139" s="186">
        <f>IF(N139="zákl. přenesená",J139,0)</f>
        <v>0</v>
      </c>
      <c r="BH139" s="186">
        <f>IF(N139="sníž. přenesená",J139,0)</f>
        <v>0</v>
      </c>
      <c r="BI139" s="186">
        <f>IF(N139="nulová",J139,0)</f>
        <v>0</v>
      </c>
      <c r="BJ139" s="19" t="s">
        <v>85</v>
      </c>
      <c r="BK139" s="186">
        <f>ROUND(I139*H139,2)</f>
        <v>0</v>
      </c>
      <c r="BL139" s="19" t="s">
        <v>161</v>
      </c>
      <c r="BM139" s="185" t="s">
        <v>492</v>
      </c>
    </row>
    <row r="140" s="13" customFormat="1">
      <c r="A140" s="13"/>
      <c r="B140" s="197"/>
      <c r="C140" s="13"/>
      <c r="D140" s="187" t="s">
        <v>189</v>
      </c>
      <c r="E140" s="198" t="s">
        <v>1</v>
      </c>
      <c r="F140" s="199" t="s">
        <v>493</v>
      </c>
      <c r="G140" s="13"/>
      <c r="H140" s="200">
        <v>21.658000000000001</v>
      </c>
      <c r="I140" s="201"/>
      <c r="J140" s="13"/>
      <c r="K140" s="13"/>
      <c r="L140" s="197"/>
      <c r="M140" s="202"/>
      <c r="N140" s="203"/>
      <c r="O140" s="203"/>
      <c r="P140" s="203"/>
      <c r="Q140" s="203"/>
      <c r="R140" s="203"/>
      <c r="S140" s="203"/>
      <c r="T140" s="20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8" t="s">
        <v>189</v>
      </c>
      <c r="AU140" s="198" t="s">
        <v>87</v>
      </c>
      <c r="AV140" s="13" t="s">
        <v>87</v>
      </c>
      <c r="AW140" s="13" t="s">
        <v>32</v>
      </c>
      <c r="AX140" s="13" t="s">
        <v>85</v>
      </c>
      <c r="AY140" s="198" t="s">
        <v>140</v>
      </c>
    </row>
    <row r="141" s="2" customFormat="1" ht="16.5" customHeight="1">
      <c r="A141" s="38"/>
      <c r="B141" s="172"/>
      <c r="C141" s="173" t="s">
        <v>223</v>
      </c>
      <c r="D141" s="173" t="s">
        <v>143</v>
      </c>
      <c r="E141" s="174" t="s">
        <v>230</v>
      </c>
      <c r="F141" s="175" t="s">
        <v>231</v>
      </c>
      <c r="G141" s="176" t="s">
        <v>198</v>
      </c>
      <c r="H141" s="177">
        <v>12.032</v>
      </c>
      <c r="I141" s="178"/>
      <c r="J141" s="179">
        <f>ROUND(I141*H141,2)</f>
        <v>0</v>
      </c>
      <c r="K141" s="180"/>
      <c r="L141" s="39"/>
      <c r="M141" s="181" t="s">
        <v>1</v>
      </c>
      <c r="N141" s="182" t="s">
        <v>42</v>
      </c>
      <c r="O141" s="77"/>
      <c r="P141" s="183">
        <f>O141*H141</f>
        <v>0</v>
      </c>
      <c r="Q141" s="183">
        <v>0</v>
      </c>
      <c r="R141" s="183">
        <f>Q141*H141</f>
        <v>0</v>
      </c>
      <c r="S141" s="183">
        <v>0</v>
      </c>
      <c r="T141" s="18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85" t="s">
        <v>161</v>
      </c>
      <c r="AT141" s="185" t="s">
        <v>143</v>
      </c>
      <c r="AU141" s="185" t="s">
        <v>87</v>
      </c>
      <c r="AY141" s="19" t="s">
        <v>140</v>
      </c>
      <c r="BE141" s="186">
        <f>IF(N141="základní",J141,0)</f>
        <v>0</v>
      </c>
      <c r="BF141" s="186">
        <f>IF(N141="snížená",J141,0)</f>
        <v>0</v>
      </c>
      <c r="BG141" s="186">
        <f>IF(N141="zákl. přenesená",J141,0)</f>
        <v>0</v>
      </c>
      <c r="BH141" s="186">
        <f>IF(N141="sníž. přenesená",J141,0)</f>
        <v>0</v>
      </c>
      <c r="BI141" s="186">
        <f>IF(N141="nulová",J141,0)</f>
        <v>0</v>
      </c>
      <c r="BJ141" s="19" t="s">
        <v>85</v>
      </c>
      <c r="BK141" s="186">
        <f>ROUND(I141*H141,2)</f>
        <v>0</v>
      </c>
      <c r="BL141" s="19" t="s">
        <v>161</v>
      </c>
      <c r="BM141" s="185" t="s">
        <v>494</v>
      </c>
    </row>
    <row r="142" s="2" customFormat="1" ht="16.5" customHeight="1">
      <c r="A142" s="38"/>
      <c r="B142" s="172"/>
      <c r="C142" s="173" t="s">
        <v>229</v>
      </c>
      <c r="D142" s="173" t="s">
        <v>143</v>
      </c>
      <c r="E142" s="174" t="s">
        <v>234</v>
      </c>
      <c r="F142" s="175" t="s">
        <v>235</v>
      </c>
      <c r="G142" s="176" t="s">
        <v>187</v>
      </c>
      <c r="H142" s="177">
        <v>32.560000000000002</v>
      </c>
      <c r="I142" s="178"/>
      <c r="J142" s="179">
        <f>ROUND(I142*H142,2)</f>
        <v>0</v>
      </c>
      <c r="K142" s="180"/>
      <c r="L142" s="39"/>
      <c r="M142" s="181" t="s">
        <v>1</v>
      </c>
      <c r="N142" s="182" t="s">
        <v>42</v>
      </c>
      <c r="O142" s="77"/>
      <c r="P142" s="183">
        <f>O142*H142</f>
        <v>0</v>
      </c>
      <c r="Q142" s="183">
        <v>0</v>
      </c>
      <c r="R142" s="183">
        <f>Q142*H142</f>
        <v>0</v>
      </c>
      <c r="S142" s="183">
        <v>0</v>
      </c>
      <c r="T142" s="184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85" t="s">
        <v>161</v>
      </c>
      <c r="AT142" s="185" t="s">
        <v>143</v>
      </c>
      <c r="AU142" s="185" t="s">
        <v>87</v>
      </c>
      <c r="AY142" s="19" t="s">
        <v>140</v>
      </c>
      <c r="BE142" s="186">
        <f>IF(N142="základní",J142,0)</f>
        <v>0</v>
      </c>
      <c r="BF142" s="186">
        <f>IF(N142="snížená",J142,0)</f>
        <v>0</v>
      </c>
      <c r="BG142" s="186">
        <f>IF(N142="zákl. přenesená",J142,0)</f>
        <v>0</v>
      </c>
      <c r="BH142" s="186">
        <f>IF(N142="sníž. přenesená",J142,0)</f>
        <v>0</v>
      </c>
      <c r="BI142" s="186">
        <f>IF(N142="nulová",J142,0)</f>
        <v>0</v>
      </c>
      <c r="BJ142" s="19" t="s">
        <v>85</v>
      </c>
      <c r="BK142" s="186">
        <f>ROUND(I142*H142,2)</f>
        <v>0</v>
      </c>
      <c r="BL142" s="19" t="s">
        <v>161</v>
      </c>
      <c r="BM142" s="185" t="s">
        <v>495</v>
      </c>
    </row>
    <row r="143" s="12" customFormat="1" ht="22.8" customHeight="1">
      <c r="A143" s="12"/>
      <c r="B143" s="159"/>
      <c r="C143" s="12"/>
      <c r="D143" s="160" t="s">
        <v>76</v>
      </c>
      <c r="E143" s="170" t="s">
        <v>87</v>
      </c>
      <c r="F143" s="170" t="s">
        <v>242</v>
      </c>
      <c r="G143" s="12"/>
      <c r="H143" s="12"/>
      <c r="I143" s="162"/>
      <c r="J143" s="171">
        <f>BK143</f>
        <v>0</v>
      </c>
      <c r="K143" s="12"/>
      <c r="L143" s="159"/>
      <c r="M143" s="164"/>
      <c r="N143" s="165"/>
      <c r="O143" s="165"/>
      <c r="P143" s="166">
        <f>SUM(P144:P152)</f>
        <v>0</v>
      </c>
      <c r="Q143" s="165"/>
      <c r="R143" s="166">
        <f>SUM(R144:R152)</f>
        <v>45.492916199999996</v>
      </c>
      <c r="S143" s="165"/>
      <c r="T143" s="167">
        <f>SUM(T144:T152)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0" t="s">
        <v>85</v>
      </c>
      <c r="AT143" s="168" t="s">
        <v>76</v>
      </c>
      <c r="AU143" s="168" t="s">
        <v>85</v>
      </c>
      <c r="AY143" s="160" t="s">
        <v>140</v>
      </c>
      <c r="BK143" s="169">
        <f>SUM(BK144:BK152)</f>
        <v>0</v>
      </c>
    </row>
    <row r="144" s="2" customFormat="1" ht="16.5" customHeight="1">
      <c r="A144" s="38"/>
      <c r="B144" s="172"/>
      <c r="C144" s="173" t="s">
        <v>233</v>
      </c>
      <c r="D144" s="173" t="s">
        <v>143</v>
      </c>
      <c r="E144" s="174" t="s">
        <v>244</v>
      </c>
      <c r="F144" s="175" t="s">
        <v>245</v>
      </c>
      <c r="G144" s="176" t="s">
        <v>198</v>
      </c>
      <c r="H144" s="177">
        <v>6.5119999999999996</v>
      </c>
      <c r="I144" s="178"/>
      <c r="J144" s="179">
        <f>ROUND(I144*H144,2)</f>
        <v>0</v>
      </c>
      <c r="K144" s="180"/>
      <c r="L144" s="39"/>
      <c r="M144" s="181" t="s">
        <v>1</v>
      </c>
      <c r="N144" s="182" t="s">
        <v>42</v>
      </c>
      <c r="O144" s="77"/>
      <c r="P144" s="183">
        <f>O144*H144</f>
        <v>0</v>
      </c>
      <c r="Q144" s="183">
        <v>1.98</v>
      </c>
      <c r="R144" s="183">
        <f>Q144*H144</f>
        <v>12.893759999999999</v>
      </c>
      <c r="S144" s="183">
        <v>0</v>
      </c>
      <c r="T144" s="184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85" t="s">
        <v>161</v>
      </c>
      <c r="AT144" s="185" t="s">
        <v>143</v>
      </c>
      <c r="AU144" s="185" t="s">
        <v>87</v>
      </c>
      <c r="AY144" s="19" t="s">
        <v>140</v>
      </c>
      <c r="BE144" s="186">
        <f>IF(N144="základní",J144,0)</f>
        <v>0</v>
      </c>
      <c r="BF144" s="186">
        <f>IF(N144="snížená",J144,0)</f>
        <v>0</v>
      </c>
      <c r="BG144" s="186">
        <f>IF(N144="zákl. přenesená",J144,0)</f>
        <v>0</v>
      </c>
      <c r="BH144" s="186">
        <f>IF(N144="sníž. přenesená",J144,0)</f>
        <v>0</v>
      </c>
      <c r="BI144" s="186">
        <f>IF(N144="nulová",J144,0)</f>
        <v>0</v>
      </c>
      <c r="BJ144" s="19" t="s">
        <v>85</v>
      </c>
      <c r="BK144" s="186">
        <f>ROUND(I144*H144,2)</f>
        <v>0</v>
      </c>
      <c r="BL144" s="19" t="s">
        <v>161</v>
      </c>
      <c r="BM144" s="185" t="s">
        <v>496</v>
      </c>
    </row>
    <row r="145" s="13" customFormat="1">
      <c r="A145" s="13"/>
      <c r="B145" s="197"/>
      <c r="C145" s="13"/>
      <c r="D145" s="187" t="s">
        <v>189</v>
      </c>
      <c r="E145" s="198" t="s">
        <v>1</v>
      </c>
      <c r="F145" s="199" t="s">
        <v>497</v>
      </c>
      <c r="G145" s="13"/>
      <c r="H145" s="200">
        <v>6.5119999999999996</v>
      </c>
      <c r="I145" s="201"/>
      <c r="J145" s="13"/>
      <c r="K145" s="13"/>
      <c r="L145" s="197"/>
      <c r="M145" s="202"/>
      <c r="N145" s="203"/>
      <c r="O145" s="203"/>
      <c r="P145" s="203"/>
      <c r="Q145" s="203"/>
      <c r="R145" s="203"/>
      <c r="S145" s="203"/>
      <c r="T145" s="20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8" t="s">
        <v>189</v>
      </c>
      <c r="AU145" s="198" t="s">
        <v>87</v>
      </c>
      <c r="AV145" s="13" t="s">
        <v>87</v>
      </c>
      <c r="AW145" s="13" t="s">
        <v>32</v>
      </c>
      <c r="AX145" s="13" t="s">
        <v>85</v>
      </c>
      <c r="AY145" s="198" t="s">
        <v>140</v>
      </c>
    </row>
    <row r="146" s="2" customFormat="1" ht="16.5" customHeight="1">
      <c r="A146" s="38"/>
      <c r="B146" s="172"/>
      <c r="C146" s="173" t="s">
        <v>237</v>
      </c>
      <c r="D146" s="173" t="s">
        <v>143</v>
      </c>
      <c r="E146" s="174" t="s">
        <v>252</v>
      </c>
      <c r="F146" s="175" t="s">
        <v>253</v>
      </c>
      <c r="G146" s="176" t="s">
        <v>198</v>
      </c>
      <c r="H146" s="177">
        <v>6.5119999999999996</v>
      </c>
      <c r="I146" s="178"/>
      <c r="J146" s="179">
        <f>ROUND(I146*H146,2)</f>
        <v>0</v>
      </c>
      <c r="K146" s="180"/>
      <c r="L146" s="39"/>
      <c r="M146" s="181" t="s">
        <v>1</v>
      </c>
      <c r="N146" s="182" t="s">
        <v>42</v>
      </c>
      <c r="O146" s="77"/>
      <c r="P146" s="183">
        <f>O146*H146</f>
        <v>0</v>
      </c>
      <c r="Q146" s="183">
        <v>2.5018699999999998</v>
      </c>
      <c r="R146" s="183">
        <f>Q146*H146</f>
        <v>16.292177439999996</v>
      </c>
      <c r="S146" s="183">
        <v>0</v>
      </c>
      <c r="T146" s="18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85" t="s">
        <v>161</v>
      </c>
      <c r="AT146" s="185" t="s">
        <v>143</v>
      </c>
      <c r="AU146" s="185" t="s">
        <v>87</v>
      </c>
      <c r="AY146" s="19" t="s">
        <v>140</v>
      </c>
      <c r="BE146" s="186">
        <f>IF(N146="základní",J146,0)</f>
        <v>0</v>
      </c>
      <c r="BF146" s="186">
        <f>IF(N146="snížená",J146,0)</f>
        <v>0</v>
      </c>
      <c r="BG146" s="186">
        <f>IF(N146="zákl. přenesená",J146,0)</f>
        <v>0</v>
      </c>
      <c r="BH146" s="186">
        <f>IF(N146="sníž. přenesená",J146,0)</f>
        <v>0</v>
      </c>
      <c r="BI146" s="186">
        <f>IF(N146="nulová",J146,0)</f>
        <v>0</v>
      </c>
      <c r="BJ146" s="19" t="s">
        <v>85</v>
      </c>
      <c r="BK146" s="186">
        <f>ROUND(I146*H146,2)</f>
        <v>0</v>
      </c>
      <c r="BL146" s="19" t="s">
        <v>161</v>
      </c>
      <c r="BM146" s="185" t="s">
        <v>498</v>
      </c>
    </row>
    <row r="147" s="13" customFormat="1">
      <c r="A147" s="13"/>
      <c r="B147" s="197"/>
      <c r="C147" s="13"/>
      <c r="D147" s="187" t="s">
        <v>189</v>
      </c>
      <c r="E147" s="198" t="s">
        <v>1</v>
      </c>
      <c r="F147" s="199" t="s">
        <v>497</v>
      </c>
      <c r="G147" s="13"/>
      <c r="H147" s="200">
        <v>6.5119999999999996</v>
      </c>
      <c r="I147" s="201"/>
      <c r="J147" s="13"/>
      <c r="K147" s="13"/>
      <c r="L147" s="197"/>
      <c r="M147" s="202"/>
      <c r="N147" s="203"/>
      <c r="O147" s="203"/>
      <c r="P147" s="203"/>
      <c r="Q147" s="203"/>
      <c r="R147" s="203"/>
      <c r="S147" s="203"/>
      <c r="T147" s="20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8" t="s">
        <v>189</v>
      </c>
      <c r="AU147" s="198" t="s">
        <v>87</v>
      </c>
      <c r="AV147" s="13" t="s">
        <v>87</v>
      </c>
      <c r="AW147" s="13" t="s">
        <v>32</v>
      </c>
      <c r="AX147" s="13" t="s">
        <v>85</v>
      </c>
      <c r="AY147" s="198" t="s">
        <v>140</v>
      </c>
    </row>
    <row r="148" s="2" customFormat="1" ht="16.5" customHeight="1">
      <c r="A148" s="38"/>
      <c r="B148" s="172"/>
      <c r="C148" s="173" t="s">
        <v>243</v>
      </c>
      <c r="D148" s="173" t="s">
        <v>143</v>
      </c>
      <c r="E148" s="174" t="s">
        <v>256</v>
      </c>
      <c r="F148" s="175" t="s">
        <v>257</v>
      </c>
      <c r="G148" s="176" t="s">
        <v>226</v>
      </c>
      <c r="H148" s="177">
        <v>0.40000000000000002</v>
      </c>
      <c r="I148" s="178"/>
      <c r="J148" s="179">
        <f>ROUND(I148*H148,2)</f>
        <v>0</v>
      </c>
      <c r="K148" s="180"/>
      <c r="L148" s="39"/>
      <c r="M148" s="181" t="s">
        <v>1</v>
      </c>
      <c r="N148" s="182" t="s">
        <v>42</v>
      </c>
      <c r="O148" s="77"/>
      <c r="P148" s="183">
        <f>O148*H148</f>
        <v>0</v>
      </c>
      <c r="Q148" s="183">
        <v>1.06277</v>
      </c>
      <c r="R148" s="183">
        <f>Q148*H148</f>
        <v>0.42510800000000004</v>
      </c>
      <c r="S148" s="183">
        <v>0</v>
      </c>
      <c r="T148" s="18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85" t="s">
        <v>161</v>
      </c>
      <c r="AT148" s="185" t="s">
        <v>143</v>
      </c>
      <c r="AU148" s="185" t="s">
        <v>87</v>
      </c>
      <c r="AY148" s="19" t="s">
        <v>140</v>
      </c>
      <c r="BE148" s="186">
        <f>IF(N148="základní",J148,0)</f>
        <v>0</v>
      </c>
      <c r="BF148" s="186">
        <f>IF(N148="snížená",J148,0)</f>
        <v>0</v>
      </c>
      <c r="BG148" s="186">
        <f>IF(N148="zákl. přenesená",J148,0)</f>
        <v>0</v>
      </c>
      <c r="BH148" s="186">
        <f>IF(N148="sníž. přenesená",J148,0)</f>
        <v>0</v>
      </c>
      <c r="BI148" s="186">
        <f>IF(N148="nulová",J148,0)</f>
        <v>0</v>
      </c>
      <c r="BJ148" s="19" t="s">
        <v>85</v>
      </c>
      <c r="BK148" s="186">
        <f>ROUND(I148*H148,2)</f>
        <v>0</v>
      </c>
      <c r="BL148" s="19" t="s">
        <v>161</v>
      </c>
      <c r="BM148" s="185" t="s">
        <v>499</v>
      </c>
    </row>
    <row r="149" s="2" customFormat="1" ht="16.5" customHeight="1">
      <c r="A149" s="38"/>
      <c r="B149" s="172"/>
      <c r="C149" s="173" t="s">
        <v>251</v>
      </c>
      <c r="D149" s="173" t="s">
        <v>143</v>
      </c>
      <c r="E149" s="174" t="s">
        <v>260</v>
      </c>
      <c r="F149" s="175" t="s">
        <v>261</v>
      </c>
      <c r="G149" s="176" t="s">
        <v>198</v>
      </c>
      <c r="H149" s="177">
        <v>6.3479999999999999</v>
      </c>
      <c r="I149" s="178"/>
      <c r="J149" s="179">
        <f>ROUND(I149*H149,2)</f>
        <v>0</v>
      </c>
      <c r="K149" s="180"/>
      <c r="L149" s="39"/>
      <c r="M149" s="181" t="s">
        <v>1</v>
      </c>
      <c r="N149" s="182" t="s">
        <v>42</v>
      </c>
      <c r="O149" s="77"/>
      <c r="P149" s="183">
        <f>O149*H149</f>
        <v>0</v>
      </c>
      <c r="Q149" s="183">
        <v>2.5018699999999998</v>
      </c>
      <c r="R149" s="183">
        <f>Q149*H149</f>
        <v>15.881870759999998</v>
      </c>
      <c r="S149" s="183">
        <v>0</v>
      </c>
      <c r="T149" s="184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85" t="s">
        <v>161</v>
      </c>
      <c r="AT149" s="185" t="s">
        <v>143</v>
      </c>
      <c r="AU149" s="185" t="s">
        <v>87</v>
      </c>
      <c r="AY149" s="19" t="s">
        <v>140</v>
      </c>
      <c r="BE149" s="186">
        <f>IF(N149="základní",J149,0)</f>
        <v>0</v>
      </c>
      <c r="BF149" s="186">
        <f>IF(N149="snížená",J149,0)</f>
        <v>0</v>
      </c>
      <c r="BG149" s="186">
        <f>IF(N149="zákl. přenesená",J149,0)</f>
        <v>0</v>
      </c>
      <c r="BH149" s="186">
        <f>IF(N149="sníž. přenesená",J149,0)</f>
        <v>0</v>
      </c>
      <c r="BI149" s="186">
        <f>IF(N149="nulová",J149,0)</f>
        <v>0</v>
      </c>
      <c r="BJ149" s="19" t="s">
        <v>85</v>
      </c>
      <c r="BK149" s="186">
        <f>ROUND(I149*H149,2)</f>
        <v>0</v>
      </c>
      <c r="BL149" s="19" t="s">
        <v>161</v>
      </c>
      <c r="BM149" s="185" t="s">
        <v>500</v>
      </c>
    </row>
    <row r="150" s="13" customFormat="1">
      <c r="A150" s="13"/>
      <c r="B150" s="197"/>
      <c r="C150" s="13"/>
      <c r="D150" s="187" t="s">
        <v>189</v>
      </c>
      <c r="E150" s="198" t="s">
        <v>1</v>
      </c>
      <c r="F150" s="199" t="s">
        <v>486</v>
      </c>
      <c r="G150" s="13"/>
      <c r="H150" s="200">
        <v>5.5199999999999996</v>
      </c>
      <c r="I150" s="201"/>
      <c r="J150" s="13"/>
      <c r="K150" s="13"/>
      <c r="L150" s="197"/>
      <c r="M150" s="202"/>
      <c r="N150" s="203"/>
      <c r="O150" s="203"/>
      <c r="P150" s="203"/>
      <c r="Q150" s="203"/>
      <c r="R150" s="203"/>
      <c r="S150" s="203"/>
      <c r="T150" s="20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8" t="s">
        <v>189</v>
      </c>
      <c r="AU150" s="198" t="s">
        <v>87</v>
      </c>
      <c r="AV150" s="13" t="s">
        <v>87</v>
      </c>
      <c r="AW150" s="13" t="s">
        <v>32</v>
      </c>
      <c r="AX150" s="13" t="s">
        <v>77</v>
      </c>
      <c r="AY150" s="198" t="s">
        <v>140</v>
      </c>
    </row>
    <row r="151" s="13" customFormat="1">
      <c r="A151" s="13"/>
      <c r="B151" s="197"/>
      <c r="C151" s="13"/>
      <c r="D151" s="187" t="s">
        <v>189</v>
      </c>
      <c r="E151" s="198" t="s">
        <v>1</v>
      </c>
      <c r="F151" s="199" t="s">
        <v>501</v>
      </c>
      <c r="G151" s="13"/>
      <c r="H151" s="200">
        <v>0.82799999999999996</v>
      </c>
      <c r="I151" s="201"/>
      <c r="J151" s="13"/>
      <c r="K151" s="13"/>
      <c r="L151" s="197"/>
      <c r="M151" s="202"/>
      <c r="N151" s="203"/>
      <c r="O151" s="203"/>
      <c r="P151" s="203"/>
      <c r="Q151" s="203"/>
      <c r="R151" s="203"/>
      <c r="S151" s="203"/>
      <c r="T151" s="20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8" t="s">
        <v>189</v>
      </c>
      <c r="AU151" s="198" t="s">
        <v>87</v>
      </c>
      <c r="AV151" s="13" t="s">
        <v>87</v>
      </c>
      <c r="AW151" s="13" t="s">
        <v>32</v>
      </c>
      <c r="AX151" s="13" t="s">
        <v>77</v>
      </c>
      <c r="AY151" s="198" t="s">
        <v>140</v>
      </c>
    </row>
    <row r="152" s="14" customFormat="1">
      <c r="A152" s="14"/>
      <c r="B152" s="205"/>
      <c r="C152" s="14"/>
      <c r="D152" s="187" t="s">
        <v>189</v>
      </c>
      <c r="E152" s="206" t="s">
        <v>1</v>
      </c>
      <c r="F152" s="207" t="s">
        <v>195</v>
      </c>
      <c r="G152" s="14"/>
      <c r="H152" s="208">
        <v>6.3479999999999999</v>
      </c>
      <c r="I152" s="209"/>
      <c r="J152" s="14"/>
      <c r="K152" s="14"/>
      <c r="L152" s="205"/>
      <c r="M152" s="210"/>
      <c r="N152" s="211"/>
      <c r="O152" s="211"/>
      <c r="P152" s="211"/>
      <c r="Q152" s="211"/>
      <c r="R152" s="211"/>
      <c r="S152" s="211"/>
      <c r="T152" s="21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6" t="s">
        <v>189</v>
      </c>
      <c r="AU152" s="206" t="s">
        <v>87</v>
      </c>
      <c r="AV152" s="14" t="s">
        <v>161</v>
      </c>
      <c r="AW152" s="14" t="s">
        <v>32</v>
      </c>
      <c r="AX152" s="14" t="s">
        <v>85</v>
      </c>
      <c r="AY152" s="206" t="s">
        <v>140</v>
      </c>
    </row>
    <row r="153" s="12" customFormat="1" ht="22.8" customHeight="1">
      <c r="A153" s="12"/>
      <c r="B153" s="159"/>
      <c r="C153" s="12"/>
      <c r="D153" s="160" t="s">
        <v>76</v>
      </c>
      <c r="E153" s="170" t="s">
        <v>156</v>
      </c>
      <c r="F153" s="170" t="s">
        <v>268</v>
      </c>
      <c r="G153" s="12"/>
      <c r="H153" s="12"/>
      <c r="I153" s="162"/>
      <c r="J153" s="171">
        <f>BK153</f>
        <v>0</v>
      </c>
      <c r="K153" s="12"/>
      <c r="L153" s="159"/>
      <c r="M153" s="164"/>
      <c r="N153" s="165"/>
      <c r="O153" s="165"/>
      <c r="P153" s="166">
        <f>SUM(P154:P155)</f>
        <v>0</v>
      </c>
      <c r="Q153" s="165"/>
      <c r="R153" s="166">
        <f>SUM(R154:R155)</f>
        <v>14.77704</v>
      </c>
      <c r="S153" s="165"/>
      <c r="T153" s="167">
        <f>SUM(T154:T155)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60" t="s">
        <v>85</v>
      </c>
      <c r="AT153" s="168" t="s">
        <v>76</v>
      </c>
      <c r="AU153" s="168" t="s">
        <v>85</v>
      </c>
      <c r="AY153" s="160" t="s">
        <v>140</v>
      </c>
      <c r="BK153" s="169">
        <f>SUM(BK154:BK155)</f>
        <v>0</v>
      </c>
    </row>
    <row r="154" s="2" customFormat="1" ht="21.75" customHeight="1">
      <c r="A154" s="38"/>
      <c r="B154" s="172"/>
      <c r="C154" s="173" t="s">
        <v>255</v>
      </c>
      <c r="D154" s="173" t="s">
        <v>143</v>
      </c>
      <c r="E154" s="174" t="s">
        <v>502</v>
      </c>
      <c r="F154" s="175" t="s">
        <v>503</v>
      </c>
      <c r="G154" s="176" t="s">
        <v>187</v>
      </c>
      <c r="H154" s="177">
        <v>34.5</v>
      </c>
      <c r="I154" s="178"/>
      <c r="J154" s="179">
        <f>ROUND(I154*H154,2)</f>
        <v>0</v>
      </c>
      <c r="K154" s="180"/>
      <c r="L154" s="39"/>
      <c r="M154" s="181" t="s">
        <v>1</v>
      </c>
      <c r="N154" s="182" t="s">
        <v>42</v>
      </c>
      <c r="O154" s="77"/>
      <c r="P154" s="183">
        <f>O154*H154</f>
        <v>0</v>
      </c>
      <c r="Q154" s="183">
        <v>0.42831999999999998</v>
      </c>
      <c r="R154" s="183">
        <f>Q154*H154</f>
        <v>14.77704</v>
      </c>
      <c r="S154" s="183">
        <v>0</v>
      </c>
      <c r="T154" s="18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85" t="s">
        <v>161</v>
      </c>
      <c r="AT154" s="185" t="s">
        <v>143</v>
      </c>
      <c r="AU154" s="185" t="s">
        <v>87</v>
      </c>
      <c r="AY154" s="19" t="s">
        <v>140</v>
      </c>
      <c r="BE154" s="186">
        <f>IF(N154="základní",J154,0)</f>
        <v>0</v>
      </c>
      <c r="BF154" s="186">
        <f>IF(N154="snížená",J154,0)</f>
        <v>0</v>
      </c>
      <c r="BG154" s="186">
        <f>IF(N154="zákl. přenesená",J154,0)</f>
        <v>0</v>
      </c>
      <c r="BH154" s="186">
        <f>IF(N154="sníž. přenesená",J154,0)</f>
        <v>0</v>
      </c>
      <c r="BI154" s="186">
        <f>IF(N154="nulová",J154,0)</f>
        <v>0</v>
      </c>
      <c r="BJ154" s="19" t="s">
        <v>85</v>
      </c>
      <c r="BK154" s="186">
        <f>ROUND(I154*H154,2)</f>
        <v>0</v>
      </c>
      <c r="BL154" s="19" t="s">
        <v>161</v>
      </c>
      <c r="BM154" s="185" t="s">
        <v>504</v>
      </c>
    </row>
    <row r="155" s="13" customFormat="1">
      <c r="A155" s="13"/>
      <c r="B155" s="197"/>
      <c r="C155" s="13"/>
      <c r="D155" s="187" t="s">
        <v>189</v>
      </c>
      <c r="E155" s="198" t="s">
        <v>1</v>
      </c>
      <c r="F155" s="199" t="s">
        <v>505</v>
      </c>
      <c r="G155" s="13"/>
      <c r="H155" s="200">
        <v>34.5</v>
      </c>
      <c r="I155" s="201"/>
      <c r="J155" s="13"/>
      <c r="K155" s="13"/>
      <c r="L155" s="197"/>
      <c r="M155" s="202"/>
      <c r="N155" s="203"/>
      <c r="O155" s="203"/>
      <c r="P155" s="203"/>
      <c r="Q155" s="203"/>
      <c r="R155" s="203"/>
      <c r="S155" s="203"/>
      <c r="T155" s="20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8" t="s">
        <v>189</v>
      </c>
      <c r="AU155" s="198" t="s">
        <v>87</v>
      </c>
      <c r="AV155" s="13" t="s">
        <v>87</v>
      </c>
      <c r="AW155" s="13" t="s">
        <v>32</v>
      </c>
      <c r="AX155" s="13" t="s">
        <v>85</v>
      </c>
      <c r="AY155" s="198" t="s">
        <v>140</v>
      </c>
    </row>
    <row r="156" s="12" customFormat="1" ht="22.8" customHeight="1">
      <c r="A156" s="12"/>
      <c r="B156" s="159"/>
      <c r="C156" s="12"/>
      <c r="D156" s="160" t="s">
        <v>76</v>
      </c>
      <c r="E156" s="170" t="s">
        <v>420</v>
      </c>
      <c r="F156" s="170" t="s">
        <v>421</v>
      </c>
      <c r="G156" s="12"/>
      <c r="H156" s="12"/>
      <c r="I156" s="162"/>
      <c r="J156" s="171">
        <f>BK156</f>
        <v>0</v>
      </c>
      <c r="K156" s="12"/>
      <c r="L156" s="159"/>
      <c r="M156" s="164"/>
      <c r="N156" s="165"/>
      <c r="O156" s="165"/>
      <c r="P156" s="166">
        <f>P157</f>
        <v>0</v>
      </c>
      <c r="Q156" s="165"/>
      <c r="R156" s="166">
        <f>R157</f>
        <v>0</v>
      </c>
      <c r="S156" s="165"/>
      <c r="T156" s="167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60" t="s">
        <v>85</v>
      </c>
      <c r="AT156" s="168" t="s">
        <v>76</v>
      </c>
      <c r="AU156" s="168" t="s">
        <v>85</v>
      </c>
      <c r="AY156" s="160" t="s">
        <v>140</v>
      </c>
      <c r="BK156" s="169">
        <f>BK157</f>
        <v>0</v>
      </c>
    </row>
    <row r="157" s="2" customFormat="1" ht="16.5" customHeight="1">
      <c r="A157" s="38"/>
      <c r="B157" s="172"/>
      <c r="C157" s="173" t="s">
        <v>259</v>
      </c>
      <c r="D157" s="173" t="s">
        <v>143</v>
      </c>
      <c r="E157" s="174" t="s">
        <v>423</v>
      </c>
      <c r="F157" s="175" t="s">
        <v>424</v>
      </c>
      <c r="G157" s="176" t="s">
        <v>226</v>
      </c>
      <c r="H157" s="177">
        <v>60.270000000000003</v>
      </c>
      <c r="I157" s="178"/>
      <c r="J157" s="179">
        <f>ROUND(I157*H157,2)</f>
        <v>0</v>
      </c>
      <c r="K157" s="180"/>
      <c r="L157" s="39"/>
      <c r="M157" s="181" t="s">
        <v>1</v>
      </c>
      <c r="N157" s="182" t="s">
        <v>42</v>
      </c>
      <c r="O157" s="77"/>
      <c r="P157" s="183">
        <f>O157*H157</f>
        <v>0</v>
      </c>
      <c r="Q157" s="183">
        <v>0</v>
      </c>
      <c r="R157" s="183">
        <f>Q157*H157</f>
        <v>0</v>
      </c>
      <c r="S157" s="183">
        <v>0</v>
      </c>
      <c r="T157" s="184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85" t="s">
        <v>161</v>
      </c>
      <c r="AT157" s="185" t="s">
        <v>143</v>
      </c>
      <c r="AU157" s="185" t="s">
        <v>87</v>
      </c>
      <c r="AY157" s="19" t="s">
        <v>140</v>
      </c>
      <c r="BE157" s="186">
        <f>IF(N157="základní",J157,0)</f>
        <v>0</v>
      </c>
      <c r="BF157" s="186">
        <f>IF(N157="snížená",J157,0)</f>
        <v>0</v>
      </c>
      <c r="BG157" s="186">
        <f>IF(N157="zákl. přenesená",J157,0)</f>
        <v>0</v>
      </c>
      <c r="BH157" s="186">
        <f>IF(N157="sníž. přenesená",J157,0)</f>
        <v>0</v>
      </c>
      <c r="BI157" s="186">
        <f>IF(N157="nulová",J157,0)</f>
        <v>0</v>
      </c>
      <c r="BJ157" s="19" t="s">
        <v>85</v>
      </c>
      <c r="BK157" s="186">
        <f>ROUND(I157*H157,2)</f>
        <v>0</v>
      </c>
      <c r="BL157" s="19" t="s">
        <v>161</v>
      </c>
      <c r="BM157" s="185" t="s">
        <v>506</v>
      </c>
    </row>
    <row r="158" s="12" customFormat="1" ht="25.92" customHeight="1">
      <c r="A158" s="12"/>
      <c r="B158" s="159"/>
      <c r="C158" s="12"/>
      <c r="D158" s="160" t="s">
        <v>76</v>
      </c>
      <c r="E158" s="161" t="s">
        <v>426</v>
      </c>
      <c r="F158" s="161" t="s">
        <v>427</v>
      </c>
      <c r="G158" s="12"/>
      <c r="H158" s="12"/>
      <c r="I158" s="162"/>
      <c r="J158" s="163">
        <f>BK158</f>
        <v>0</v>
      </c>
      <c r="K158" s="12"/>
      <c r="L158" s="159"/>
      <c r="M158" s="164"/>
      <c r="N158" s="165"/>
      <c r="O158" s="165"/>
      <c r="P158" s="166">
        <f>P159+P169</f>
        <v>0</v>
      </c>
      <c r="Q158" s="165"/>
      <c r="R158" s="166">
        <f>R159+R169</f>
        <v>0.25217800000000001</v>
      </c>
      <c r="S158" s="165"/>
      <c r="T158" s="167">
        <f>T159+T169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60" t="s">
        <v>87</v>
      </c>
      <c r="AT158" s="168" t="s">
        <v>76</v>
      </c>
      <c r="AU158" s="168" t="s">
        <v>77</v>
      </c>
      <c r="AY158" s="160" t="s">
        <v>140</v>
      </c>
      <c r="BK158" s="169">
        <f>BK159+BK169</f>
        <v>0</v>
      </c>
    </row>
    <row r="159" s="12" customFormat="1" ht="22.8" customHeight="1">
      <c r="A159" s="12"/>
      <c r="B159" s="159"/>
      <c r="C159" s="12"/>
      <c r="D159" s="160" t="s">
        <v>76</v>
      </c>
      <c r="E159" s="170" t="s">
        <v>507</v>
      </c>
      <c r="F159" s="170" t="s">
        <v>508</v>
      </c>
      <c r="G159" s="12"/>
      <c r="H159" s="12"/>
      <c r="I159" s="162"/>
      <c r="J159" s="171">
        <f>BK159</f>
        <v>0</v>
      </c>
      <c r="K159" s="12"/>
      <c r="L159" s="159"/>
      <c r="M159" s="164"/>
      <c r="N159" s="165"/>
      <c r="O159" s="165"/>
      <c r="P159" s="166">
        <f>SUM(P160:P168)</f>
        <v>0</v>
      </c>
      <c r="Q159" s="165"/>
      <c r="R159" s="166">
        <f>SUM(R160:R168)</f>
        <v>0.23068840000000002</v>
      </c>
      <c r="S159" s="165"/>
      <c r="T159" s="167">
        <f>SUM(T160:T168)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60" t="s">
        <v>87</v>
      </c>
      <c r="AT159" s="168" t="s">
        <v>76</v>
      </c>
      <c r="AU159" s="168" t="s">
        <v>85</v>
      </c>
      <c r="AY159" s="160" t="s">
        <v>140</v>
      </c>
      <c r="BK159" s="169">
        <f>SUM(BK160:BK168)</f>
        <v>0</v>
      </c>
    </row>
    <row r="160" s="2" customFormat="1" ht="16.5" customHeight="1">
      <c r="A160" s="38"/>
      <c r="B160" s="172"/>
      <c r="C160" s="173" t="s">
        <v>8</v>
      </c>
      <c r="D160" s="173" t="s">
        <v>143</v>
      </c>
      <c r="E160" s="174" t="s">
        <v>509</v>
      </c>
      <c r="F160" s="175" t="s">
        <v>510</v>
      </c>
      <c r="G160" s="176" t="s">
        <v>187</v>
      </c>
      <c r="H160" s="177">
        <v>23.68</v>
      </c>
      <c r="I160" s="178"/>
      <c r="J160" s="179">
        <f>ROUND(I160*H160,2)</f>
        <v>0</v>
      </c>
      <c r="K160" s="180"/>
      <c r="L160" s="39"/>
      <c r="M160" s="181" t="s">
        <v>1</v>
      </c>
      <c r="N160" s="182" t="s">
        <v>42</v>
      </c>
      <c r="O160" s="77"/>
      <c r="P160" s="183">
        <f>O160*H160</f>
        <v>0</v>
      </c>
      <c r="Q160" s="183">
        <v>0.00027999999999999998</v>
      </c>
      <c r="R160" s="183">
        <f>Q160*H160</f>
        <v>0.006630399999999999</v>
      </c>
      <c r="S160" s="183">
        <v>0</v>
      </c>
      <c r="T160" s="184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85" t="s">
        <v>269</v>
      </c>
      <c r="AT160" s="185" t="s">
        <v>143</v>
      </c>
      <c r="AU160" s="185" t="s">
        <v>87</v>
      </c>
      <c r="AY160" s="19" t="s">
        <v>140</v>
      </c>
      <c r="BE160" s="186">
        <f>IF(N160="základní",J160,0)</f>
        <v>0</v>
      </c>
      <c r="BF160" s="186">
        <f>IF(N160="snížená",J160,0)</f>
        <v>0</v>
      </c>
      <c r="BG160" s="186">
        <f>IF(N160="zákl. přenesená",J160,0)</f>
        <v>0</v>
      </c>
      <c r="BH160" s="186">
        <f>IF(N160="sníž. přenesená",J160,0)</f>
        <v>0</v>
      </c>
      <c r="BI160" s="186">
        <f>IF(N160="nulová",J160,0)</f>
        <v>0</v>
      </c>
      <c r="BJ160" s="19" t="s">
        <v>85</v>
      </c>
      <c r="BK160" s="186">
        <f>ROUND(I160*H160,2)</f>
        <v>0</v>
      </c>
      <c r="BL160" s="19" t="s">
        <v>269</v>
      </c>
      <c r="BM160" s="185" t="s">
        <v>511</v>
      </c>
    </row>
    <row r="161" s="13" customFormat="1">
      <c r="A161" s="13"/>
      <c r="B161" s="197"/>
      <c r="C161" s="13"/>
      <c r="D161" s="187" t="s">
        <v>189</v>
      </c>
      <c r="E161" s="198" t="s">
        <v>1</v>
      </c>
      <c r="F161" s="199" t="s">
        <v>512</v>
      </c>
      <c r="G161" s="13"/>
      <c r="H161" s="200">
        <v>23.68</v>
      </c>
      <c r="I161" s="201"/>
      <c r="J161" s="13"/>
      <c r="K161" s="13"/>
      <c r="L161" s="197"/>
      <c r="M161" s="202"/>
      <c r="N161" s="203"/>
      <c r="O161" s="203"/>
      <c r="P161" s="203"/>
      <c r="Q161" s="203"/>
      <c r="R161" s="203"/>
      <c r="S161" s="203"/>
      <c r="T161" s="20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8" t="s">
        <v>189</v>
      </c>
      <c r="AU161" s="198" t="s">
        <v>87</v>
      </c>
      <c r="AV161" s="13" t="s">
        <v>87</v>
      </c>
      <c r="AW161" s="13" t="s">
        <v>32</v>
      </c>
      <c r="AX161" s="13" t="s">
        <v>85</v>
      </c>
      <c r="AY161" s="198" t="s">
        <v>140</v>
      </c>
    </row>
    <row r="162" s="2" customFormat="1" ht="16.5" customHeight="1">
      <c r="A162" s="38"/>
      <c r="B162" s="172"/>
      <c r="C162" s="221" t="s">
        <v>269</v>
      </c>
      <c r="D162" s="221" t="s">
        <v>278</v>
      </c>
      <c r="E162" s="222" t="s">
        <v>513</v>
      </c>
      <c r="F162" s="223" t="s">
        <v>514</v>
      </c>
      <c r="G162" s="224" t="s">
        <v>187</v>
      </c>
      <c r="H162" s="225">
        <v>26.829000000000001</v>
      </c>
      <c r="I162" s="226"/>
      <c r="J162" s="227">
        <f>ROUND(I162*H162,2)</f>
        <v>0</v>
      </c>
      <c r="K162" s="228"/>
      <c r="L162" s="229"/>
      <c r="M162" s="230" t="s">
        <v>1</v>
      </c>
      <c r="N162" s="231" t="s">
        <v>42</v>
      </c>
      <c r="O162" s="77"/>
      <c r="P162" s="183">
        <f>O162*H162</f>
        <v>0</v>
      </c>
      <c r="Q162" s="183">
        <v>0</v>
      </c>
      <c r="R162" s="183">
        <f>Q162*H162</f>
        <v>0</v>
      </c>
      <c r="S162" s="183">
        <v>0</v>
      </c>
      <c r="T162" s="184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85" t="s">
        <v>347</v>
      </c>
      <c r="AT162" s="185" t="s">
        <v>278</v>
      </c>
      <c r="AU162" s="185" t="s">
        <v>87</v>
      </c>
      <c r="AY162" s="19" t="s">
        <v>140</v>
      </c>
      <c r="BE162" s="186">
        <f>IF(N162="základní",J162,0)</f>
        <v>0</v>
      </c>
      <c r="BF162" s="186">
        <f>IF(N162="snížená",J162,0)</f>
        <v>0</v>
      </c>
      <c r="BG162" s="186">
        <f>IF(N162="zákl. přenesená",J162,0)</f>
        <v>0</v>
      </c>
      <c r="BH162" s="186">
        <f>IF(N162="sníž. přenesená",J162,0)</f>
        <v>0</v>
      </c>
      <c r="BI162" s="186">
        <f>IF(N162="nulová",J162,0)</f>
        <v>0</v>
      </c>
      <c r="BJ162" s="19" t="s">
        <v>85</v>
      </c>
      <c r="BK162" s="186">
        <f>ROUND(I162*H162,2)</f>
        <v>0</v>
      </c>
      <c r="BL162" s="19" t="s">
        <v>269</v>
      </c>
      <c r="BM162" s="185" t="s">
        <v>515</v>
      </c>
    </row>
    <row r="163" s="13" customFormat="1">
      <c r="A163" s="13"/>
      <c r="B163" s="197"/>
      <c r="C163" s="13"/>
      <c r="D163" s="187" t="s">
        <v>189</v>
      </c>
      <c r="E163" s="13"/>
      <c r="F163" s="199" t="s">
        <v>516</v>
      </c>
      <c r="G163" s="13"/>
      <c r="H163" s="200">
        <v>26.829000000000001</v>
      </c>
      <c r="I163" s="201"/>
      <c r="J163" s="13"/>
      <c r="K163" s="13"/>
      <c r="L163" s="197"/>
      <c r="M163" s="202"/>
      <c r="N163" s="203"/>
      <c r="O163" s="203"/>
      <c r="P163" s="203"/>
      <c r="Q163" s="203"/>
      <c r="R163" s="203"/>
      <c r="S163" s="203"/>
      <c r="T163" s="20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8" t="s">
        <v>189</v>
      </c>
      <c r="AU163" s="198" t="s">
        <v>87</v>
      </c>
      <c r="AV163" s="13" t="s">
        <v>87</v>
      </c>
      <c r="AW163" s="13" t="s">
        <v>3</v>
      </c>
      <c r="AX163" s="13" t="s">
        <v>85</v>
      </c>
      <c r="AY163" s="198" t="s">
        <v>140</v>
      </c>
    </row>
    <row r="164" s="2" customFormat="1" ht="16.5" customHeight="1">
      <c r="A164" s="38"/>
      <c r="B164" s="172"/>
      <c r="C164" s="173" t="s">
        <v>273</v>
      </c>
      <c r="D164" s="173" t="s">
        <v>143</v>
      </c>
      <c r="E164" s="174" t="s">
        <v>517</v>
      </c>
      <c r="F164" s="175" t="s">
        <v>518</v>
      </c>
      <c r="G164" s="176" t="s">
        <v>187</v>
      </c>
      <c r="H164" s="177">
        <v>22.199999999999999</v>
      </c>
      <c r="I164" s="178"/>
      <c r="J164" s="179">
        <f>ROUND(I164*H164,2)</f>
        <v>0</v>
      </c>
      <c r="K164" s="180"/>
      <c r="L164" s="39"/>
      <c r="M164" s="181" t="s">
        <v>1</v>
      </c>
      <c r="N164" s="182" t="s">
        <v>42</v>
      </c>
      <c r="O164" s="77"/>
      <c r="P164" s="183">
        <f>O164*H164</f>
        <v>0</v>
      </c>
      <c r="Q164" s="183">
        <v>9.0000000000000006E-05</v>
      </c>
      <c r="R164" s="183">
        <f>Q164*H164</f>
        <v>0.0019980000000000002</v>
      </c>
      <c r="S164" s="183">
        <v>0</v>
      </c>
      <c r="T164" s="18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85" t="s">
        <v>269</v>
      </c>
      <c r="AT164" s="185" t="s">
        <v>143</v>
      </c>
      <c r="AU164" s="185" t="s">
        <v>87</v>
      </c>
      <c r="AY164" s="19" t="s">
        <v>140</v>
      </c>
      <c r="BE164" s="186">
        <f>IF(N164="základní",J164,0)</f>
        <v>0</v>
      </c>
      <c r="BF164" s="186">
        <f>IF(N164="snížená",J164,0)</f>
        <v>0</v>
      </c>
      <c r="BG164" s="186">
        <f>IF(N164="zákl. přenesená",J164,0)</f>
        <v>0</v>
      </c>
      <c r="BH164" s="186">
        <f>IF(N164="sníž. přenesená",J164,0)</f>
        <v>0</v>
      </c>
      <c r="BI164" s="186">
        <f>IF(N164="nulová",J164,0)</f>
        <v>0</v>
      </c>
      <c r="BJ164" s="19" t="s">
        <v>85</v>
      </c>
      <c r="BK164" s="186">
        <f>ROUND(I164*H164,2)</f>
        <v>0</v>
      </c>
      <c r="BL164" s="19" t="s">
        <v>269</v>
      </c>
      <c r="BM164" s="185" t="s">
        <v>519</v>
      </c>
    </row>
    <row r="165" s="13" customFormat="1">
      <c r="A165" s="13"/>
      <c r="B165" s="197"/>
      <c r="C165" s="13"/>
      <c r="D165" s="187" t="s">
        <v>189</v>
      </c>
      <c r="E165" s="198" t="s">
        <v>1</v>
      </c>
      <c r="F165" s="199" t="s">
        <v>520</v>
      </c>
      <c r="G165" s="13"/>
      <c r="H165" s="200">
        <v>22.199999999999999</v>
      </c>
      <c r="I165" s="201"/>
      <c r="J165" s="13"/>
      <c r="K165" s="13"/>
      <c r="L165" s="197"/>
      <c r="M165" s="202"/>
      <c r="N165" s="203"/>
      <c r="O165" s="203"/>
      <c r="P165" s="203"/>
      <c r="Q165" s="203"/>
      <c r="R165" s="203"/>
      <c r="S165" s="203"/>
      <c r="T165" s="20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8" t="s">
        <v>189</v>
      </c>
      <c r="AU165" s="198" t="s">
        <v>87</v>
      </c>
      <c r="AV165" s="13" t="s">
        <v>87</v>
      </c>
      <c r="AW165" s="13" t="s">
        <v>32</v>
      </c>
      <c r="AX165" s="13" t="s">
        <v>85</v>
      </c>
      <c r="AY165" s="198" t="s">
        <v>140</v>
      </c>
    </row>
    <row r="166" s="2" customFormat="1" ht="16.5" customHeight="1">
      <c r="A166" s="38"/>
      <c r="B166" s="172"/>
      <c r="C166" s="221" t="s">
        <v>277</v>
      </c>
      <c r="D166" s="221" t="s">
        <v>278</v>
      </c>
      <c r="E166" s="222" t="s">
        <v>521</v>
      </c>
      <c r="F166" s="223" t="s">
        <v>522</v>
      </c>
      <c r="G166" s="224" t="s">
        <v>187</v>
      </c>
      <c r="H166" s="225">
        <v>22.199999999999999</v>
      </c>
      <c r="I166" s="226"/>
      <c r="J166" s="227">
        <f>ROUND(I166*H166,2)</f>
        <v>0</v>
      </c>
      <c r="K166" s="228"/>
      <c r="L166" s="229"/>
      <c r="M166" s="230" t="s">
        <v>1</v>
      </c>
      <c r="N166" s="231" t="s">
        <v>42</v>
      </c>
      <c r="O166" s="77"/>
      <c r="P166" s="183">
        <f>O166*H166</f>
        <v>0</v>
      </c>
      <c r="Q166" s="183">
        <v>0.01</v>
      </c>
      <c r="R166" s="183">
        <f>Q166*H166</f>
        <v>0.222</v>
      </c>
      <c r="S166" s="183">
        <v>0</v>
      </c>
      <c r="T166" s="184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85" t="s">
        <v>347</v>
      </c>
      <c r="AT166" s="185" t="s">
        <v>278</v>
      </c>
      <c r="AU166" s="185" t="s">
        <v>87</v>
      </c>
      <c r="AY166" s="19" t="s">
        <v>140</v>
      </c>
      <c r="BE166" s="186">
        <f>IF(N166="základní",J166,0)</f>
        <v>0</v>
      </c>
      <c r="BF166" s="186">
        <f>IF(N166="snížená",J166,0)</f>
        <v>0</v>
      </c>
      <c r="BG166" s="186">
        <f>IF(N166="zákl. přenesená",J166,0)</f>
        <v>0</v>
      </c>
      <c r="BH166" s="186">
        <f>IF(N166="sníž. přenesená",J166,0)</f>
        <v>0</v>
      </c>
      <c r="BI166" s="186">
        <f>IF(N166="nulová",J166,0)</f>
        <v>0</v>
      </c>
      <c r="BJ166" s="19" t="s">
        <v>85</v>
      </c>
      <c r="BK166" s="186">
        <f>ROUND(I166*H166,2)</f>
        <v>0</v>
      </c>
      <c r="BL166" s="19" t="s">
        <v>269</v>
      </c>
      <c r="BM166" s="185" t="s">
        <v>523</v>
      </c>
    </row>
    <row r="167" s="2" customFormat="1" ht="16.5" customHeight="1">
      <c r="A167" s="38"/>
      <c r="B167" s="172"/>
      <c r="C167" s="173" t="s">
        <v>282</v>
      </c>
      <c r="D167" s="173" t="s">
        <v>143</v>
      </c>
      <c r="E167" s="174" t="s">
        <v>524</v>
      </c>
      <c r="F167" s="175" t="s">
        <v>525</v>
      </c>
      <c r="G167" s="176" t="s">
        <v>146</v>
      </c>
      <c r="H167" s="177">
        <v>1</v>
      </c>
      <c r="I167" s="178"/>
      <c r="J167" s="179">
        <f>ROUND(I167*H167,2)</f>
        <v>0</v>
      </c>
      <c r="K167" s="180"/>
      <c r="L167" s="39"/>
      <c r="M167" s="181" t="s">
        <v>1</v>
      </c>
      <c r="N167" s="182" t="s">
        <v>42</v>
      </c>
      <c r="O167" s="77"/>
      <c r="P167" s="183">
        <f>O167*H167</f>
        <v>0</v>
      </c>
      <c r="Q167" s="183">
        <v>6.0000000000000002E-05</v>
      </c>
      <c r="R167" s="183">
        <f>Q167*H167</f>
        <v>6.0000000000000002E-05</v>
      </c>
      <c r="S167" s="183">
        <v>0</v>
      </c>
      <c r="T167" s="184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85" t="s">
        <v>269</v>
      </c>
      <c r="AT167" s="185" t="s">
        <v>143</v>
      </c>
      <c r="AU167" s="185" t="s">
        <v>87</v>
      </c>
      <c r="AY167" s="19" t="s">
        <v>140</v>
      </c>
      <c r="BE167" s="186">
        <f>IF(N167="základní",J167,0)</f>
        <v>0</v>
      </c>
      <c r="BF167" s="186">
        <f>IF(N167="snížená",J167,0)</f>
        <v>0</v>
      </c>
      <c r="BG167" s="186">
        <f>IF(N167="zákl. přenesená",J167,0)</f>
        <v>0</v>
      </c>
      <c r="BH167" s="186">
        <f>IF(N167="sníž. přenesená",J167,0)</f>
        <v>0</v>
      </c>
      <c r="BI167" s="186">
        <f>IF(N167="nulová",J167,0)</f>
        <v>0</v>
      </c>
      <c r="BJ167" s="19" t="s">
        <v>85</v>
      </c>
      <c r="BK167" s="186">
        <f>ROUND(I167*H167,2)</f>
        <v>0</v>
      </c>
      <c r="BL167" s="19" t="s">
        <v>269</v>
      </c>
      <c r="BM167" s="185" t="s">
        <v>526</v>
      </c>
    </row>
    <row r="168" s="2" customFormat="1" ht="16.5" customHeight="1">
      <c r="A168" s="38"/>
      <c r="B168" s="172"/>
      <c r="C168" s="173" t="s">
        <v>286</v>
      </c>
      <c r="D168" s="173" t="s">
        <v>143</v>
      </c>
      <c r="E168" s="174" t="s">
        <v>527</v>
      </c>
      <c r="F168" s="175" t="s">
        <v>528</v>
      </c>
      <c r="G168" s="176" t="s">
        <v>529</v>
      </c>
      <c r="H168" s="232"/>
      <c r="I168" s="178"/>
      <c r="J168" s="179">
        <f>ROUND(I168*H168,2)</f>
        <v>0</v>
      </c>
      <c r="K168" s="180"/>
      <c r="L168" s="39"/>
      <c r="M168" s="181" t="s">
        <v>1</v>
      </c>
      <c r="N168" s="182" t="s">
        <v>42</v>
      </c>
      <c r="O168" s="77"/>
      <c r="P168" s="183">
        <f>O168*H168</f>
        <v>0</v>
      </c>
      <c r="Q168" s="183">
        <v>0</v>
      </c>
      <c r="R168" s="183">
        <f>Q168*H168</f>
        <v>0</v>
      </c>
      <c r="S168" s="183">
        <v>0</v>
      </c>
      <c r="T168" s="184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85" t="s">
        <v>269</v>
      </c>
      <c r="AT168" s="185" t="s">
        <v>143</v>
      </c>
      <c r="AU168" s="185" t="s">
        <v>87</v>
      </c>
      <c r="AY168" s="19" t="s">
        <v>140</v>
      </c>
      <c r="BE168" s="186">
        <f>IF(N168="základní",J168,0)</f>
        <v>0</v>
      </c>
      <c r="BF168" s="186">
        <f>IF(N168="snížená",J168,0)</f>
        <v>0</v>
      </c>
      <c r="BG168" s="186">
        <f>IF(N168="zákl. přenesená",J168,0)</f>
        <v>0</v>
      </c>
      <c r="BH168" s="186">
        <f>IF(N168="sníž. přenesená",J168,0)</f>
        <v>0</v>
      </c>
      <c r="BI168" s="186">
        <f>IF(N168="nulová",J168,0)</f>
        <v>0</v>
      </c>
      <c r="BJ168" s="19" t="s">
        <v>85</v>
      </c>
      <c r="BK168" s="186">
        <f>ROUND(I168*H168,2)</f>
        <v>0</v>
      </c>
      <c r="BL168" s="19" t="s">
        <v>269</v>
      </c>
      <c r="BM168" s="185" t="s">
        <v>530</v>
      </c>
    </row>
    <row r="169" s="12" customFormat="1" ht="22.8" customHeight="1">
      <c r="A169" s="12"/>
      <c r="B169" s="159"/>
      <c r="C169" s="12"/>
      <c r="D169" s="160" t="s">
        <v>76</v>
      </c>
      <c r="E169" s="170" t="s">
        <v>428</v>
      </c>
      <c r="F169" s="170" t="s">
        <v>429</v>
      </c>
      <c r="G169" s="12"/>
      <c r="H169" s="12"/>
      <c r="I169" s="162"/>
      <c r="J169" s="171">
        <f>BK169</f>
        <v>0</v>
      </c>
      <c r="K169" s="12"/>
      <c r="L169" s="159"/>
      <c r="M169" s="164"/>
      <c r="N169" s="165"/>
      <c r="O169" s="165"/>
      <c r="P169" s="166">
        <f>P170</f>
        <v>0</v>
      </c>
      <c r="Q169" s="165"/>
      <c r="R169" s="166">
        <f>R170</f>
        <v>0.021489600000000001</v>
      </c>
      <c r="S169" s="165"/>
      <c r="T169" s="167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60" t="s">
        <v>87</v>
      </c>
      <c r="AT169" s="168" t="s">
        <v>76</v>
      </c>
      <c r="AU169" s="168" t="s">
        <v>85</v>
      </c>
      <c r="AY169" s="160" t="s">
        <v>140</v>
      </c>
      <c r="BK169" s="169">
        <f>BK170</f>
        <v>0</v>
      </c>
    </row>
    <row r="170" s="2" customFormat="1" ht="16.5" customHeight="1">
      <c r="A170" s="38"/>
      <c r="B170" s="172"/>
      <c r="C170" s="173" t="s">
        <v>7</v>
      </c>
      <c r="D170" s="173" t="s">
        <v>143</v>
      </c>
      <c r="E170" s="174" t="s">
        <v>431</v>
      </c>
      <c r="F170" s="175" t="s">
        <v>432</v>
      </c>
      <c r="G170" s="176" t="s">
        <v>187</v>
      </c>
      <c r="H170" s="177">
        <v>32.560000000000002</v>
      </c>
      <c r="I170" s="178"/>
      <c r="J170" s="179">
        <f>ROUND(I170*H170,2)</f>
        <v>0</v>
      </c>
      <c r="K170" s="180"/>
      <c r="L170" s="39"/>
      <c r="M170" s="181" t="s">
        <v>1</v>
      </c>
      <c r="N170" s="182" t="s">
        <v>42</v>
      </c>
      <c r="O170" s="77"/>
      <c r="P170" s="183">
        <f>O170*H170</f>
        <v>0</v>
      </c>
      <c r="Q170" s="183">
        <v>0.00066</v>
      </c>
      <c r="R170" s="183">
        <f>Q170*H170</f>
        <v>0.021489600000000001</v>
      </c>
      <c r="S170" s="183">
        <v>0</v>
      </c>
      <c r="T170" s="184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85" t="s">
        <v>269</v>
      </c>
      <c r="AT170" s="185" t="s">
        <v>143</v>
      </c>
      <c r="AU170" s="185" t="s">
        <v>87</v>
      </c>
      <c r="AY170" s="19" t="s">
        <v>140</v>
      </c>
      <c r="BE170" s="186">
        <f>IF(N170="základní",J170,0)</f>
        <v>0</v>
      </c>
      <c r="BF170" s="186">
        <f>IF(N170="snížená",J170,0)</f>
        <v>0</v>
      </c>
      <c r="BG170" s="186">
        <f>IF(N170="zákl. přenesená",J170,0)</f>
        <v>0</v>
      </c>
      <c r="BH170" s="186">
        <f>IF(N170="sníž. přenesená",J170,0)</f>
        <v>0</v>
      </c>
      <c r="BI170" s="186">
        <f>IF(N170="nulová",J170,0)</f>
        <v>0</v>
      </c>
      <c r="BJ170" s="19" t="s">
        <v>85</v>
      </c>
      <c r="BK170" s="186">
        <f>ROUND(I170*H170,2)</f>
        <v>0</v>
      </c>
      <c r="BL170" s="19" t="s">
        <v>269</v>
      </c>
      <c r="BM170" s="185" t="s">
        <v>531</v>
      </c>
    </row>
    <row r="171" s="12" customFormat="1" ht="25.92" customHeight="1">
      <c r="A171" s="12"/>
      <c r="B171" s="159"/>
      <c r="C171" s="12"/>
      <c r="D171" s="160" t="s">
        <v>76</v>
      </c>
      <c r="E171" s="161" t="s">
        <v>278</v>
      </c>
      <c r="F171" s="161" t="s">
        <v>434</v>
      </c>
      <c r="G171" s="12"/>
      <c r="H171" s="12"/>
      <c r="I171" s="162"/>
      <c r="J171" s="163">
        <f>BK171</f>
        <v>0</v>
      </c>
      <c r="K171" s="12"/>
      <c r="L171" s="159"/>
      <c r="M171" s="164"/>
      <c r="N171" s="165"/>
      <c r="O171" s="165"/>
      <c r="P171" s="166">
        <f>P172+P182</f>
        <v>0</v>
      </c>
      <c r="Q171" s="165"/>
      <c r="R171" s="166">
        <f>R172+R182</f>
        <v>0.029600000000000001</v>
      </c>
      <c r="S171" s="165"/>
      <c r="T171" s="167">
        <f>T172+T182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60" t="s">
        <v>156</v>
      </c>
      <c r="AT171" s="168" t="s">
        <v>76</v>
      </c>
      <c r="AU171" s="168" t="s">
        <v>77</v>
      </c>
      <c r="AY171" s="160" t="s">
        <v>140</v>
      </c>
      <c r="BK171" s="169">
        <f>BK172+BK182</f>
        <v>0</v>
      </c>
    </row>
    <row r="172" s="12" customFormat="1" ht="22.8" customHeight="1">
      <c r="A172" s="12"/>
      <c r="B172" s="159"/>
      <c r="C172" s="12"/>
      <c r="D172" s="160" t="s">
        <v>76</v>
      </c>
      <c r="E172" s="170" t="s">
        <v>532</v>
      </c>
      <c r="F172" s="170" t="s">
        <v>533</v>
      </c>
      <c r="G172" s="12"/>
      <c r="H172" s="12"/>
      <c r="I172" s="162"/>
      <c r="J172" s="171">
        <f>BK172</f>
        <v>0</v>
      </c>
      <c r="K172" s="12"/>
      <c r="L172" s="159"/>
      <c r="M172" s="164"/>
      <c r="N172" s="165"/>
      <c r="O172" s="165"/>
      <c r="P172" s="166">
        <f>SUM(P173:P181)</f>
        <v>0</v>
      </c>
      <c r="Q172" s="165"/>
      <c r="R172" s="166">
        <f>SUM(R173:R181)</f>
        <v>0</v>
      </c>
      <c r="S172" s="165"/>
      <c r="T172" s="167">
        <f>SUM(T173:T181)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60" t="s">
        <v>156</v>
      </c>
      <c r="AT172" s="168" t="s">
        <v>76</v>
      </c>
      <c r="AU172" s="168" t="s">
        <v>85</v>
      </c>
      <c r="AY172" s="160" t="s">
        <v>140</v>
      </c>
      <c r="BK172" s="169">
        <f>SUM(BK173:BK181)</f>
        <v>0</v>
      </c>
    </row>
    <row r="173" s="2" customFormat="1" ht="16.5" customHeight="1">
      <c r="A173" s="38"/>
      <c r="B173" s="172"/>
      <c r="C173" s="173" t="s">
        <v>295</v>
      </c>
      <c r="D173" s="173" t="s">
        <v>143</v>
      </c>
      <c r="E173" s="174" t="s">
        <v>534</v>
      </c>
      <c r="F173" s="175" t="s">
        <v>535</v>
      </c>
      <c r="G173" s="176" t="s">
        <v>240</v>
      </c>
      <c r="H173" s="177">
        <v>1</v>
      </c>
      <c r="I173" s="178"/>
      <c r="J173" s="179">
        <f>ROUND(I173*H173,2)</f>
        <v>0</v>
      </c>
      <c r="K173" s="180"/>
      <c r="L173" s="39"/>
      <c r="M173" s="181" t="s">
        <v>1</v>
      </c>
      <c r="N173" s="182" t="s">
        <v>42</v>
      </c>
      <c r="O173" s="77"/>
      <c r="P173" s="183">
        <f>O173*H173</f>
        <v>0</v>
      </c>
      <c r="Q173" s="183">
        <v>0</v>
      </c>
      <c r="R173" s="183">
        <f>Q173*H173</f>
        <v>0</v>
      </c>
      <c r="S173" s="183">
        <v>0</v>
      </c>
      <c r="T173" s="184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85" t="s">
        <v>441</v>
      </c>
      <c r="AT173" s="185" t="s">
        <v>143</v>
      </c>
      <c r="AU173" s="185" t="s">
        <v>87</v>
      </c>
      <c r="AY173" s="19" t="s">
        <v>140</v>
      </c>
      <c r="BE173" s="186">
        <f>IF(N173="základní",J173,0)</f>
        <v>0</v>
      </c>
      <c r="BF173" s="186">
        <f>IF(N173="snížená",J173,0)</f>
        <v>0</v>
      </c>
      <c r="BG173" s="186">
        <f>IF(N173="zákl. přenesená",J173,0)</f>
        <v>0</v>
      </c>
      <c r="BH173" s="186">
        <f>IF(N173="sníž. přenesená",J173,0)</f>
        <v>0</v>
      </c>
      <c r="BI173" s="186">
        <f>IF(N173="nulová",J173,0)</f>
        <v>0</v>
      </c>
      <c r="BJ173" s="19" t="s">
        <v>85</v>
      </c>
      <c r="BK173" s="186">
        <f>ROUND(I173*H173,2)</f>
        <v>0</v>
      </c>
      <c r="BL173" s="19" t="s">
        <v>441</v>
      </c>
      <c r="BM173" s="185" t="s">
        <v>536</v>
      </c>
    </row>
    <row r="174" s="2" customFormat="1" ht="16.5" customHeight="1">
      <c r="A174" s="38"/>
      <c r="B174" s="172"/>
      <c r="C174" s="173" t="s">
        <v>301</v>
      </c>
      <c r="D174" s="173" t="s">
        <v>143</v>
      </c>
      <c r="E174" s="174" t="s">
        <v>537</v>
      </c>
      <c r="F174" s="175" t="s">
        <v>538</v>
      </c>
      <c r="G174" s="176" t="s">
        <v>240</v>
      </c>
      <c r="H174" s="177">
        <v>2</v>
      </c>
      <c r="I174" s="178"/>
      <c r="J174" s="179">
        <f>ROUND(I174*H174,2)</f>
        <v>0</v>
      </c>
      <c r="K174" s="180"/>
      <c r="L174" s="39"/>
      <c r="M174" s="181" t="s">
        <v>1</v>
      </c>
      <c r="N174" s="182" t="s">
        <v>42</v>
      </c>
      <c r="O174" s="77"/>
      <c r="P174" s="183">
        <f>O174*H174</f>
        <v>0</v>
      </c>
      <c r="Q174" s="183">
        <v>0</v>
      </c>
      <c r="R174" s="183">
        <f>Q174*H174</f>
        <v>0</v>
      </c>
      <c r="S174" s="183">
        <v>0</v>
      </c>
      <c r="T174" s="184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85" t="s">
        <v>441</v>
      </c>
      <c r="AT174" s="185" t="s">
        <v>143</v>
      </c>
      <c r="AU174" s="185" t="s">
        <v>87</v>
      </c>
      <c r="AY174" s="19" t="s">
        <v>140</v>
      </c>
      <c r="BE174" s="186">
        <f>IF(N174="základní",J174,0)</f>
        <v>0</v>
      </c>
      <c r="BF174" s="186">
        <f>IF(N174="snížená",J174,0)</f>
        <v>0</v>
      </c>
      <c r="BG174" s="186">
        <f>IF(N174="zákl. přenesená",J174,0)</f>
        <v>0</v>
      </c>
      <c r="BH174" s="186">
        <f>IF(N174="sníž. přenesená",J174,0)</f>
        <v>0</v>
      </c>
      <c r="BI174" s="186">
        <f>IF(N174="nulová",J174,0)</f>
        <v>0</v>
      </c>
      <c r="BJ174" s="19" t="s">
        <v>85</v>
      </c>
      <c r="BK174" s="186">
        <f>ROUND(I174*H174,2)</f>
        <v>0</v>
      </c>
      <c r="BL174" s="19" t="s">
        <v>441</v>
      </c>
      <c r="BM174" s="185" t="s">
        <v>539</v>
      </c>
    </row>
    <row r="175" s="2" customFormat="1" ht="16.5" customHeight="1">
      <c r="A175" s="38"/>
      <c r="B175" s="172"/>
      <c r="C175" s="173" t="s">
        <v>305</v>
      </c>
      <c r="D175" s="173" t="s">
        <v>143</v>
      </c>
      <c r="E175" s="174" t="s">
        <v>540</v>
      </c>
      <c r="F175" s="175" t="s">
        <v>541</v>
      </c>
      <c r="G175" s="176" t="s">
        <v>240</v>
      </c>
      <c r="H175" s="177">
        <v>1</v>
      </c>
      <c r="I175" s="178"/>
      <c r="J175" s="179">
        <f>ROUND(I175*H175,2)</f>
        <v>0</v>
      </c>
      <c r="K175" s="180"/>
      <c r="L175" s="39"/>
      <c r="M175" s="181" t="s">
        <v>1</v>
      </c>
      <c r="N175" s="182" t="s">
        <v>42</v>
      </c>
      <c r="O175" s="77"/>
      <c r="P175" s="183">
        <f>O175*H175</f>
        <v>0</v>
      </c>
      <c r="Q175" s="183">
        <v>0</v>
      </c>
      <c r="R175" s="183">
        <f>Q175*H175</f>
        <v>0</v>
      </c>
      <c r="S175" s="183">
        <v>0</v>
      </c>
      <c r="T175" s="184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85" t="s">
        <v>441</v>
      </c>
      <c r="AT175" s="185" t="s">
        <v>143</v>
      </c>
      <c r="AU175" s="185" t="s">
        <v>87</v>
      </c>
      <c r="AY175" s="19" t="s">
        <v>140</v>
      </c>
      <c r="BE175" s="186">
        <f>IF(N175="základní",J175,0)</f>
        <v>0</v>
      </c>
      <c r="BF175" s="186">
        <f>IF(N175="snížená",J175,0)</f>
        <v>0</v>
      </c>
      <c r="BG175" s="186">
        <f>IF(N175="zákl. přenesená",J175,0)</f>
        <v>0</v>
      </c>
      <c r="BH175" s="186">
        <f>IF(N175="sníž. přenesená",J175,0)</f>
        <v>0</v>
      </c>
      <c r="BI175" s="186">
        <f>IF(N175="nulová",J175,0)</f>
        <v>0</v>
      </c>
      <c r="BJ175" s="19" t="s">
        <v>85</v>
      </c>
      <c r="BK175" s="186">
        <f>ROUND(I175*H175,2)</f>
        <v>0</v>
      </c>
      <c r="BL175" s="19" t="s">
        <v>441</v>
      </c>
      <c r="BM175" s="185" t="s">
        <v>542</v>
      </c>
    </row>
    <row r="176" s="2" customFormat="1" ht="16.5" customHeight="1">
      <c r="A176" s="38"/>
      <c r="B176" s="172"/>
      <c r="C176" s="173" t="s">
        <v>310</v>
      </c>
      <c r="D176" s="173" t="s">
        <v>143</v>
      </c>
      <c r="E176" s="174" t="s">
        <v>543</v>
      </c>
      <c r="F176" s="175" t="s">
        <v>544</v>
      </c>
      <c r="G176" s="176" t="s">
        <v>240</v>
      </c>
      <c r="H176" s="177">
        <v>3</v>
      </c>
      <c r="I176" s="178"/>
      <c r="J176" s="179">
        <f>ROUND(I176*H176,2)</f>
        <v>0</v>
      </c>
      <c r="K176" s="180"/>
      <c r="L176" s="39"/>
      <c r="M176" s="181" t="s">
        <v>1</v>
      </c>
      <c r="N176" s="182" t="s">
        <v>42</v>
      </c>
      <c r="O176" s="77"/>
      <c r="P176" s="183">
        <f>O176*H176</f>
        <v>0</v>
      </c>
      <c r="Q176" s="183">
        <v>0</v>
      </c>
      <c r="R176" s="183">
        <f>Q176*H176</f>
        <v>0</v>
      </c>
      <c r="S176" s="183">
        <v>0</v>
      </c>
      <c r="T176" s="184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85" t="s">
        <v>441</v>
      </c>
      <c r="AT176" s="185" t="s">
        <v>143</v>
      </c>
      <c r="AU176" s="185" t="s">
        <v>87</v>
      </c>
      <c r="AY176" s="19" t="s">
        <v>140</v>
      </c>
      <c r="BE176" s="186">
        <f>IF(N176="základní",J176,0)</f>
        <v>0</v>
      </c>
      <c r="BF176" s="186">
        <f>IF(N176="snížená",J176,0)</f>
        <v>0</v>
      </c>
      <c r="BG176" s="186">
        <f>IF(N176="zákl. přenesená",J176,0)</f>
        <v>0</v>
      </c>
      <c r="BH176" s="186">
        <f>IF(N176="sníž. přenesená",J176,0)</f>
        <v>0</v>
      </c>
      <c r="BI176" s="186">
        <f>IF(N176="nulová",J176,0)</f>
        <v>0</v>
      </c>
      <c r="BJ176" s="19" t="s">
        <v>85</v>
      </c>
      <c r="BK176" s="186">
        <f>ROUND(I176*H176,2)</f>
        <v>0</v>
      </c>
      <c r="BL176" s="19" t="s">
        <v>441</v>
      </c>
      <c r="BM176" s="185" t="s">
        <v>545</v>
      </c>
    </row>
    <row r="177" s="2" customFormat="1" ht="16.5" customHeight="1">
      <c r="A177" s="38"/>
      <c r="B177" s="172"/>
      <c r="C177" s="173" t="s">
        <v>317</v>
      </c>
      <c r="D177" s="173" t="s">
        <v>143</v>
      </c>
      <c r="E177" s="174" t="s">
        <v>546</v>
      </c>
      <c r="F177" s="175" t="s">
        <v>547</v>
      </c>
      <c r="G177" s="176" t="s">
        <v>240</v>
      </c>
      <c r="H177" s="177">
        <v>1</v>
      </c>
      <c r="I177" s="178"/>
      <c r="J177" s="179">
        <f>ROUND(I177*H177,2)</f>
        <v>0</v>
      </c>
      <c r="K177" s="180"/>
      <c r="L177" s="39"/>
      <c r="M177" s="181" t="s">
        <v>1</v>
      </c>
      <c r="N177" s="182" t="s">
        <v>42</v>
      </c>
      <c r="O177" s="77"/>
      <c r="P177" s="183">
        <f>O177*H177</f>
        <v>0</v>
      </c>
      <c r="Q177" s="183">
        <v>0</v>
      </c>
      <c r="R177" s="183">
        <f>Q177*H177</f>
        <v>0</v>
      </c>
      <c r="S177" s="183">
        <v>0</v>
      </c>
      <c r="T177" s="184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85" t="s">
        <v>441</v>
      </c>
      <c r="AT177" s="185" t="s">
        <v>143</v>
      </c>
      <c r="AU177" s="185" t="s">
        <v>87</v>
      </c>
      <c r="AY177" s="19" t="s">
        <v>140</v>
      </c>
      <c r="BE177" s="186">
        <f>IF(N177="základní",J177,0)</f>
        <v>0</v>
      </c>
      <c r="BF177" s="186">
        <f>IF(N177="snížená",J177,0)</f>
        <v>0</v>
      </c>
      <c r="BG177" s="186">
        <f>IF(N177="zákl. přenesená",J177,0)</f>
        <v>0</v>
      </c>
      <c r="BH177" s="186">
        <f>IF(N177="sníž. přenesená",J177,0)</f>
        <v>0</v>
      </c>
      <c r="BI177" s="186">
        <f>IF(N177="nulová",J177,0)</f>
        <v>0</v>
      </c>
      <c r="BJ177" s="19" t="s">
        <v>85</v>
      </c>
      <c r="BK177" s="186">
        <f>ROUND(I177*H177,2)</f>
        <v>0</v>
      </c>
      <c r="BL177" s="19" t="s">
        <v>441</v>
      </c>
      <c r="BM177" s="185" t="s">
        <v>548</v>
      </c>
    </row>
    <row r="178" s="2" customFormat="1" ht="16.5" customHeight="1">
      <c r="A178" s="38"/>
      <c r="B178" s="172"/>
      <c r="C178" s="173" t="s">
        <v>322</v>
      </c>
      <c r="D178" s="173" t="s">
        <v>143</v>
      </c>
      <c r="E178" s="174" t="s">
        <v>549</v>
      </c>
      <c r="F178" s="175" t="s">
        <v>550</v>
      </c>
      <c r="G178" s="176" t="s">
        <v>240</v>
      </c>
      <c r="H178" s="177">
        <v>2</v>
      </c>
      <c r="I178" s="178"/>
      <c r="J178" s="179">
        <f>ROUND(I178*H178,2)</f>
        <v>0</v>
      </c>
      <c r="K178" s="180"/>
      <c r="L178" s="39"/>
      <c r="M178" s="181" t="s">
        <v>1</v>
      </c>
      <c r="N178" s="182" t="s">
        <v>42</v>
      </c>
      <c r="O178" s="77"/>
      <c r="P178" s="183">
        <f>O178*H178</f>
        <v>0</v>
      </c>
      <c r="Q178" s="183">
        <v>0</v>
      </c>
      <c r="R178" s="183">
        <f>Q178*H178</f>
        <v>0</v>
      </c>
      <c r="S178" s="183">
        <v>0</v>
      </c>
      <c r="T178" s="184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85" t="s">
        <v>441</v>
      </c>
      <c r="AT178" s="185" t="s">
        <v>143</v>
      </c>
      <c r="AU178" s="185" t="s">
        <v>87</v>
      </c>
      <c r="AY178" s="19" t="s">
        <v>140</v>
      </c>
      <c r="BE178" s="186">
        <f>IF(N178="základní",J178,0)</f>
        <v>0</v>
      </c>
      <c r="BF178" s="186">
        <f>IF(N178="snížená",J178,0)</f>
        <v>0</v>
      </c>
      <c r="BG178" s="186">
        <f>IF(N178="zákl. přenesená",J178,0)</f>
        <v>0</v>
      </c>
      <c r="BH178" s="186">
        <f>IF(N178="sníž. přenesená",J178,0)</f>
        <v>0</v>
      </c>
      <c r="BI178" s="186">
        <f>IF(N178="nulová",J178,0)</f>
        <v>0</v>
      </c>
      <c r="BJ178" s="19" t="s">
        <v>85</v>
      </c>
      <c r="BK178" s="186">
        <f>ROUND(I178*H178,2)</f>
        <v>0</v>
      </c>
      <c r="BL178" s="19" t="s">
        <v>441</v>
      </c>
      <c r="BM178" s="185" t="s">
        <v>551</v>
      </c>
    </row>
    <row r="179" s="2" customFormat="1" ht="16.5" customHeight="1">
      <c r="A179" s="38"/>
      <c r="B179" s="172"/>
      <c r="C179" s="173" t="s">
        <v>326</v>
      </c>
      <c r="D179" s="173" t="s">
        <v>143</v>
      </c>
      <c r="E179" s="174" t="s">
        <v>552</v>
      </c>
      <c r="F179" s="175" t="s">
        <v>553</v>
      </c>
      <c r="G179" s="176" t="s">
        <v>240</v>
      </c>
      <c r="H179" s="177">
        <v>1</v>
      </c>
      <c r="I179" s="178"/>
      <c r="J179" s="179">
        <f>ROUND(I179*H179,2)</f>
        <v>0</v>
      </c>
      <c r="K179" s="180"/>
      <c r="L179" s="39"/>
      <c r="M179" s="181" t="s">
        <v>1</v>
      </c>
      <c r="N179" s="182" t="s">
        <v>42</v>
      </c>
      <c r="O179" s="77"/>
      <c r="P179" s="183">
        <f>O179*H179</f>
        <v>0</v>
      </c>
      <c r="Q179" s="183">
        <v>0</v>
      </c>
      <c r="R179" s="183">
        <f>Q179*H179</f>
        <v>0</v>
      </c>
      <c r="S179" s="183">
        <v>0</v>
      </c>
      <c r="T179" s="184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85" t="s">
        <v>441</v>
      </c>
      <c r="AT179" s="185" t="s">
        <v>143</v>
      </c>
      <c r="AU179" s="185" t="s">
        <v>87</v>
      </c>
      <c r="AY179" s="19" t="s">
        <v>140</v>
      </c>
      <c r="BE179" s="186">
        <f>IF(N179="základní",J179,0)</f>
        <v>0</v>
      </c>
      <c r="BF179" s="186">
        <f>IF(N179="snížená",J179,0)</f>
        <v>0</v>
      </c>
      <c r="BG179" s="186">
        <f>IF(N179="zákl. přenesená",J179,0)</f>
        <v>0</v>
      </c>
      <c r="BH179" s="186">
        <f>IF(N179="sníž. přenesená",J179,0)</f>
        <v>0</v>
      </c>
      <c r="BI179" s="186">
        <f>IF(N179="nulová",J179,0)</f>
        <v>0</v>
      </c>
      <c r="BJ179" s="19" t="s">
        <v>85</v>
      </c>
      <c r="BK179" s="186">
        <f>ROUND(I179*H179,2)</f>
        <v>0</v>
      </c>
      <c r="BL179" s="19" t="s">
        <v>441</v>
      </c>
      <c r="BM179" s="185" t="s">
        <v>554</v>
      </c>
    </row>
    <row r="180" s="2" customFormat="1" ht="16.5" customHeight="1">
      <c r="A180" s="38"/>
      <c r="B180" s="172"/>
      <c r="C180" s="173" t="s">
        <v>333</v>
      </c>
      <c r="D180" s="173" t="s">
        <v>143</v>
      </c>
      <c r="E180" s="174" t="s">
        <v>555</v>
      </c>
      <c r="F180" s="175" t="s">
        <v>556</v>
      </c>
      <c r="G180" s="176" t="s">
        <v>240</v>
      </c>
      <c r="H180" s="177">
        <v>3</v>
      </c>
      <c r="I180" s="178"/>
      <c r="J180" s="179">
        <f>ROUND(I180*H180,2)</f>
        <v>0</v>
      </c>
      <c r="K180" s="180"/>
      <c r="L180" s="39"/>
      <c r="M180" s="181" t="s">
        <v>1</v>
      </c>
      <c r="N180" s="182" t="s">
        <v>42</v>
      </c>
      <c r="O180" s="77"/>
      <c r="P180" s="183">
        <f>O180*H180</f>
        <v>0</v>
      </c>
      <c r="Q180" s="183">
        <v>0</v>
      </c>
      <c r="R180" s="183">
        <f>Q180*H180</f>
        <v>0</v>
      </c>
      <c r="S180" s="183">
        <v>0</v>
      </c>
      <c r="T180" s="184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85" t="s">
        <v>441</v>
      </c>
      <c r="AT180" s="185" t="s">
        <v>143</v>
      </c>
      <c r="AU180" s="185" t="s">
        <v>87</v>
      </c>
      <c r="AY180" s="19" t="s">
        <v>140</v>
      </c>
      <c r="BE180" s="186">
        <f>IF(N180="základní",J180,0)</f>
        <v>0</v>
      </c>
      <c r="BF180" s="186">
        <f>IF(N180="snížená",J180,0)</f>
        <v>0</v>
      </c>
      <c r="BG180" s="186">
        <f>IF(N180="zákl. přenesená",J180,0)</f>
        <v>0</v>
      </c>
      <c r="BH180" s="186">
        <f>IF(N180="sníž. přenesená",J180,0)</f>
        <v>0</v>
      </c>
      <c r="BI180" s="186">
        <f>IF(N180="nulová",J180,0)</f>
        <v>0</v>
      </c>
      <c r="BJ180" s="19" t="s">
        <v>85</v>
      </c>
      <c r="BK180" s="186">
        <f>ROUND(I180*H180,2)</f>
        <v>0</v>
      </c>
      <c r="BL180" s="19" t="s">
        <v>441</v>
      </c>
      <c r="BM180" s="185" t="s">
        <v>557</v>
      </c>
    </row>
    <row r="181" s="2" customFormat="1" ht="16.5" customHeight="1">
      <c r="A181" s="38"/>
      <c r="B181" s="172"/>
      <c r="C181" s="173" t="s">
        <v>338</v>
      </c>
      <c r="D181" s="173" t="s">
        <v>143</v>
      </c>
      <c r="E181" s="174" t="s">
        <v>558</v>
      </c>
      <c r="F181" s="175" t="s">
        <v>559</v>
      </c>
      <c r="G181" s="176" t="s">
        <v>240</v>
      </c>
      <c r="H181" s="177">
        <v>1</v>
      </c>
      <c r="I181" s="178"/>
      <c r="J181" s="179">
        <f>ROUND(I181*H181,2)</f>
        <v>0</v>
      </c>
      <c r="K181" s="180"/>
      <c r="L181" s="39"/>
      <c r="M181" s="181" t="s">
        <v>1</v>
      </c>
      <c r="N181" s="182" t="s">
        <v>42</v>
      </c>
      <c r="O181" s="77"/>
      <c r="P181" s="183">
        <f>O181*H181</f>
        <v>0</v>
      </c>
      <c r="Q181" s="183">
        <v>0</v>
      </c>
      <c r="R181" s="183">
        <f>Q181*H181</f>
        <v>0</v>
      </c>
      <c r="S181" s="183">
        <v>0</v>
      </c>
      <c r="T181" s="184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85" t="s">
        <v>441</v>
      </c>
      <c r="AT181" s="185" t="s">
        <v>143</v>
      </c>
      <c r="AU181" s="185" t="s">
        <v>87</v>
      </c>
      <c r="AY181" s="19" t="s">
        <v>140</v>
      </c>
      <c r="BE181" s="186">
        <f>IF(N181="základní",J181,0)</f>
        <v>0</v>
      </c>
      <c r="BF181" s="186">
        <f>IF(N181="snížená",J181,0)</f>
        <v>0</v>
      </c>
      <c r="BG181" s="186">
        <f>IF(N181="zákl. přenesená",J181,0)</f>
        <v>0</v>
      </c>
      <c r="BH181" s="186">
        <f>IF(N181="sníž. přenesená",J181,0)</f>
        <v>0</v>
      </c>
      <c r="BI181" s="186">
        <f>IF(N181="nulová",J181,0)</f>
        <v>0</v>
      </c>
      <c r="BJ181" s="19" t="s">
        <v>85</v>
      </c>
      <c r="BK181" s="186">
        <f>ROUND(I181*H181,2)</f>
        <v>0</v>
      </c>
      <c r="BL181" s="19" t="s">
        <v>441</v>
      </c>
      <c r="BM181" s="185" t="s">
        <v>560</v>
      </c>
    </row>
    <row r="182" s="12" customFormat="1" ht="22.8" customHeight="1">
      <c r="A182" s="12"/>
      <c r="B182" s="159"/>
      <c r="C182" s="12"/>
      <c r="D182" s="160" t="s">
        <v>76</v>
      </c>
      <c r="E182" s="170" t="s">
        <v>561</v>
      </c>
      <c r="F182" s="170" t="s">
        <v>562</v>
      </c>
      <c r="G182" s="12"/>
      <c r="H182" s="12"/>
      <c r="I182" s="162"/>
      <c r="J182" s="171">
        <f>BK182</f>
        <v>0</v>
      </c>
      <c r="K182" s="12"/>
      <c r="L182" s="159"/>
      <c r="M182" s="164"/>
      <c r="N182" s="165"/>
      <c r="O182" s="165"/>
      <c r="P182" s="166">
        <f>SUM(P183:P184)</f>
        <v>0</v>
      </c>
      <c r="Q182" s="165"/>
      <c r="R182" s="166">
        <f>SUM(R183:R184)</f>
        <v>0.029600000000000001</v>
      </c>
      <c r="S182" s="165"/>
      <c r="T182" s="167">
        <f>SUM(T183:T184)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60" t="s">
        <v>156</v>
      </c>
      <c r="AT182" s="168" t="s">
        <v>76</v>
      </c>
      <c r="AU182" s="168" t="s">
        <v>85</v>
      </c>
      <c r="AY182" s="160" t="s">
        <v>140</v>
      </c>
      <c r="BK182" s="169">
        <f>SUM(BK183:BK184)</f>
        <v>0</v>
      </c>
    </row>
    <row r="183" s="2" customFormat="1" ht="16.5" customHeight="1">
      <c r="A183" s="38"/>
      <c r="B183" s="172"/>
      <c r="C183" s="173" t="s">
        <v>343</v>
      </c>
      <c r="D183" s="173" t="s">
        <v>143</v>
      </c>
      <c r="E183" s="174" t="s">
        <v>563</v>
      </c>
      <c r="F183" s="175" t="s">
        <v>564</v>
      </c>
      <c r="G183" s="176" t="s">
        <v>292</v>
      </c>
      <c r="H183" s="177">
        <v>74</v>
      </c>
      <c r="I183" s="178"/>
      <c r="J183" s="179">
        <f>ROUND(I183*H183,2)</f>
        <v>0</v>
      </c>
      <c r="K183" s="180"/>
      <c r="L183" s="39"/>
      <c r="M183" s="181" t="s">
        <v>1</v>
      </c>
      <c r="N183" s="182" t="s">
        <v>42</v>
      </c>
      <c r="O183" s="77"/>
      <c r="P183" s="183">
        <f>O183*H183</f>
        <v>0</v>
      </c>
      <c r="Q183" s="183">
        <v>1.0000000000000001E-05</v>
      </c>
      <c r="R183" s="183">
        <f>Q183*H183</f>
        <v>0.0007400000000000001</v>
      </c>
      <c r="S183" s="183">
        <v>0</v>
      </c>
      <c r="T183" s="184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85" t="s">
        <v>441</v>
      </c>
      <c r="AT183" s="185" t="s">
        <v>143</v>
      </c>
      <c r="AU183" s="185" t="s">
        <v>87</v>
      </c>
      <c r="AY183" s="19" t="s">
        <v>140</v>
      </c>
      <c r="BE183" s="186">
        <f>IF(N183="základní",J183,0)</f>
        <v>0</v>
      </c>
      <c r="BF183" s="186">
        <f>IF(N183="snížená",J183,0)</f>
        <v>0</v>
      </c>
      <c r="BG183" s="186">
        <f>IF(N183="zákl. přenesená",J183,0)</f>
        <v>0</v>
      </c>
      <c r="BH183" s="186">
        <f>IF(N183="sníž. přenesená",J183,0)</f>
        <v>0</v>
      </c>
      <c r="BI183" s="186">
        <f>IF(N183="nulová",J183,0)</f>
        <v>0</v>
      </c>
      <c r="BJ183" s="19" t="s">
        <v>85</v>
      </c>
      <c r="BK183" s="186">
        <f>ROUND(I183*H183,2)</f>
        <v>0</v>
      </c>
      <c r="BL183" s="19" t="s">
        <v>441</v>
      </c>
      <c r="BM183" s="185" t="s">
        <v>565</v>
      </c>
    </row>
    <row r="184" s="2" customFormat="1" ht="16.5" customHeight="1">
      <c r="A184" s="38"/>
      <c r="B184" s="172"/>
      <c r="C184" s="221" t="s">
        <v>347</v>
      </c>
      <c r="D184" s="221" t="s">
        <v>278</v>
      </c>
      <c r="E184" s="222" t="s">
        <v>566</v>
      </c>
      <c r="F184" s="223" t="s">
        <v>567</v>
      </c>
      <c r="G184" s="224" t="s">
        <v>292</v>
      </c>
      <c r="H184" s="225">
        <v>74</v>
      </c>
      <c r="I184" s="226"/>
      <c r="J184" s="227">
        <f>ROUND(I184*H184,2)</f>
        <v>0</v>
      </c>
      <c r="K184" s="228"/>
      <c r="L184" s="229"/>
      <c r="M184" s="233" t="s">
        <v>1</v>
      </c>
      <c r="N184" s="234" t="s">
        <v>42</v>
      </c>
      <c r="O184" s="194"/>
      <c r="P184" s="195">
        <f>O184*H184</f>
        <v>0</v>
      </c>
      <c r="Q184" s="195">
        <v>0.00038999999999999999</v>
      </c>
      <c r="R184" s="195">
        <f>Q184*H184</f>
        <v>0.02886</v>
      </c>
      <c r="S184" s="195">
        <v>0</v>
      </c>
      <c r="T184" s="19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85" t="s">
        <v>568</v>
      </c>
      <c r="AT184" s="185" t="s">
        <v>278</v>
      </c>
      <c r="AU184" s="185" t="s">
        <v>87</v>
      </c>
      <c r="AY184" s="19" t="s">
        <v>140</v>
      </c>
      <c r="BE184" s="186">
        <f>IF(N184="základní",J184,0)</f>
        <v>0</v>
      </c>
      <c r="BF184" s="186">
        <f>IF(N184="snížená",J184,0)</f>
        <v>0</v>
      </c>
      <c r="BG184" s="186">
        <f>IF(N184="zákl. přenesená",J184,0)</f>
        <v>0</v>
      </c>
      <c r="BH184" s="186">
        <f>IF(N184="sníž. přenesená",J184,0)</f>
        <v>0</v>
      </c>
      <c r="BI184" s="186">
        <f>IF(N184="nulová",J184,0)</f>
        <v>0</v>
      </c>
      <c r="BJ184" s="19" t="s">
        <v>85</v>
      </c>
      <c r="BK184" s="186">
        <f>ROUND(I184*H184,2)</f>
        <v>0</v>
      </c>
      <c r="BL184" s="19" t="s">
        <v>568</v>
      </c>
      <c r="BM184" s="185" t="s">
        <v>569</v>
      </c>
    </row>
    <row r="185" s="2" customFormat="1" ht="6.96" customHeight="1">
      <c r="A185" s="38"/>
      <c r="B185" s="60"/>
      <c r="C185" s="61"/>
      <c r="D185" s="61"/>
      <c r="E185" s="61"/>
      <c r="F185" s="61"/>
      <c r="G185" s="61"/>
      <c r="H185" s="61"/>
      <c r="I185" s="61"/>
      <c r="J185" s="61"/>
      <c r="K185" s="61"/>
      <c r="L185" s="39"/>
      <c r="M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</row>
  </sheetData>
  <autoFilter ref="C126:K184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87</v>
      </c>
    </row>
    <row r="4" s="1" customFormat="1" ht="24.96" customHeight="1">
      <c r="B4" s="22"/>
      <c r="D4" s="23" t="s">
        <v>112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1" t="str">
        <f>'Rekapitulace stavby'!K6</f>
        <v>Nafukovací sportovní hala se zázemím z kontejnerů SK Smíchov Plzeň - Slovany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113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570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12. 9. 2022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 xml:space="preserve"> </v>
      </c>
      <c r="F24" s="38"/>
      <c r="G24" s="38"/>
      <c r="H24" s="38"/>
      <c r="I24" s="32" t="s">
        <v>27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37</v>
      </c>
      <c r="E30" s="38"/>
      <c r="F30" s="38"/>
      <c r="G30" s="38"/>
      <c r="H30" s="38"/>
      <c r="I30" s="38"/>
      <c r="J30" s="96">
        <f>ROUND(J122,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39</v>
      </c>
      <c r="G32" s="38"/>
      <c r="H32" s="38"/>
      <c r="I32" s="43" t="s">
        <v>38</v>
      </c>
      <c r="J32" s="43" t="s">
        <v>40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41</v>
      </c>
      <c r="E33" s="32" t="s">
        <v>42</v>
      </c>
      <c r="F33" s="127">
        <f>ROUND((SUM(BE122:BE187)),  2)</f>
        <v>0</v>
      </c>
      <c r="G33" s="38"/>
      <c r="H33" s="38"/>
      <c r="I33" s="128">
        <v>0.20999999999999999</v>
      </c>
      <c r="J33" s="127">
        <f>ROUND(((SUM(BE122:BE187))*I33),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43</v>
      </c>
      <c r="F34" s="127">
        <f>ROUND((SUM(BF122:BF187)),  2)</f>
        <v>0</v>
      </c>
      <c r="G34" s="38"/>
      <c r="H34" s="38"/>
      <c r="I34" s="128">
        <v>0.14999999999999999</v>
      </c>
      <c r="J34" s="127">
        <f>ROUND(((SUM(BF122:BF187))*I34),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44</v>
      </c>
      <c r="F35" s="127">
        <f>ROUND((SUM(BG122:BG187)),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45</v>
      </c>
      <c r="F36" s="127">
        <f>ROUND((SUM(BH122:BH187)),  2)</f>
        <v>0</v>
      </c>
      <c r="G36" s="38"/>
      <c r="H36" s="38"/>
      <c r="I36" s="128">
        <v>0.14999999999999999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46</v>
      </c>
      <c r="F37" s="127">
        <f>ROUND((SUM(BI122:BI187)),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47</v>
      </c>
      <c r="E39" s="81"/>
      <c r="F39" s="81"/>
      <c r="G39" s="131" t="s">
        <v>48</v>
      </c>
      <c r="H39" s="132" t="s">
        <v>49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35" t="s">
        <v>53</v>
      </c>
      <c r="G61" s="58" t="s">
        <v>52</v>
      </c>
      <c r="H61" s="41"/>
      <c r="I61" s="41"/>
      <c r="J61" s="136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35" t="s">
        <v>53</v>
      </c>
      <c r="G76" s="58" t="s">
        <v>52</v>
      </c>
      <c r="H76" s="41"/>
      <c r="I76" s="41"/>
      <c r="J76" s="136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Nafukovací sportovní hala se zázemím z kontejnerů SK Smíchov Plzeň - Slovany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IO01 - Doplnění areálového vodovodu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Šeříková 516/35</v>
      </c>
      <c r="G89" s="38"/>
      <c r="H89" s="38"/>
      <c r="I89" s="32" t="s">
        <v>22</v>
      </c>
      <c r="J89" s="69" t="str">
        <f>IF(J12="","",J12)</f>
        <v>12. 9. 2022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 xml:space="preserve">SK Smíchov Plzeň z.s. </v>
      </c>
      <c r="G91" s="38"/>
      <c r="H91" s="38"/>
      <c r="I91" s="32" t="s">
        <v>30</v>
      </c>
      <c r="J91" s="36" t="str">
        <f>E21</f>
        <v>PÍSEK SEYČEK ARCHITEKTI s.r.o.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 xml:space="preserve"> 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116</v>
      </c>
      <c r="D94" s="129"/>
      <c r="E94" s="129"/>
      <c r="F94" s="129"/>
      <c r="G94" s="129"/>
      <c r="H94" s="129"/>
      <c r="I94" s="129"/>
      <c r="J94" s="138" t="s">
        <v>117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118</v>
      </c>
      <c r="D96" s="38"/>
      <c r="E96" s="38"/>
      <c r="F96" s="38"/>
      <c r="G96" s="38"/>
      <c r="H96" s="38"/>
      <c r="I96" s="38"/>
      <c r="J96" s="96">
        <f>J122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119</v>
      </c>
    </row>
    <row r="97" s="9" customFormat="1" ht="24.96" customHeight="1">
      <c r="A97" s="9"/>
      <c r="B97" s="140"/>
      <c r="C97" s="9"/>
      <c r="D97" s="141" t="s">
        <v>170</v>
      </c>
      <c r="E97" s="142"/>
      <c r="F97" s="142"/>
      <c r="G97" s="142"/>
      <c r="H97" s="142"/>
      <c r="I97" s="142"/>
      <c r="J97" s="143">
        <f>J123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171</v>
      </c>
      <c r="E98" s="146"/>
      <c r="F98" s="146"/>
      <c r="G98" s="146"/>
      <c r="H98" s="146"/>
      <c r="I98" s="146"/>
      <c r="J98" s="147">
        <f>J124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571</v>
      </c>
      <c r="E99" s="146"/>
      <c r="F99" s="146"/>
      <c r="G99" s="146"/>
      <c r="H99" s="146"/>
      <c r="I99" s="146"/>
      <c r="J99" s="147">
        <f>J157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178</v>
      </c>
      <c r="E100" s="146"/>
      <c r="F100" s="146"/>
      <c r="G100" s="146"/>
      <c r="H100" s="146"/>
      <c r="I100" s="146"/>
      <c r="J100" s="147">
        <f>J173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40"/>
      <c r="C101" s="9"/>
      <c r="D101" s="141" t="s">
        <v>179</v>
      </c>
      <c r="E101" s="142"/>
      <c r="F101" s="142"/>
      <c r="G101" s="142"/>
      <c r="H101" s="142"/>
      <c r="I101" s="142"/>
      <c r="J101" s="143">
        <f>J175</f>
        <v>0</v>
      </c>
      <c r="K101" s="9"/>
      <c r="L101" s="14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4"/>
      <c r="C102" s="10"/>
      <c r="D102" s="145" t="s">
        <v>572</v>
      </c>
      <c r="E102" s="146"/>
      <c r="F102" s="146"/>
      <c r="G102" s="146"/>
      <c r="H102" s="146"/>
      <c r="I102" s="146"/>
      <c r="J102" s="147">
        <f>J176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38"/>
      <c r="D103" s="38"/>
      <c r="E103" s="38"/>
      <c r="F103" s="38"/>
      <c r="G103" s="38"/>
      <c r="H103" s="38"/>
      <c r="I103" s="38"/>
      <c r="J103" s="38"/>
      <c r="K103" s="38"/>
      <c r="L103" s="55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0"/>
      <c r="C104" s="61"/>
      <c r="D104" s="61"/>
      <c r="E104" s="61"/>
      <c r="F104" s="61"/>
      <c r="G104" s="61"/>
      <c r="H104" s="61"/>
      <c r="I104" s="61"/>
      <c r="J104" s="61"/>
      <c r="K104" s="61"/>
      <c r="L104" s="55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125</v>
      </c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38"/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38"/>
      <c r="D112" s="38"/>
      <c r="E112" s="121" t="str">
        <f>E7</f>
        <v>Nafukovací sportovní hala se zázemím z kontejnerů SK Smíchov Plzeň - Slovany</v>
      </c>
      <c r="F112" s="32"/>
      <c r="G112" s="32"/>
      <c r="H112" s="32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113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67" t="str">
        <f>E9</f>
        <v>IO01 - Doplnění areálového vodovodu</v>
      </c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38"/>
      <c r="E116" s="38"/>
      <c r="F116" s="27" t="str">
        <f>F12</f>
        <v>Šeříková 516/35</v>
      </c>
      <c r="G116" s="38"/>
      <c r="H116" s="38"/>
      <c r="I116" s="32" t="s">
        <v>22</v>
      </c>
      <c r="J116" s="69" t="str">
        <f>IF(J12="","",J12)</f>
        <v>12. 9. 2022</v>
      </c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24</v>
      </c>
      <c r="D118" s="38"/>
      <c r="E118" s="38"/>
      <c r="F118" s="27" t="str">
        <f>E15</f>
        <v xml:space="preserve">SK Smíchov Plzeň z.s. </v>
      </c>
      <c r="G118" s="38"/>
      <c r="H118" s="38"/>
      <c r="I118" s="32" t="s">
        <v>30</v>
      </c>
      <c r="J118" s="36" t="str">
        <f>E21</f>
        <v>PÍSEK SEYČEK ARCHITEKTI s.r.o.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38"/>
      <c r="E119" s="38"/>
      <c r="F119" s="27" t="str">
        <f>IF(E18="","",E18)</f>
        <v>Vyplň údaj</v>
      </c>
      <c r="G119" s="38"/>
      <c r="H119" s="38"/>
      <c r="I119" s="32" t="s">
        <v>33</v>
      </c>
      <c r="J119" s="36" t="str">
        <f>E24</f>
        <v xml:space="preserve"> 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48"/>
      <c r="B121" s="149"/>
      <c r="C121" s="150" t="s">
        <v>126</v>
      </c>
      <c r="D121" s="151" t="s">
        <v>62</v>
      </c>
      <c r="E121" s="151" t="s">
        <v>58</v>
      </c>
      <c r="F121" s="151" t="s">
        <v>59</v>
      </c>
      <c r="G121" s="151" t="s">
        <v>127</v>
      </c>
      <c r="H121" s="151" t="s">
        <v>128</v>
      </c>
      <c r="I121" s="151" t="s">
        <v>129</v>
      </c>
      <c r="J121" s="152" t="s">
        <v>117</v>
      </c>
      <c r="K121" s="153" t="s">
        <v>130</v>
      </c>
      <c r="L121" s="154"/>
      <c r="M121" s="86" t="s">
        <v>1</v>
      </c>
      <c r="N121" s="87" t="s">
        <v>41</v>
      </c>
      <c r="O121" s="87" t="s">
        <v>131</v>
      </c>
      <c r="P121" s="87" t="s">
        <v>132</v>
      </c>
      <c r="Q121" s="87" t="s">
        <v>133</v>
      </c>
      <c r="R121" s="87" t="s">
        <v>134</v>
      </c>
      <c r="S121" s="87" t="s">
        <v>135</v>
      </c>
      <c r="T121" s="88" t="s">
        <v>136</v>
      </c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</row>
    <row r="122" s="2" customFormat="1" ht="22.8" customHeight="1">
      <c r="A122" s="38"/>
      <c r="B122" s="39"/>
      <c r="C122" s="93" t="s">
        <v>137</v>
      </c>
      <c r="D122" s="38"/>
      <c r="E122" s="38"/>
      <c r="F122" s="38"/>
      <c r="G122" s="38"/>
      <c r="H122" s="38"/>
      <c r="I122" s="38"/>
      <c r="J122" s="155">
        <f>BK122</f>
        <v>0</v>
      </c>
      <c r="K122" s="38"/>
      <c r="L122" s="39"/>
      <c r="M122" s="89"/>
      <c r="N122" s="73"/>
      <c r="O122" s="90"/>
      <c r="P122" s="156">
        <f>P123+P175</f>
        <v>0</v>
      </c>
      <c r="Q122" s="90"/>
      <c r="R122" s="156">
        <f>R123+R175</f>
        <v>97.108079400000008</v>
      </c>
      <c r="S122" s="90"/>
      <c r="T122" s="157">
        <f>T123+T175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9" t="s">
        <v>76</v>
      </c>
      <c r="AU122" s="19" t="s">
        <v>119</v>
      </c>
      <c r="BK122" s="158">
        <f>BK123+BK175</f>
        <v>0</v>
      </c>
    </row>
    <row r="123" s="12" customFormat="1" ht="25.92" customHeight="1">
      <c r="A123" s="12"/>
      <c r="B123" s="159"/>
      <c r="C123" s="12"/>
      <c r="D123" s="160" t="s">
        <v>76</v>
      </c>
      <c r="E123" s="161" t="s">
        <v>183</v>
      </c>
      <c r="F123" s="161" t="s">
        <v>183</v>
      </c>
      <c r="G123" s="12"/>
      <c r="H123" s="12"/>
      <c r="I123" s="162"/>
      <c r="J123" s="163">
        <f>BK123</f>
        <v>0</v>
      </c>
      <c r="K123" s="12"/>
      <c r="L123" s="159"/>
      <c r="M123" s="164"/>
      <c r="N123" s="165"/>
      <c r="O123" s="165"/>
      <c r="P123" s="166">
        <f>P124+P157+P173</f>
        <v>0</v>
      </c>
      <c r="Q123" s="165"/>
      <c r="R123" s="166">
        <f>R124+R157+R173</f>
        <v>96.929788200000004</v>
      </c>
      <c r="S123" s="165"/>
      <c r="T123" s="167">
        <f>T124+T157+T173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0" t="s">
        <v>85</v>
      </c>
      <c r="AT123" s="168" t="s">
        <v>76</v>
      </c>
      <c r="AU123" s="168" t="s">
        <v>77</v>
      </c>
      <c r="AY123" s="160" t="s">
        <v>140</v>
      </c>
      <c r="BK123" s="169">
        <f>BK124+BK157+BK173</f>
        <v>0</v>
      </c>
    </row>
    <row r="124" s="12" customFormat="1" ht="22.8" customHeight="1">
      <c r="A124" s="12"/>
      <c r="B124" s="159"/>
      <c r="C124" s="12"/>
      <c r="D124" s="160" t="s">
        <v>76</v>
      </c>
      <c r="E124" s="170" t="s">
        <v>85</v>
      </c>
      <c r="F124" s="170" t="s">
        <v>184</v>
      </c>
      <c r="G124" s="12"/>
      <c r="H124" s="12"/>
      <c r="I124" s="162"/>
      <c r="J124" s="171">
        <f>BK124</f>
        <v>0</v>
      </c>
      <c r="K124" s="12"/>
      <c r="L124" s="159"/>
      <c r="M124" s="164"/>
      <c r="N124" s="165"/>
      <c r="O124" s="165"/>
      <c r="P124" s="166">
        <f>SUM(P125:P156)</f>
        <v>0</v>
      </c>
      <c r="Q124" s="165"/>
      <c r="R124" s="166">
        <f>SUM(R125:R156)</f>
        <v>96.003399999999999</v>
      </c>
      <c r="S124" s="165"/>
      <c r="T124" s="167">
        <f>SUM(T125:T156)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0" t="s">
        <v>85</v>
      </c>
      <c r="AT124" s="168" t="s">
        <v>76</v>
      </c>
      <c r="AU124" s="168" t="s">
        <v>85</v>
      </c>
      <c r="AY124" s="160" t="s">
        <v>140</v>
      </c>
      <c r="BK124" s="169">
        <f>SUM(BK125:BK156)</f>
        <v>0</v>
      </c>
    </row>
    <row r="125" s="2" customFormat="1" ht="16.5" customHeight="1">
      <c r="A125" s="38"/>
      <c r="B125" s="172"/>
      <c r="C125" s="173" t="s">
        <v>85</v>
      </c>
      <c r="D125" s="173" t="s">
        <v>143</v>
      </c>
      <c r="E125" s="174" t="s">
        <v>185</v>
      </c>
      <c r="F125" s="175" t="s">
        <v>186</v>
      </c>
      <c r="G125" s="176" t="s">
        <v>187</v>
      </c>
      <c r="H125" s="177">
        <v>173.59999999999999</v>
      </c>
      <c r="I125" s="178"/>
      <c r="J125" s="179">
        <f>ROUND(I125*H125,2)</f>
        <v>0</v>
      </c>
      <c r="K125" s="180"/>
      <c r="L125" s="39"/>
      <c r="M125" s="181" t="s">
        <v>1</v>
      </c>
      <c r="N125" s="182" t="s">
        <v>42</v>
      </c>
      <c r="O125" s="77"/>
      <c r="P125" s="183">
        <f>O125*H125</f>
        <v>0</v>
      </c>
      <c r="Q125" s="183">
        <v>0</v>
      </c>
      <c r="R125" s="183">
        <f>Q125*H125</f>
        <v>0</v>
      </c>
      <c r="S125" s="183">
        <v>0</v>
      </c>
      <c r="T125" s="18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85" t="s">
        <v>161</v>
      </c>
      <c r="AT125" s="185" t="s">
        <v>143</v>
      </c>
      <c r="AU125" s="185" t="s">
        <v>87</v>
      </c>
      <c r="AY125" s="19" t="s">
        <v>140</v>
      </c>
      <c r="BE125" s="186">
        <f>IF(N125="základní",J125,0)</f>
        <v>0</v>
      </c>
      <c r="BF125" s="186">
        <f>IF(N125="snížená",J125,0)</f>
        <v>0</v>
      </c>
      <c r="BG125" s="186">
        <f>IF(N125="zákl. přenesená",J125,0)</f>
        <v>0</v>
      </c>
      <c r="BH125" s="186">
        <f>IF(N125="sníž. přenesená",J125,0)</f>
        <v>0</v>
      </c>
      <c r="BI125" s="186">
        <f>IF(N125="nulová",J125,0)</f>
        <v>0</v>
      </c>
      <c r="BJ125" s="19" t="s">
        <v>85</v>
      </c>
      <c r="BK125" s="186">
        <f>ROUND(I125*H125,2)</f>
        <v>0</v>
      </c>
      <c r="BL125" s="19" t="s">
        <v>161</v>
      </c>
      <c r="BM125" s="185" t="s">
        <v>573</v>
      </c>
    </row>
    <row r="126" s="13" customFormat="1">
      <c r="A126" s="13"/>
      <c r="B126" s="197"/>
      <c r="C126" s="13"/>
      <c r="D126" s="187" t="s">
        <v>189</v>
      </c>
      <c r="E126" s="198" t="s">
        <v>1</v>
      </c>
      <c r="F126" s="199" t="s">
        <v>574</v>
      </c>
      <c r="G126" s="13"/>
      <c r="H126" s="200">
        <v>173.59999999999999</v>
      </c>
      <c r="I126" s="201"/>
      <c r="J126" s="13"/>
      <c r="K126" s="13"/>
      <c r="L126" s="197"/>
      <c r="M126" s="202"/>
      <c r="N126" s="203"/>
      <c r="O126" s="203"/>
      <c r="P126" s="203"/>
      <c r="Q126" s="203"/>
      <c r="R126" s="203"/>
      <c r="S126" s="203"/>
      <c r="T126" s="20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8" t="s">
        <v>189</v>
      </c>
      <c r="AU126" s="198" t="s">
        <v>87</v>
      </c>
      <c r="AV126" s="13" t="s">
        <v>87</v>
      </c>
      <c r="AW126" s="13" t="s">
        <v>32</v>
      </c>
      <c r="AX126" s="13" t="s">
        <v>85</v>
      </c>
      <c r="AY126" s="198" t="s">
        <v>140</v>
      </c>
    </row>
    <row r="127" s="2" customFormat="1" ht="16.5" customHeight="1">
      <c r="A127" s="38"/>
      <c r="B127" s="172"/>
      <c r="C127" s="173" t="s">
        <v>87</v>
      </c>
      <c r="D127" s="173" t="s">
        <v>143</v>
      </c>
      <c r="E127" s="174" t="s">
        <v>196</v>
      </c>
      <c r="F127" s="175" t="s">
        <v>197</v>
      </c>
      <c r="G127" s="176" t="s">
        <v>198</v>
      </c>
      <c r="H127" s="177">
        <v>1.425</v>
      </c>
      <c r="I127" s="178"/>
      <c r="J127" s="179">
        <f>ROUND(I127*H127,2)</f>
        <v>0</v>
      </c>
      <c r="K127" s="180"/>
      <c r="L127" s="39"/>
      <c r="M127" s="181" t="s">
        <v>1</v>
      </c>
      <c r="N127" s="182" t="s">
        <v>42</v>
      </c>
      <c r="O127" s="77"/>
      <c r="P127" s="183">
        <f>O127*H127</f>
        <v>0</v>
      </c>
      <c r="Q127" s="183">
        <v>0</v>
      </c>
      <c r="R127" s="183">
        <f>Q127*H127</f>
        <v>0</v>
      </c>
      <c r="S127" s="183">
        <v>0</v>
      </c>
      <c r="T127" s="184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85" t="s">
        <v>161</v>
      </c>
      <c r="AT127" s="185" t="s">
        <v>143</v>
      </c>
      <c r="AU127" s="185" t="s">
        <v>87</v>
      </c>
      <c r="AY127" s="19" t="s">
        <v>140</v>
      </c>
      <c r="BE127" s="186">
        <f>IF(N127="základní",J127,0)</f>
        <v>0</v>
      </c>
      <c r="BF127" s="186">
        <f>IF(N127="snížená",J127,0)</f>
        <v>0</v>
      </c>
      <c r="BG127" s="186">
        <f>IF(N127="zákl. přenesená",J127,0)</f>
        <v>0</v>
      </c>
      <c r="BH127" s="186">
        <f>IF(N127="sníž. přenesená",J127,0)</f>
        <v>0</v>
      </c>
      <c r="BI127" s="186">
        <f>IF(N127="nulová",J127,0)</f>
        <v>0</v>
      </c>
      <c r="BJ127" s="19" t="s">
        <v>85</v>
      </c>
      <c r="BK127" s="186">
        <f>ROUND(I127*H127,2)</f>
        <v>0</v>
      </c>
      <c r="BL127" s="19" t="s">
        <v>161</v>
      </c>
      <c r="BM127" s="185" t="s">
        <v>575</v>
      </c>
    </row>
    <row r="128" s="13" customFormat="1">
      <c r="A128" s="13"/>
      <c r="B128" s="197"/>
      <c r="C128" s="13"/>
      <c r="D128" s="187" t="s">
        <v>189</v>
      </c>
      <c r="E128" s="198" t="s">
        <v>1</v>
      </c>
      <c r="F128" s="199" t="s">
        <v>576</v>
      </c>
      <c r="G128" s="13"/>
      <c r="H128" s="200">
        <v>1.425</v>
      </c>
      <c r="I128" s="201"/>
      <c r="J128" s="13"/>
      <c r="K128" s="13"/>
      <c r="L128" s="197"/>
      <c r="M128" s="202"/>
      <c r="N128" s="203"/>
      <c r="O128" s="203"/>
      <c r="P128" s="203"/>
      <c r="Q128" s="203"/>
      <c r="R128" s="203"/>
      <c r="S128" s="203"/>
      <c r="T128" s="20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8" t="s">
        <v>189</v>
      </c>
      <c r="AU128" s="198" t="s">
        <v>87</v>
      </c>
      <c r="AV128" s="13" t="s">
        <v>87</v>
      </c>
      <c r="AW128" s="13" t="s">
        <v>32</v>
      </c>
      <c r="AX128" s="13" t="s">
        <v>85</v>
      </c>
      <c r="AY128" s="198" t="s">
        <v>140</v>
      </c>
    </row>
    <row r="129" s="2" customFormat="1" ht="21.75" customHeight="1">
      <c r="A129" s="38"/>
      <c r="B129" s="172"/>
      <c r="C129" s="173" t="s">
        <v>156</v>
      </c>
      <c r="D129" s="173" t="s">
        <v>143</v>
      </c>
      <c r="E129" s="174" t="s">
        <v>205</v>
      </c>
      <c r="F129" s="175" t="s">
        <v>206</v>
      </c>
      <c r="G129" s="176" t="s">
        <v>198</v>
      </c>
      <c r="H129" s="177">
        <v>192</v>
      </c>
      <c r="I129" s="178"/>
      <c r="J129" s="179">
        <f>ROUND(I129*H129,2)</f>
        <v>0</v>
      </c>
      <c r="K129" s="180"/>
      <c r="L129" s="39"/>
      <c r="M129" s="181" t="s">
        <v>1</v>
      </c>
      <c r="N129" s="182" t="s">
        <v>42</v>
      </c>
      <c r="O129" s="77"/>
      <c r="P129" s="183">
        <f>O129*H129</f>
        <v>0</v>
      </c>
      <c r="Q129" s="183">
        <v>0</v>
      </c>
      <c r="R129" s="183">
        <f>Q129*H129</f>
        <v>0</v>
      </c>
      <c r="S129" s="183">
        <v>0</v>
      </c>
      <c r="T129" s="184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85" t="s">
        <v>161</v>
      </c>
      <c r="AT129" s="185" t="s">
        <v>143</v>
      </c>
      <c r="AU129" s="185" t="s">
        <v>87</v>
      </c>
      <c r="AY129" s="19" t="s">
        <v>140</v>
      </c>
      <c r="BE129" s="186">
        <f>IF(N129="základní",J129,0)</f>
        <v>0</v>
      </c>
      <c r="BF129" s="186">
        <f>IF(N129="snížená",J129,0)</f>
        <v>0</v>
      </c>
      <c r="BG129" s="186">
        <f>IF(N129="zákl. přenesená",J129,0)</f>
        <v>0</v>
      </c>
      <c r="BH129" s="186">
        <f>IF(N129="sníž. přenesená",J129,0)</f>
        <v>0</v>
      </c>
      <c r="BI129" s="186">
        <f>IF(N129="nulová",J129,0)</f>
        <v>0</v>
      </c>
      <c r="BJ129" s="19" t="s">
        <v>85</v>
      </c>
      <c r="BK129" s="186">
        <f>ROUND(I129*H129,2)</f>
        <v>0</v>
      </c>
      <c r="BL129" s="19" t="s">
        <v>161</v>
      </c>
      <c r="BM129" s="185" t="s">
        <v>577</v>
      </c>
    </row>
    <row r="130" s="13" customFormat="1">
      <c r="A130" s="13"/>
      <c r="B130" s="197"/>
      <c r="C130" s="13"/>
      <c r="D130" s="187" t="s">
        <v>189</v>
      </c>
      <c r="E130" s="198" t="s">
        <v>1</v>
      </c>
      <c r="F130" s="199" t="s">
        <v>578</v>
      </c>
      <c r="G130" s="13"/>
      <c r="H130" s="200">
        <v>192</v>
      </c>
      <c r="I130" s="201"/>
      <c r="J130" s="13"/>
      <c r="K130" s="13"/>
      <c r="L130" s="197"/>
      <c r="M130" s="202"/>
      <c r="N130" s="203"/>
      <c r="O130" s="203"/>
      <c r="P130" s="203"/>
      <c r="Q130" s="203"/>
      <c r="R130" s="203"/>
      <c r="S130" s="203"/>
      <c r="T130" s="20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8" t="s">
        <v>189</v>
      </c>
      <c r="AU130" s="198" t="s">
        <v>87</v>
      </c>
      <c r="AV130" s="13" t="s">
        <v>87</v>
      </c>
      <c r="AW130" s="13" t="s">
        <v>32</v>
      </c>
      <c r="AX130" s="13" t="s">
        <v>85</v>
      </c>
      <c r="AY130" s="198" t="s">
        <v>140</v>
      </c>
    </row>
    <row r="131" s="2" customFormat="1" ht="21.75" customHeight="1">
      <c r="A131" s="38"/>
      <c r="B131" s="172"/>
      <c r="C131" s="173" t="s">
        <v>161</v>
      </c>
      <c r="D131" s="173" t="s">
        <v>143</v>
      </c>
      <c r="E131" s="174" t="s">
        <v>215</v>
      </c>
      <c r="F131" s="175" t="s">
        <v>216</v>
      </c>
      <c r="G131" s="176" t="s">
        <v>198</v>
      </c>
      <c r="H131" s="177">
        <v>66.784999999999997</v>
      </c>
      <c r="I131" s="178"/>
      <c r="J131" s="179">
        <f>ROUND(I131*H131,2)</f>
        <v>0</v>
      </c>
      <c r="K131" s="180"/>
      <c r="L131" s="39"/>
      <c r="M131" s="181" t="s">
        <v>1</v>
      </c>
      <c r="N131" s="182" t="s">
        <v>42</v>
      </c>
      <c r="O131" s="77"/>
      <c r="P131" s="183">
        <f>O131*H131</f>
        <v>0</v>
      </c>
      <c r="Q131" s="183">
        <v>0</v>
      </c>
      <c r="R131" s="183">
        <f>Q131*H131</f>
        <v>0</v>
      </c>
      <c r="S131" s="183">
        <v>0</v>
      </c>
      <c r="T131" s="184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85" t="s">
        <v>161</v>
      </c>
      <c r="AT131" s="185" t="s">
        <v>143</v>
      </c>
      <c r="AU131" s="185" t="s">
        <v>87</v>
      </c>
      <c r="AY131" s="19" t="s">
        <v>140</v>
      </c>
      <c r="BE131" s="186">
        <f>IF(N131="základní",J131,0)</f>
        <v>0</v>
      </c>
      <c r="BF131" s="186">
        <f>IF(N131="snížená",J131,0)</f>
        <v>0</v>
      </c>
      <c r="BG131" s="186">
        <f>IF(N131="zákl. přenesená",J131,0)</f>
        <v>0</v>
      </c>
      <c r="BH131" s="186">
        <f>IF(N131="sníž. přenesená",J131,0)</f>
        <v>0</v>
      </c>
      <c r="BI131" s="186">
        <f>IF(N131="nulová",J131,0)</f>
        <v>0</v>
      </c>
      <c r="BJ131" s="19" t="s">
        <v>85</v>
      </c>
      <c r="BK131" s="186">
        <f>ROUND(I131*H131,2)</f>
        <v>0</v>
      </c>
      <c r="BL131" s="19" t="s">
        <v>161</v>
      </c>
      <c r="BM131" s="185" t="s">
        <v>579</v>
      </c>
    </row>
    <row r="132" s="13" customFormat="1">
      <c r="A132" s="13"/>
      <c r="B132" s="197"/>
      <c r="C132" s="13"/>
      <c r="D132" s="187" t="s">
        <v>189</v>
      </c>
      <c r="E132" s="198" t="s">
        <v>1</v>
      </c>
      <c r="F132" s="199" t="s">
        <v>580</v>
      </c>
      <c r="G132" s="13"/>
      <c r="H132" s="200">
        <v>17.359999999999999</v>
      </c>
      <c r="I132" s="201"/>
      <c r="J132" s="13"/>
      <c r="K132" s="13"/>
      <c r="L132" s="197"/>
      <c r="M132" s="202"/>
      <c r="N132" s="203"/>
      <c r="O132" s="203"/>
      <c r="P132" s="203"/>
      <c r="Q132" s="203"/>
      <c r="R132" s="203"/>
      <c r="S132" s="203"/>
      <c r="T132" s="20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8" t="s">
        <v>189</v>
      </c>
      <c r="AU132" s="198" t="s">
        <v>87</v>
      </c>
      <c r="AV132" s="13" t="s">
        <v>87</v>
      </c>
      <c r="AW132" s="13" t="s">
        <v>32</v>
      </c>
      <c r="AX132" s="13" t="s">
        <v>77</v>
      </c>
      <c r="AY132" s="198" t="s">
        <v>140</v>
      </c>
    </row>
    <row r="133" s="13" customFormat="1">
      <c r="A133" s="13"/>
      <c r="B133" s="197"/>
      <c r="C133" s="13"/>
      <c r="D133" s="187" t="s">
        <v>189</v>
      </c>
      <c r="E133" s="198" t="s">
        <v>1</v>
      </c>
      <c r="F133" s="199" t="s">
        <v>581</v>
      </c>
      <c r="G133" s="13"/>
      <c r="H133" s="200">
        <v>1.425</v>
      </c>
      <c r="I133" s="201"/>
      <c r="J133" s="13"/>
      <c r="K133" s="13"/>
      <c r="L133" s="197"/>
      <c r="M133" s="202"/>
      <c r="N133" s="203"/>
      <c r="O133" s="203"/>
      <c r="P133" s="203"/>
      <c r="Q133" s="203"/>
      <c r="R133" s="203"/>
      <c r="S133" s="203"/>
      <c r="T133" s="20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8" t="s">
        <v>189</v>
      </c>
      <c r="AU133" s="198" t="s">
        <v>87</v>
      </c>
      <c r="AV133" s="13" t="s">
        <v>87</v>
      </c>
      <c r="AW133" s="13" t="s">
        <v>32</v>
      </c>
      <c r="AX133" s="13" t="s">
        <v>77</v>
      </c>
      <c r="AY133" s="198" t="s">
        <v>140</v>
      </c>
    </row>
    <row r="134" s="13" customFormat="1">
      <c r="A134" s="13"/>
      <c r="B134" s="197"/>
      <c r="C134" s="13"/>
      <c r="D134" s="187" t="s">
        <v>189</v>
      </c>
      <c r="E134" s="198" t="s">
        <v>1</v>
      </c>
      <c r="F134" s="199" t="s">
        <v>582</v>
      </c>
      <c r="G134" s="13"/>
      <c r="H134" s="200">
        <v>192</v>
      </c>
      <c r="I134" s="201"/>
      <c r="J134" s="13"/>
      <c r="K134" s="13"/>
      <c r="L134" s="197"/>
      <c r="M134" s="202"/>
      <c r="N134" s="203"/>
      <c r="O134" s="203"/>
      <c r="P134" s="203"/>
      <c r="Q134" s="203"/>
      <c r="R134" s="203"/>
      <c r="S134" s="203"/>
      <c r="T134" s="20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8" t="s">
        <v>189</v>
      </c>
      <c r="AU134" s="198" t="s">
        <v>87</v>
      </c>
      <c r="AV134" s="13" t="s">
        <v>87</v>
      </c>
      <c r="AW134" s="13" t="s">
        <v>32</v>
      </c>
      <c r="AX134" s="13" t="s">
        <v>77</v>
      </c>
      <c r="AY134" s="198" t="s">
        <v>140</v>
      </c>
    </row>
    <row r="135" s="13" customFormat="1">
      <c r="A135" s="13"/>
      <c r="B135" s="197"/>
      <c r="C135" s="13"/>
      <c r="D135" s="187" t="s">
        <v>189</v>
      </c>
      <c r="E135" s="198" t="s">
        <v>1</v>
      </c>
      <c r="F135" s="199" t="s">
        <v>583</v>
      </c>
      <c r="G135" s="13"/>
      <c r="H135" s="200">
        <v>-144</v>
      </c>
      <c r="I135" s="201"/>
      <c r="J135" s="13"/>
      <c r="K135" s="13"/>
      <c r="L135" s="197"/>
      <c r="M135" s="202"/>
      <c r="N135" s="203"/>
      <c r="O135" s="203"/>
      <c r="P135" s="203"/>
      <c r="Q135" s="203"/>
      <c r="R135" s="203"/>
      <c r="S135" s="203"/>
      <c r="T135" s="20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8" t="s">
        <v>189</v>
      </c>
      <c r="AU135" s="198" t="s">
        <v>87</v>
      </c>
      <c r="AV135" s="13" t="s">
        <v>87</v>
      </c>
      <c r="AW135" s="13" t="s">
        <v>32</v>
      </c>
      <c r="AX135" s="13" t="s">
        <v>77</v>
      </c>
      <c r="AY135" s="198" t="s">
        <v>140</v>
      </c>
    </row>
    <row r="136" s="14" customFormat="1">
      <c r="A136" s="14"/>
      <c r="B136" s="205"/>
      <c r="C136" s="14"/>
      <c r="D136" s="187" t="s">
        <v>189</v>
      </c>
      <c r="E136" s="206" t="s">
        <v>1</v>
      </c>
      <c r="F136" s="207" t="s">
        <v>195</v>
      </c>
      <c r="G136" s="14"/>
      <c r="H136" s="208">
        <v>66.784999999999997</v>
      </c>
      <c r="I136" s="209"/>
      <c r="J136" s="14"/>
      <c r="K136" s="14"/>
      <c r="L136" s="205"/>
      <c r="M136" s="210"/>
      <c r="N136" s="211"/>
      <c r="O136" s="211"/>
      <c r="P136" s="211"/>
      <c r="Q136" s="211"/>
      <c r="R136" s="211"/>
      <c r="S136" s="211"/>
      <c r="T136" s="21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6" t="s">
        <v>189</v>
      </c>
      <c r="AU136" s="206" t="s">
        <v>87</v>
      </c>
      <c r="AV136" s="14" t="s">
        <v>161</v>
      </c>
      <c r="AW136" s="14" t="s">
        <v>32</v>
      </c>
      <c r="AX136" s="14" t="s">
        <v>85</v>
      </c>
      <c r="AY136" s="206" t="s">
        <v>140</v>
      </c>
    </row>
    <row r="137" s="2" customFormat="1" ht="24.15" customHeight="1">
      <c r="A137" s="38"/>
      <c r="B137" s="172"/>
      <c r="C137" s="173" t="s">
        <v>139</v>
      </c>
      <c r="D137" s="173" t="s">
        <v>143</v>
      </c>
      <c r="E137" s="174" t="s">
        <v>219</v>
      </c>
      <c r="F137" s="175" t="s">
        <v>220</v>
      </c>
      <c r="G137" s="176" t="s">
        <v>198</v>
      </c>
      <c r="H137" s="177">
        <v>601.06500000000005</v>
      </c>
      <c r="I137" s="178"/>
      <c r="J137" s="179">
        <f>ROUND(I137*H137,2)</f>
        <v>0</v>
      </c>
      <c r="K137" s="180"/>
      <c r="L137" s="39"/>
      <c r="M137" s="181" t="s">
        <v>1</v>
      </c>
      <c r="N137" s="182" t="s">
        <v>42</v>
      </c>
      <c r="O137" s="77"/>
      <c r="P137" s="183">
        <f>O137*H137</f>
        <v>0</v>
      </c>
      <c r="Q137" s="183">
        <v>0</v>
      </c>
      <c r="R137" s="183">
        <f>Q137*H137</f>
        <v>0</v>
      </c>
      <c r="S137" s="183">
        <v>0</v>
      </c>
      <c r="T137" s="184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85" t="s">
        <v>161</v>
      </c>
      <c r="AT137" s="185" t="s">
        <v>143</v>
      </c>
      <c r="AU137" s="185" t="s">
        <v>87</v>
      </c>
      <c r="AY137" s="19" t="s">
        <v>140</v>
      </c>
      <c r="BE137" s="186">
        <f>IF(N137="základní",J137,0)</f>
        <v>0</v>
      </c>
      <c r="BF137" s="186">
        <f>IF(N137="snížená",J137,0)</f>
        <v>0</v>
      </c>
      <c r="BG137" s="186">
        <f>IF(N137="zákl. přenesená",J137,0)</f>
        <v>0</v>
      </c>
      <c r="BH137" s="186">
        <f>IF(N137="sníž. přenesená",J137,0)</f>
        <v>0</v>
      </c>
      <c r="BI137" s="186">
        <f>IF(N137="nulová",J137,0)</f>
        <v>0</v>
      </c>
      <c r="BJ137" s="19" t="s">
        <v>85</v>
      </c>
      <c r="BK137" s="186">
        <f>ROUND(I137*H137,2)</f>
        <v>0</v>
      </c>
      <c r="BL137" s="19" t="s">
        <v>161</v>
      </c>
      <c r="BM137" s="185" t="s">
        <v>584</v>
      </c>
    </row>
    <row r="138" s="13" customFormat="1">
      <c r="A138" s="13"/>
      <c r="B138" s="197"/>
      <c r="C138" s="13"/>
      <c r="D138" s="187" t="s">
        <v>189</v>
      </c>
      <c r="E138" s="198" t="s">
        <v>1</v>
      </c>
      <c r="F138" s="199" t="s">
        <v>585</v>
      </c>
      <c r="G138" s="13"/>
      <c r="H138" s="200">
        <v>601.06500000000005</v>
      </c>
      <c r="I138" s="201"/>
      <c r="J138" s="13"/>
      <c r="K138" s="13"/>
      <c r="L138" s="197"/>
      <c r="M138" s="202"/>
      <c r="N138" s="203"/>
      <c r="O138" s="203"/>
      <c r="P138" s="203"/>
      <c r="Q138" s="203"/>
      <c r="R138" s="203"/>
      <c r="S138" s="203"/>
      <c r="T138" s="20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8" t="s">
        <v>189</v>
      </c>
      <c r="AU138" s="198" t="s">
        <v>87</v>
      </c>
      <c r="AV138" s="13" t="s">
        <v>87</v>
      </c>
      <c r="AW138" s="13" t="s">
        <v>32</v>
      </c>
      <c r="AX138" s="13" t="s">
        <v>85</v>
      </c>
      <c r="AY138" s="198" t="s">
        <v>140</v>
      </c>
    </row>
    <row r="139" s="2" customFormat="1" ht="16.5" customHeight="1">
      <c r="A139" s="38"/>
      <c r="B139" s="172"/>
      <c r="C139" s="173" t="s">
        <v>218</v>
      </c>
      <c r="D139" s="173" t="s">
        <v>143</v>
      </c>
      <c r="E139" s="174" t="s">
        <v>209</v>
      </c>
      <c r="F139" s="175" t="s">
        <v>210</v>
      </c>
      <c r="G139" s="176" t="s">
        <v>198</v>
      </c>
      <c r="H139" s="177">
        <v>354.78500000000003</v>
      </c>
      <c r="I139" s="178"/>
      <c r="J139" s="179">
        <f>ROUND(I139*H139,2)</f>
        <v>0</v>
      </c>
      <c r="K139" s="180"/>
      <c r="L139" s="39"/>
      <c r="M139" s="181" t="s">
        <v>1</v>
      </c>
      <c r="N139" s="182" t="s">
        <v>42</v>
      </c>
      <c r="O139" s="77"/>
      <c r="P139" s="183">
        <f>O139*H139</f>
        <v>0</v>
      </c>
      <c r="Q139" s="183">
        <v>0</v>
      </c>
      <c r="R139" s="183">
        <f>Q139*H139</f>
        <v>0</v>
      </c>
      <c r="S139" s="183">
        <v>0</v>
      </c>
      <c r="T139" s="18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85" t="s">
        <v>161</v>
      </c>
      <c r="AT139" s="185" t="s">
        <v>143</v>
      </c>
      <c r="AU139" s="185" t="s">
        <v>87</v>
      </c>
      <c r="AY139" s="19" t="s">
        <v>140</v>
      </c>
      <c r="BE139" s="186">
        <f>IF(N139="základní",J139,0)</f>
        <v>0</v>
      </c>
      <c r="BF139" s="186">
        <f>IF(N139="snížená",J139,0)</f>
        <v>0</v>
      </c>
      <c r="BG139" s="186">
        <f>IF(N139="zákl. přenesená",J139,0)</f>
        <v>0</v>
      </c>
      <c r="BH139" s="186">
        <f>IF(N139="sníž. přenesená",J139,0)</f>
        <v>0</v>
      </c>
      <c r="BI139" s="186">
        <f>IF(N139="nulová",J139,0)</f>
        <v>0</v>
      </c>
      <c r="BJ139" s="19" t="s">
        <v>85</v>
      </c>
      <c r="BK139" s="186">
        <f>ROUND(I139*H139,2)</f>
        <v>0</v>
      </c>
      <c r="BL139" s="19" t="s">
        <v>161</v>
      </c>
      <c r="BM139" s="185" t="s">
        <v>586</v>
      </c>
    </row>
    <row r="140" s="13" customFormat="1">
      <c r="A140" s="13"/>
      <c r="B140" s="197"/>
      <c r="C140" s="13"/>
      <c r="D140" s="187" t="s">
        <v>189</v>
      </c>
      <c r="E140" s="198" t="s">
        <v>1</v>
      </c>
      <c r="F140" s="199" t="s">
        <v>580</v>
      </c>
      <c r="G140" s="13"/>
      <c r="H140" s="200">
        <v>17.359999999999999</v>
      </c>
      <c r="I140" s="201"/>
      <c r="J140" s="13"/>
      <c r="K140" s="13"/>
      <c r="L140" s="197"/>
      <c r="M140" s="202"/>
      <c r="N140" s="203"/>
      <c r="O140" s="203"/>
      <c r="P140" s="203"/>
      <c r="Q140" s="203"/>
      <c r="R140" s="203"/>
      <c r="S140" s="203"/>
      <c r="T140" s="20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8" t="s">
        <v>189</v>
      </c>
      <c r="AU140" s="198" t="s">
        <v>87</v>
      </c>
      <c r="AV140" s="13" t="s">
        <v>87</v>
      </c>
      <c r="AW140" s="13" t="s">
        <v>32</v>
      </c>
      <c r="AX140" s="13" t="s">
        <v>77</v>
      </c>
      <c r="AY140" s="198" t="s">
        <v>140</v>
      </c>
    </row>
    <row r="141" s="13" customFormat="1">
      <c r="A141" s="13"/>
      <c r="B141" s="197"/>
      <c r="C141" s="13"/>
      <c r="D141" s="187" t="s">
        <v>189</v>
      </c>
      <c r="E141" s="198" t="s">
        <v>1</v>
      </c>
      <c r="F141" s="199" t="s">
        <v>581</v>
      </c>
      <c r="G141" s="13"/>
      <c r="H141" s="200">
        <v>1.425</v>
      </c>
      <c r="I141" s="201"/>
      <c r="J141" s="13"/>
      <c r="K141" s="13"/>
      <c r="L141" s="197"/>
      <c r="M141" s="202"/>
      <c r="N141" s="203"/>
      <c r="O141" s="203"/>
      <c r="P141" s="203"/>
      <c r="Q141" s="203"/>
      <c r="R141" s="203"/>
      <c r="S141" s="203"/>
      <c r="T141" s="20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8" t="s">
        <v>189</v>
      </c>
      <c r="AU141" s="198" t="s">
        <v>87</v>
      </c>
      <c r="AV141" s="13" t="s">
        <v>87</v>
      </c>
      <c r="AW141" s="13" t="s">
        <v>32</v>
      </c>
      <c r="AX141" s="13" t="s">
        <v>77</v>
      </c>
      <c r="AY141" s="198" t="s">
        <v>140</v>
      </c>
    </row>
    <row r="142" s="13" customFormat="1">
      <c r="A142" s="13"/>
      <c r="B142" s="197"/>
      <c r="C142" s="13"/>
      <c r="D142" s="187" t="s">
        <v>189</v>
      </c>
      <c r="E142" s="198" t="s">
        <v>1</v>
      </c>
      <c r="F142" s="199" t="s">
        <v>582</v>
      </c>
      <c r="G142" s="13"/>
      <c r="H142" s="200">
        <v>192</v>
      </c>
      <c r="I142" s="201"/>
      <c r="J142" s="13"/>
      <c r="K142" s="13"/>
      <c r="L142" s="197"/>
      <c r="M142" s="202"/>
      <c r="N142" s="203"/>
      <c r="O142" s="203"/>
      <c r="P142" s="203"/>
      <c r="Q142" s="203"/>
      <c r="R142" s="203"/>
      <c r="S142" s="203"/>
      <c r="T142" s="20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8" t="s">
        <v>189</v>
      </c>
      <c r="AU142" s="198" t="s">
        <v>87</v>
      </c>
      <c r="AV142" s="13" t="s">
        <v>87</v>
      </c>
      <c r="AW142" s="13" t="s">
        <v>32</v>
      </c>
      <c r="AX142" s="13" t="s">
        <v>77</v>
      </c>
      <c r="AY142" s="198" t="s">
        <v>140</v>
      </c>
    </row>
    <row r="143" s="13" customFormat="1">
      <c r="A143" s="13"/>
      <c r="B143" s="197"/>
      <c r="C143" s="13"/>
      <c r="D143" s="187" t="s">
        <v>189</v>
      </c>
      <c r="E143" s="198" t="s">
        <v>1</v>
      </c>
      <c r="F143" s="199" t="s">
        <v>587</v>
      </c>
      <c r="G143" s="13"/>
      <c r="H143" s="200">
        <v>144</v>
      </c>
      <c r="I143" s="201"/>
      <c r="J143" s="13"/>
      <c r="K143" s="13"/>
      <c r="L143" s="197"/>
      <c r="M143" s="202"/>
      <c r="N143" s="203"/>
      <c r="O143" s="203"/>
      <c r="P143" s="203"/>
      <c r="Q143" s="203"/>
      <c r="R143" s="203"/>
      <c r="S143" s="203"/>
      <c r="T143" s="20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8" t="s">
        <v>189</v>
      </c>
      <c r="AU143" s="198" t="s">
        <v>87</v>
      </c>
      <c r="AV143" s="13" t="s">
        <v>87</v>
      </c>
      <c r="AW143" s="13" t="s">
        <v>32</v>
      </c>
      <c r="AX143" s="13" t="s">
        <v>77</v>
      </c>
      <c r="AY143" s="198" t="s">
        <v>140</v>
      </c>
    </row>
    <row r="144" s="14" customFormat="1">
      <c r="A144" s="14"/>
      <c r="B144" s="205"/>
      <c r="C144" s="14"/>
      <c r="D144" s="187" t="s">
        <v>189</v>
      </c>
      <c r="E144" s="206" t="s">
        <v>1</v>
      </c>
      <c r="F144" s="207" t="s">
        <v>195</v>
      </c>
      <c r="G144" s="14"/>
      <c r="H144" s="208">
        <v>354.78499999999997</v>
      </c>
      <c r="I144" s="209"/>
      <c r="J144" s="14"/>
      <c r="K144" s="14"/>
      <c r="L144" s="205"/>
      <c r="M144" s="210"/>
      <c r="N144" s="211"/>
      <c r="O144" s="211"/>
      <c r="P144" s="211"/>
      <c r="Q144" s="211"/>
      <c r="R144" s="211"/>
      <c r="S144" s="211"/>
      <c r="T144" s="21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06" t="s">
        <v>189</v>
      </c>
      <c r="AU144" s="206" t="s">
        <v>87</v>
      </c>
      <c r="AV144" s="14" t="s">
        <v>161</v>
      </c>
      <c r="AW144" s="14" t="s">
        <v>32</v>
      </c>
      <c r="AX144" s="14" t="s">
        <v>85</v>
      </c>
      <c r="AY144" s="206" t="s">
        <v>140</v>
      </c>
    </row>
    <row r="145" s="2" customFormat="1" ht="16.5" customHeight="1">
      <c r="A145" s="38"/>
      <c r="B145" s="172"/>
      <c r="C145" s="173" t="s">
        <v>223</v>
      </c>
      <c r="D145" s="173" t="s">
        <v>143</v>
      </c>
      <c r="E145" s="174" t="s">
        <v>224</v>
      </c>
      <c r="F145" s="175" t="s">
        <v>225</v>
      </c>
      <c r="G145" s="176" t="s">
        <v>226</v>
      </c>
      <c r="H145" s="177">
        <v>120.21299999999999</v>
      </c>
      <c r="I145" s="178"/>
      <c r="J145" s="179">
        <f>ROUND(I145*H145,2)</f>
        <v>0</v>
      </c>
      <c r="K145" s="180"/>
      <c r="L145" s="39"/>
      <c r="M145" s="181" t="s">
        <v>1</v>
      </c>
      <c r="N145" s="182" t="s">
        <v>42</v>
      </c>
      <c r="O145" s="77"/>
      <c r="P145" s="183">
        <f>O145*H145</f>
        <v>0</v>
      </c>
      <c r="Q145" s="183">
        <v>0</v>
      </c>
      <c r="R145" s="183">
        <f>Q145*H145</f>
        <v>0</v>
      </c>
      <c r="S145" s="183">
        <v>0</v>
      </c>
      <c r="T145" s="184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85" t="s">
        <v>161</v>
      </c>
      <c r="AT145" s="185" t="s">
        <v>143</v>
      </c>
      <c r="AU145" s="185" t="s">
        <v>87</v>
      </c>
      <c r="AY145" s="19" t="s">
        <v>140</v>
      </c>
      <c r="BE145" s="186">
        <f>IF(N145="základní",J145,0)</f>
        <v>0</v>
      </c>
      <c r="BF145" s="186">
        <f>IF(N145="snížená",J145,0)</f>
        <v>0</v>
      </c>
      <c r="BG145" s="186">
        <f>IF(N145="zákl. přenesená",J145,0)</f>
        <v>0</v>
      </c>
      <c r="BH145" s="186">
        <f>IF(N145="sníž. přenesená",J145,0)</f>
        <v>0</v>
      </c>
      <c r="BI145" s="186">
        <f>IF(N145="nulová",J145,0)</f>
        <v>0</v>
      </c>
      <c r="BJ145" s="19" t="s">
        <v>85</v>
      </c>
      <c r="BK145" s="186">
        <f>ROUND(I145*H145,2)</f>
        <v>0</v>
      </c>
      <c r="BL145" s="19" t="s">
        <v>161</v>
      </c>
      <c r="BM145" s="185" t="s">
        <v>588</v>
      </c>
    </row>
    <row r="146" s="13" customFormat="1">
      <c r="A146" s="13"/>
      <c r="B146" s="197"/>
      <c r="C146" s="13"/>
      <c r="D146" s="187" t="s">
        <v>189</v>
      </c>
      <c r="E146" s="198" t="s">
        <v>1</v>
      </c>
      <c r="F146" s="199" t="s">
        <v>589</v>
      </c>
      <c r="G146" s="13"/>
      <c r="H146" s="200">
        <v>120.21299999999999</v>
      </c>
      <c r="I146" s="201"/>
      <c r="J146" s="13"/>
      <c r="K146" s="13"/>
      <c r="L146" s="197"/>
      <c r="M146" s="202"/>
      <c r="N146" s="203"/>
      <c r="O146" s="203"/>
      <c r="P146" s="203"/>
      <c r="Q146" s="203"/>
      <c r="R146" s="203"/>
      <c r="S146" s="203"/>
      <c r="T146" s="20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8" t="s">
        <v>189</v>
      </c>
      <c r="AU146" s="198" t="s">
        <v>87</v>
      </c>
      <c r="AV146" s="13" t="s">
        <v>87</v>
      </c>
      <c r="AW146" s="13" t="s">
        <v>32</v>
      </c>
      <c r="AX146" s="13" t="s">
        <v>85</v>
      </c>
      <c r="AY146" s="198" t="s">
        <v>140</v>
      </c>
    </row>
    <row r="147" s="2" customFormat="1" ht="16.5" customHeight="1">
      <c r="A147" s="38"/>
      <c r="B147" s="172"/>
      <c r="C147" s="173" t="s">
        <v>229</v>
      </c>
      <c r="D147" s="173" t="s">
        <v>143</v>
      </c>
      <c r="E147" s="174" t="s">
        <v>230</v>
      </c>
      <c r="F147" s="175" t="s">
        <v>231</v>
      </c>
      <c r="G147" s="176" t="s">
        <v>198</v>
      </c>
      <c r="H147" s="177">
        <v>66.784999999999997</v>
      </c>
      <c r="I147" s="178"/>
      <c r="J147" s="179">
        <f>ROUND(I147*H147,2)</f>
        <v>0</v>
      </c>
      <c r="K147" s="180"/>
      <c r="L147" s="39"/>
      <c r="M147" s="181" t="s">
        <v>1</v>
      </c>
      <c r="N147" s="182" t="s">
        <v>42</v>
      </c>
      <c r="O147" s="77"/>
      <c r="P147" s="183">
        <f>O147*H147</f>
        <v>0</v>
      </c>
      <c r="Q147" s="183">
        <v>0</v>
      </c>
      <c r="R147" s="183">
        <f>Q147*H147</f>
        <v>0</v>
      </c>
      <c r="S147" s="183">
        <v>0</v>
      </c>
      <c r="T147" s="184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85" t="s">
        <v>161</v>
      </c>
      <c r="AT147" s="185" t="s">
        <v>143</v>
      </c>
      <c r="AU147" s="185" t="s">
        <v>87</v>
      </c>
      <c r="AY147" s="19" t="s">
        <v>140</v>
      </c>
      <c r="BE147" s="186">
        <f>IF(N147="základní",J147,0)</f>
        <v>0</v>
      </c>
      <c r="BF147" s="186">
        <f>IF(N147="snížená",J147,0)</f>
        <v>0</v>
      </c>
      <c r="BG147" s="186">
        <f>IF(N147="zákl. přenesená",J147,0)</f>
        <v>0</v>
      </c>
      <c r="BH147" s="186">
        <f>IF(N147="sníž. přenesená",J147,0)</f>
        <v>0</v>
      </c>
      <c r="BI147" s="186">
        <f>IF(N147="nulová",J147,0)</f>
        <v>0</v>
      </c>
      <c r="BJ147" s="19" t="s">
        <v>85</v>
      </c>
      <c r="BK147" s="186">
        <f>ROUND(I147*H147,2)</f>
        <v>0</v>
      </c>
      <c r="BL147" s="19" t="s">
        <v>161</v>
      </c>
      <c r="BM147" s="185" t="s">
        <v>590</v>
      </c>
    </row>
    <row r="148" s="2" customFormat="1" ht="16.5" customHeight="1">
      <c r="A148" s="38"/>
      <c r="B148" s="172"/>
      <c r="C148" s="173" t="s">
        <v>233</v>
      </c>
      <c r="D148" s="173" t="s">
        <v>143</v>
      </c>
      <c r="E148" s="174" t="s">
        <v>591</v>
      </c>
      <c r="F148" s="175" t="s">
        <v>592</v>
      </c>
      <c r="G148" s="176" t="s">
        <v>198</v>
      </c>
      <c r="H148" s="177">
        <v>144</v>
      </c>
      <c r="I148" s="178"/>
      <c r="J148" s="179">
        <f>ROUND(I148*H148,2)</f>
        <v>0</v>
      </c>
      <c r="K148" s="180"/>
      <c r="L148" s="39"/>
      <c r="M148" s="181" t="s">
        <v>1</v>
      </c>
      <c r="N148" s="182" t="s">
        <v>42</v>
      </c>
      <c r="O148" s="77"/>
      <c r="P148" s="183">
        <f>O148*H148</f>
        <v>0</v>
      </c>
      <c r="Q148" s="183">
        <v>0</v>
      </c>
      <c r="R148" s="183">
        <f>Q148*H148</f>
        <v>0</v>
      </c>
      <c r="S148" s="183">
        <v>0</v>
      </c>
      <c r="T148" s="18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85" t="s">
        <v>161</v>
      </c>
      <c r="AT148" s="185" t="s">
        <v>143</v>
      </c>
      <c r="AU148" s="185" t="s">
        <v>87</v>
      </c>
      <c r="AY148" s="19" t="s">
        <v>140</v>
      </c>
      <c r="BE148" s="186">
        <f>IF(N148="základní",J148,0)</f>
        <v>0</v>
      </c>
      <c r="BF148" s="186">
        <f>IF(N148="snížená",J148,0)</f>
        <v>0</v>
      </c>
      <c r="BG148" s="186">
        <f>IF(N148="zákl. přenesená",J148,0)</f>
        <v>0</v>
      </c>
      <c r="BH148" s="186">
        <f>IF(N148="sníž. přenesená",J148,0)</f>
        <v>0</v>
      </c>
      <c r="BI148" s="186">
        <f>IF(N148="nulová",J148,0)</f>
        <v>0</v>
      </c>
      <c r="BJ148" s="19" t="s">
        <v>85</v>
      </c>
      <c r="BK148" s="186">
        <f>ROUND(I148*H148,2)</f>
        <v>0</v>
      </c>
      <c r="BL148" s="19" t="s">
        <v>161</v>
      </c>
      <c r="BM148" s="185" t="s">
        <v>593</v>
      </c>
    </row>
    <row r="149" s="13" customFormat="1">
      <c r="A149" s="13"/>
      <c r="B149" s="197"/>
      <c r="C149" s="13"/>
      <c r="D149" s="187" t="s">
        <v>189</v>
      </c>
      <c r="E149" s="198" t="s">
        <v>1</v>
      </c>
      <c r="F149" s="199" t="s">
        <v>594</v>
      </c>
      <c r="G149" s="13"/>
      <c r="H149" s="200">
        <v>144</v>
      </c>
      <c r="I149" s="201"/>
      <c r="J149" s="13"/>
      <c r="K149" s="13"/>
      <c r="L149" s="197"/>
      <c r="M149" s="202"/>
      <c r="N149" s="203"/>
      <c r="O149" s="203"/>
      <c r="P149" s="203"/>
      <c r="Q149" s="203"/>
      <c r="R149" s="203"/>
      <c r="S149" s="203"/>
      <c r="T149" s="20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8" t="s">
        <v>189</v>
      </c>
      <c r="AU149" s="198" t="s">
        <v>87</v>
      </c>
      <c r="AV149" s="13" t="s">
        <v>87</v>
      </c>
      <c r="AW149" s="13" t="s">
        <v>32</v>
      </c>
      <c r="AX149" s="13" t="s">
        <v>85</v>
      </c>
      <c r="AY149" s="198" t="s">
        <v>140</v>
      </c>
    </row>
    <row r="150" s="2" customFormat="1" ht="16.5" customHeight="1">
      <c r="A150" s="38"/>
      <c r="B150" s="172"/>
      <c r="C150" s="173" t="s">
        <v>237</v>
      </c>
      <c r="D150" s="173" t="s">
        <v>143</v>
      </c>
      <c r="E150" s="174" t="s">
        <v>595</v>
      </c>
      <c r="F150" s="175" t="s">
        <v>596</v>
      </c>
      <c r="G150" s="176" t="s">
        <v>198</v>
      </c>
      <c r="H150" s="177">
        <v>48</v>
      </c>
      <c r="I150" s="178"/>
      <c r="J150" s="179">
        <f>ROUND(I150*H150,2)</f>
        <v>0</v>
      </c>
      <c r="K150" s="180"/>
      <c r="L150" s="39"/>
      <c r="M150" s="181" t="s">
        <v>1</v>
      </c>
      <c r="N150" s="182" t="s">
        <v>42</v>
      </c>
      <c r="O150" s="77"/>
      <c r="P150" s="183">
        <f>O150*H150</f>
        <v>0</v>
      </c>
      <c r="Q150" s="183">
        <v>0</v>
      </c>
      <c r="R150" s="183">
        <f>Q150*H150</f>
        <v>0</v>
      </c>
      <c r="S150" s="183">
        <v>0</v>
      </c>
      <c r="T150" s="18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85" t="s">
        <v>161</v>
      </c>
      <c r="AT150" s="185" t="s">
        <v>143</v>
      </c>
      <c r="AU150" s="185" t="s">
        <v>87</v>
      </c>
      <c r="AY150" s="19" t="s">
        <v>140</v>
      </c>
      <c r="BE150" s="186">
        <f>IF(N150="základní",J150,0)</f>
        <v>0</v>
      </c>
      <c r="BF150" s="186">
        <f>IF(N150="snížená",J150,0)</f>
        <v>0</v>
      </c>
      <c r="BG150" s="186">
        <f>IF(N150="zákl. přenesená",J150,0)</f>
        <v>0</v>
      </c>
      <c r="BH150" s="186">
        <f>IF(N150="sníž. přenesená",J150,0)</f>
        <v>0</v>
      </c>
      <c r="BI150" s="186">
        <f>IF(N150="nulová",J150,0)</f>
        <v>0</v>
      </c>
      <c r="BJ150" s="19" t="s">
        <v>85</v>
      </c>
      <c r="BK150" s="186">
        <f>ROUND(I150*H150,2)</f>
        <v>0</v>
      </c>
      <c r="BL150" s="19" t="s">
        <v>161</v>
      </c>
      <c r="BM150" s="185" t="s">
        <v>597</v>
      </c>
    </row>
    <row r="151" s="13" customFormat="1">
      <c r="A151" s="13"/>
      <c r="B151" s="197"/>
      <c r="C151" s="13"/>
      <c r="D151" s="187" t="s">
        <v>189</v>
      </c>
      <c r="E151" s="198" t="s">
        <v>1</v>
      </c>
      <c r="F151" s="199" t="s">
        <v>598</v>
      </c>
      <c r="G151" s="13"/>
      <c r="H151" s="200">
        <v>48</v>
      </c>
      <c r="I151" s="201"/>
      <c r="J151" s="13"/>
      <c r="K151" s="13"/>
      <c r="L151" s="197"/>
      <c r="M151" s="202"/>
      <c r="N151" s="203"/>
      <c r="O151" s="203"/>
      <c r="P151" s="203"/>
      <c r="Q151" s="203"/>
      <c r="R151" s="203"/>
      <c r="S151" s="203"/>
      <c r="T151" s="20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8" t="s">
        <v>189</v>
      </c>
      <c r="AU151" s="198" t="s">
        <v>87</v>
      </c>
      <c r="AV151" s="13" t="s">
        <v>87</v>
      </c>
      <c r="AW151" s="13" t="s">
        <v>32</v>
      </c>
      <c r="AX151" s="13" t="s">
        <v>85</v>
      </c>
      <c r="AY151" s="198" t="s">
        <v>140</v>
      </c>
    </row>
    <row r="152" s="2" customFormat="1" ht="16.5" customHeight="1">
      <c r="A152" s="38"/>
      <c r="B152" s="172"/>
      <c r="C152" s="221" t="s">
        <v>243</v>
      </c>
      <c r="D152" s="221" t="s">
        <v>278</v>
      </c>
      <c r="E152" s="222" t="s">
        <v>599</v>
      </c>
      <c r="F152" s="223" t="s">
        <v>600</v>
      </c>
      <c r="G152" s="224" t="s">
        <v>226</v>
      </c>
      <c r="H152" s="225">
        <v>96</v>
      </c>
      <c r="I152" s="226"/>
      <c r="J152" s="227">
        <f>ROUND(I152*H152,2)</f>
        <v>0</v>
      </c>
      <c r="K152" s="228"/>
      <c r="L152" s="229"/>
      <c r="M152" s="230" t="s">
        <v>1</v>
      </c>
      <c r="N152" s="231" t="s">
        <v>42</v>
      </c>
      <c r="O152" s="77"/>
      <c r="P152" s="183">
        <f>O152*H152</f>
        <v>0</v>
      </c>
      <c r="Q152" s="183">
        <v>1</v>
      </c>
      <c r="R152" s="183">
        <f>Q152*H152</f>
        <v>96</v>
      </c>
      <c r="S152" s="183">
        <v>0</v>
      </c>
      <c r="T152" s="18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85" t="s">
        <v>229</v>
      </c>
      <c r="AT152" s="185" t="s">
        <v>278</v>
      </c>
      <c r="AU152" s="185" t="s">
        <v>87</v>
      </c>
      <c r="AY152" s="19" t="s">
        <v>140</v>
      </c>
      <c r="BE152" s="186">
        <f>IF(N152="základní",J152,0)</f>
        <v>0</v>
      </c>
      <c r="BF152" s="186">
        <f>IF(N152="snížená",J152,0)</f>
        <v>0</v>
      </c>
      <c r="BG152" s="186">
        <f>IF(N152="zákl. přenesená",J152,0)</f>
        <v>0</v>
      </c>
      <c r="BH152" s="186">
        <f>IF(N152="sníž. přenesená",J152,0)</f>
        <v>0</v>
      </c>
      <c r="BI152" s="186">
        <f>IF(N152="nulová",J152,0)</f>
        <v>0</v>
      </c>
      <c r="BJ152" s="19" t="s">
        <v>85</v>
      </c>
      <c r="BK152" s="186">
        <f>ROUND(I152*H152,2)</f>
        <v>0</v>
      </c>
      <c r="BL152" s="19" t="s">
        <v>161</v>
      </c>
      <c r="BM152" s="185" t="s">
        <v>601</v>
      </c>
    </row>
    <row r="153" s="13" customFormat="1">
      <c r="A153" s="13"/>
      <c r="B153" s="197"/>
      <c r="C153" s="13"/>
      <c r="D153" s="187" t="s">
        <v>189</v>
      </c>
      <c r="E153" s="13"/>
      <c r="F153" s="199" t="s">
        <v>602</v>
      </c>
      <c r="G153" s="13"/>
      <c r="H153" s="200">
        <v>96</v>
      </c>
      <c r="I153" s="201"/>
      <c r="J153" s="13"/>
      <c r="K153" s="13"/>
      <c r="L153" s="197"/>
      <c r="M153" s="202"/>
      <c r="N153" s="203"/>
      <c r="O153" s="203"/>
      <c r="P153" s="203"/>
      <c r="Q153" s="203"/>
      <c r="R153" s="203"/>
      <c r="S153" s="203"/>
      <c r="T153" s="20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8" t="s">
        <v>189</v>
      </c>
      <c r="AU153" s="198" t="s">
        <v>87</v>
      </c>
      <c r="AV153" s="13" t="s">
        <v>87</v>
      </c>
      <c r="AW153" s="13" t="s">
        <v>3</v>
      </c>
      <c r="AX153" s="13" t="s">
        <v>85</v>
      </c>
      <c r="AY153" s="198" t="s">
        <v>140</v>
      </c>
    </row>
    <row r="154" s="2" customFormat="1" ht="16.5" customHeight="1">
      <c r="A154" s="38"/>
      <c r="B154" s="172"/>
      <c r="C154" s="173" t="s">
        <v>251</v>
      </c>
      <c r="D154" s="173" t="s">
        <v>143</v>
      </c>
      <c r="E154" s="174" t="s">
        <v>603</v>
      </c>
      <c r="F154" s="175" t="s">
        <v>604</v>
      </c>
      <c r="G154" s="176" t="s">
        <v>187</v>
      </c>
      <c r="H154" s="177">
        <v>170</v>
      </c>
      <c r="I154" s="178"/>
      <c r="J154" s="179">
        <f>ROUND(I154*H154,2)</f>
        <v>0</v>
      </c>
      <c r="K154" s="180"/>
      <c r="L154" s="39"/>
      <c r="M154" s="181" t="s">
        <v>1</v>
      </c>
      <c r="N154" s="182" t="s">
        <v>42</v>
      </c>
      <c r="O154" s="77"/>
      <c r="P154" s="183">
        <f>O154*H154</f>
        <v>0</v>
      </c>
      <c r="Q154" s="183">
        <v>0</v>
      </c>
      <c r="R154" s="183">
        <f>Q154*H154</f>
        <v>0</v>
      </c>
      <c r="S154" s="183">
        <v>0</v>
      </c>
      <c r="T154" s="18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85" t="s">
        <v>161</v>
      </c>
      <c r="AT154" s="185" t="s">
        <v>143</v>
      </c>
      <c r="AU154" s="185" t="s">
        <v>87</v>
      </c>
      <c r="AY154" s="19" t="s">
        <v>140</v>
      </c>
      <c r="BE154" s="186">
        <f>IF(N154="základní",J154,0)</f>
        <v>0</v>
      </c>
      <c r="BF154" s="186">
        <f>IF(N154="snížená",J154,0)</f>
        <v>0</v>
      </c>
      <c r="BG154" s="186">
        <f>IF(N154="zákl. přenesená",J154,0)</f>
        <v>0</v>
      </c>
      <c r="BH154" s="186">
        <f>IF(N154="sníž. přenesená",J154,0)</f>
        <v>0</v>
      </c>
      <c r="BI154" s="186">
        <f>IF(N154="nulová",J154,0)</f>
        <v>0</v>
      </c>
      <c r="BJ154" s="19" t="s">
        <v>85</v>
      </c>
      <c r="BK154" s="186">
        <f>ROUND(I154*H154,2)</f>
        <v>0</v>
      </c>
      <c r="BL154" s="19" t="s">
        <v>161</v>
      </c>
      <c r="BM154" s="185" t="s">
        <v>605</v>
      </c>
    </row>
    <row r="155" s="2" customFormat="1" ht="16.5" customHeight="1">
      <c r="A155" s="38"/>
      <c r="B155" s="172"/>
      <c r="C155" s="221" t="s">
        <v>255</v>
      </c>
      <c r="D155" s="221" t="s">
        <v>278</v>
      </c>
      <c r="E155" s="222" t="s">
        <v>606</v>
      </c>
      <c r="F155" s="223" t="s">
        <v>607</v>
      </c>
      <c r="G155" s="224" t="s">
        <v>608</v>
      </c>
      <c r="H155" s="225">
        <v>3.3999999999999999</v>
      </c>
      <c r="I155" s="226"/>
      <c r="J155" s="227">
        <f>ROUND(I155*H155,2)</f>
        <v>0</v>
      </c>
      <c r="K155" s="228"/>
      <c r="L155" s="229"/>
      <c r="M155" s="230" t="s">
        <v>1</v>
      </c>
      <c r="N155" s="231" t="s">
        <v>42</v>
      </c>
      <c r="O155" s="77"/>
      <c r="P155" s="183">
        <f>O155*H155</f>
        <v>0</v>
      </c>
      <c r="Q155" s="183">
        <v>0.001</v>
      </c>
      <c r="R155" s="183">
        <f>Q155*H155</f>
        <v>0.0033999999999999998</v>
      </c>
      <c r="S155" s="183">
        <v>0</v>
      </c>
      <c r="T155" s="184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85" t="s">
        <v>229</v>
      </c>
      <c r="AT155" s="185" t="s">
        <v>278</v>
      </c>
      <c r="AU155" s="185" t="s">
        <v>87</v>
      </c>
      <c r="AY155" s="19" t="s">
        <v>140</v>
      </c>
      <c r="BE155" s="186">
        <f>IF(N155="základní",J155,0)</f>
        <v>0</v>
      </c>
      <c r="BF155" s="186">
        <f>IF(N155="snížená",J155,0)</f>
        <v>0</v>
      </c>
      <c r="BG155" s="186">
        <f>IF(N155="zákl. přenesená",J155,0)</f>
        <v>0</v>
      </c>
      <c r="BH155" s="186">
        <f>IF(N155="sníž. přenesená",J155,0)</f>
        <v>0</v>
      </c>
      <c r="BI155" s="186">
        <f>IF(N155="nulová",J155,0)</f>
        <v>0</v>
      </c>
      <c r="BJ155" s="19" t="s">
        <v>85</v>
      </c>
      <c r="BK155" s="186">
        <f>ROUND(I155*H155,2)</f>
        <v>0</v>
      </c>
      <c r="BL155" s="19" t="s">
        <v>161</v>
      </c>
      <c r="BM155" s="185" t="s">
        <v>609</v>
      </c>
    </row>
    <row r="156" s="13" customFormat="1">
      <c r="A156" s="13"/>
      <c r="B156" s="197"/>
      <c r="C156" s="13"/>
      <c r="D156" s="187" t="s">
        <v>189</v>
      </c>
      <c r="E156" s="13"/>
      <c r="F156" s="199" t="s">
        <v>610</v>
      </c>
      <c r="G156" s="13"/>
      <c r="H156" s="200">
        <v>3.3999999999999999</v>
      </c>
      <c r="I156" s="201"/>
      <c r="J156" s="13"/>
      <c r="K156" s="13"/>
      <c r="L156" s="197"/>
      <c r="M156" s="202"/>
      <c r="N156" s="203"/>
      <c r="O156" s="203"/>
      <c r="P156" s="203"/>
      <c r="Q156" s="203"/>
      <c r="R156" s="203"/>
      <c r="S156" s="203"/>
      <c r="T156" s="20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98" t="s">
        <v>189</v>
      </c>
      <c r="AU156" s="198" t="s">
        <v>87</v>
      </c>
      <c r="AV156" s="13" t="s">
        <v>87</v>
      </c>
      <c r="AW156" s="13" t="s">
        <v>3</v>
      </c>
      <c r="AX156" s="13" t="s">
        <v>85</v>
      </c>
      <c r="AY156" s="198" t="s">
        <v>140</v>
      </c>
    </row>
    <row r="157" s="12" customFormat="1" ht="22.8" customHeight="1">
      <c r="A157" s="12"/>
      <c r="B157" s="159"/>
      <c r="C157" s="12"/>
      <c r="D157" s="160" t="s">
        <v>76</v>
      </c>
      <c r="E157" s="170" t="s">
        <v>229</v>
      </c>
      <c r="F157" s="170" t="s">
        <v>611</v>
      </c>
      <c r="G157" s="12"/>
      <c r="H157" s="12"/>
      <c r="I157" s="162"/>
      <c r="J157" s="171">
        <f>BK157</f>
        <v>0</v>
      </c>
      <c r="K157" s="12"/>
      <c r="L157" s="159"/>
      <c r="M157" s="164"/>
      <c r="N157" s="165"/>
      <c r="O157" s="165"/>
      <c r="P157" s="166">
        <f>SUM(P158:P172)</f>
        <v>0</v>
      </c>
      <c r="Q157" s="165"/>
      <c r="R157" s="166">
        <f>SUM(R158:R172)</f>
        <v>0.9263882</v>
      </c>
      <c r="S157" s="165"/>
      <c r="T157" s="167">
        <f>SUM(T158:T172)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60" t="s">
        <v>85</v>
      </c>
      <c r="AT157" s="168" t="s">
        <v>76</v>
      </c>
      <c r="AU157" s="168" t="s">
        <v>85</v>
      </c>
      <c r="AY157" s="160" t="s">
        <v>140</v>
      </c>
      <c r="BK157" s="169">
        <f>SUM(BK158:BK172)</f>
        <v>0</v>
      </c>
    </row>
    <row r="158" s="2" customFormat="1" ht="16.5" customHeight="1">
      <c r="A158" s="38"/>
      <c r="B158" s="172"/>
      <c r="C158" s="173" t="s">
        <v>259</v>
      </c>
      <c r="D158" s="173" t="s">
        <v>143</v>
      </c>
      <c r="E158" s="174" t="s">
        <v>612</v>
      </c>
      <c r="F158" s="175" t="s">
        <v>613</v>
      </c>
      <c r="G158" s="176" t="s">
        <v>292</v>
      </c>
      <c r="H158" s="177">
        <v>164</v>
      </c>
      <c r="I158" s="178"/>
      <c r="J158" s="179">
        <f>ROUND(I158*H158,2)</f>
        <v>0</v>
      </c>
      <c r="K158" s="180"/>
      <c r="L158" s="39"/>
      <c r="M158" s="181" t="s">
        <v>1</v>
      </c>
      <c r="N158" s="182" t="s">
        <v>42</v>
      </c>
      <c r="O158" s="77"/>
      <c r="P158" s="183">
        <f>O158*H158</f>
        <v>0</v>
      </c>
      <c r="Q158" s="183">
        <v>0</v>
      </c>
      <c r="R158" s="183">
        <f>Q158*H158</f>
        <v>0</v>
      </c>
      <c r="S158" s="183">
        <v>0</v>
      </c>
      <c r="T158" s="18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85" t="s">
        <v>161</v>
      </c>
      <c r="AT158" s="185" t="s">
        <v>143</v>
      </c>
      <c r="AU158" s="185" t="s">
        <v>87</v>
      </c>
      <c r="AY158" s="19" t="s">
        <v>140</v>
      </c>
      <c r="BE158" s="186">
        <f>IF(N158="základní",J158,0)</f>
        <v>0</v>
      </c>
      <c r="BF158" s="186">
        <f>IF(N158="snížená",J158,0)</f>
        <v>0</v>
      </c>
      <c r="BG158" s="186">
        <f>IF(N158="zákl. přenesená",J158,0)</f>
        <v>0</v>
      </c>
      <c r="BH158" s="186">
        <f>IF(N158="sníž. přenesená",J158,0)</f>
        <v>0</v>
      </c>
      <c r="BI158" s="186">
        <f>IF(N158="nulová",J158,0)</f>
        <v>0</v>
      </c>
      <c r="BJ158" s="19" t="s">
        <v>85</v>
      </c>
      <c r="BK158" s="186">
        <f>ROUND(I158*H158,2)</f>
        <v>0</v>
      </c>
      <c r="BL158" s="19" t="s">
        <v>161</v>
      </c>
      <c r="BM158" s="185" t="s">
        <v>614</v>
      </c>
    </row>
    <row r="159" s="16" customFormat="1">
      <c r="A159" s="16"/>
      <c r="B159" s="235"/>
      <c r="C159" s="16"/>
      <c r="D159" s="187" t="s">
        <v>189</v>
      </c>
      <c r="E159" s="236" t="s">
        <v>1</v>
      </c>
      <c r="F159" s="237" t="s">
        <v>615</v>
      </c>
      <c r="G159" s="16"/>
      <c r="H159" s="236" t="s">
        <v>1</v>
      </c>
      <c r="I159" s="238"/>
      <c r="J159" s="16"/>
      <c r="K159" s="16"/>
      <c r="L159" s="235"/>
      <c r="M159" s="239"/>
      <c r="N159" s="240"/>
      <c r="O159" s="240"/>
      <c r="P159" s="240"/>
      <c r="Q159" s="240"/>
      <c r="R159" s="240"/>
      <c r="S159" s="240"/>
      <c r="T159" s="241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36" t="s">
        <v>189</v>
      </c>
      <c r="AU159" s="236" t="s">
        <v>87</v>
      </c>
      <c r="AV159" s="16" t="s">
        <v>85</v>
      </c>
      <c r="AW159" s="16" t="s">
        <v>32</v>
      </c>
      <c r="AX159" s="16" t="s">
        <v>77</v>
      </c>
      <c r="AY159" s="236" t="s">
        <v>140</v>
      </c>
    </row>
    <row r="160" s="13" customFormat="1">
      <c r="A160" s="13"/>
      <c r="B160" s="197"/>
      <c r="C160" s="13"/>
      <c r="D160" s="187" t="s">
        <v>189</v>
      </c>
      <c r="E160" s="198" t="s">
        <v>1</v>
      </c>
      <c r="F160" s="199" t="s">
        <v>616</v>
      </c>
      <c r="G160" s="13"/>
      <c r="H160" s="200">
        <v>164</v>
      </c>
      <c r="I160" s="201"/>
      <c r="J160" s="13"/>
      <c r="K160" s="13"/>
      <c r="L160" s="197"/>
      <c r="M160" s="202"/>
      <c r="N160" s="203"/>
      <c r="O160" s="203"/>
      <c r="P160" s="203"/>
      <c r="Q160" s="203"/>
      <c r="R160" s="203"/>
      <c r="S160" s="203"/>
      <c r="T160" s="20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8" t="s">
        <v>189</v>
      </c>
      <c r="AU160" s="198" t="s">
        <v>87</v>
      </c>
      <c r="AV160" s="13" t="s">
        <v>87</v>
      </c>
      <c r="AW160" s="13" t="s">
        <v>32</v>
      </c>
      <c r="AX160" s="13" t="s">
        <v>77</v>
      </c>
      <c r="AY160" s="198" t="s">
        <v>140</v>
      </c>
    </row>
    <row r="161" s="14" customFormat="1">
      <c r="A161" s="14"/>
      <c r="B161" s="205"/>
      <c r="C161" s="14"/>
      <c r="D161" s="187" t="s">
        <v>189</v>
      </c>
      <c r="E161" s="206" t="s">
        <v>1</v>
      </c>
      <c r="F161" s="207" t="s">
        <v>195</v>
      </c>
      <c r="G161" s="14"/>
      <c r="H161" s="208">
        <v>164</v>
      </c>
      <c r="I161" s="209"/>
      <c r="J161" s="14"/>
      <c r="K161" s="14"/>
      <c r="L161" s="205"/>
      <c r="M161" s="210"/>
      <c r="N161" s="211"/>
      <c r="O161" s="211"/>
      <c r="P161" s="211"/>
      <c r="Q161" s="211"/>
      <c r="R161" s="211"/>
      <c r="S161" s="211"/>
      <c r="T161" s="21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6" t="s">
        <v>189</v>
      </c>
      <c r="AU161" s="206" t="s">
        <v>87</v>
      </c>
      <c r="AV161" s="14" t="s">
        <v>161</v>
      </c>
      <c r="AW161" s="14" t="s">
        <v>32</v>
      </c>
      <c r="AX161" s="14" t="s">
        <v>85</v>
      </c>
      <c r="AY161" s="206" t="s">
        <v>140</v>
      </c>
    </row>
    <row r="162" s="2" customFormat="1" ht="16.5" customHeight="1">
      <c r="A162" s="38"/>
      <c r="B162" s="172"/>
      <c r="C162" s="221" t="s">
        <v>8</v>
      </c>
      <c r="D162" s="221" t="s">
        <v>278</v>
      </c>
      <c r="E162" s="222" t="s">
        <v>617</v>
      </c>
      <c r="F162" s="223" t="s">
        <v>618</v>
      </c>
      <c r="G162" s="224" t="s">
        <v>292</v>
      </c>
      <c r="H162" s="225">
        <v>166.46000000000001</v>
      </c>
      <c r="I162" s="226"/>
      <c r="J162" s="227">
        <f>ROUND(I162*H162,2)</f>
        <v>0</v>
      </c>
      <c r="K162" s="228"/>
      <c r="L162" s="229"/>
      <c r="M162" s="230" t="s">
        <v>1</v>
      </c>
      <c r="N162" s="231" t="s">
        <v>42</v>
      </c>
      <c r="O162" s="77"/>
      <c r="P162" s="183">
        <f>O162*H162</f>
        <v>0</v>
      </c>
      <c r="Q162" s="183">
        <v>0.00067000000000000002</v>
      </c>
      <c r="R162" s="183">
        <f>Q162*H162</f>
        <v>0.11152820000000001</v>
      </c>
      <c r="S162" s="183">
        <v>0</v>
      </c>
      <c r="T162" s="184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85" t="s">
        <v>229</v>
      </c>
      <c r="AT162" s="185" t="s">
        <v>278</v>
      </c>
      <c r="AU162" s="185" t="s">
        <v>87</v>
      </c>
      <c r="AY162" s="19" t="s">
        <v>140</v>
      </c>
      <c r="BE162" s="186">
        <f>IF(N162="základní",J162,0)</f>
        <v>0</v>
      </c>
      <c r="BF162" s="186">
        <f>IF(N162="snížená",J162,0)</f>
        <v>0</v>
      </c>
      <c r="BG162" s="186">
        <f>IF(N162="zákl. přenesená",J162,0)</f>
        <v>0</v>
      </c>
      <c r="BH162" s="186">
        <f>IF(N162="sníž. přenesená",J162,0)</f>
        <v>0</v>
      </c>
      <c r="BI162" s="186">
        <f>IF(N162="nulová",J162,0)</f>
        <v>0</v>
      </c>
      <c r="BJ162" s="19" t="s">
        <v>85</v>
      </c>
      <c r="BK162" s="186">
        <f>ROUND(I162*H162,2)</f>
        <v>0</v>
      </c>
      <c r="BL162" s="19" t="s">
        <v>161</v>
      </c>
      <c r="BM162" s="185" t="s">
        <v>619</v>
      </c>
    </row>
    <row r="163" s="13" customFormat="1">
      <c r="A163" s="13"/>
      <c r="B163" s="197"/>
      <c r="C163" s="13"/>
      <c r="D163" s="187" t="s">
        <v>189</v>
      </c>
      <c r="E163" s="13"/>
      <c r="F163" s="199" t="s">
        <v>620</v>
      </c>
      <c r="G163" s="13"/>
      <c r="H163" s="200">
        <v>166.46000000000001</v>
      </c>
      <c r="I163" s="201"/>
      <c r="J163" s="13"/>
      <c r="K163" s="13"/>
      <c r="L163" s="197"/>
      <c r="M163" s="202"/>
      <c r="N163" s="203"/>
      <c r="O163" s="203"/>
      <c r="P163" s="203"/>
      <c r="Q163" s="203"/>
      <c r="R163" s="203"/>
      <c r="S163" s="203"/>
      <c r="T163" s="20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8" t="s">
        <v>189</v>
      </c>
      <c r="AU163" s="198" t="s">
        <v>87</v>
      </c>
      <c r="AV163" s="13" t="s">
        <v>87</v>
      </c>
      <c r="AW163" s="13" t="s">
        <v>3</v>
      </c>
      <c r="AX163" s="13" t="s">
        <v>85</v>
      </c>
      <c r="AY163" s="198" t="s">
        <v>140</v>
      </c>
    </row>
    <row r="164" s="2" customFormat="1" ht="16.5" customHeight="1">
      <c r="A164" s="38"/>
      <c r="B164" s="172"/>
      <c r="C164" s="173" t="s">
        <v>269</v>
      </c>
      <c r="D164" s="173" t="s">
        <v>143</v>
      </c>
      <c r="E164" s="174" t="s">
        <v>621</v>
      </c>
      <c r="F164" s="175" t="s">
        <v>622</v>
      </c>
      <c r="G164" s="176" t="s">
        <v>146</v>
      </c>
      <c r="H164" s="177">
        <v>1</v>
      </c>
      <c r="I164" s="178"/>
      <c r="J164" s="179">
        <f>ROUND(I164*H164,2)</f>
        <v>0</v>
      </c>
      <c r="K164" s="180"/>
      <c r="L164" s="39"/>
      <c r="M164" s="181" t="s">
        <v>1</v>
      </c>
      <c r="N164" s="182" t="s">
        <v>42</v>
      </c>
      <c r="O164" s="77"/>
      <c r="P164" s="183">
        <f>O164*H164</f>
        <v>0</v>
      </c>
      <c r="Q164" s="183">
        <v>0</v>
      </c>
      <c r="R164" s="183">
        <f>Q164*H164</f>
        <v>0</v>
      </c>
      <c r="S164" s="183">
        <v>0</v>
      </c>
      <c r="T164" s="18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85" t="s">
        <v>161</v>
      </c>
      <c r="AT164" s="185" t="s">
        <v>143</v>
      </c>
      <c r="AU164" s="185" t="s">
        <v>87</v>
      </c>
      <c r="AY164" s="19" t="s">
        <v>140</v>
      </c>
      <c r="BE164" s="186">
        <f>IF(N164="základní",J164,0)</f>
        <v>0</v>
      </c>
      <c r="BF164" s="186">
        <f>IF(N164="snížená",J164,0)</f>
        <v>0</v>
      </c>
      <c r="BG164" s="186">
        <f>IF(N164="zákl. přenesená",J164,0)</f>
        <v>0</v>
      </c>
      <c r="BH164" s="186">
        <f>IF(N164="sníž. přenesená",J164,0)</f>
        <v>0</v>
      </c>
      <c r="BI164" s="186">
        <f>IF(N164="nulová",J164,0)</f>
        <v>0</v>
      </c>
      <c r="BJ164" s="19" t="s">
        <v>85</v>
      </c>
      <c r="BK164" s="186">
        <f>ROUND(I164*H164,2)</f>
        <v>0</v>
      </c>
      <c r="BL164" s="19" t="s">
        <v>161</v>
      </c>
      <c r="BM164" s="185" t="s">
        <v>623</v>
      </c>
    </row>
    <row r="165" s="2" customFormat="1" ht="16.5" customHeight="1">
      <c r="A165" s="38"/>
      <c r="B165" s="172"/>
      <c r="C165" s="173" t="s">
        <v>273</v>
      </c>
      <c r="D165" s="173" t="s">
        <v>143</v>
      </c>
      <c r="E165" s="174" t="s">
        <v>624</v>
      </c>
      <c r="F165" s="175" t="s">
        <v>625</v>
      </c>
      <c r="G165" s="176" t="s">
        <v>146</v>
      </c>
      <c r="H165" s="177">
        <v>1</v>
      </c>
      <c r="I165" s="178"/>
      <c r="J165" s="179">
        <f>ROUND(I165*H165,2)</f>
        <v>0</v>
      </c>
      <c r="K165" s="180"/>
      <c r="L165" s="39"/>
      <c r="M165" s="181" t="s">
        <v>1</v>
      </c>
      <c r="N165" s="182" t="s">
        <v>42</v>
      </c>
      <c r="O165" s="77"/>
      <c r="P165" s="183">
        <f>O165*H165</f>
        <v>0</v>
      </c>
      <c r="Q165" s="183">
        <v>0</v>
      </c>
      <c r="R165" s="183">
        <f>Q165*H165</f>
        <v>0</v>
      </c>
      <c r="S165" s="183">
        <v>0</v>
      </c>
      <c r="T165" s="184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85" t="s">
        <v>161</v>
      </c>
      <c r="AT165" s="185" t="s">
        <v>143</v>
      </c>
      <c r="AU165" s="185" t="s">
        <v>87</v>
      </c>
      <c r="AY165" s="19" t="s">
        <v>140</v>
      </c>
      <c r="BE165" s="186">
        <f>IF(N165="základní",J165,0)</f>
        <v>0</v>
      </c>
      <c r="BF165" s="186">
        <f>IF(N165="snížená",J165,0)</f>
        <v>0</v>
      </c>
      <c r="BG165" s="186">
        <f>IF(N165="zákl. přenesená",J165,0)</f>
        <v>0</v>
      </c>
      <c r="BH165" s="186">
        <f>IF(N165="sníž. přenesená",J165,0)</f>
        <v>0</v>
      </c>
      <c r="BI165" s="186">
        <f>IF(N165="nulová",J165,0)</f>
        <v>0</v>
      </c>
      <c r="BJ165" s="19" t="s">
        <v>85</v>
      </c>
      <c r="BK165" s="186">
        <f>ROUND(I165*H165,2)</f>
        <v>0</v>
      </c>
      <c r="BL165" s="19" t="s">
        <v>161</v>
      </c>
      <c r="BM165" s="185" t="s">
        <v>626</v>
      </c>
    </row>
    <row r="166" s="2" customFormat="1" ht="16.5" customHeight="1">
      <c r="A166" s="38"/>
      <c r="B166" s="172"/>
      <c r="C166" s="173" t="s">
        <v>277</v>
      </c>
      <c r="D166" s="173" t="s">
        <v>143</v>
      </c>
      <c r="E166" s="174" t="s">
        <v>627</v>
      </c>
      <c r="F166" s="175" t="s">
        <v>628</v>
      </c>
      <c r="G166" s="176" t="s">
        <v>240</v>
      </c>
      <c r="H166" s="177">
        <v>8</v>
      </c>
      <c r="I166" s="178"/>
      <c r="J166" s="179">
        <f>ROUND(I166*H166,2)</f>
        <v>0</v>
      </c>
      <c r="K166" s="180"/>
      <c r="L166" s="39"/>
      <c r="M166" s="181" t="s">
        <v>1</v>
      </c>
      <c r="N166" s="182" t="s">
        <v>42</v>
      </c>
      <c r="O166" s="77"/>
      <c r="P166" s="183">
        <f>O166*H166</f>
        <v>0</v>
      </c>
      <c r="Q166" s="183">
        <v>0</v>
      </c>
      <c r="R166" s="183">
        <f>Q166*H166</f>
        <v>0</v>
      </c>
      <c r="S166" s="183">
        <v>0</v>
      </c>
      <c r="T166" s="184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85" t="s">
        <v>161</v>
      </c>
      <c r="AT166" s="185" t="s">
        <v>143</v>
      </c>
      <c r="AU166" s="185" t="s">
        <v>87</v>
      </c>
      <c r="AY166" s="19" t="s">
        <v>140</v>
      </c>
      <c r="BE166" s="186">
        <f>IF(N166="základní",J166,0)</f>
        <v>0</v>
      </c>
      <c r="BF166" s="186">
        <f>IF(N166="snížená",J166,0)</f>
        <v>0</v>
      </c>
      <c r="BG166" s="186">
        <f>IF(N166="zákl. přenesená",J166,0)</f>
        <v>0</v>
      </c>
      <c r="BH166" s="186">
        <f>IF(N166="sníž. přenesená",J166,0)</f>
        <v>0</v>
      </c>
      <c r="BI166" s="186">
        <f>IF(N166="nulová",J166,0)</f>
        <v>0</v>
      </c>
      <c r="BJ166" s="19" t="s">
        <v>85</v>
      </c>
      <c r="BK166" s="186">
        <f>ROUND(I166*H166,2)</f>
        <v>0</v>
      </c>
      <c r="BL166" s="19" t="s">
        <v>161</v>
      </c>
      <c r="BM166" s="185" t="s">
        <v>629</v>
      </c>
    </row>
    <row r="167" s="2" customFormat="1" ht="21.75" customHeight="1">
      <c r="A167" s="38"/>
      <c r="B167" s="172"/>
      <c r="C167" s="173" t="s">
        <v>282</v>
      </c>
      <c r="D167" s="173" t="s">
        <v>143</v>
      </c>
      <c r="E167" s="174" t="s">
        <v>630</v>
      </c>
      <c r="F167" s="175" t="s">
        <v>631</v>
      </c>
      <c r="G167" s="176" t="s">
        <v>240</v>
      </c>
      <c r="H167" s="177">
        <v>1</v>
      </c>
      <c r="I167" s="178"/>
      <c r="J167" s="179">
        <f>ROUND(I167*H167,2)</f>
        <v>0</v>
      </c>
      <c r="K167" s="180"/>
      <c r="L167" s="39"/>
      <c r="M167" s="181" t="s">
        <v>1</v>
      </c>
      <c r="N167" s="182" t="s">
        <v>42</v>
      </c>
      <c r="O167" s="77"/>
      <c r="P167" s="183">
        <f>O167*H167</f>
        <v>0</v>
      </c>
      <c r="Q167" s="183">
        <v>0.43786000000000003</v>
      </c>
      <c r="R167" s="183">
        <f>Q167*H167</f>
        <v>0.43786000000000003</v>
      </c>
      <c r="S167" s="183">
        <v>0</v>
      </c>
      <c r="T167" s="184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85" t="s">
        <v>161</v>
      </c>
      <c r="AT167" s="185" t="s">
        <v>143</v>
      </c>
      <c r="AU167" s="185" t="s">
        <v>87</v>
      </c>
      <c r="AY167" s="19" t="s">
        <v>140</v>
      </c>
      <c r="BE167" s="186">
        <f>IF(N167="základní",J167,0)</f>
        <v>0</v>
      </c>
      <c r="BF167" s="186">
        <f>IF(N167="snížená",J167,0)</f>
        <v>0</v>
      </c>
      <c r="BG167" s="186">
        <f>IF(N167="zákl. přenesená",J167,0)</f>
        <v>0</v>
      </c>
      <c r="BH167" s="186">
        <f>IF(N167="sníž. přenesená",J167,0)</f>
        <v>0</v>
      </c>
      <c r="BI167" s="186">
        <f>IF(N167="nulová",J167,0)</f>
        <v>0</v>
      </c>
      <c r="BJ167" s="19" t="s">
        <v>85</v>
      </c>
      <c r="BK167" s="186">
        <f>ROUND(I167*H167,2)</f>
        <v>0</v>
      </c>
      <c r="BL167" s="19" t="s">
        <v>161</v>
      </c>
      <c r="BM167" s="185" t="s">
        <v>632</v>
      </c>
    </row>
    <row r="168" s="2" customFormat="1" ht="16.5" customHeight="1">
      <c r="A168" s="38"/>
      <c r="B168" s="172"/>
      <c r="C168" s="221" t="s">
        <v>286</v>
      </c>
      <c r="D168" s="221" t="s">
        <v>278</v>
      </c>
      <c r="E168" s="222" t="s">
        <v>633</v>
      </c>
      <c r="F168" s="223" t="s">
        <v>634</v>
      </c>
      <c r="G168" s="224" t="s">
        <v>240</v>
      </c>
      <c r="H168" s="225">
        <v>1</v>
      </c>
      <c r="I168" s="226"/>
      <c r="J168" s="227">
        <f>ROUND(I168*H168,2)</f>
        <v>0</v>
      </c>
      <c r="K168" s="228"/>
      <c r="L168" s="229"/>
      <c r="M168" s="230" t="s">
        <v>1</v>
      </c>
      <c r="N168" s="231" t="s">
        <v>42</v>
      </c>
      <c r="O168" s="77"/>
      <c r="P168" s="183">
        <f>O168*H168</f>
        <v>0</v>
      </c>
      <c r="Q168" s="183">
        <v>0.081000000000000003</v>
      </c>
      <c r="R168" s="183">
        <f>Q168*H168</f>
        <v>0.081000000000000003</v>
      </c>
      <c r="S168" s="183">
        <v>0</v>
      </c>
      <c r="T168" s="184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85" t="s">
        <v>229</v>
      </c>
      <c r="AT168" s="185" t="s">
        <v>278</v>
      </c>
      <c r="AU168" s="185" t="s">
        <v>87</v>
      </c>
      <c r="AY168" s="19" t="s">
        <v>140</v>
      </c>
      <c r="BE168" s="186">
        <f>IF(N168="základní",J168,0)</f>
        <v>0</v>
      </c>
      <c r="BF168" s="186">
        <f>IF(N168="snížená",J168,0)</f>
        <v>0</v>
      </c>
      <c r="BG168" s="186">
        <f>IF(N168="zákl. přenesená",J168,0)</f>
        <v>0</v>
      </c>
      <c r="BH168" s="186">
        <f>IF(N168="sníž. přenesená",J168,0)</f>
        <v>0</v>
      </c>
      <c r="BI168" s="186">
        <f>IF(N168="nulová",J168,0)</f>
        <v>0</v>
      </c>
      <c r="BJ168" s="19" t="s">
        <v>85</v>
      </c>
      <c r="BK168" s="186">
        <f>ROUND(I168*H168,2)</f>
        <v>0</v>
      </c>
      <c r="BL168" s="19" t="s">
        <v>161</v>
      </c>
      <c r="BM168" s="185" t="s">
        <v>635</v>
      </c>
    </row>
    <row r="169" s="2" customFormat="1" ht="16.5" customHeight="1">
      <c r="A169" s="38"/>
      <c r="B169" s="172"/>
      <c r="C169" s="173" t="s">
        <v>7</v>
      </c>
      <c r="D169" s="173" t="s">
        <v>143</v>
      </c>
      <c r="E169" s="174" t="s">
        <v>636</v>
      </c>
      <c r="F169" s="175" t="s">
        <v>637</v>
      </c>
      <c r="G169" s="176" t="s">
        <v>240</v>
      </c>
      <c r="H169" s="177">
        <v>1</v>
      </c>
      <c r="I169" s="178"/>
      <c r="J169" s="179">
        <f>ROUND(I169*H169,2)</f>
        <v>0</v>
      </c>
      <c r="K169" s="180"/>
      <c r="L169" s="39"/>
      <c r="M169" s="181" t="s">
        <v>1</v>
      </c>
      <c r="N169" s="182" t="s">
        <v>42</v>
      </c>
      <c r="O169" s="77"/>
      <c r="P169" s="183">
        <f>O169*H169</f>
        <v>0</v>
      </c>
      <c r="Q169" s="183">
        <v>0.21734000000000001</v>
      </c>
      <c r="R169" s="183">
        <f>Q169*H169</f>
        <v>0.21734000000000001</v>
      </c>
      <c r="S169" s="183">
        <v>0</v>
      </c>
      <c r="T169" s="184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85" t="s">
        <v>161</v>
      </c>
      <c r="AT169" s="185" t="s">
        <v>143</v>
      </c>
      <c r="AU169" s="185" t="s">
        <v>87</v>
      </c>
      <c r="AY169" s="19" t="s">
        <v>140</v>
      </c>
      <c r="BE169" s="186">
        <f>IF(N169="základní",J169,0)</f>
        <v>0</v>
      </c>
      <c r="BF169" s="186">
        <f>IF(N169="snížená",J169,0)</f>
        <v>0</v>
      </c>
      <c r="BG169" s="186">
        <f>IF(N169="zákl. přenesená",J169,0)</f>
        <v>0</v>
      </c>
      <c r="BH169" s="186">
        <f>IF(N169="sníž. přenesená",J169,0)</f>
        <v>0</v>
      </c>
      <c r="BI169" s="186">
        <f>IF(N169="nulová",J169,0)</f>
        <v>0</v>
      </c>
      <c r="BJ169" s="19" t="s">
        <v>85</v>
      </c>
      <c r="BK169" s="186">
        <f>ROUND(I169*H169,2)</f>
        <v>0</v>
      </c>
      <c r="BL169" s="19" t="s">
        <v>161</v>
      </c>
      <c r="BM169" s="185" t="s">
        <v>638</v>
      </c>
    </row>
    <row r="170" s="2" customFormat="1" ht="16.5" customHeight="1">
      <c r="A170" s="38"/>
      <c r="B170" s="172"/>
      <c r="C170" s="221" t="s">
        <v>295</v>
      </c>
      <c r="D170" s="221" t="s">
        <v>278</v>
      </c>
      <c r="E170" s="222" t="s">
        <v>639</v>
      </c>
      <c r="F170" s="223" t="s">
        <v>640</v>
      </c>
      <c r="G170" s="224" t="s">
        <v>240</v>
      </c>
      <c r="H170" s="225">
        <v>1</v>
      </c>
      <c r="I170" s="226"/>
      <c r="J170" s="227">
        <f>ROUND(I170*H170,2)</f>
        <v>0</v>
      </c>
      <c r="K170" s="228"/>
      <c r="L170" s="229"/>
      <c r="M170" s="230" t="s">
        <v>1</v>
      </c>
      <c r="N170" s="231" t="s">
        <v>42</v>
      </c>
      <c r="O170" s="77"/>
      <c r="P170" s="183">
        <f>O170*H170</f>
        <v>0</v>
      </c>
      <c r="Q170" s="183">
        <v>0.059999999999999998</v>
      </c>
      <c r="R170" s="183">
        <f>Q170*H170</f>
        <v>0.059999999999999998</v>
      </c>
      <c r="S170" s="183">
        <v>0</v>
      </c>
      <c r="T170" s="184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85" t="s">
        <v>229</v>
      </c>
      <c r="AT170" s="185" t="s">
        <v>278</v>
      </c>
      <c r="AU170" s="185" t="s">
        <v>87</v>
      </c>
      <c r="AY170" s="19" t="s">
        <v>140</v>
      </c>
      <c r="BE170" s="186">
        <f>IF(N170="základní",J170,0)</f>
        <v>0</v>
      </c>
      <c r="BF170" s="186">
        <f>IF(N170="snížená",J170,0)</f>
        <v>0</v>
      </c>
      <c r="BG170" s="186">
        <f>IF(N170="zákl. přenesená",J170,0)</f>
        <v>0</v>
      </c>
      <c r="BH170" s="186">
        <f>IF(N170="sníž. přenesená",J170,0)</f>
        <v>0</v>
      </c>
      <c r="BI170" s="186">
        <f>IF(N170="nulová",J170,0)</f>
        <v>0</v>
      </c>
      <c r="BJ170" s="19" t="s">
        <v>85</v>
      </c>
      <c r="BK170" s="186">
        <f>ROUND(I170*H170,2)</f>
        <v>0</v>
      </c>
      <c r="BL170" s="19" t="s">
        <v>161</v>
      </c>
      <c r="BM170" s="185" t="s">
        <v>641</v>
      </c>
    </row>
    <row r="171" s="2" customFormat="1" ht="16.5" customHeight="1">
      <c r="A171" s="38"/>
      <c r="B171" s="172"/>
      <c r="C171" s="173" t="s">
        <v>301</v>
      </c>
      <c r="D171" s="173" t="s">
        <v>143</v>
      </c>
      <c r="E171" s="174" t="s">
        <v>642</v>
      </c>
      <c r="F171" s="175" t="s">
        <v>643</v>
      </c>
      <c r="G171" s="176" t="s">
        <v>292</v>
      </c>
      <c r="H171" s="177">
        <v>311</v>
      </c>
      <c r="I171" s="178"/>
      <c r="J171" s="179">
        <f>ROUND(I171*H171,2)</f>
        <v>0</v>
      </c>
      <c r="K171" s="180"/>
      <c r="L171" s="39"/>
      <c r="M171" s="181" t="s">
        <v>1</v>
      </c>
      <c r="N171" s="182" t="s">
        <v>42</v>
      </c>
      <c r="O171" s="77"/>
      <c r="P171" s="183">
        <f>O171*H171</f>
        <v>0</v>
      </c>
      <c r="Q171" s="183">
        <v>6.0000000000000002E-05</v>
      </c>
      <c r="R171" s="183">
        <f>Q171*H171</f>
        <v>0.01866</v>
      </c>
      <c r="S171" s="183">
        <v>0</v>
      </c>
      <c r="T171" s="184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85" t="s">
        <v>161</v>
      </c>
      <c r="AT171" s="185" t="s">
        <v>143</v>
      </c>
      <c r="AU171" s="185" t="s">
        <v>87</v>
      </c>
      <c r="AY171" s="19" t="s">
        <v>140</v>
      </c>
      <c r="BE171" s="186">
        <f>IF(N171="základní",J171,0)</f>
        <v>0</v>
      </c>
      <c r="BF171" s="186">
        <f>IF(N171="snížená",J171,0)</f>
        <v>0</v>
      </c>
      <c r="BG171" s="186">
        <f>IF(N171="zákl. přenesená",J171,0)</f>
        <v>0</v>
      </c>
      <c r="BH171" s="186">
        <f>IF(N171="sníž. přenesená",J171,0)</f>
        <v>0</v>
      </c>
      <c r="BI171" s="186">
        <f>IF(N171="nulová",J171,0)</f>
        <v>0</v>
      </c>
      <c r="BJ171" s="19" t="s">
        <v>85</v>
      </c>
      <c r="BK171" s="186">
        <f>ROUND(I171*H171,2)</f>
        <v>0</v>
      </c>
      <c r="BL171" s="19" t="s">
        <v>161</v>
      </c>
      <c r="BM171" s="185" t="s">
        <v>644</v>
      </c>
    </row>
    <row r="172" s="13" customFormat="1">
      <c r="A172" s="13"/>
      <c r="B172" s="197"/>
      <c r="C172" s="13"/>
      <c r="D172" s="187" t="s">
        <v>189</v>
      </c>
      <c r="E172" s="198" t="s">
        <v>1</v>
      </c>
      <c r="F172" s="199" t="s">
        <v>645</v>
      </c>
      <c r="G172" s="13"/>
      <c r="H172" s="200">
        <v>311</v>
      </c>
      <c r="I172" s="201"/>
      <c r="J172" s="13"/>
      <c r="K172" s="13"/>
      <c r="L172" s="197"/>
      <c r="M172" s="202"/>
      <c r="N172" s="203"/>
      <c r="O172" s="203"/>
      <c r="P172" s="203"/>
      <c r="Q172" s="203"/>
      <c r="R172" s="203"/>
      <c r="S172" s="203"/>
      <c r="T172" s="20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98" t="s">
        <v>189</v>
      </c>
      <c r="AU172" s="198" t="s">
        <v>87</v>
      </c>
      <c r="AV172" s="13" t="s">
        <v>87</v>
      </c>
      <c r="AW172" s="13" t="s">
        <v>32</v>
      </c>
      <c r="AX172" s="13" t="s">
        <v>85</v>
      </c>
      <c r="AY172" s="198" t="s">
        <v>140</v>
      </c>
    </row>
    <row r="173" s="12" customFormat="1" ht="22.8" customHeight="1">
      <c r="A173" s="12"/>
      <c r="B173" s="159"/>
      <c r="C173" s="12"/>
      <c r="D173" s="160" t="s">
        <v>76</v>
      </c>
      <c r="E173" s="170" t="s">
        <v>420</v>
      </c>
      <c r="F173" s="170" t="s">
        <v>421</v>
      </c>
      <c r="G173" s="12"/>
      <c r="H173" s="12"/>
      <c r="I173" s="162"/>
      <c r="J173" s="171">
        <f>BK173</f>
        <v>0</v>
      </c>
      <c r="K173" s="12"/>
      <c r="L173" s="159"/>
      <c r="M173" s="164"/>
      <c r="N173" s="165"/>
      <c r="O173" s="165"/>
      <c r="P173" s="166">
        <f>P174</f>
        <v>0</v>
      </c>
      <c r="Q173" s="165"/>
      <c r="R173" s="166">
        <f>R174</f>
        <v>0</v>
      </c>
      <c r="S173" s="165"/>
      <c r="T173" s="167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60" t="s">
        <v>85</v>
      </c>
      <c r="AT173" s="168" t="s">
        <v>76</v>
      </c>
      <c r="AU173" s="168" t="s">
        <v>85</v>
      </c>
      <c r="AY173" s="160" t="s">
        <v>140</v>
      </c>
      <c r="BK173" s="169">
        <f>BK174</f>
        <v>0</v>
      </c>
    </row>
    <row r="174" s="2" customFormat="1" ht="16.5" customHeight="1">
      <c r="A174" s="38"/>
      <c r="B174" s="172"/>
      <c r="C174" s="173" t="s">
        <v>305</v>
      </c>
      <c r="D174" s="173" t="s">
        <v>143</v>
      </c>
      <c r="E174" s="174" t="s">
        <v>646</v>
      </c>
      <c r="F174" s="175" t="s">
        <v>647</v>
      </c>
      <c r="G174" s="176" t="s">
        <v>226</v>
      </c>
      <c r="H174" s="177">
        <v>96.930000000000007</v>
      </c>
      <c r="I174" s="178"/>
      <c r="J174" s="179">
        <f>ROUND(I174*H174,2)</f>
        <v>0</v>
      </c>
      <c r="K174" s="180"/>
      <c r="L174" s="39"/>
      <c r="M174" s="181" t="s">
        <v>1</v>
      </c>
      <c r="N174" s="182" t="s">
        <v>42</v>
      </c>
      <c r="O174" s="77"/>
      <c r="P174" s="183">
        <f>O174*H174</f>
        <v>0</v>
      </c>
      <c r="Q174" s="183">
        <v>0</v>
      </c>
      <c r="R174" s="183">
        <f>Q174*H174</f>
        <v>0</v>
      </c>
      <c r="S174" s="183">
        <v>0</v>
      </c>
      <c r="T174" s="184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85" t="s">
        <v>161</v>
      </c>
      <c r="AT174" s="185" t="s">
        <v>143</v>
      </c>
      <c r="AU174" s="185" t="s">
        <v>87</v>
      </c>
      <c r="AY174" s="19" t="s">
        <v>140</v>
      </c>
      <c r="BE174" s="186">
        <f>IF(N174="základní",J174,0)</f>
        <v>0</v>
      </c>
      <c r="BF174" s="186">
        <f>IF(N174="snížená",J174,0)</f>
        <v>0</v>
      </c>
      <c r="BG174" s="186">
        <f>IF(N174="zákl. přenesená",J174,0)</f>
        <v>0</v>
      </c>
      <c r="BH174" s="186">
        <f>IF(N174="sníž. přenesená",J174,0)</f>
        <v>0</v>
      </c>
      <c r="BI174" s="186">
        <f>IF(N174="nulová",J174,0)</f>
        <v>0</v>
      </c>
      <c r="BJ174" s="19" t="s">
        <v>85</v>
      </c>
      <c r="BK174" s="186">
        <f>ROUND(I174*H174,2)</f>
        <v>0</v>
      </c>
      <c r="BL174" s="19" t="s">
        <v>161</v>
      </c>
      <c r="BM174" s="185" t="s">
        <v>648</v>
      </c>
    </row>
    <row r="175" s="12" customFormat="1" ht="25.92" customHeight="1">
      <c r="A175" s="12"/>
      <c r="B175" s="159"/>
      <c r="C175" s="12"/>
      <c r="D175" s="160" t="s">
        <v>76</v>
      </c>
      <c r="E175" s="161" t="s">
        <v>426</v>
      </c>
      <c r="F175" s="161" t="s">
        <v>427</v>
      </c>
      <c r="G175" s="12"/>
      <c r="H175" s="12"/>
      <c r="I175" s="162"/>
      <c r="J175" s="163">
        <f>BK175</f>
        <v>0</v>
      </c>
      <c r="K175" s="12"/>
      <c r="L175" s="159"/>
      <c r="M175" s="164"/>
      <c r="N175" s="165"/>
      <c r="O175" s="165"/>
      <c r="P175" s="166">
        <f>P176</f>
        <v>0</v>
      </c>
      <c r="Q175" s="165"/>
      <c r="R175" s="166">
        <f>R176</f>
        <v>0.17829119999999998</v>
      </c>
      <c r="S175" s="165"/>
      <c r="T175" s="167">
        <f>T176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60" t="s">
        <v>87</v>
      </c>
      <c r="AT175" s="168" t="s">
        <v>76</v>
      </c>
      <c r="AU175" s="168" t="s">
        <v>77</v>
      </c>
      <c r="AY175" s="160" t="s">
        <v>140</v>
      </c>
      <c r="BK175" s="169">
        <f>BK176</f>
        <v>0</v>
      </c>
    </row>
    <row r="176" s="12" customFormat="1" ht="22.8" customHeight="1">
      <c r="A176" s="12"/>
      <c r="B176" s="159"/>
      <c r="C176" s="12"/>
      <c r="D176" s="160" t="s">
        <v>76</v>
      </c>
      <c r="E176" s="170" t="s">
        <v>649</v>
      </c>
      <c r="F176" s="170" t="s">
        <v>650</v>
      </c>
      <c r="G176" s="12"/>
      <c r="H176" s="12"/>
      <c r="I176" s="162"/>
      <c r="J176" s="171">
        <f>BK176</f>
        <v>0</v>
      </c>
      <c r="K176" s="12"/>
      <c r="L176" s="159"/>
      <c r="M176" s="164"/>
      <c r="N176" s="165"/>
      <c r="O176" s="165"/>
      <c r="P176" s="166">
        <f>SUM(P177:P187)</f>
        <v>0</v>
      </c>
      <c r="Q176" s="165"/>
      <c r="R176" s="166">
        <f>SUM(R177:R187)</f>
        <v>0.17829119999999998</v>
      </c>
      <c r="S176" s="165"/>
      <c r="T176" s="167">
        <f>SUM(T177:T187)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60" t="s">
        <v>87</v>
      </c>
      <c r="AT176" s="168" t="s">
        <v>76</v>
      </c>
      <c r="AU176" s="168" t="s">
        <v>85</v>
      </c>
      <c r="AY176" s="160" t="s">
        <v>140</v>
      </c>
      <c r="BK176" s="169">
        <f>SUM(BK177:BK187)</f>
        <v>0</v>
      </c>
    </row>
    <row r="177" s="2" customFormat="1" ht="16.5" customHeight="1">
      <c r="A177" s="38"/>
      <c r="B177" s="172"/>
      <c r="C177" s="173" t="s">
        <v>310</v>
      </c>
      <c r="D177" s="173" t="s">
        <v>143</v>
      </c>
      <c r="E177" s="174" t="s">
        <v>651</v>
      </c>
      <c r="F177" s="175" t="s">
        <v>652</v>
      </c>
      <c r="G177" s="176" t="s">
        <v>292</v>
      </c>
      <c r="H177" s="177">
        <v>27</v>
      </c>
      <c r="I177" s="178"/>
      <c r="J177" s="179">
        <f>ROUND(I177*H177,2)</f>
        <v>0</v>
      </c>
      <c r="K177" s="180"/>
      <c r="L177" s="39"/>
      <c r="M177" s="181" t="s">
        <v>1</v>
      </c>
      <c r="N177" s="182" t="s">
        <v>42</v>
      </c>
      <c r="O177" s="77"/>
      <c r="P177" s="183">
        <f>O177*H177</f>
        <v>0</v>
      </c>
      <c r="Q177" s="183">
        <v>0.00034000000000000002</v>
      </c>
      <c r="R177" s="183">
        <f>Q177*H177</f>
        <v>0.0091800000000000007</v>
      </c>
      <c r="S177" s="183">
        <v>0</v>
      </c>
      <c r="T177" s="184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85" t="s">
        <v>269</v>
      </c>
      <c r="AT177" s="185" t="s">
        <v>143</v>
      </c>
      <c r="AU177" s="185" t="s">
        <v>87</v>
      </c>
      <c r="AY177" s="19" t="s">
        <v>140</v>
      </c>
      <c r="BE177" s="186">
        <f>IF(N177="základní",J177,0)</f>
        <v>0</v>
      </c>
      <c r="BF177" s="186">
        <f>IF(N177="snížená",J177,0)</f>
        <v>0</v>
      </c>
      <c r="BG177" s="186">
        <f>IF(N177="zákl. přenesená",J177,0)</f>
        <v>0</v>
      </c>
      <c r="BH177" s="186">
        <f>IF(N177="sníž. přenesená",J177,0)</f>
        <v>0</v>
      </c>
      <c r="BI177" s="186">
        <f>IF(N177="nulová",J177,0)</f>
        <v>0</v>
      </c>
      <c r="BJ177" s="19" t="s">
        <v>85</v>
      </c>
      <c r="BK177" s="186">
        <f>ROUND(I177*H177,2)</f>
        <v>0</v>
      </c>
      <c r="BL177" s="19" t="s">
        <v>269</v>
      </c>
      <c r="BM177" s="185" t="s">
        <v>653</v>
      </c>
    </row>
    <row r="178" s="16" customFormat="1">
      <c r="A178" s="16"/>
      <c r="B178" s="235"/>
      <c r="C178" s="16"/>
      <c r="D178" s="187" t="s">
        <v>189</v>
      </c>
      <c r="E178" s="236" t="s">
        <v>1</v>
      </c>
      <c r="F178" s="237" t="s">
        <v>654</v>
      </c>
      <c r="G178" s="16"/>
      <c r="H178" s="236" t="s">
        <v>1</v>
      </c>
      <c r="I178" s="238"/>
      <c r="J178" s="16"/>
      <c r="K178" s="16"/>
      <c r="L178" s="235"/>
      <c r="M178" s="239"/>
      <c r="N178" s="240"/>
      <c r="O178" s="240"/>
      <c r="P178" s="240"/>
      <c r="Q178" s="240"/>
      <c r="R178" s="240"/>
      <c r="S178" s="240"/>
      <c r="T178" s="241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T178" s="236" t="s">
        <v>189</v>
      </c>
      <c r="AU178" s="236" t="s">
        <v>87</v>
      </c>
      <c r="AV178" s="16" t="s">
        <v>85</v>
      </c>
      <c r="AW178" s="16" t="s">
        <v>32</v>
      </c>
      <c r="AX178" s="16" t="s">
        <v>77</v>
      </c>
      <c r="AY178" s="236" t="s">
        <v>140</v>
      </c>
    </row>
    <row r="179" s="13" customFormat="1">
      <c r="A179" s="13"/>
      <c r="B179" s="197"/>
      <c r="C179" s="13"/>
      <c r="D179" s="187" t="s">
        <v>189</v>
      </c>
      <c r="E179" s="198" t="s">
        <v>1</v>
      </c>
      <c r="F179" s="199" t="s">
        <v>322</v>
      </c>
      <c r="G179" s="13"/>
      <c r="H179" s="200">
        <v>27</v>
      </c>
      <c r="I179" s="201"/>
      <c r="J179" s="13"/>
      <c r="K179" s="13"/>
      <c r="L179" s="197"/>
      <c r="M179" s="202"/>
      <c r="N179" s="203"/>
      <c r="O179" s="203"/>
      <c r="P179" s="203"/>
      <c r="Q179" s="203"/>
      <c r="R179" s="203"/>
      <c r="S179" s="203"/>
      <c r="T179" s="20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98" t="s">
        <v>189</v>
      </c>
      <c r="AU179" s="198" t="s">
        <v>87</v>
      </c>
      <c r="AV179" s="13" t="s">
        <v>87</v>
      </c>
      <c r="AW179" s="13" t="s">
        <v>32</v>
      </c>
      <c r="AX179" s="13" t="s">
        <v>85</v>
      </c>
      <c r="AY179" s="198" t="s">
        <v>140</v>
      </c>
    </row>
    <row r="180" s="2" customFormat="1" ht="16.5" customHeight="1">
      <c r="A180" s="38"/>
      <c r="B180" s="172"/>
      <c r="C180" s="221" t="s">
        <v>317</v>
      </c>
      <c r="D180" s="221" t="s">
        <v>278</v>
      </c>
      <c r="E180" s="222" t="s">
        <v>655</v>
      </c>
      <c r="F180" s="223" t="s">
        <v>656</v>
      </c>
      <c r="G180" s="224" t="s">
        <v>292</v>
      </c>
      <c r="H180" s="225">
        <v>27.809999999999999</v>
      </c>
      <c r="I180" s="226"/>
      <c r="J180" s="227">
        <f>ROUND(I180*H180,2)</f>
        <v>0</v>
      </c>
      <c r="K180" s="228"/>
      <c r="L180" s="229"/>
      <c r="M180" s="230" t="s">
        <v>1</v>
      </c>
      <c r="N180" s="231" t="s">
        <v>42</v>
      </c>
      <c r="O180" s="77"/>
      <c r="P180" s="183">
        <f>O180*H180</f>
        <v>0</v>
      </c>
      <c r="Q180" s="183">
        <v>0.00032000000000000003</v>
      </c>
      <c r="R180" s="183">
        <f>Q180*H180</f>
        <v>0.0088991999999999995</v>
      </c>
      <c r="S180" s="183">
        <v>0</v>
      </c>
      <c r="T180" s="184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85" t="s">
        <v>347</v>
      </c>
      <c r="AT180" s="185" t="s">
        <v>278</v>
      </c>
      <c r="AU180" s="185" t="s">
        <v>87</v>
      </c>
      <c r="AY180" s="19" t="s">
        <v>140</v>
      </c>
      <c r="BE180" s="186">
        <f>IF(N180="základní",J180,0)</f>
        <v>0</v>
      </c>
      <c r="BF180" s="186">
        <f>IF(N180="snížená",J180,0)</f>
        <v>0</v>
      </c>
      <c r="BG180" s="186">
        <f>IF(N180="zákl. přenesená",J180,0)</f>
        <v>0</v>
      </c>
      <c r="BH180" s="186">
        <f>IF(N180="sníž. přenesená",J180,0)</f>
        <v>0</v>
      </c>
      <c r="BI180" s="186">
        <f>IF(N180="nulová",J180,0)</f>
        <v>0</v>
      </c>
      <c r="BJ180" s="19" t="s">
        <v>85</v>
      </c>
      <c r="BK180" s="186">
        <f>ROUND(I180*H180,2)</f>
        <v>0</v>
      </c>
      <c r="BL180" s="19" t="s">
        <v>269</v>
      </c>
      <c r="BM180" s="185" t="s">
        <v>657</v>
      </c>
    </row>
    <row r="181" s="13" customFormat="1">
      <c r="A181" s="13"/>
      <c r="B181" s="197"/>
      <c r="C181" s="13"/>
      <c r="D181" s="187" t="s">
        <v>189</v>
      </c>
      <c r="E181" s="13"/>
      <c r="F181" s="199" t="s">
        <v>658</v>
      </c>
      <c r="G181" s="13"/>
      <c r="H181" s="200">
        <v>27.809999999999999</v>
      </c>
      <c r="I181" s="201"/>
      <c r="J181" s="13"/>
      <c r="K181" s="13"/>
      <c r="L181" s="197"/>
      <c r="M181" s="202"/>
      <c r="N181" s="203"/>
      <c r="O181" s="203"/>
      <c r="P181" s="203"/>
      <c r="Q181" s="203"/>
      <c r="R181" s="203"/>
      <c r="S181" s="203"/>
      <c r="T181" s="20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8" t="s">
        <v>189</v>
      </c>
      <c r="AU181" s="198" t="s">
        <v>87</v>
      </c>
      <c r="AV181" s="13" t="s">
        <v>87</v>
      </c>
      <c r="AW181" s="13" t="s">
        <v>3</v>
      </c>
      <c r="AX181" s="13" t="s">
        <v>85</v>
      </c>
      <c r="AY181" s="198" t="s">
        <v>140</v>
      </c>
    </row>
    <row r="182" s="2" customFormat="1" ht="16.5" customHeight="1">
      <c r="A182" s="38"/>
      <c r="B182" s="172"/>
      <c r="C182" s="173" t="s">
        <v>322</v>
      </c>
      <c r="D182" s="173" t="s">
        <v>143</v>
      </c>
      <c r="E182" s="174" t="s">
        <v>659</v>
      </c>
      <c r="F182" s="175" t="s">
        <v>660</v>
      </c>
      <c r="G182" s="176" t="s">
        <v>292</v>
      </c>
      <c r="H182" s="177">
        <v>120</v>
      </c>
      <c r="I182" s="178"/>
      <c r="J182" s="179">
        <f>ROUND(I182*H182,2)</f>
        <v>0</v>
      </c>
      <c r="K182" s="180"/>
      <c r="L182" s="39"/>
      <c r="M182" s="181" t="s">
        <v>1</v>
      </c>
      <c r="N182" s="182" t="s">
        <v>42</v>
      </c>
      <c r="O182" s="77"/>
      <c r="P182" s="183">
        <f>O182*H182</f>
        <v>0</v>
      </c>
      <c r="Q182" s="183">
        <v>0.00042999999999999999</v>
      </c>
      <c r="R182" s="183">
        <f>Q182*H182</f>
        <v>0.0516</v>
      </c>
      <c r="S182" s="183">
        <v>0</v>
      </c>
      <c r="T182" s="184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85" t="s">
        <v>269</v>
      </c>
      <c r="AT182" s="185" t="s">
        <v>143</v>
      </c>
      <c r="AU182" s="185" t="s">
        <v>87</v>
      </c>
      <c r="AY182" s="19" t="s">
        <v>140</v>
      </c>
      <c r="BE182" s="186">
        <f>IF(N182="základní",J182,0)</f>
        <v>0</v>
      </c>
      <c r="BF182" s="186">
        <f>IF(N182="snížená",J182,0)</f>
        <v>0</v>
      </c>
      <c r="BG182" s="186">
        <f>IF(N182="zákl. přenesená",J182,0)</f>
        <v>0</v>
      </c>
      <c r="BH182" s="186">
        <f>IF(N182="sníž. přenesená",J182,0)</f>
        <v>0</v>
      </c>
      <c r="BI182" s="186">
        <f>IF(N182="nulová",J182,0)</f>
        <v>0</v>
      </c>
      <c r="BJ182" s="19" t="s">
        <v>85</v>
      </c>
      <c r="BK182" s="186">
        <f>ROUND(I182*H182,2)</f>
        <v>0</v>
      </c>
      <c r="BL182" s="19" t="s">
        <v>269</v>
      </c>
      <c r="BM182" s="185" t="s">
        <v>661</v>
      </c>
    </row>
    <row r="183" s="16" customFormat="1">
      <c r="A183" s="16"/>
      <c r="B183" s="235"/>
      <c r="C183" s="16"/>
      <c r="D183" s="187" t="s">
        <v>189</v>
      </c>
      <c r="E183" s="236" t="s">
        <v>1</v>
      </c>
      <c r="F183" s="237" t="s">
        <v>662</v>
      </c>
      <c r="G183" s="16"/>
      <c r="H183" s="236" t="s">
        <v>1</v>
      </c>
      <c r="I183" s="238"/>
      <c r="J183" s="16"/>
      <c r="K183" s="16"/>
      <c r="L183" s="235"/>
      <c r="M183" s="239"/>
      <c r="N183" s="240"/>
      <c r="O183" s="240"/>
      <c r="P183" s="240"/>
      <c r="Q183" s="240"/>
      <c r="R183" s="240"/>
      <c r="S183" s="240"/>
      <c r="T183" s="241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36" t="s">
        <v>189</v>
      </c>
      <c r="AU183" s="236" t="s">
        <v>87</v>
      </c>
      <c r="AV183" s="16" t="s">
        <v>85</v>
      </c>
      <c r="AW183" s="16" t="s">
        <v>32</v>
      </c>
      <c r="AX183" s="16" t="s">
        <v>77</v>
      </c>
      <c r="AY183" s="236" t="s">
        <v>140</v>
      </c>
    </row>
    <row r="184" s="13" customFormat="1">
      <c r="A184" s="13"/>
      <c r="B184" s="197"/>
      <c r="C184" s="13"/>
      <c r="D184" s="187" t="s">
        <v>189</v>
      </c>
      <c r="E184" s="198" t="s">
        <v>1</v>
      </c>
      <c r="F184" s="199" t="s">
        <v>663</v>
      </c>
      <c r="G184" s="13"/>
      <c r="H184" s="200">
        <v>120</v>
      </c>
      <c r="I184" s="201"/>
      <c r="J184" s="13"/>
      <c r="K184" s="13"/>
      <c r="L184" s="197"/>
      <c r="M184" s="202"/>
      <c r="N184" s="203"/>
      <c r="O184" s="203"/>
      <c r="P184" s="203"/>
      <c r="Q184" s="203"/>
      <c r="R184" s="203"/>
      <c r="S184" s="203"/>
      <c r="T184" s="20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98" t="s">
        <v>189</v>
      </c>
      <c r="AU184" s="198" t="s">
        <v>87</v>
      </c>
      <c r="AV184" s="13" t="s">
        <v>87</v>
      </c>
      <c r="AW184" s="13" t="s">
        <v>32</v>
      </c>
      <c r="AX184" s="13" t="s">
        <v>85</v>
      </c>
      <c r="AY184" s="198" t="s">
        <v>140</v>
      </c>
    </row>
    <row r="185" s="2" customFormat="1" ht="16.5" customHeight="1">
      <c r="A185" s="38"/>
      <c r="B185" s="172"/>
      <c r="C185" s="221" t="s">
        <v>326</v>
      </c>
      <c r="D185" s="221" t="s">
        <v>278</v>
      </c>
      <c r="E185" s="222" t="s">
        <v>664</v>
      </c>
      <c r="F185" s="223" t="s">
        <v>665</v>
      </c>
      <c r="G185" s="224" t="s">
        <v>292</v>
      </c>
      <c r="H185" s="225">
        <v>123.59999999999999</v>
      </c>
      <c r="I185" s="226"/>
      <c r="J185" s="227">
        <f>ROUND(I185*H185,2)</f>
        <v>0</v>
      </c>
      <c r="K185" s="228"/>
      <c r="L185" s="229"/>
      <c r="M185" s="230" t="s">
        <v>1</v>
      </c>
      <c r="N185" s="231" t="s">
        <v>42</v>
      </c>
      <c r="O185" s="77"/>
      <c r="P185" s="183">
        <f>O185*H185</f>
        <v>0</v>
      </c>
      <c r="Q185" s="183">
        <v>0.00017000000000000001</v>
      </c>
      <c r="R185" s="183">
        <f>Q185*H185</f>
        <v>0.021011999999999999</v>
      </c>
      <c r="S185" s="183">
        <v>0</v>
      </c>
      <c r="T185" s="184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85" t="s">
        <v>347</v>
      </c>
      <c r="AT185" s="185" t="s">
        <v>278</v>
      </c>
      <c r="AU185" s="185" t="s">
        <v>87</v>
      </c>
      <c r="AY185" s="19" t="s">
        <v>140</v>
      </c>
      <c r="BE185" s="186">
        <f>IF(N185="základní",J185,0)</f>
        <v>0</v>
      </c>
      <c r="BF185" s="186">
        <f>IF(N185="snížená",J185,0)</f>
        <v>0</v>
      </c>
      <c r="BG185" s="186">
        <f>IF(N185="zákl. přenesená",J185,0)</f>
        <v>0</v>
      </c>
      <c r="BH185" s="186">
        <f>IF(N185="sníž. přenesená",J185,0)</f>
        <v>0</v>
      </c>
      <c r="BI185" s="186">
        <f>IF(N185="nulová",J185,0)</f>
        <v>0</v>
      </c>
      <c r="BJ185" s="19" t="s">
        <v>85</v>
      </c>
      <c r="BK185" s="186">
        <f>ROUND(I185*H185,2)</f>
        <v>0</v>
      </c>
      <c r="BL185" s="19" t="s">
        <v>269</v>
      </c>
      <c r="BM185" s="185" t="s">
        <v>666</v>
      </c>
    </row>
    <row r="186" s="13" customFormat="1">
      <c r="A186" s="13"/>
      <c r="B186" s="197"/>
      <c r="C186" s="13"/>
      <c r="D186" s="187" t="s">
        <v>189</v>
      </c>
      <c r="E186" s="13"/>
      <c r="F186" s="199" t="s">
        <v>667</v>
      </c>
      <c r="G186" s="13"/>
      <c r="H186" s="200">
        <v>123.59999999999999</v>
      </c>
      <c r="I186" s="201"/>
      <c r="J186" s="13"/>
      <c r="K186" s="13"/>
      <c r="L186" s="197"/>
      <c r="M186" s="202"/>
      <c r="N186" s="203"/>
      <c r="O186" s="203"/>
      <c r="P186" s="203"/>
      <c r="Q186" s="203"/>
      <c r="R186" s="203"/>
      <c r="S186" s="203"/>
      <c r="T186" s="20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98" t="s">
        <v>189</v>
      </c>
      <c r="AU186" s="198" t="s">
        <v>87</v>
      </c>
      <c r="AV186" s="13" t="s">
        <v>87</v>
      </c>
      <c r="AW186" s="13" t="s">
        <v>3</v>
      </c>
      <c r="AX186" s="13" t="s">
        <v>85</v>
      </c>
      <c r="AY186" s="198" t="s">
        <v>140</v>
      </c>
    </row>
    <row r="187" s="2" customFormat="1" ht="16.5" customHeight="1">
      <c r="A187" s="38"/>
      <c r="B187" s="172"/>
      <c r="C187" s="173" t="s">
        <v>333</v>
      </c>
      <c r="D187" s="173" t="s">
        <v>143</v>
      </c>
      <c r="E187" s="174" t="s">
        <v>668</v>
      </c>
      <c r="F187" s="175" t="s">
        <v>669</v>
      </c>
      <c r="G187" s="176" t="s">
        <v>670</v>
      </c>
      <c r="H187" s="177">
        <v>3</v>
      </c>
      <c r="I187" s="178"/>
      <c r="J187" s="179">
        <f>ROUND(I187*H187,2)</f>
        <v>0</v>
      </c>
      <c r="K187" s="180"/>
      <c r="L187" s="39"/>
      <c r="M187" s="192" t="s">
        <v>1</v>
      </c>
      <c r="N187" s="193" t="s">
        <v>42</v>
      </c>
      <c r="O187" s="194"/>
      <c r="P187" s="195">
        <f>O187*H187</f>
        <v>0</v>
      </c>
      <c r="Q187" s="195">
        <v>0.0292</v>
      </c>
      <c r="R187" s="195">
        <f>Q187*H187</f>
        <v>0.087599999999999997</v>
      </c>
      <c r="S187" s="195">
        <v>0</v>
      </c>
      <c r="T187" s="19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85" t="s">
        <v>269</v>
      </c>
      <c r="AT187" s="185" t="s">
        <v>143</v>
      </c>
      <c r="AU187" s="185" t="s">
        <v>87</v>
      </c>
      <c r="AY187" s="19" t="s">
        <v>140</v>
      </c>
      <c r="BE187" s="186">
        <f>IF(N187="základní",J187,0)</f>
        <v>0</v>
      </c>
      <c r="BF187" s="186">
        <f>IF(N187="snížená",J187,0)</f>
        <v>0</v>
      </c>
      <c r="BG187" s="186">
        <f>IF(N187="zákl. přenesená",J187,0)</f>
        <v>0</v>
      </c>
      <c r="BH187" s="186">
        <f>IF(N187="sníž. přenesená",J187,0)</f>
        <v>0</v>
      </c>
      <c r="BI187" s="186">
        <f>IF(N187="nulová",J187,0)</f>
        <v>0</v>
      </c>
      <c r="BJ187" s="19" t="s">
        <v>85</v>
      </c>
      <c r="BK187" s="186">
        <f>ROUND(I187*H187,2)</f>
        <v>0</v>
      </c>
      <c r="BL187" s="19" t="s">
        <v>269</v>
      </c>
      <c r="BM187" s="185" t="s">
        <v>671</v>
      </c>
    </row>
    <row r="188" s="2" customFormat="1" ht="6.96" customHeight="1">
      <c r="A188" s="38"/>
      <c r="B188" s="60"/>
      <c r="C188" s="61"/>
      <c r="D188" s="61"/>
      <c r="E188" s="61"/>
      <c r="F188" s="61"/>
      <c r="G188" s="61"/>
      <c r="H188" s="61"/>
      <c r="I188" s="61"/>
      <c r="J188" s="61"/>
      <c r="K188" s="61"/>
      <c r="L188" s="39"/>
      <c r="M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</row>
  </sheetData>
  <autoFilter ref="C121:K187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102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87</v>
      </c>
    </row>
    <row r="4" s="1" customFormat="1" ht="24.96" customHeight="1">
      <c r="B4" s="22"/>
      <c r="D4" s="23" t="s">
        <v>112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1" t="str">
        <f>'Rekapitulace stavby'!K6</f>
        <v>Nafukovací sportovní hala se zázemím z kontejnerů SK Smíchov Plzeň - Slovany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113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672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12. 9. 2022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 xml:space="preserve"> </v>
      </c>
      <c r="F24" s="38"/>
      <c r="G24" s="38"/>
      <c r="H24" s="38"/>
      <c r="I24" s="32" t="s">
        <v>27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37</v>
      </c>
      <c r="E30" s="38"/>
      <c r="F30" s="38"/>
      <c r="G30" s="38"/>
      <c r="H30" s="38"/>
      <c r="I30" s="38"/>
      <c r="J30" s="96">
        <f>ROUND(J120,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39</v>
      </c>
      <c r="G32" s="38"/>
      <c r="H32" s="38"/>
      <c r="I32" s="43" t="s">
        <v>38</v>
      </c>
      <c r="J32" s="43" t="s">
        <v>40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41</v>
      </c>
      <c r="E33" s="32" t="s">
        <v>42</v>
      </c>
      <c r="F33" s="127">
        <f>ROUND((SUM(BE120:BE168)),  2)</f>
        <v>0</v>
      </c>
      <c r="G33" s="38"/>
      <c r="H33" s="38"/>
      <c r="I33" s="128">
        <v>0.20999999999999999</v>
      </c>
      <c r="J33" s="127">
        <f>ROUND(((SUM(BE120:BE168))*I33),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43</v>
      </c>
      <c r="F34" s="127">
        <f>ROUND((SUM(BF120:BF168)),  2)</f>
        <v>0</v>
      </c>
      <c r="G34" s="38"/>
      <c r="H34" s="38"/>
      <c r="I34" s="128">
        <v>0.14999999999999999</v>
      </c>
      <c r="J34" s="127">
        <f>ROUND(((SUM(BF120:BF168))*I34),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44</v>
      </c>
      <c r="F35" s="127">
        <f>ROUND((SUM(BG120:BG168)),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45</v>
      </c>
      <c r="F36" s="127">
        <f>ROUND((SUM(BH120:BH168)),  2)</f>
        <v>0</v>
      </c>
      <c r="G36" s="38"/>
      <c r="H36" s="38"/>
      <c r="I36" s="128">
        <v>0.14999999999999999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46</v>
      </c>
      <c r="F37" s="127">
        <f>ROUND((SUM(BI120:BI168)),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47</v>
      </c>
      <c r="E39" s="81"/>
      <c r="F39" s="81"/>
      <c r="G39" s="131" t="s">
        <v>48</v>
      </c>
      <c r="H39" s="132" t="s">
        <v>49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35" t="s">
        <v>53</v>
      </c>
      <c r="G61" s="58" t="s">
        <v>52</v>
      </c>
      <c r="H61" s="41"/>
      <c r="I61" s="41"/>
      <c r="J61" s="136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35" t="s">
        <v>53</v>
      </c>
      <c r="G76" s="58" t="s">
        <v>52</v>
      </c>
      <c r="H76" s="41"/>
      <c r="I76" s="41"/>
      <c r="J76" s="136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Nafukovací sportovní hala se zázemím z kontejnerů SK Smíchov Plzeň - Slovany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IO02 - Doplnění areálové splaškové kanalizace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Šeříková 516/35</v>
      </c>
      <c r="G89" s="38"/>
      <c r="H89" s="38"/>
      <c r="I89" s="32" t="s">
        <v>22</v>
      </c>
      <c r="J89" s="69" t="str">
        <f>IF(J12="","",J12)</f>
        <v>12. 9. 2022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 xml:space="preserve">SK Smíchov Plzeň z.s. </v>
      </c>
      <c r="G91" s="38"/>
      <c r="H91" s="38"/>
      <c r="I91" s="32" t="s">
        <v>30</v>
      </c>
      <c r="J91" s="36" t="str">
        <f>E21</f>
        <v>PÍSEK SEYČEK ARCHITEKTI s.r.o.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 xml:space="preserve"> 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116</v>
      </c>
      <c r="D94" s="129"/>
      <c r="E94" s="129"/>
      <c r="F94" s="129"/>
      <c r="G94" s="129"/>
      <c r="H94" s="129"/>
      <c r="I94" s="129"/>
      <c r="J94" s="138" t="s">
        <v>117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118</v>
      </c>
      <c r="D96" s="38"/>
      <c r="E96" s="38"/>
      <c r="F96" s="38"/>
      <c r="G96" s="38"/>
      <c r="H96" s="38"/>
      <c r="I96" s="38"/>
      <c r="J96" s="96">
        <f>J120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119</v>
      </c>
    </row>
    <row r="97" s="9" customFormat="1" ht="24.96" customHeight="1">
      <c r="A97" s="9"/>
      <c r="B97" s="140"/>
      <c r="C97" s="9"/>
      <c r="D97" s="141" t="s">
        <v>170</v>
      </c>
      <c r="E97" s="142"/>
      <c r="F97" s="142"/>
      <c r="G97" s="142"/>
      <c r="H97" s="142"/>
      <c r="I97" s="142"/>
      <c r="J97" s="143">
        <f>J121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171</v>
      </c>
      <c r="E98" s="146"/>
      <c r="F98" s="146"/>
      <c r="G98" s="146"/>
      <c r="H98" s="146"/>
      <c r="I98" s="146"/>
      <c r="J98" s="147">
        <f>J122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571</v>
      </c>
      <c r="E99" s="146"/>
      <c r="F99" s="146"/>
      <c r="G99" s="146"/>
      <c r="H99" s="146"/>
      <c r="I99" s="146"/>
      <c r="J99" s="147">
        <f>J155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178</v>
      </c>
      <c r="E100" s="146"/>
      <c r="F100" s="146"/>
      <c r="G100" s="146"/>
      <c r="H100" s="146"/>
      <c r="I100" s="146"/>
      <c r="J100" s="147">
        <f>J167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38"/>
      <c r="D101" s="38"/>
      <c r="E101" s="38"/>
      <c r="F101" s="38"/>
      <c r="G101" s="38"/>
      <c r="H101" s="38"/>
      <c r="I101" s="38"/>
      <c r="J101" s="38"/>
      <c r="K101" s="38"/>
      <c r="L101" s="55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55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125</v>
      </c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38"/>
      <c r="D110" s="38"/>
      <c r="E110" s="121" t="str">
        <f>E7</f>
        <v>Nafukovací sportovní hala se zázemím z kontejnerů SK Smíchov Plzeň - Slovany</v>
      </c>
      <c r="F110" s="32"/>
      <c r="G110" s="32"/>
      <c r="H110" s="32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113</v>
      </c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38"/>
      <c r="D112" s="38"/>
      <c r="E112" s="67" t="str">
        <f>E9</f>
        <v>IO02 - Doplnění areálové splaškové kanalizace</v>
      </c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38"/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38"/>
      <c r="E114" s="38"/>
      <c r="F114" s="27" t="str">
        <f>F12</f>
        <v>Šeříková 516/35</v>
      </c>
      <c r="G114" s="38"/>
      <c r="H114" s="38"/>
      <c r="I114" s="32" t="s">
        <v>22</v>
      </c>
      <c r="J114" s="69" t="str">
        <f>IF(J12="","",J12)</f>
        <v>12. 9. 2022</v>
      </c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5.65" customHeight="1">
      <c r="A116" s="38"/>
      <c r="B116" s="39"/>
      <c r="C116" s="32" t="s">
        <v>24</v>
      </c>
      <c r="D116" s="38"/>
      <c r="E116" s="38"/>
      <c r="F116" s="27" t="str">
        <f>E15</f>
        <v xml:space="preserve">SK Smíchov Plzeň z.s. </v>
      </c>
      <c r="G116" s="38"/>
      <c r="H116" s="38"/>
      <c r="I116" s="32" t="s">
        <v>30</v>
      </c>
      <c r="J116" s="36" t="str">
        <f>E21</f>
        <v>PÍSEK SEYČEK ARCHITEKTI s.r.o.</v>
      </c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38"/>
      <c r="E117" s="38"/>
      <c r="F117" s="27" t="str">
        <f>IF(E18="","",E18)</f>
        <v>Vyplň údaj</v>
      </c>
      <c r="G117" s="38"/>
      <c r="H117" s="38"/>
      <c r="I117" s="32" t="s">
        <v>33</v>
      </c>
      <c r="J117" s="36" t="str">
        <f>E24</f>
        <v xml:space="preserve"> 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48"/>
      <c r="B119" s="149"/>
      <c r="C119" s="150" t="s">
        <v>126</v>
      </c>
      <c r="D119" s="151" t="s">
        <v>62</v>
      </c>
      <c r="E119" s="151" t="s">
        <v>58</v>
      </c>
      <c r="F119" s="151" t="s">
        <v>59</v>
      </c>
      <c r="G119" s="151" t="s">
        <v>127</v>
      </c>
      <c r="H119" s="151" t="s">
        <v>128</v>
      </c>
      <c r="I119" s="151" t="s">
        <v>129</v>
      </c>
      <c r="J119" s="152" t="s">
        <v>117</v>
      </c>
      <c r="K119" s="153" t="s">
        <v>130</v>
      </c>
      <c r="L119" s="154"/>
      <c r="M119" s="86" t="s">
        <v>1</v>
      </c>
      <c r="N119" s="87" t="s">
        <v>41</v>
      </c>
      <c r="O119" s="87" t="s">
        <v>131</v>
      </c>
      <c r="P119" s="87" t="s">
        <v>132</v>
      </c>
      <c r="Q119" s="87" t="s">
        <v>133</v>
      </c>
      <c r="R119" s="87" t="s">
        <v>134</v>
      </c>
      <c r="S119" s="87" t="s">
        <v>135</v>
      </c>
      <c r="T119" s="88" t="s">
        <v>136</v>
      </c>
      <c r="U119" s="148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</row>
    <row r="120" s="2" customFormat="1" ht="22.8" customHeight="1">
      <c r="A120" s="38"/>
      <c r="B120" s="39"/>
      <c r="C120" s="93" t="s">
        <v>137</v>
      </c>
      <c r="D120" s="38"/>
      <c r="E120" s="38"/>
      <c r="F120" s="38"/>
      <c r="G120" s="38"/>
      <c r="H120" s="38"/>
      <c r="I120" s="38"/>
      <c r="J120" s="155">
        <f>BK120</f>
        <v>0</v>
      </c>
      <c r="K120" s="38"/>
      <c r="L120" s="39"/>
      <c r="M120" s="89"/>
      <c r="N120" s="73"/>
      <c r="O120" s="90"/>
      <c r="P120" s="156">
        <f>P121</f>
        <v>0</v>
      </c>
      <c r="Q120" s="90"/>
      <c r="R120" s="156">
        <f>R121</f>
        <v>42.257822000000004</v>
      </c>
      <c r="S120" s="90"/>
      <c r="T120" s="157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9" t="s">
        <v>76</v>
      </c>
      <c r="AU120" s="19" t="s">
        <v>119</v>
      </c>
      <c r="BK120" s="158">
        <f>BK121</f>
        <v>0</v>
      </c>
    </row>
    <row r="121" s="12" customFormat="1" ht="25.92" customHeight="1">
      <c r="A121" s="12"/>
      <c r="B121" s="159"/>
      <c r="C121" s="12"/>
      <c r="D121" s="160" t="s">
        <v>76</v>
      </c>
      <c r="E121" s="161" t="s">
        <v>183</v>
      </c>
      <c r="F121" s="161" t="s">
        <v>183</v>
      </c>
      <c r="G121" s="12"/>
      <c r="H121" s="12"/>
      <c r="I121" s="162"/>
      <c r="J121" s="163">
        <f>BK121</f>
        <v>0</v>
      </c>
      <c r="K121" s="12"/>
      <c r="L121" s="159"/>
      <c r="M121" s="164"/>
      <c r="N121" s="165"/>
      <c r="O121" s="165"/>
      <c r="P121" s="166">
        <f>P122+P155+P167</f>
        <v>0</v>
      </c>
      <c r="Q121" s="165"/>
      <c r="R121" s="166">
        <f>R122+R155+R167</f>
        <v>42.257822000000004</v>
      </c>
      <c r="S121" s="165"/>
      <c r="T121" s="167">
        <f>T122+T155+T167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0" t="s">
        <v>85</v>
      </c>
      <c r="AT121" s="168" t="s">
        <v>76</v>
      </c>
      <c r="AU121" s="168" t="s">
        <v>77</v>
      </c>
      <c r="AY121" s="160" t="s">
        <v>140</v>
      </c>
      <c r="BK121" s="169">
        <f>BK122+BK155+BK167</f>
        <v>0</v>
      </c>
    </row>
    <row r="122" s="12" customFormat="1" ht="22.8" customHeight="1">
      <c r="A122" s="12"/>
      <c r="B122" s="159"/>
      <c r="C122" s="12"/>
      <c r="D122" s="160" t="s">
        <v>76</v>
      </c>
      <c r="E122" s="170" t="s">
        <v>85</v>
      </c>
      <c r="F122" s="170" t="s">
        <v>184</v>
      </c>
      <c r="G122" s="12"/>
      <c r="H122" s="12"/>
      <c r="I122" s="162"/>
      <c r="J122" s="171">
        <f>BK122</f>
        <v>0</v>
      </c>
      <c r="K122" s="12"/>
      <c r="L122" s="159"/>
      <c r="M122" s="164"/>
      <c r="N122" s="165"/>
      <c r="O122" s="165"/>
      <c r="P122" s="166">
        <f>SUM(P123:P154)</f>
        <v>0</v>
      </c>
      <c r="Q122" s="165"/>
      <c r="R122" s="166">
        <f>SUM(R123:R154)</f>
        <v>38.753360000000001</v>
      </c>
      <c r="S122" s="165"/>
      <c r="T122" s="167">
        <f>SUM(T123:T154)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0" t="s">
        <v>85</v>
      </c>
      <c r="AT122" s="168" t="s">
        <v>76</v>
      </c>
      <c r="AU122" s="168" t="s">
        <v>85</v>
      </c>
      <c r="AY122" s="160" t="s">
        <v>140</v>
      </c>
      <c r="BK122" s="169">
        <f>SUM(BK123:BK154)</f>
        <v>0</v>
      </c>
    </row>
    <row r="123" s="2" customFormat="1" ht="16.5" customHeight="1">
      <c r="A123" s="38"/>
      <c r="B123" s="172"/>
      <c r="C123" s="173" t="s">
        <v>85</v>
      </c>
      <c r="D123" s="173" t="s">
        <v>143</v>
      </c>
      <c r="E123" s="174" t="s">
        <v>185</v>
      </c>
      <c r="F123" s="175" t="s">
        <v>186</v>
      </c>
      <c r="G123" s="176" t="s">
        <v>187</v>
      </c>
      <c r="H123" s="177">
        <v>68.560000000000002</v>
      </c>
      <c r="I123" s="178"/>
      <c r="J123" s="179">
        <f>ROUND(I123*H123,2)</f>
        <v>0</v>
      </c>
      <c r="K123" s="180"/>
      <c r="L123" s="39"/>
      <c r="M123" s="181" t="s">
        <v>1</v>
      </c>
      <c r="N123" s="182" t="s">
        <v>42</v>
      </c>
      <c r="O123" s="77"/>
      <c r="P123" s="183">
        <f>O123*H123</f>
        <v>0</v>
      </c>
      <c r="Q123" s="183">
        <v>0</v>
      </c>
      <c r="R123" s="183">
        <f>Q123*H123</f>
        <v>0</v>
      </c>
      <c r="S123" s="183">
        <v>0</v>
      </c>
      <c r="T123" s="184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85" t="s">
        <v>161</v>
      </c>
      <c r="AT123" s="185" t="s">
        <v>143</v>
      </c>
      <c r="AU123" s="185" t="s">
        <v>87</v>
      </c>
      <c r="AY123" s="19" t="s">
        <v>140</v>
      </c>
      <c r="BE123" s="186">
        <f>IF(N123="základní",J123,0)</f>
        <v>0</v>
      </c>
      <c r="BF123" s="186">
        <f>IF(N123="snížená",J123,0)</f>
        <v>0</v>
      </c>
      <c r="BG123" s="186">
        <f>IF(N123="zákl. přenesená",J123,0)</f>
        <v>0</v>
      </c>
      <c r="BH123" s="186">
        <f>IF(N123="sníž. přenesená",J123,0)</f>
        <v>0</v>
      </c>
      <c r="BI123" s="186">
        <f>IF(N123="nulová",J123,0)</f>
        <v>0</v>
      </c>
      <c r="BJ123" s="19" t="s">
        <v>85</v>
      </c>
      <c r="BK123" s="186">
        <f>ROUND(I123*H123,2)</f>
        <v>0</v>
      </c>
      <c r="BL123" s="19" t="s">
        <v>161</v>
      </c>
      <c r="BM123" s="185" t="s">
        <v>673</v>
      </c>
    </row>
    <row r="124" s="13" customFormat="1">
      <c r="A124" s="13"/>
      <c r="B124" s="197"/>
      <c r="C124" s="13"/>
      <c r="D124" s="187" t="s">
        <v>189</v>
      </c>
      <c r="E124" s="198" t="s">
        <v>1</v>
      </c>
      <c r="F124" s="199" t="s">
        <v>674</v>
      </c>
      <c r="G124" s="13"/>
      <c r="H124" s="200">
        <v>68.560000000000002</v>
      </c>
      <c r="I124" s="201"/>
      <c r="J124" s="13"/>
      <c r="K124" s="13"/>
      <c r="L124" s="197"/>
      <c r="M124" s="202"/>
      <c r="N124" s="203"/>
      <c r="O124" s="203"/>
      <c r="P124" s="203"/>
      <c r="Q124" s="203"/>
      <c r="R124" s="203"/>
      <c r="S124" s="203"/>
      <c r="T124" s="20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98" t="s">
        <v>189</v>
      </c>
      <c r="AU124" s="198" t="s">
        <v>87</v>
      </c>
      <c r="AV124" s="13" t="s">
        <v>87</v>
      </c>
      <c r="AW124" s="13" t="s">
        <v>32</v>
      </c>
      <c r="AX124" s="13" t="s">
        <v>85</v>
      </c>
      <c r="AY124" s="198" t="s">
        <v>140</v>
      </c>
    </row>
    <row r="125" s="2" customFormat="1" ht="16.5" customHeight="1">
      <c r="A125" s="38"/>
      <c r="B125" s="172"/>
      <c r="C125" s="173" t="s">
        <v>87</v>
      </c>
      <c r="D125" s="173" t="s">
        <v>143</v>
      </c>
      <c r="E125" s="174" t="s">
        <v>196</v>
      </c>
      <c r="F125" s="175" t="s">
        <v>197</v>
      </c>
      <c r="G125" s="176" t="s">
        <v>198</v>
      </c>
      <c r="H125" s="177">
        <v>0.76300000000000001</v>
      </c>
      <c r="I125" s="178"/>
      <c r="J125" s="179">
        <f>ROUND(I125*H125,2)</f>
        <v>0</v>
      </c>
      <c r="K125" s="180"/>
      <c r="L125" s="39"/>
      <c r="M125" s="181" t="s">
        <v>1</v>
      </c>
      <c r="N125" s="182" t="s">
        <v>42</v>
      </c>
      <c r="O125" s="77"/>
      <c r="P125" s="183">
        <f>O125*H125</f>
        <v>0</v>
      </c>
      <c r="Q125" s="183">
        <v>0</v>
      </c>
      <c r="R125" s="183">
        <f>Q125*H125</f>
        <v>0</v>
      </c>
      <c r="S125" s="183">
        <v>0</v>
      </c>
      <c r="T125" s="18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85" t="s">
        <v>161</v>
      </c>
      <c r="AT125" s="185" t="s">
        <v>143</v>
      </c>
      <c r="AU125" s="185" t="s">
        <v>87</v>
      </c>
      <c r="AY125" s="19" t="s">
        <v>140</v>
      </c>
      <c r="BE125" s="186">
        <f>IF(N125="základní",J125,0)</f>
        <v>0</v>
      </c>
      <c r="BF125" s="186">
        <f>IF(N125="snížená",J125,0)</f>
        <v>0</v>
      </c>
      <c r="BG125" s="186">
        <f>IF(N125="zákl. přenesená",J125,0)</f>
        <v>0</v>
      </c>
      <c r="BH125" s="186">
        <f>IF(N125="sníž. přenesená",J125,0)</f>
        <v>0</v>
      </c>
      <c r="BI125" s="186">
        <f>IF(N125="nulová",J125,0)</f>
        <v>0</v>
      </c>
      <c r="BJ125" s="19" t="s">
        <v>85</v>
      </c>
      <c r="BK125" s="186">
        <f>ROUND(I125*H125,2)</f>
        <v>0</v>
      </c>
      <c r="BL125" s="19" t="s">
        <v>161</v>
      </c>
      <c r="BM125" s="185" t="s">
        <v>675</v>
      </c>
    </row>
    <row r="126" s="13" customFormat="1">
      <c r="A126" s="13"/>
      <c r="B126" s="197"/>
      <c r="C126" s="13"/>
      <c r="D126" s="187" t="s">
        <v>189</v>
      </c>
      <c r="E126" s="198" t="s">
        <v>1</v>
      </c>
      <c r="F126" s="199" t="s">
        <v>676</v>
      </c>
      <c r="G126" s="13"/>
      <c r="H126" s="200">
        <v>0.76300000000000001</v>
      </c>
      <c r="I126" s="201"/>
      <c r="J126" s="13"/>
      <c r="K126" s="13"/>
      <c r="L126" s="197"/>
      <c r="M126" s="202"/>
      <c r="N126" s="203"/>
      <c r="O126" s="203"/>
      <c r="P126" s="203"/>
      <c r="Q126" s="203"/>
      <c r="R126" s="203"/>
      <c r="S126" s="203"/>
      <c r="T126" s="20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8" t="s">
        <v>189</v>
      </c>
      <c r="AU126" s="198" t="s">
        <v>87</v>
      </c>
      <c r="AV126" s="13" t="s">
        <v>87</v>
      </c>
      <c r="AW126" s="13" t="s">
        <v>32</v>
      </c>
      <c r="AX126" s="13" t="s">
        <v>85</v>
      </c>
      <c r="AY126" s="198" t="s">
        <v>140</v>
      </c>
    </row>
    <row r="127" s="2" customFormat="1" ht="21.75" customHeight="1">
      <c r="A127" s="38"/>
      <c r="B127" s="172"/>
      <c r="C127" s="173" t="s">
        <v>156</v>
      </c>
      <c r="D127" s="173" t="s">
        <v>143</v>
      </c>
      <c r="E127" s="174" t="s">
        <v>205</v>
      </c>
      <c r="F127" s="175" t="s">
        <v>206</v>
      </c>
      <c r="G127" s="176" t="s">
        <v>198</v>
      </c>
      <c r="H127" s="177">
        <v>77.504000000000005</v>
      </c>
      <c r="I127" s="178"/>
      <c r="J127" s="179">
        <f>ROUND(I127*H127,2)</f>
        <v>0</v>
      </c>
      <c r="K127" s="180"/>
      <c r="L127" s="39"/>
      <c r="M127" s="181" t="s">
        <v>1</v>
      </c>
      <c r="N127" s="182" t="s">
        <v>42</v>
      </c>
      <c r="O127" s="77"/>
      <c r="P127" s="183">
        <f>O127*H127</f>
        <v>0</v>
      </c>
      <c r="Q127" s="183">
        <v>0</v>
      </c>
      <c r="R127" s="183">
        <f>Q127*H127</f>
        <v>0</v>
      </c>
      <c r="S127" s="183">
        <v>0</v>
      </c>
      <c r="T127" s="184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85" t="s">
        <v>161</v>
      </c>
      <c r="AT127" s="185" t="s">
        <v>143</v>
      </c>
      <c r="AU127" s="185" t="s">
        <v>87</v>
      </c>
      <c r="AY127" s="19" t="s">
        <v>140</v>
      </c>
      <c r="BE127" s="186">
        <f>IF(N127="základní",J127,0)</f>
        <v>0</v>
      </c>
      <c r="BF127" s="186">
        <f>IF(N127="snížená",J127,0)</f>
        <v>0</v>
      </c>
      <c r="BG127" s="186">
        <f>IF(N127="zákl. přenesená",J127,0)</f>
        <v>0</v>
      </c>
      <c r="BH127" s="186">
        <f>IF(N127="sníž. přenesená",J127,0)</f>
        <v>0</v>
      </c>
      <c r="BI127" s="186">
        <f>IF(N127="nulová",J127,0)</f>
        <v>0</v>
      </c>
      <c r="BJ127" s="19" t="s">
        <v>85</v>
      </c>
      <c r="BK127" s="186">
        <f>ROUND(I127*H127,2)</f>
        <v>0</v>
      </c>
      <c r="BL127" s="19" t="s">
        <v>161</v>
      </c>
      <c r="BM127" s="185" t="s">
        <v>677</v>
      </c>
    </row>
    <row r="128" s="13" customFormat="1">
      <c r="A128" s="13"/>
      <c r="B128" s="197"/>
      <c r="C128" s="13"/>
      <c r="D128" s="187" t="s">
        <v>189</v>
      </c>
      <c r="E128" s="198" t="s">
        <v>1</v>
      </c>
      <c r="F128" s="199" t="s">
        <v>678</v>
      </c>
      <c r="G128" s="13"/>
      <c r="H128" s="200">
        <v>77.504000000000005</v>
      </c>
      <c r="I128" s="201"/>
      <c r="J128" s="13"/>
      <c r="K128" s="13"/>
      <c r="L128" s="197"/>
      <c r="M128" s="202"/>
      <c r="N128" s="203"/>
      <c r="O128" s="203"/>
      <c r="P128" s="203"/>
      <c r="Q128" s="203"/>
      <c r="R128" s="203"/>
      <c r="S128" s="203"/>
      <c r="T128" s="20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8" t="s">
        <v>189</v>
      </c>
      <c r="AU128" s="198" t="s">
        <v>87</v>
      </c>
      <c r="AV128" s="13" t="s">
        <v>87</v>
      </c>
      <c r="AW128" s="13" t="s">
        <v>32</v>
      </c>
      <c r="AX128" s="13" t="s">
        <v>85</v>
      </c>
      <c r="AY128" s="198" t="s">
        <v>140</v>
      </c>
    </row>
    <row r="129" s="2" customFormat="1" ht="21.75" customHeight="1">
      <c r="A129" s="38"/>
      <c r="B129" s="172"/>
      <c r="C129" s="173" t="s">
        <v>161</v>
      </c>
      <c r="D129" s="173" t="s">
        <v>143</v>
      </c>
      <c r="E129" s="174" t="s">
        <v>215</v>
      </c>
      <c r="F129" s="175" t="s">
        <v>216</v>
      </c>
      <c r="G129" s="176" t="s">
        <v>198</v>
      </c>
      <c r="H129" s="177">
        <v>26.995000000000001</v>
      </c>
      <c r="I129" s="178"/>
      <c r="J129" s="179">
        <f>ROUND(I129*H129,2)</f>
        <v>0</v>
      </c>
      <c r="K129" s="180"/>
      <c r="L129" s="39"/>
      <c r="M129" s="181" t="s">
        <v>1</v>
      </c>
      <c r="N129" s="182" t="s">
        <v>42</v>
      </c>
      <c r="O129" s="77"/>
      <c r="P129" s="183">
        <f>O129*H129</f>
        <v>0</v>
      </c>
      <c r="Q129" s="183">
        <v>0</v>
      </c>
      <c r="R129" s="183">
        <f>Q129*H129</f>
        <v>0</v>
      </c>
      <c r="S129" s="183">
        <v>0</v>
      </c>
      <c r="T129" s="184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85" t="s">
        <v>161</v>
      </c>
      <c r="AT129" s="185" t="s">
        <v>143</v>
      </c>
      <c r="AU129" s="185" t="s">
        <v>87</v>
      </c>
      <c r="AY129" s="19" t="s">
        <v>140</v>
      </c>
      <c r="BE129" s="186">
        <f>IF(N129="základní",J129,0)</f>
        <v>0</v>
      </c>
      <c r="BF129" s="186">
        <f>IF(N129="snížená",J129,0)</f>
        <v>0</v>
      </c>
      <c r="BG129" s="186">
        <f>IF(N129="zákl. přenesená",J129,0)</f>
        <v>0</v>
      </c>
      <c r="BH129" s="186">
        <f>IF(N129="sníž. přenesená",J129,0)</f>
        <v>0</v>
      </c>
      <c r="BI129" s="186">
        <f>IF(N129="nulová",J129,0)</f>
        <v>0</v>
      </c>
      <c r="BJ129" s="19" t="s">
        <v>85</v>
      </c>
      <c r="BK129" s="186">
        <f>ROUND(I129*H129,2)</f>
        <v>0</v>
      </c>
      <c r="BL129" s="19" t="s">
        <v>161</v>
      </c>
      <c r="BM129" s="185" t="s">
        <v>679</v>
      </c>
    </row>
    <row r="130" s="13" customFormat="1">
      <c r="A130" s="13"/>
      <c r="B130" s="197"/>
      <c r="C130" s="13"/>
      <c r="D130" s="187" t="s">
        <v>189</v>
      </c>
      <c r="E130" s="198" t="s">
        <v>1</v>
      </c>
      <c r="F130" s="199" t="s">
        <v>680</v>
      </c>
      <c r="G130" s="13"/>
      <c r="H130" s="200">
        <v>6.8559999999999999</v>
      </c>
      <c r="I130" s="201"/>
      <c r="J130" s="13"/>
      <c r="K130" s="13"/>
      <c r="L130" s="197"/>
      <c r="M130" s="202"/>
      <c r="N130" s="203"/>
      <c r="O130" s="203"/>
      <c r="P130" s="203"/>
      <c r="Q130" s="203"/>
      <c r="R130" s="203"/>
      <c r="S130" s="203"/>
      <c r="T130" s="20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8" t="s">
        <v>189</v>
      </c>
      <c r="AU130" s="198" t="s">
        <v>87</v>
      </c>
      <c r="AV130" s="13" t="s">
        <v>87</v>
      </c>
      <c r="AW130" s="13" t="s">
        <v>32</v>
      </c>
      <c r="AX130" s="13" t="s">
        <v>77</v>
      </c>
      <c r="AY130" s="198" t="s">
        <v>140</v>
      </c>
    </row>
    <row r="131" s="13" customFormat="1">
      <c r="A131" s="13"/>
      <c r="B131" s="197"/>
      <c r="C131" s="13"/>
      <c r="D131" s="187" t="s">
        <v>189</v>
      </c>
      <c r="E131" s="198" t="s">
        <v>1</v>
      </c>
      <c r="F131" s="199" t="s">
        <v>681</v>
      </c>
      <c r="G131" s="13"/>
      <c r="H131" s="200">
        <v>0.76300000000000001</v>
      </c>
      <c r="I131" s="201"/>
      <c r="J131" s="13"/>
      <c r="K131" s="13"/>
      <c r="L131" s="197"/>
      <c r="M131" s="202"/>
      <c r="N131" s="203"/>
      <c r="O131" s="203"/>
      <c r="P131" s="203"/>
      <c r="Q131" s="203"/>
      <c r="R131" s="203"/>
      <c r="S131" s="203"/>
      <c r="T131" s="20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8" t="s">
        <v>189</v>
      </c>
      <c r="AU131" s="198" t="s">
        <v>87</v>
      </c>
      <c r="AV131" s="13" t="s">
        <v>87</v>
      </c>
      <c r="AW131" s="13" t="s">
        <v>32</v>
      </c>
      <c r="AX131" s="13" t="s">
        <v>77</v>
      </c>
      <c r="AY131" s="198" t="s">
        <v>140</v>
      </c>
    </row>
    <row r="132" s="13" customFormat="1">
      <c r="A132" s="13"/>
      <c r="B132" s="197"/>
      <c r="C132" s="13"/>
      <c r="D132" s="187" t="s">
        <v>189</v>
      </c>
      <c r="E132" s="198" t="s">
        <v>1</v>
      </c>
      <c r="F132" s="199" t="s">
        <v>682</v>
      </c>
      <c r="G132" s="13"/>
      <c r="H132" s="200">
        <v>77.504000000000005</v>
      </c>
      <c r="I132" s="201"/>
      <c r="J132" s="13"/>
      <c r="K132" s="13"/>
      <c r="L132" s="197"/>
      <c r="M132" s="202"/>
      <c r="N132" s="203"/>
      <c r="O132" s="203"/>
      <c r="P132" s="203"/>
      <c r="Q132" s="203"/>
      <c r="R132" s="203"/>
      <c r="S132" s="203"/>
      <c r="T132" s="20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8" t="s">
        <v>189</v>
      </c>
      <c r="AU132" s="198" t="s">
        <v>87</v>
      </c>
      <c r="AV132" s="13" t="s">
        <v>87</v>
      </c>
      <c r="AW132" s="13" t="s">
        <v>32</v>
      </c>
      <c r="AX132" s="13" t="s">
        <v>77</v>
      </c>
      <c r="AY132" s="198" t="s">
        <v>140</v>
      </c>
    </row>
    <row r="133" s="13" customFormat="1">
      <c r="A133" s="13"/>
      <c r="B133" s="197"/>
      <c r="C133" s="13"/>
      <c r="D133" s="187" t="s">
        <v>189</v>
      </c>
      <c r="E133" s="198" t="s">
        <v>1</v>
      </c>
      <c r="F133" s="199" t="s">
        <v>683</v>
      </c>
      <c r="G133" s="13"/>
      <c r="H133" s="200">
        <v>-58.128</v>
      </c>
      <c r="I133" s="201"/>
      <c r="J133" s="13"/>
      <c r="K133" s="13"/>
      <c r="L133" s="197"/>
      <c r="M133" s="202"/>
      <c r="N133" s="203"/>
      <c r="O133" s="203"/>
      <c r="P133" s="203"/>
      <c r="Q133" s="203"/>
      <c r="R133" s="203"/>
      <c r="S133" s="203"/>
      <c r="T133" s="20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8" t="s">
        <v>189</v>
      </c>
      <c r="AU133" s="198" t="s">
        <v>87</v>
      </c>
      <c r="AV133" s="13" t="s">
        <v>87</v>
      </c>
      <c r="AW133" s="13" t="s">
        <v>32</v>
      </c>
      <c r="AX133" s="13" t="s">
        <v>77</v>
      </c>
      <c r="AY133" s="198" t="s">
        <v>140</v>
      </c>
    </row>
    <row r="134" s="14" customFormat="1">
      <c r="A134" s="14"/>
      <c r="B134" s="205"/>
      <c r="C134" s="14"/>
      <c r="D134" s="187" t="s">
        <v>189</v>
      </c>
      <c r="E134" s="206" t="s">
        <v>1</v>
      </c>
      <c r="F134" s="207" t="s">
        <v>195</v>
      </c>
      <c r="G134" s="14"/>
      <c r="H134" s="208">
        <v>26.995000000000005</v>
      </c>
      <c r="I134" s="209"/>
      <c r="J134" s="14"/>
      <c r="K134" s="14"/>
      <c r="L134" s="205"/>
      <c r="M134" s="210"/>
      <c r="N134" s="211"/>
      <c r="O134" s="211"/>
      <c r="P134" s="211"/>
      <c r="Q134" s="211"/>
      <c r="R134" s="211"/>
      <c r="S134" s="211"/>
      <c r="T134" s="21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6" t="s">
        <v>189</v>
      </c>
      <c r="AU134" s="206" t="s">
        <v>87</v>
      </c>
      <c r="AV134" s="14" t="s">
        <v>161</v>
      </c>
      <c r="AW134" s="14" t="s">
        <v>32</v>
      </c>
      <c r="AX134" s="14" t="s">
        <v>85</v>
      </c>
      <c r="AY134" s="206" t="s">
        <v>140</v>
      </c>
    </row>
    <row r="135" s="2" customFormat="1" ht="24.15" customHeight="1">
      <c r="A135" s="38"/>
      <c r="B135" s="172"/>
      <c r="C135" s="173" t="s">
        <v>139</v>
      </c>
      <c r="D135" s="173" t="s">
        <v>143</v>
      </c>
      <c r="E135" s="174" t="s">
        <v>219</v>
      </c>
      <c r="F135" s="175" t="s">
        <v>220</v>
      </c>
      <c r="G135" s="176" t="s">
        <v>198</v>
      </c>
      <c r="H135" s="177">
        <v>242.95500000000001</v>
      </c>
      <c r="I135" s="178"/>
      <c r="J135" s="179">
        <f>ROUND(I135*H135,2)</f>
        <v>0</v>
      </c>
      <c r="K135" s="180"/>
      <c r="L135" s="39"/>
      <c r="M135" s="181" t="s">
        <v>1</v>
      </c>
      <c r="N135" s="182" t="s">
        <v>42</v>
      </c>
      <c r="O135" s="77"/>
      <c r="P135" s="183">
        <f>O135*H135</f>
        <v>0</v>
      </c>
      <c r="Q135" s="183">
        <v>0</v>
      </c>
      <c r="R135" s="183">
        <f>Q135*H135</f>
        <v>0</v>
      </c>
      <c r="S135" s="183">
        <v>0</v>
      </c>
      <c r="T135" s="184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85" t="s">
        <v>161</v>
      </c>
      <c r="AT135" s="185" t="s">
        <v>143</v>
      </c>
      <c r="AU135" s="185" t="s">
        <v>87</v>
      </c>
      <c r="AY135" s="19" t="s">
        <v>140</v>
      </c>
      <c r="BE135" s="186">
        <f>IF(N135="základní",J135,0)</f>
        <v>0</v>
      </c>
      <c r="BF135" s="186">
        <f>IF(N135="snížená",J135,0)</f>
        <v>0</v>
      </c>
      <c r="BG135" s="186">
        <f>IF(N135="zákl. přenesená",J135,0)</f>
        <v>0</v>
      </c>
      <c r="BH135" s="186">
        <f>IF(N135="sníž. přenesená",J135,0)</f>
        <v>0</v>
      </c>
      <c r="BI135" s="186">
        <f>IF(N135="nulová",J135,0)</f>
        <v>0</v>
      </c>
      <c r="BJ135" s="19" t="s">
        <v>85</v>
      </c>
      <c r="BK135" s="186">
        <f>ROUND(I135*H135,2)</f>
        <v>0</v>
      </c>
      <c r="BL135" s="19" t="s">
        <v>161</v>
      </c>
      <c r="BM135" s="185" t="s">
        <v>684</v>
      </c>
    </row>
    <row r="136" s="13" customFormat="1">
      <c r="A136" s="13"/>
      <c r="B136" s="197"/>
      <c r="C136" s="13"/>
      <c r="D136" s="187" t="s">
        <v>189</v>
      </c>
      <c r="E136" s="198" t="s">
        <v>1</v>
      </c>
      <c r="F136" s="199" t="s">
        <v>685</v>
      </c>
      <c r="G136" s="13"/>
      <c r="H136" s="200">
        <v>242.95500000000001</v>
      </c>
      <c r="I136" s="201"/>
      <c r="J136" s="13"/>
      <c r="K136" s="13"/>
      <c r="L136" s="197"/>
      <c r="M136" s="202"/>
      <c r="N136" s="203"/>
      <c r="O136" s="203"/>
      <c r="P136" s="203"/>
      <c r="Q136" s="203"/>
      <c r="R136" s="203"/>
      <c r="S136" s="203"/>
      <c r="T136" s="20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8" t="s">
        <v>189</v>
      </c>
      <c r="AU136" s="198" t="s">
        <v>87</v>
      </c>
      <c r="AV136" s="13" t="s">
        <v>87</v>
      </c>
      <c r="AW136" s="13" t="s">
        <v>32</v>
      </c>
      <c r="AX136" s="13" t="s">
        <v>85</v>
      </c>
      <c r="AY136" s="198" t="s">
        <v>140</v>
      </c>
    </row>
    <row r="137" s="2" customFormat="1" ht="16.5" customHeight="1">
      <c r="A137" s="38"/>
      <c r="B137" s="172"/>
      <c r="C137" s="173" t="s">
        <v>218</v>
      </c>
      <c r="D137" s="173" t="s">
        <v>143</v>
      </c>
      <c r="E137" s="174" t="s">
        <v>209</v>
      </c>
      <c r="F137" s="175" t="s">
        <v>210</v>
      </c>
      <c r="G137" s="176" t="s">
        <v>198</v>
      </c>
      <c r="H137" s="177">
        <v>143.25100000000001</v>
      </c>
      <c r="I137" s="178"/>
      <c r="J137" s="179">
        <f>ROUND(I137*H137,2)</f>
        <v>0</v>
      </c>
      <c r="K137" s="180"/>
      <c r="L137" s="39"/>
      <c r="M137" s="181" t="s">
        <v>1</v>
      </c>
      <c r="N137" s="182" t="s">
        <v>42</v>
      </c>
      <c r="O137" s="77"/>
      <c r="P137" s="183">
        <f>O137*H137</f>
        <v>0</v>
      </c>
      <c r="Q137" s="183">
        <v>0</v>
      </c>
      <c r="R137" s="183">
        <f>Q137*H137</f>
        <v>0</v>
      </c>
      <c r="S137" s="183">
        <v>0</v>
      </c>
      <c r="T137" s="184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85" t="s">
        <v>161</v>
      </c>
      <c r="AT137" s="185" t="s">
        <v>143</v>
      </c>
      <c r="AU137" s="185" t="s">
        <v>87</v>
      </c>
      <c r="AY137" s="19" t="s">
        <v>140</v>
      </c>
      <c r="BE137" s="186">
        <f>IF(N137="základní",J137,0)</f>
        <v>0</v>
      </c>
      <c r="BF137" s="186">
        <f>IF(N137="snížená",J137,0)</f>
        <v>0</v>
      </c>
      <c r="BG137" s="186">
        <f>IF(N137="zákl. přenesená",J137,0)</f>
        <v>0</v>
      </c>
      <c r="BH137" s="186">
        <f>IF(N137="sníž. přenesená",J137,0)</f>
        <v>0</v>
      </c>
      <c r="BI137" s="186">
        <f>IF(N137="nulová",J137,0)</f>
        <v>0</v>
      </c>
      <c r="BJ137" s="19" t="s">
        <v>85</v>
      </c>
      <c r="BK137" s="186">
        <f>ROUND(I137*H137,2)</f>
        <v>0</v>
      </c>
      <c r="BL137" s="19" t="s">
        <v>161</v>
      </c>
      <c r="BM137" s="185" t="s">
        <v>686</v>
      </c>
    </row>
    <row r="138" s="13" customFormat="1">
      <c r="A138" s="13"/>
      <c r="B138" s="197"/>
      <c r="C138" s="13"/>
      <c r="D138" s="187" t="s">
        <v>189</v>
      </c>
      <c r="E138" s="198" t="s">
        <v>1</v>
      </c>
      <c r="F138" s="199" t="s">
        <v>680</v>
      </c>
      <c r="G138" s="13"/>
      <c r="H138" s="200">
        <v>6.8559999999999999</v>
      </c>
      <c r="I138" s="201"/>
      <c r="J138" s="13"/>
      <c r="K138" s="13"/>
      <c r="L138" s="197"/>
      <c r="M138" s="202"/>
      <c r="N138" s="203"/>
      <c r="O138" s="203"/>
      <c r="P138" s="203"/>
      <c r="Q138" s="203"/>
      <c r="R138" s="203"/>
      <c r="S138" s="203"/>
      <c r="T138" s="20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8" t="s">
        <v>189</v>
      </c>
      <c r="AU138" s="198" t="s">
        <v>87</v>
      </c>
      <c r="AV138" s="13" t="s">
        <v>87</v>
      </c>
      <c r="AW138" s="13" t="s">
        <v>32</v>
      </c>
      <c r="AX138" s="13" t="s">
        <v>77</v>
      </c>
      <c r="AY138" s="198" t="s">
        <v>140</v>
      </c>
    </row>
    <row r="139" s="13" customFormat="1">
      <c r="A139" s="13"/>
      <c r="B139" s="197"/>
      <c r="C139" s="13"/>
      <c r="D139" s="187" t="s">
        <v>189</v>
      </c>
      <c r="E139" s="198" t="s">
        <v>1</v>
      </c>
      <c r="F139" s="199" t="s">
        <v>681</v>
      </c>
      <c r="G139" s="13"/>
      <c r="H139" s="200">
        <v>0.76300000000000001</v>
      </c>
      <c r="I139" s="201"/>
      <c r="J139" s="13"/>
      <c r="K139" s="13"/>
      <c r="L139" s="197"/>
      <c r="M139" s="202"/>
      <c r="N139" s="203"/>
      <c r="O139" s="203"/>
      <c r="P139" s="203"/>
      <c r="Q139" s="203"/>
      <c r="R139" s="203"/>
      <c r="S139" s="203"/>
      <c r="T139" s="20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8" t="s">
        <v>189</v>
      </c>
      <c r="AU139" s="198" t="s">
        <v>87</v>
      </c>
      <c r="AV139" s="13" t="s">
        <v>87</v>
      </c>
      <c r="AW139" s="13" t="s">
        <v>32</v>
      </c>
      <c r="AX139" s="13" t="s">
        <v>77</v>
      </c>
      <c r="AY139" s="198" t="s">
        <v>140</v>
      </c>
    </row>
    <row r="140" s="13" customFormat="1">
      <c r="A140" s="13"/>
      <c r="B140" s="197"/>
      <c r="C140" s="13"/>
      <c r="D140" s="187" t="s">
        <v>189</v>
      </c>
      <c r="E140" s="198" t="s">
        <v>1</v>
      </c>
      <c r="F140" s="199" t="s">
        <v>682</v>
      </c>
      <c r="G140" s="13"/>
      <c r="H140" s="200">
        <v>77.504000000000005</v>
      </c>
      <c r="I140" s="201"/>
      <c r="J140" s="13"/>
      <c r="K140" s="13"/>
      <c r="L140" s="197"/>
      <c r="M140" s="202"/>
      <c r="N140" s="203"/>
      <c r="O140" s="203"/>
      <c r="P140" s="203"/>
      <c r="Q140" s="203"/>
      <c r="R140" s="203"/>
      <c r="S140" s="203"/>
      <c r="T140" s="20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8" t="s">
        <v>189</v>
      </c>
      <c r="AU140" s="198" t="s">
        <v>87</v>
      </c>
      <c r="AV140" s="13" t="s">
        <v>87</v>
      </c>
      <c r="AW140" s="13" t="s">
        <v>32</v>
      </c>
      <c r="AX140" s="13" t="s">
        <v>77</v>
      </c>
      <c r="AY140" s="198" t="s">
        <v>140</v>
      </c>
    </row>
    <row r="141" s="13" customFormat="1">
      <c r="A141" s="13"/>
      <c r="B141" s="197"/>
      <c r="C141" s="13"/>
      <c r="D141" s="187" t="s">
        <v>189</v>
      </c>
      <c r="E141" s="198" t="s">
        <v>1</v>
      </c>
      <c r="F141" s="199" t="s">
        <v>687</v>
      </c>
      <c r="G141" s="13"/>
      <c r="H141" s="200">
        <v>58.128</v>
      </c>
      <c r="I141" s="201"/>
      <c r="J141" s="13"/>
      <c r="K141" s="13"/>
      <c r="L141" s="197"/>
      <c r="M141" s="202"/>
      <c r="N141" s="203"/>
      <c r="O141" s="203"/>
      <c r="P141" s="203"/>
      <c r="Q141" s="203"/>
      <c r="R141" s="203"/>
      <c r="S141" s="203"/>
      <c r="T141" s="20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8" t="s">
        <v>189</v>
      </c>
      <c r="AU141" s="198" t="s">
        <v>87</v>
      </c>
      <c r="AV141" s="13" t="s">
        <v>87</v>
      </c>
      <c r="AW141" s="13" t="s">
        <v>32</v>
      </c>
      <c r="AX141" s="13" t="s">
        <v>77</v>
      </c>
      <c r="AY141" s="198" t="s">
        <v>140</v>
      </c>
    </row>
    <row r="142" s="14" customFormat="1">
      <c r="A142" s="14"/>
      <c r="B142" s="205"/>
      <c r="C142" s="14"/>
      <c r="D142" s="187" t="s">
        <v>189</v>
      </c>
      <c r="E142" s="206" t="s">
        <v>1</v>
      </c>
      <c r="F142" s="207" t="s">
        <v>195</v>
      </c>
      <c r="G142" s="14"/>
      <c r="H142" s="208">
        <v>143.25100000000001</v>
      </c>
      <c r="I142" s="209"/>
      <c r="J142" s="14"/>
      <c r="K142" s="14"/>
      <c r="L142" s="205"/>
      <c r="M142" s="210"/>
      <c r="N142" s="211"/>
      <c r="O142" s="211"/>
      <c r="P142" s="211"/>
      <c r="Q142" s="211"/>
      <c r="R142" s="211"/>
      <c r="S142" s="211"/>
      <c r="T142" s="21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6" t="s">
        <v>189</v>
      </c>
      <c r="AU142" s="206" t="s">
        <v>87</v>
      </c>
      <c r="AV142" s="14" t="s">
        <v>161</v>
      </c>
      <c r="AW142" s="14" t="s">
        <v>32</v>
      </c>
      <c r="AX142" s="14" t="s">
        <v>85</v>
      </c>
      <c r="AY142" s="206" t="s">
        <v>140</v>
      </c>
    </row>
    <row r="143" s="2" customFormat="1" ht="16.5" customHeight="1">
      <c r="A143" s="38"/>
      <c r="B143" s="172"/>
      <c r="C143" s="173" t="s">
        <v>223</v>
      </c>
      <c r="D143" s="173" t="s">
        <v>143</v>
      </c>
      <c r="E143" s="174" t="s">
        <v>224</v>
      </c>
      <c r="F143" s="175" t="s">
        <v>225</v>
      </c>
      <c r="G143" s="176" t="s">
        <v>226</v>
      </c>
      <c r="H143" s="177">
        <v>48.591000000000001</v>
      </c>
      <c r="I143" s="178"/>
      <c r="J143" s="179">
        <f>ROUND(I143*H143,2)</f>
        <v>0</v>
      </c>
      <c r="K143" s="180"/>
      <c r="L143" s="39"/>
      <c r="M143" s="181" t="s">
        <v>1</v>
      </c>
      <c r="N143" s="182" t="s">
        <v>42</v>
      </c>
      <c r="O143" s="77"/>
      <c r="P143" s="183">
        <f>O143*H143</f>
        <v>0</v>
      </c>
      <c r="Q143" s="183">
        <v>0</v>
      </c>
      <c r="R143" s="183">
        <f>Q143*H143</f>
        <v>0</v>
      </c>
      <c r="S143" s="183">
        <v>0</v>
      </c>
      <c r="T143" s="18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85" t="s">
        <v>161</v>
      </c>
      <c r="AT143" s="185" t="s">
        <v>143</v>
      </c>
      <c r="AU143" s="185" t="s">
        <v>87</v>
      </c>
      <c r="AY143" s="19" t="s">
        <v>140</v>
      </c>
      <c r="BE143" s="186">
        <f>IF(N143="základní",J143,0)</f>
        <v>0</v>
      </c>
      <c r="BF143" s="186">
        <f>IF(N143="snížená",J143,0)</f>
        <v>0</v>
      </c>
      <c r="BG143" s="186">
        <f>IF(N143="zákl. přenesená",J143,0)</f>
        <v>0</v>
      </c>
      <c r="BH143" s="186">
        <f>IF(N143="sníž. přenesená",J143,0)</f>
        <v>0</v>
      </c>
      <c r="BI143" s="186">
        <f>IF(N143="nulová",J143,0)</f>
        <v>0</v>
      </c>
      <c r="BJ143" s="19" t="s">
        <v>85</v>
      </c>
      <c r="BK143" s="186">
        <f>ROUND(I143*H143,2)</f>
        <v>0</v>
      </c>
      <c r="BL143" s="19" t="s">
        <v>161</v>
      </c>
      <c r="BM143" s="185" t="s">
        <v>688</v>
      </c>
    </row>
    <row r="144" s="13" customFormat="1">
      <c r="A144" s="13"/>
      <c r="B144" s="197"/>
      <c r="C144" s="13"/>
      <c r="D144" s="187" t="s">
        <v>189</v>
      </c>
      <c r="E144" s="198" t="s">
        <v>1</v>
      </c>
      <c r="F144" s="199" t="s">
        <v>689</v>
      </c>
      <c r="G144" s="13"/>
      <c r="H144" s="200">
        <v>48.591000000000001</v>
      </c>
      <c r="I144" s="201"/>
      <c r="J144" s="13"/>
      <c r="K144" s="13"/>
      <c r="L144" s="197"/>
      <c r="M144" s="202"/>
      <c r="N144" s="203"/>
      <c r="O144" s="203"/>
      <c r="P144" s="203"/>
      <c r="Q144" s="203"/>
      <c r="R144" s="203"/>
      <c r="S144" s="203"/>
      <c r="T144" s="20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8" t="s">
        <v>189</v>
      </c>
      <c r="AU144" s="198" t="s">
        <v>87</v>
      </c>
      <c r="AV144" s="13" t="s">
        <v>87</v>
      </c>
      <c r="AW144" s="13" t="s">
        <v>32</v>
      </c>
      <c r="AX144" s="13" t="s">
        <v>85</v>
      </c>
      <c r="AY144" s="198" t="s">
        <v>140</v>
      </c>
    </row>
    <row r="145" s="2" customFormat="1" ht="16.5" customHeight="1">
      <c r="A145" s="38"/>
      <c r="B145" s="172"/>
      <c r="C145" s="173" t="s">
        <v>229</v>
      </c>
      <c r="D145" s="173" t="s">
        <v>143</v>
      </c>
      <c r="E145" s="174" t="s">
        <v>230</v>
      </c>
      <c r="F145" s="175" t="s">
        <v>231</v>
      </c>
      <c r="G145" s="176" t="s">
        <v>198</v>
      </c>
      <c r="H145" s="177">
        <v>26.995000000000001</v>
      </c>
      <c r="I145" s="178"/>
      <c r="J145" s="179">
        <f>ROUND(I145*H145,2)</f>
        <v>0</v>
      </c>
      <c r="K145" s="180"/>
      <c r="L145" s="39"/>
      <c r="M145" s="181" t="s">
        <v>1</v>
      </c>
      <c r="N145" s="182" t="s">
        <v>42</v>
      </c>
      <c r="O145" s="77"/>
      <c r="P145" s="183">
        <f>O145*H145</f>
        <v>0</v>
      </c>
      <c r="Q145" s="183">
        <v>0</v>
      </c>
      <c r="R145" s="183">
        <f>Q145*H145</f>
        <v>0</v>
      </c>
      <c r="S145" s="183">
        <v>0</v>
      </c>
      <c r="T145" s="184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85" t="s">
        <v>161</v>
      </c>
      <c r="AT145" s="185" t="s">
        <v>143</v>
      </c>
      <c r="AU145" s="185" t="s">
        <v>87</v>
      </c>
      <c r="AY145" s="19" t="s">
        <v>140</v>
      </c>
      <c r="BE145" s="186">
        <f>IF(N145="základní",J145,0)</f>
        <v>0</v>
      </c>
      <c r="BF145" s="186">
        <f>IF(N145="snížená",J145,0)</f>
        <v>0</v>
      </c>
      <c r="BG145" s="186">
        <f>IF(N145="zákl. přenesená",J145,0)</f>
        <v>0</v>
      </c>
      <c r="BH145" s="186">
        <f>IF(N145="sníž. přenesená",J145,0)</f>
        <v>0</v>
      </c>
      <c r="BI145" s="186">
        <f>IF(N145="nulová",J145,0)</f>
        <v>0</v>
      </c>
      <c r="BJ145" s="19" t="s">
        <v>85</v>
      </c>
      <c r="BK145" s="186">
        <f>ROUND(I145*H145,2)</f>
        <v>0</v>
      </c>
      <c r="BL145" s="19" t="s">
        <v>161</v>
      </c>
      <c r="BM145" s="185" t="s">
        <v>690</v>
      </c>
    </row>
    <row r="146" s="2" customFormat="1" ht="16.5" customHeight="1">
      <c r="A146" s="38"/>
      <c r="B146" s="172"/>
      <c r="C146" s="173" t="s">
        <v>233</v>
      </c>
      <c r="D146" s="173" t="s">
        <v>143</v>
      </c>
      <c r="E146" s="174" t="s">
        <v>591</v>
      </c>
      <c r="F146" s="175" t="s">
        <v>592</v>
      </c>
      <c r="G146" s="176" t="s">
        <v>198</v>
      </c>
      <c r="H146" s="177">
        <v>58.128</v>
      </c>
      <c r="I146" s="178"/>
      <c r="J146" s="179">
        <f>ROUND(I146*H146,2)</f>
        <v>0</v>
      </c>
      <c r="K146" s="180"/>
      <c r="L146" s="39"/>
      <c r="M146" s="181" t="s">
        <v>1</v>
      </c>
      <c r="N146" s="182" t="s">
        <v>42</v>
      </c>
      <c r="O146" s="77"/>
      <c r="P146" s="183">
        <f>O146*H146</f>
        <v>0</v>
      </c>
      <c r="Q146" s="183">
        <v>0</v>
      </c>
      <c r="R146" s="183">
        <f>Q146*H146</f>
        <v>0</v>
      </c>
      <c r="S146" s="183">
        <v>0</v>
      </c>
      <c r="T146" s="18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85" t="s">
        <v>161</v>
      </c>
      <c r="AT146" s="185" t="s">
        <v>143</v>
      </c>
      <c r="AU146" s="185" t="s">
        <v>87</v>
      </c>
      <c r="AY146" s="19" t="s">
        <v>140</v>
      </c>
      <c r="BE146" s="186">
        <f>IF(N146="základní",J146,0)</f>
        <v>0</v>
      </c>
      <c r="BF146" s="186">
        <f>IF(N146="snížená",J146,0)</f>
        <v>0</v>
      </c>
      <c r="BG146" s="186">
        <f>IF(N146="zákl. přenesená",J146,0)</f>
        <v>0</v>
      </c>
      <c r="BH146" s="186">
        <f>IF(N146="sníž. přenesená",J146,0)</f>
        <v>0</v>
      </c>
      <c r="BI146" s="186">
        <f>IF(N146="nulová",J146,0)</f>
        <v>0</v>
      </c>
      <c r="BJ146" s="19" t="s">
        <v>85</v>
      </c>
      <c r="BK146" s="186">
        <f>ROUND(I146*H146,2)</f>
        <v>0</v>
      </c>
      <c r="BL146" s="19" t="s">
        <v>161</v>
      </c>
      <c r="BM146" s="185" t="s">
        <v>691</v>
      </c>
    </row>
    <row r="147" s="13" customFormat="1">
      <c r="A147" s="13"/>
      <c r="B147" s="197"/>
      <c r="C147" s="13"/>
      <c r="D147" s="187" t="s">
        <v>189</v>
      </c>
      <c r="E147" s="198" t="s">
        <v>1</v>
      </c>
      <c r="F147" s="199" t="s">
        <v>692</v>
      </c>
      <c r="G147" s="13"/>
      <c r="H147" s="200">
        <v>58.128</v>
      </c>
      <c r="I147" s="201"/>
      <c r="J147" s="13"/>
      <c r="K147" s="13"/>
      <c r="L147" s="197"/>
      <c r="M147" s="202"/>
      <c r="N147" s="203"/>
      <c r="O147" s="203"/>
      <c r="P147" s="203"/>
      <c r="Q147" s="203"/>
      <c r="R147" s="203"/>
      <c r="S147" s="203"/>
      <c r="T147" s="20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8" t="s">
        <v>189</v>
      </c>
      <c r="AU147" s="198" t="s">
        <v>87</v>
      </c>
      <c r="AV147" s="13" t="s">
        <v>87</v>
      </c>
      <c r="AW147" s="13" t="s">
        <v>32</v>
      </c>
      <c r="AX147" s="13" t="s">
        <v>85</v>
      </c>
      <c r="AY147" s="198" t="s">
        <v>140</v>
      </c>
    </row>
    <row r="148" s="2" customFormat="1" ht="16.5" customHeight="1">
      <c r="A148" s="38"/>
      <c r="B148" s="172"/>
      <c r="C148" s="173" t="s">
        <v>237</v>
      </c>
      <c r="D148" s="173" t="s">
        <v>143</v>
      </c>
      <c r="E148" s="174" t="s">
        <v>595</v>
      </c>
      <c r="F148" s="175" t="s">
        <v>596</v>
      </c>
      <c r="G148" s="176" t="s">
        <v>198</v>
      </c>
      <c r="H148" s="177">
        <v>19.376000000000001</v>
      </c>
      <c r="I148" s="178"/>
      <c r="J148" s="179">
        <f>ROUND(I148*H148,2)</f>
        <v>0</v>
      </c>
      <c r="K148" s="180"/>
      <c r="L148" s="39"/>
      <c r="M148" s="181" t="s">
        <v>1</v>
      </c>
      <c r="N148" s="182" t="s">
        <v>42</v>
      </c>
      <c r="O148" s="77"/>
      <c r="P148" s="183">
        <f>O148*H148</f>
        <v>0</v>
      </c>
      <c r="Q148" s="183">
        <v>0</v>
      </c>
      <c r="R148" s="183">
        <f>Q148*H148</f>
        <v>0</v>
      </c>
      <c r="S148" s="183">
        <v>0</v>
      </c>
      <c r="T148" s="18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85" t="s">
        <v>161</v>
      </c>
      <c r="AT148" s="185" t="s">
        <v>143</v>
      </c>
      <c r="AU148" s="185" t="s">
        <v>87</v>
      </c>
      <c r="AY148" s="19" t="s">
        <v>140</v>
      </c>
      <c r="BE148" s="186">
        <f>IF(N148="základní",J148,0)</f>
        <v>0</v>
      </c>
      <c r="BF148" s="186">
        <f>IF(N148="snížená",J148,0)</f>
        <v>0</v>
      </c>
      <c r="BG148" s="186">
        <f>IF(N148="zákl. přenesená",J148,0)</f>
        <v>0</v>
      </c>
      <c r="BH148" s="186">
        <f>IF(N148="sníž. přenesená",J148,0)</f>
        <v>0</v>
      </c>
      <c r="BI148" s="186">
        <f>IF(N148="nulová",J148,0)</f>
        <v>0</v>
      </c>
      <c r="BJ148" s="19" t="s">
        <v>85</v>
      </c>
      <c r="BK148" s="186">
        <f>ROUND(I148*H148,2)</f>
        <v>0</v>
      </c>
      <c r="BL148" s="19" t="s">
        <v>161</v>
      </c>
      <c r="BM148" s="185" t="s">
        <v>693</v>
      </c>
    </row>
    <row r="149" s="13" customFormat="1">
      <c r="A149" s="13"/>
      <c r="B149" s="197"/>
      <c r="C149" s="13"/>
      <c r="D149" s="187" t="s">
        <v>189</v>
      </c>
      <c r="E149" s="198" t="s">
        <v>1</v>
      </c>
      <c r="F149" s="199" t="s">
        <v>694</v>
      </c>
      <c r="G149" s="13"/>
      <c r="H149" s="200">
        <v>19.376000000000001</v>
      </c>
      <c r="I149" s="201"/>
      <c r="J149" s="13"/>
      <c r="K149" s="13"/>
      <c r="L149" s="197"/>
      <c r="M149" s="202"/>
      <c r="N149" s="203"/>
      <c r="O149" s="203"/>
      <c r="P149" s="203"/>
      <c r="Q149" s="203"/>
      <c r="R149" s="203"/>
      <c r="S149" s="203"/>
      <c r="T149" s="20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8" t="s">
        <v>189</v>
      </c>
      <c r="AU149" s="198" t="s">
        <v>87</v>
      </c>
      <c r="AV149" s="13" t="s">
        <v>87</v>
      </c>
      <c r="AW149" s="13" t="s">
        <v>32</v>
      </c>
      <c r="AX149" s="13" t="s">
        <v>85</v>
      </c>
      <c r="AY149" s="198" t="s">
        <v>140</v>
      </c>
    </row>
    <row r="150" s="2" customFormat="1" ht="16.5" customHeight="1">
      <c r="A150" s="38"/>
      <c r="B150" s="172"/>
      <c r="C150" s="221" t="s">
        <v>243</v>
      </c>
      <c r="D150" s="221" t="s">
        <v>278</v>
      </c>
      <c r="E150" s="222" t="s">
        <v>599</v>
      </c>
      <c r="F150" s="223" t="s">
        <v>600</v>
      </c>
      <c r="G150" s="224" t="s">
        <v>226</v>
      </c>
      <c r="H150" s="225">
        <v>38.752000000000002</v>
      </c>
      <c r="I150" s="226"/>
      <c r="J150" s="227">
        <f>ROUND(I150*H150,2)</f>
        <v>0</v>
      </c>
      <c r="K150" s="228"/>
      <c r="L150" s="229"/>
      <c r="M150" s="230" t="s">
        <v>1</v>
      </c>
      <c r="N150" s="231" t="s">
        <v>42</v>
      </c>
      <c r="O150" s="77"/>
      <c r="P150" s="183">
        <f>O150*H150</f>
        <v>0</v>
      </c>
      <c r="Q150" s="183">
        <v>1</v>
      </c>
      <c r="R150" s="183">
        <f>Q150*H150</f>
        <v>38.752000000000002</v>
      </c>
      <c r="S150" s="183">
        <v>0</v>
      </c>
      <c r="T150" s="18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85" t="s">
        <v>229</v>
      </c>
      <c r="AT150" s="185" t="s">
        <v>278</v>
      </c>
      <c r="AU150" s="185" t="s">
        <v>87</v>
      </c>
      <c r="AY150" s="19" t="s">
        <v>140</v>
      </c>
      <c r="BE150" s="186">
        <f>IF(N150="základní",J150,0)</f>
        <v>0</v>
      </c>
      <c r="BF150" s="186">
        <f>IF(N150="snížená",J150,0)</f>
        <v>0</v>
      </c>
      <c r="BG150" s="186">
        <f>IF(N150="zákl. přenesená",J150,0)</f>
        <v>0</v>
      </c>
      <c r="BH150" s="186">
        <f>IF(N150="sníž. přenesená",J150,0)</f>
        <v>0</v>
      </c>
      <c r="BI150" s="186">
        <f>IF(N150="nulová",J150,0)</f>
        <v>0</v>
      </c>
      <c r="BJ150" s="19" t="s">
        <v>85</v>
      </c>
      <c r="BK150" s="186">
        <f>ROUND(I150*H150,2)</f>
        <v>0</v>
      </c>
      <c r="BL150" s="19" t="s">
        <v>161</v>
      </c>
      <c r="BM150" s="185" t="s">
        <v>695</v>
      </c>
    </row>
    <row r="151" s="13" customFormat="1">
      <c r="A151" s="13"/>
      <c r="B151" s="197"/>
      <c r="C151" s="13"/>
      <c r="D151" s="187" t="s">
        <v>189</v>
      </c>
      <c r="E151" s="13"/>
      <c r="F151" s="199" t="s">
        <v>696</v>
      </c>
      <c r="G151" s="13"/>
      <c r="H151" s="200">
        <v>38.752000000000002</v>
      </c>
      <c r="I151" s="201"/>
      <c r="J151" s="13"/>
      <c r="K151" s="13"/>
      <c r="L151" s="197"/>
      <c r="M151" s="202"/>
      <c r="N151" s="203"/>
      <c r="O151" s="203"/>
      <c r="P151" s="203"/>
      <c r="Q151" s="203"/>
      <c r="R151" s="203"/>
      <c r="S151" s="203"/>
      <c r="T151" s="20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8" t="s">
        <v>189</v>
      </c>
      <c r="AU151" s="198" t="s">
        <v>87</v>
      </c>
      <c r="AV151" s="13" t="s">
        <v>87</v>
      </c>
      <c r="AW151" s="13" t="s">
        <v>3</v>
      </c>
      <c r="AX151" s="13" t="s">
        <v>85</v>
      </c>
      <c r="AY151" s="198" t="s">
        <v>140</v>
      </c>
    </row>
    <row r="152" s="2" customFormat="1" ht="16.5" customHeight="1">
      <c r="A152" s="38"/>
      <c r="B152" s="172"/>
      <c r="C152" s="173" t="s">
        <v>251</v>
      </c>
      <c r="D152" s="173" t="s">
        <v>143</v>
      </c>
      <c r="E152" s="174" t="s">
        <v>603</v>
      </c>
      <c r="F152" s="175" t="s">
        <v>604</v>
      </c>
      <c r="G152" s="176" t="s">
        <v>187</v>
      </c>
      <c r="H152" s="177">
        <v>68</v>
      </c>
      <c r="I152" s="178"/>
      <c r="J152" s="179">
        <f>ROUND(I152*H152,2)</f>
        <v>0</v>
      </c>
      <c r="K152" s="180"/>
      <c r="L152" s="39"/>
      <c r="M152" s="181" t="s">
        <v>1</v>
      </c>
      <c r="N152" s="182" t="s">
        <v>42</v>
      </c>
      <c r="O152" s="77"/>
      <c r="P152" s="183">
        <f>O152*H152</f>
        <v>0</v>
      </c>
      <c r="Q152" s="183">
        <v>0</v>
      </c>
      <c r="R152" s="183">
        <f>Q152*H152</f>
        <v>0</v>
      </c>
      <c r="S152" s="183">
        <v>0</v>
      </c>
      <c r="T152" s="18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85" t="s">
        <v>161</v>
      </c>
      <c r="AT152" s="185" t="s">
        <v>143</v>
      </c>
      <c r="AU152" s="185" t="s">
        <v>87</v>
      </c>
      <c r="AY152" s="19" t="s">
        <v>140</v>
      </c>
      <c r="BE152" s="186">
        <f>IF(N152="základní",J152,0)</f>
        <v>0</v>
      </c>
      <c r="BF152" s="186">
        <f>IF(N152="snížená",J152,0)</f>
        <v>0</v>
      </c>
      <c r="BG152" s="186">
        <f>IF(N152="zákl. přenesená",J152,0)</f>
        <v>0</v>
      </c>
      <c r="BH152" s="186">
        <f>IF(N152="sníž. přenesená",J152,0)</f>
        <v>0</v>
      </c>
      <c r="BI152" s="186">
        <f>IF(N152="nulová",J152,0)</f>
        <v>0</v>
      </c>
      <c r="BJ152" s="19" t="s">
        <v>85</v>
      </c>
      <c r="BK152" s="186">
        <f>ROUND(I152*H152,2)</f>
        <v>0</v>
      </c>
      <c r="BL152" s="19" t="s">
        <v>161</v>
      </c>
      <c r="BM152" s="185" t="s">
        <v>697</v>
      </c>
    </row>
    <row r="153" s="2" customFormat="1" ht="16.5" customHeight="1">
      <c r="A153" s="38"/>
      <c r="B153" s="172"/>
      <c r="C153" s="221" t="s">
        <v>255</v>
      </c>
      <c r="D153" s="221" t="s">
        <v>278</v>
      </c>
      <c r="E153" s="222" t="s">
        <v>606</v>
      </c>
      <c r="F153" s="223" t="s">
        <v>607</v>
      </c>
      <c r="G153" s="224" t="s">
        <v>608</v>
      </c>
      <c r="H153" s="225">
        <v>1.3600000000000001</v>
      </c>
      <c r="I153" s="226"/>
      <c r="J153" s="227">
        <f>ROUND(I153*H153,2)</f>
        <v>0</v>
      </c>
      <c r="K153" s="228"/>
      <c r="L153" s="229"/>
      <c r="M153" s="230" t="s">
        <v>1</v>
      </c>
      <c r="N153" s="231" t="s">
        <v>42</v>
      </c>
      <c r="O153" s="77"/>
      <c r="P153" s="183">
        <f>O153*H153</f>
        <v>0</v>
      </c>
      <c r="Q153" s="183">
        <v>0.001</v>
      </c>
      <c r="R153" s="183">
        <f>Q153*H153</f>
        <v>0.0013600000000000001</v>
      </c>
      <c r="S153" s="183">
        <v>0</v>
      </c>
      <c r="T153" s="184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85" t="s">
        <v>229</v>
      </c>
      <c r="AT153" s="185" t="s">
        <v>278</v>
      </c>
      <c r="AU153" s="185" t="s">
        <v>87</v>
      </c>
      <c r="AY153" s="19" t="s">
        <v>140</v>
      </c>
      <c r="BE153" s="186">
        <f>IF(N153="základní",J153,0)</f>
        <v>0</v>
      </c>
      <c r="BF153" s="186">
        <f>IF(N153="snížená",J153,0)</f>
        <v>0</v>
      </c>
      <c r="BG153" s="186">
        <f>IF(N153="zákl. přenesená",J153,0)</f>
        <v>0</v>
      </c>
      <c r="BH153" s="186">
        <f>IF(N153="sníž. přenesená",J153,0)</f>
        <v>0</v>
      </c>
      <c r="BI153" s="186">
        <f>IF(N153="nulová",J153,0)</f>
        <v>0</v>
      </c>
      <c r="BJ153" s="19" t="s">
        <v>85</v>
      </c>
      <c r="BK153" s="186">
        <f>ROUND(I153*H153,2)</f>
        <v>0</v>
      </c>
      <c r="BL153" s="19" t="s">
        <v>161</v>
      </c>
      <c r="BM153" s="185" t="s">
        <v>698</v>
      </c>
    </row>
    <row r="154" s="13" customFormat="1">
      <c r="A154" s="13"/>
      <c r="B154" s="197"/>
      <c r="C154" s="13"/>
      <c r="D154" s="187" t="s">
        <v>189</v>
      </c>
      <c r="E154" s="13"/>
      <c r="F154" s="199" t="s">
        <v>699</v>
      </c>
      <c r="G154" s="13"/>
      <c r="H154" s="200">
        <v>1.3600000000000001</v>
      </c>
      <c r="I154" s="201"/>
      <c r="J154" s="13"/>
      <c r="K154" s="13"/>
      <c r="L154" s="197"/>
      <c r="M154" s="202"/>
      <c r="N154" s="203"/>
      <c r="O154" s="203"/>
      <c r="P154" s="203"/>
      <c r="Q154" s="203"/>
      <c r="R154" s="203"/>
      <c r="S154" s="203"/>
      <c r="T154" s="20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8" t="s">
        <v>189</v>
      </c>
      <c r="AU154" s="198" t="s">
        <v>87</v>
      </c>
      <c r="AV154" s="13" t="s">
        <v>87</v>
      </c>
      <c r="AW154" s="13" t="s">
        <v>3</v>
      </c>
      <c r="AX154" s="13" t="s">
        <v>85</v>
      </c>
      <c r="AY154" s="198" t="s">
        <v>140</v>
      </c>
    </row>
    <row r="155" s="12" customFormat="1" ht="22.8" customHeight="1">
      <c r="A155" s="12"/>
      <c r="B155" s="159"/>
      <c r="C155" s="12"/>
      <c r="D155" s="160" t="s">
        <v>76</v>
      </c>
      <c r="E155" s="170" t="s">
        <v>229</v>
      </c>
      <c r="F155" s="170" t="s">
        <v>611</v>
      </c>
      <c r="G155" s="12"/>
      <c r="H155" s="12"/>
      <c r="I155" s="162"/>
      <c r="J155" s="171">
        <f>BK155</f>
        <v>0</v>
      </c>
      <c r="K155" s="12"/>
      <c r="L155" s="159"/>
      <c r="M155" s="164"/>
      <c r="N155" s="165"/>
      <c r="O155" s="165"/>
      <c r="P155" s="166">
        <f>SUM(P156:P166)</f>
        <v>0</v>
      </c>
      <c r="Q155" s="165"/>
      <c r="R155" s="166">
        <f>SUM(R156:R166)</f>
        <v>3.5044620000000002</v>
      </c>
      <c r="S155" s="165"/>
      <c r="T155" s="167">
        <f>SUM(T156:T166)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60" t="s">
        <v>85</v>
      </c>
      <c r="AT155" s="168" t="s">
        <v>76</v>
      </c>
      <c r="AU155" s="168" t="s">
        <v>85</v>
      </c>
      <c r="AY155" s="160" t="s">
        <v>140</v>
      </c>
      <c r="BK155" s="169">
        <f>SUM(BK156:BK166)</f>
        <v>0</v>
      </c>
    </row>
    <row r="156" s="2" customFormat="1" ht="16.5" customHeight="1">
      <c r="A156" s="38"/>
      <c r="B156" s="172"/>
      <c r="C156" s="173" t="s">
        <v>259</v>
      </c>
      <c r="D156" s="173" t="s">
        <v>143</v>
      </c>
      <c r="E156" s="174" t="s">
        <v>700</v>
      </c>
      <c r="F156" s="175" t="s">
        <v>701</v>
      </c>
      <c r="G156" s="176" t="s">
        <v>292</v>
      </c>
      <c r="H156" s="177">
        <v>8.0999999999999996</v>
      </c>
      <c r="I156" s="178"/>
      <c r="J156" s="179">
        <f>ROUND(I156*H156,2)</f>
        <v>0</v>
      </c>
      <c r="K156" s="180"/>
      <c r="L156" s="39"/>
      <c r="M156" s="181" t="s">
        <v>1</v>
      </c>
      <c r="N156" s="182" t="s">
        <v>42</v>
      </c>
      <c r="O156" s="77"/>
      <c r="P156" s="183">
        <f>O156*H156</f>
        <v>0</v>
      </c>
      <c r="Q156" s="183">
        <v>0.00131</v>
      </c>
      <c r="R156" s="183">
        <f>Q156*H156</f>
        <v>0.010610999999999999</v>
      </c>
      <c r="S156" s="183">
        <v>0</v>
      </c>
      <c r="T156" s="184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85" t="s">
        <v>161</v>
      </c>
      <c r="AT156" s="185" t="s">
        <v>143</v>
      </c>
      <c r="AU156" s="185" t="s">
        <v>87</v>
      </c>
      <c r="AY156" s="19" t="s">
        <v>140</v>
      </c>
      <c r="BE156" s="186">
        <f>IF(N156="základní",J156,0)</f>
        <v>0</v>
      </c>
      <c r="BF156" s="186">
        <f>IF(N156="snížená",J156,0)</f>
        <v>0</v>
      </c>
      <c r="BG156" s="186">
        <f>IF(N156="zákl. přenesená",J156,0)</f>
        <v>0</v>
      </c>
      <c r="BH156" s="186">
        <f>IF(N156="sníž. přenesená",J156,0)</f>
        <v>0</v>
      </c>
      <c r="BI156" s="186">
        <f>IF(N156="nulová",J156,0)</f>
        <v>0</v>
      </c>
      <c r="BJ156" s="19" t="s">
        <v>85</v>
      </c>
      <c r="BK156" s="186">
        <f>ROUND(I156*H156,2)</f>
        <v>0</v>
      </c>
      <c r="BL156" s="19" t="s">
        <v>161</v>
      </c>
      <c r="BM156" s="185" t="s">
        <v>702</v>
      </c>
    </row>
    <row r="157" s="2" customFormat="1" ht="16.5" customHeight="1">
      <c r="A157" s="38"/>
      <c r="B157" s="172"/>
      <c r="C157" s="173" t="s">
        <v>8</v>
      </c>
      <c r="D157" s="173" t="s">
        <v>143</v>
      </c>
      <c r="E157" s="174" t="s">
        <v>703</v>
      </c>
      <c r="F157" s="175" t="s">
        <v>704</v>
      </c>
      <c r="G157" s="176" t="s">
        <v>292</v>
      </c>
      <c r="H157" s="177">
        <v>42.5</v>
      </c>
      <c r="I157" s="178"/>
      <c r="J157" s="179">
        <f>ROUND(I157*H157,2)</f>
        <v>0</v>
      </c>
      <c r="K157" s="180"/>
      <c r="L157" s="39"/>
      <c r="M157" s="181" t="s">
        <v>1</v>
      </c>
      <c r="N157" s="182" t="s">
        <v>42</v>
      </c>
      <c r="O157" s="77"/>
      <c r="P157" s="183">
        <f>O157*H157</f>
        <v>0</v>
      </c>
      <c r="Q157" s="183">
        <v>0.0074599999999999996</v>
      </c>
      <c r="R157" s="183">
        <f>Q157*H157</f>
        <v>0.31705</v>
      </c>
      <c r="S157" s="183">
        <v>0</v>
      </c>
      <c r="T157" s="184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85" t="s">
        <v>161</v>
      </c>
      <c r="AT157" s="185" t="s">
        <v>143</v>
      </c>
      <c r="AU157" s="185" t="s">
        <v>87</v>
      </c>
      <c r="AY157" s="19" t="s">
        <v>140</v>
      </c>
      <c r="BE157" s="186">
        <f>IF(N157="základní",J157,0)</f>
        <v>0</v>
      </c>
      <c r="BF157" s="186">
        <f>IF(N157="snížená",J157,0)</f>
        <v>0</v>
      </c>
      <c r="BG157" s="186">
        <f>IF(N157="zákl. přenesená",J157,0)</f>
        <v>0</v>
      </c>
      <c r="BH157" s="186">
        <f>IF(N157="sníž. přenesená",J157,0)</f>
        <v>0</v>
      </c>
      <c r="BI157" s="186">
        <f>IF(N157="nulová",J157,0)</f>
        <v>0</v>
      </c>
      <c r="BJ157" s="19" t="s">
        <v>85</v>
      </c>
      <c r="BK157" s="186">
        <f>ROUND(I157*H157,2)</f>
        <v>0</v>
      </c>
      <c r="BL157" s="19" t="s">
        <v>161</v>
      </c>
      <c r="BM157" s="185" t="s">
        <v>705</v>
      </c>
    </row>
    <row r="158" s="2" customFormat="1" ht="16.5" customHeight="1">
      <c r="A158" s="38"/>
      <c r="B158" s="172"/>
      <c r="C158" s="173" t="s">
        <v>269</v>
      </c>
      <c r="D158" s="173" t="s">
        <v>143</v>
      </c>
      <c r="E158" s="174" t="s">
        <v>706</v>
      </c>
      <c r="F158" s="175" t="s">
        <v>707</v>
      </c>
      <c r="G158" s="176" t="s">
        <v>292</v>
      </c>
      <c r="H158" s="177">
        <v>26.5</v>
      </c>
      <c r="I158" s="178"/>
      <c r="J158" s="179">
        <f>ROUND(I158*H158,2)</f>
        <v>0</v>
      </c>
      <c r="K158" s="180"/>
      <c r="L158" s="39"/>
      <c r="M158" s="181" t="s">
        <v>1</v>
      </c>
      <c r="N158" s="182" t="s">
        <v>42</v>
      </c>
      <c r="O158" s="77"/>
      <c r="P158" s="183">
        <f>O158*H158</f>
        <v>0</v>
      </c>
      <c r="Q158" s="183">
        <v>0.01235</v>
      </c>
      <c r="R158" s="183">
        <f>Q158*H158</f>
        <v>0.32727499999999998</v>
      </c>
      <c r="S158" s="183">
        <v>0</v>
      </c>
      <c r="T158" s="18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85" t="s">
        <v>161</v>
      </c>
      <c r="AT158" s="185" t="s">
        <v>143</v>
      </c>
      <c r="AU158" s="185" t="s">
        <v>87</v>
      </c>
      <c r="AY158" s="19" t="s">
        <v>140</v>
      </c>
      <c r="BE158" s="186">
        <f>IF(N158="základní",J158,0)</f>
        <v>0</v>
      </c>
      <c r="BF158" s="186">
        <f>IF(N158="snížená",J158,0)</f>
        <v>0</v>
      </c>
      <c r="BG158" s="186">
        <f>IF(N158="zákl. přenesená",J158,0)</f>
        <v>0</v>
      </c>
      <c r="BH158" s="186">
        <f>IF(N158="sníž. přenesená",J158,0)</f>
        <v>0</v>
      </c>
      <c r="BI158" s="186">
        <f>IF(N158="nulová",J158,0)</f>
        <v>0</v>
      </c>
      <c r="BJ158" s="19" t="s">
        <v>85</v>
      </c>
      <c r="BK158" s="186">
        <f>ROUND(I158*H158,2)</f>
        <v>0</v>
      </c>
      <c r="BL158" s="19" t="s">
        <v>161</v>
      </c>
      <c r="BM158" s="185" t="s">
        <v>708</v>
      </c>
    </row>
    <row r="159" s="2" customFormat="1" ht="16.5" customHeight="1">
      <c r="A159" s="38"/>
      <c r="B159" s="172"/>
      <c r="C159" s="173" t="s">
        <v>273</v>
      </c>
      <c r="D159" s="173" t="s">
        <v>143</v>
      </c>
      <c r="E159" s="174" t="s">
        <v>709</v>
      </c>
      <c r="F159" s="175" t="s">
        <v>710</v>
      </c>
      <c r="G159" s="176" t="s">
        <v>292</v>
      </c>
      <c r="H159" s="177">
        <v>44</v>
      </c>
      <c r="I159" s="178"/>
      <c r="J159" s="179">
        <f>ROUND(I159*H159,2)</f>
        <v>0</v>
      </c>
      <c r="K159" s="180"/>
      <c r="L159" s="39"/>
      <c r="M159" s="181" t="s">
        <v>1</v>
      </c>
      <c r="N159" s="182" t="s">
        <v>42</v>
      </c>
      <c r="O159" s="77"/>
      <c r="P159" s="183">
        <f>O159*H159</f>
        <v>0</v>
      </c>
      <c r="Q159" s="183">
        <v>0.019689999999999999</v>
      </c>
      <c r="R159" s="183">
        <f>Q159*H159</f>
        <v>0.86636000000000002</v>
      </c>
      <c r="S159" s="183">
        <v>0</v>
      </c>
      <c r="T159" s="18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85" t="s">
        <v>161</v>
      </c>
      <c r="AT159" s="185" t="s">
        <v>143</v>
      </c>
      <c r="AU159" s="185" t="s">
        <v>87</v>
      </c>
      <c r="AY159" s="19" t="s">
        <v>140</v>
      </c>
      <c r="BE159" s="186">
        <f>IF(N159="základní",J159,0)</f>
        <v>0</v>
      </c>
      <c r="BF159" s="186">
        <f>IF(N159="snížená",J159,0)</f>
        <v>0</v>
      </c>
      <c r="BG159" s="186">
        <f>IF(N159="zákl. přenesená",J159,0)</f>
        <v>0</v>
      </c>
      <c r="BH159" s="186">
        <f>IF(N159="sníž. přenesená",J159,0)</f>
        <v>0</v>
      </c>
      <c r="BI159" s="186">
        <f>IF(N159="nulová",J159,0)</f>
        <v>0</v>
      </c>
      <c r="BJ159" s="19" t="s">
        <v>85</v>
      </c>
      <c r="BK159" s="186">
        <f>ROUND(I159*H159,2)</f>
        <v>0</v>
      </c>
      <c r="BL159" s="19" t="s">
        <v>161</v>
      </c>
      <c r="BM159" s="185" t="s">
        <v>711</v>
      </c>
    </row>
    <row r="160" s="2" customFormat="1" ht="16.5" customHeight="1">
      <c r="A160" s="38"/>
      <c r="B160" s="172"/>
      <c r="C160" s="173" t="s">
        <v>277</v>
      </c>
      <c r="D160" s="173" t="s">
        <v>143</v>
      </c>
      <c r="E160" s="174" t="s">
        <v>712</v>
      </c>
      <c r="F160" s="175" t="s">
        <v>713</v>
      </c>
      <c r="G160" s="176" t="s">
        <v>146</v>
      </c>
      <c r="H160" s="177">
        <v>1</v>
      </c>
      <c r="I160" s="178"/>
      <c r="J160" s="179">
        <f>ROUND(I160*H160,2)</f>
        <v>0</v>
      </c>
      <c r="K160" s="180"/>
      <c r="L160" s="39"/>
      <c r="M160" s="181" t="s">
        <v>1</v>
      </c>
      <c r="N160" s="182" t="s">
        <v>42</v>
      </c>
      <c r="O160" s="77"/>
      <c r="P160" s="183">
        <f>O160*H160</f>
        <v>0</v>
      </c>
      <c r="Q160" s="183">
        <v>0</v>
      </c>
      <c r="R160" s="183">
        <f>Q160*H160</f>
        <v>0</v>
      </c>
      <c r="S160" s="183">
        <v>0</v>
      </c>
      <c r="T160" s="184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85" t="s">
        <v>161</v>
      </c>
      <c r="AT160" s="185" t="s">
        <v>143</v>
      </c>
      <c r="AU160" s="185" t="s">
        <v>87</v>
      </c>
      <c r="AY160" s="19" t="s">
        <v>140</v>
      </c>
      <c r="BE160" s="186">
        <f>IF(N160="základní",J160,0)</f>
        <v>0</v>
      </c>
      <c r="BF160" s="186">
        <f>IF(N160="snížená",J160,0)</f>
        <v>0</v>
      </c>
      <c r="BG160" s="186">
        <f>IF(N160="zákl. přenesená",J160,0)</f>
        <v>0</v>
      </c>
      <c r="BH160" s="186">
        <f>IF(N160="sníž. přenesená",J160,0)</f>
        <v>0</v>
      </c>
      <c r="BI160" s="186">
        <f>IF(N160="nulová",J160,0)</f>
        <v>0</v>
      </c>
      <c r="BJ160" s="19" t="s">
        <v>85</v>
      </c>
      <c r="BK160" s="186">
        <f>ROUND(I160*H160,2)</f>
        <v>0</v>
      </c>
      <c r="BL160" s="19" t="s">
        <v>161</v>
      </c>
      <c r="BM160" s="185" t="s">
        <v>714</v>
      </c>
    </row>
    <row r="161" s="2" customFormat="1" ht="16.5" customHeight="1">
      <c r="A161" s="38"/>
      <c r="B161" s="172"/>
      <c r="C161" s="173" t="s">
        <v>282</v>
      </c>
      <c r="D161" s="173" t="s">
        <v>143</v>
      </c>
      <c r="E161" s="174" t="s">
        <v>715</v>
      </c>
      <c r="F161" s="175" t="s">
        <v>716</v>
      </c>
      <c r="G161" s="176" t="s">
        <v>240</v>
      </c>
      <c r="H161" s="177">
        <v>1</v>
      </c>
      <c r="I161" s="178"/>
      <c r="J161" s="179">
        <f>ROUND(I161*H161,2)</f>
        <v>0</v>
      </c>
      <c r="K161" s="180"/>
      <c r="L161" s="39"/>
      <c r="M161" s="181" t="s">
        <v>1</v>
      </c>
      <c r="N161" s="182" t="s">
        <v>42</v>
      </c>
      <c r="O161" s="77"/>
      <c r="P161" s="183">
        <f>O161*H161</f>
        <v>0</v>
      </c>
      <c r="Q161" s="183">
        <v>1.4212199999999999</v>
      </c>
      <c r="R161" s="183">
        <f>Q161*H161</f>
        <v>1.4212199999999999</v>
      </c>
      <c r="S161" s="183">
        <v>0</v>
      </c>
      <c r="T161" s="184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85" t="s">
        <v>161</v>
      </c>
      <c r="AT161" s="185" t="s">
        <v>143</v>
      </c>
      <c r="AU161" s="185" t="s">
        <v>87</v>
      </c>
      <c r="AY161" s="19" t="s">
        <v>140</v>
      </c>
      <c r="BE161" s="186">
        <f>IF(N161="základní",J161,0)</f>
        <v>0</v>
      </c>
      <c r="BF161" s="186">
        <f>IF(N161="snížená",J161,0)</f>
        <v>0</v>
      </c>
      <c r="BG161" s="186">
        <f>IF(N161="zákl. přenesená",J161,0)</f>
        <v>0</v>
      </c>
      <c r="BH161" s="186">
        <f>IF(N161="sníž. přenesená",J161,0)</f>
        <v>0</v>
      </c>
      <c r="BI161" s="186">
        <f>IF(N161="nulová",J161,0)</f>
        <v>0</v>
      </c>
      <c r="BJ161" s="19" t="s">
        <v>85</v>
      </c>
      <c r="BK161" s="186">
        <f>ROUND(I161*H161,2)</f>
        <v>0</v>
      </c>
      <c r="BL161" s="19" t="s">
        <v>161</v>
      </c>
      <c r="BM161" s="185" t="s">
        <v>717</v>
      </c>
    </row>
    <row r="162" s="2" customFormat="1" ht="16.5" customHeight="1">
      <c r="A162" s="38"/>
      <c r="B162" s="172"/>
      <c r="C162" s="173" t="s">
        <v>286</v>
      </c>
      <c r="D162" s="173" t="s">
        <v>143</v>
      </c>
      <c r="E162" s="174" t="s">
        <v>718</v>
      </c>
      <c r="F162" s="175" t="s">
        <v>719</v>
      </c>
      <c r="G162" s="176" t="s">
        <v>240</v>
      </c>
      <c r="H162" s="177">
        <v>8</v>
      </c>
      <c r="I162" s="178"/>
      <c r="J162" s="179">
        <f>ROUND(I162*H162,2)</f>
        <v>0</v>
      </c>
      <c r="K162" s="180"/>
      <c r="L162" s="39"/>
      <c r="M162" s="181" t="s">
        <v>1</v>
      </c>
      <c r="N162" s="182" t="s">
        <v>42</v>
      </c>
      <c r="O162" s="77"/>
      <c r="P162" s="183">
        <f>O162*H162</f>
        <v>0</v>
      </c>
      <c r="Q162" s="183">
        <v>0</v>
      </c>
      <c r="R162" s="183">
        <f>Q162*H162</f>
        <v>0</v>
      </c>
      <c r="S162" s="183">
        <v>0</v>
      </c>
      <c r="T162" s="184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85" t="s">
        <v>161</v>
      </c>
      <c r="AT162" s="185" t="s">
        <v>143</v>
      </c>
      <c r="AU162" s="185" t="s">
        <v>87</v>
      </c>
      <c r="AY162" s="19" t="s">
        <v>140</v>
      </c>
      <c r="BE162" s="186">
        <f>IF(N162="základní",J162,0)</f>
        <v>0</v>
      </c>
      <c r="BF162" s="186">
        <f>IF(N162="snížená",J162,0)</f>
        <v>0</v>
      </c>
      <c r="BG162" s="186">
        <f>IF(N162="zákl. přenesená",J162,0)</f>
        <v>0</v>
      </c>
      <c r="BH162" s="186">
        <f>IF(N162="sníž. přenesená",J162,0)</f>
        <v>0</v>
      </c>
      <c r="BI162" s="186">
        <f>IF(N162="nulová",J162,0)</f>
        <v>0</v>
      </c>
      <c r="BJ162" s="19" t="s">
        <v>85</v>
      </c>
      <c r="BK162" s="186">
        <f>ROUND(I162*H162,2)</f>
        <v>0</v>
      </c>
      <c r="BL162" s="19" t="s">
        <v>161</v>
      </c>
      <c r="BM162" s="185" t="s">
        <v>720</v>
      </c>
    </row>
    <row r="163" s="2" customFormat="1" ht="16.5" customHeight="1">
      <c r="A163" s="38"/>
      <c r="B163" s="172"/>
      <c r="C163" s="173" t="s">
        <v>7</v>
      </c>
      <c r="D163" s="173" t="s">
        <v>143</v>
      </c>
      <c r="E163" s="174" t="s">
        <v>636</v>
      </c>
      <c r="F163" s="175" t="s">
        <v>637</v>
      </c>
      <c r="G163" s="176" t="s">
        <v>240</v>
      </c>
      <c r="H163" s="177">
        <v>2</v>
      </c>
      <c r="I163" s="178"/>
      <c r="J163" s="179">
        <f>ROUND(I163*H163,2)</f>
        <v>0</v>
      </c>
      <c r="K163" s="180"/>
      <c r="L163" s="39"/>
      <c r="M163" s="181" t="s">
        <v>1</v>
      </c>
      <c r="N163" s="182" t="s">
        <v>42</v>
      </c>
      <c r="O163" s="77"/>
      <c r="P163" s="183">
        <f>O163*H163</f>
        <v>0</v>
      </c>
      <c r="Q163" s="183">
        <v>0.21734000000000001</v>
      </c>
      <c r="R163" s="183">
        <f>Q163*H163</f>
        <v>0.43468000000000001</v>
      </c>
      <c r="S163" s="183">
        <v>0</v>
      </c>
      <c r="T163" s="18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85" t="s">
        <v>161</v>
      </c>
      <c r="AT163" s="185" t="s">
        <v>143</v>
      </c>
      <c r="AU163" s="185" t="s">
        <v>87</v>
      </c>
      <c r="AY163" s="19" t="s">
        <v>140</v>
      </c>
      <c r="BE163" s="186">
        <f>IF(N163="základní",J163,0)</f>
        <v>0</v>
      </c>
      <c r="BF163" s="186">
        <f>IF(N163="snížená",J163,0)</f>
        <v>0</v>
      </c>
      <c r="BG163" s="186">
        <f>IF(N163="zákl. přenesená",J163,0)</f>
        <v>0</v>
      </c>
      <c r="BH163" s="186">
        <f>IF(N163="sníž. přenesená",J163,0)</f>
        <v>0</v>
      </c>
      <c r="BI163" s="186">
        <f>IF(N163="nulová",J163,0)</f>
        <v>0</v>
      </c>
      <c r="BJ163" s="19" t="s">
        <v>85</v>
      </c>
      <c r="BK163" s="186">
        <f>ROUND(I163*H163,2)</f>
        <v>0</v>
      </c>
      <c r="BL163" s="19" t="s">
        <v>161</v>
      </c>
      <c r="BM163" s="185" t="s">
        <v>721</v>
      </c>
    </row>
    <row r="164" s="2" customFormat="1" ht="16.5" customHeight="1">
      <c r="A164" s="38"/>
      <c r="B164" s="172"/>
      <c r="C164" s="221" t="s">
        <v>295</v>
      </c>
      <c r="D164" s="221" t="s">
        <v>278</v>
      </c>
      <c r="E164" s="222" t="s">
        <v>639</v>
      </c>
      <c r="F164" s="223" t="s">
        <v>640</v>
      </c>
      <c r="G164" s="224" t="s">
        <v>240</v>
      </c>
      <c r="H164" s="225">
        <v>2</v>
      </c>
      <c r="I164" s="226"/>
      <c r="J164" s="227">
        <f>ROUND(I164*H164,2)</f>
        <v>0</v>
      </c>
      <c r="K164" s="228"/>
      <c r="L164" s="229"/>
      <c r="M164" s="230" t="s">
        <v>1</v>
      </c>
      <c r="N164" s="231" t="s">
        <v>42</v>
      </c>
      <c r="O164" s="77"/>
      <c r="P164" s="183">
        <f>O164*H164</f>
        <v>0</v>
      </c>
      <c r="Q164" s="183">
        <v>0.059999999999999998</v>
      </c>
      <c r="R164" s="183">
        <f>Q164*H164</f>
        <v>0.12</v>
      </c>
      <c r="S164" s="183">
        <v>0</v>
      </c>
      <c r="T164" s="18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85" t="s">
        <v>229</v>
      </c>
      <c r="AT164" s="185" t="s">
        <v>278</v>
      </c>
      <c r="AU164" s="185" t="s">
        <v>87</v>
      </c>
      <c r="AY164" s="19" t="s">
        <v>140</v>
      </c>
      <c r="BE164" s="186">
        <f>IF(N164="základní",J164,0)</f>
        <v>0</v>
      </c>
      <c r="BF164" s="186">
        <f>IF(N164="snížená",J164,0)</f>
        <v>0</v>
      </c>
      <c r="BG164" s="186">
        <f>IF(N164="zákl. přenesená",J164,0)</f>
        <v>0</v>
      </c>
      <c r="BH164" s="186">
        <f>IF(N164="sníž. přenesená",J164,0)</f>
        <v>0</v>
      </c>
      <c r="BI164" s="186">
        <f>IF(N164="nulová",J164,0)</f>
        <v>0</v>
      </c>
      <c r="BJ164" s="19" t="s">
        <v>85</v>
      </c>
      <c r="BK164" s="186">
        <f>ROUND(I164*H164,2)</f>
        <v>0</v>
      </c>
      <c r="BL164" s="19" t="s">
        <v>161</v>
      </c>
      <c r="BM164" s="185" t="s">
        <v>722</v>
      </c>
    </row>
    <row r="165" s="2" customFormat="1" ht="16.5" customHeight="1">
      <c r="A165" s="38"/>
      <c r="B165" s="172"/>
      <c r="C165" s="173" t="s">
        <v>301</v>
      </c>
      <c r="D165" s="173" t="s">
        <v>143</v>
      </c>
      <c r="E165" s="174" t="s">
        <v>642</v>
      </c>
      <c r="F165" s="175" t="s">
        <v>643</v>
      </c>
      <c r="G165" s="176" t="s">
        <v>292</v>
      </c>
      <c r="H165" s="177">
        <v>121.09999999999999</v>
      </c>
      <c r="I165" s="178"/>
      <c r="J165" s="179">
        <f>ROUND(I165*H165,2)</f>
        <v>0</v>
      </c>
      <c r="K165" s="180"/>
      <c r="L165" s="39"/>
      <c r="M165" s="181" t="s">
        <v>1</v>
      </c>
      <c r="N165" s="182" t="s">
        <v>42</v>
      </c>
      <c r="O165" s="77"/>
      <c r="P165" s="183">
        <f>O165*H165</f>
        <v>0</v>
      </c>
      <c r="Q165" s="183">
        <v>6.0000000000000002E-05</v>
      </c>
      <c r="R165" s="183">
        <f>Q165*H165</f>
        <v>0.0072659999999999999</v>
      </c>
      <c r="S165" s="183">
        <v>0</v>
      </c>
      <c r="T165" s="184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85" t="s">
        <v>161</v>
      </c>
      <c r="AT165" s="185" t="s">
        <v>143</v>
      </c>
      <c r="AU165" s="185" t="s">
        <v>87</v>
      </c>
      <c r="AY165" s="19" t="s">
        <v>140</v>
      </c>
      <c r="BE165" s="186">
        <f>IF(N165="základní",J165,0)</f>
        <v>0</v>
      </c>
      <c r="BF165" s="186">
        <f>IF(N165="snížená",J165,0)</f>
        <v>0</v>
      </c>
      <c r="BG165" s="186">
        <f>IF(N165="zákl. přenesená",J165,0)</f>
        <v>0</v>
      </c>
      <c r="BH165" s="186">
        <f>IF(N165="sníž. přenesená",J165,0)</f>
        <v>0</v>
      </c>
      <c r="BI165" s="186">
        <f>IF(N165="nulová",J165,0)</f>
        <v>0</v>
      </c>
      <c r="BJ165" s="19" t="s">
        <v>85</v>
      </c>
      <c r="BK165" s="186">
        <f>ROUND(I165*H165,2)</f>
        <v>0</v>
      </c>
      <c r="BL165" s="19" t="s">
        <v>161</v>
      </c>
      <c r="BM165" s="185" t="s">
        <v>723</v>
      </c>
    </row>
    <row r="166" s="13" customFormat="1">
      <c r="A166" s="13"/>
      <c r="B166" s="197"/>
      <c r="C166" s="13"/>
      <c r="D166" s="187" t="s">
        <v>189</v>
      </c>
      <c r="E166" s="198" t="s">
        <v>1</v>
      </c>
      <c r="F166" s="199" t="s">
        <v>724</v>
      </c>
      <c r="G166" s="13"/>
      <c r="H166" s="200">
        <v>121.09999999999999</v>
      </c>
      <c r="I166" s="201"/>
      <c r="J166" s="13"/>
      <c r="K166" s="13"/>
      <c r="L166" s="197"/>
      <c r="M166" s="202"/>
      <c r="N166" s="203"/>
      <c r="O166" s="203"/>
      <c r="P166" s="203"/>
      <c r="Q166" s="203"/>
      <c r="R166" s="203"/>
      <c r="S166" s="203"/>
      <c r="T166" s="20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8" t="s">
        <v>189</v>
      </c>
      <c r="AU166" s="198" t="s">
        <v>87</v>
      </c>
      <c r="AV166" s="13" t="s">
        <v>87</v>
      </c>
      <c r="AW166" s="13" t="s">
        <v>32</v>
      </c>
      <c r="AX166" s="13" t="s">
        <v>85</v>
      </c>
      <c r="AY166" s="198" t="s">
        <v>140</v>
      </c>
    </row>
    <row r="167" s="12" customFormat="1" ht="22.8" customHeight="1">
      <c r="A167" s="12"/>
      <c r="B167" s="159"/>
      <c r="C167" s="12"/>
      <c r="D167" s="160" t="s">
        <v>76</v>
      </c>
      <c r="E167" s="170" t="s">
        <v>420</v>
      </c>
      <c r="F167" s="170" t="s">
        <v>421</v>
      </c>
      <c r="G167" s="12"/>
      <c r="H167" s="12"/>
      <c r="I167" s="162"/>
      <c r="J167" s="171">
        <f>BK167</f>
        <v>0</v>
      </c>
      <c r="K167" s="12"/>
      <c r="L167" s="159"/>
      <c r="M167" s="164"/>
      <c r="N167" s="165"/>
      <c r="O167" s="165"/>
      <c r="P167" s="166">
        <f>P168</f>
        <v>0</v>
      </c>
      <c r="Q167" s="165"/>
      <c r="R167" s="166">
        <f>R168</f>
        <v>0</v>
      </c>
      <c r="S167" s="165"/>
      <c r="T167" s="167">
        <f>T168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60" t="s">
        <v>85</v>
      </c>
      <c r="AT167" s="168" t="s">
        <v>76</v>
      </c>
      <c r="AU167" s="168" t="s">
        <v>85</v>
      </c>
      <c r="AY167" s="160" t="s">
        <v>140</v>
      </c>
      <c r="BK167" s="169">
        <f>BK168</f>
        <v>0</v>
      </c>
    </row>
    <row r="168" s="2" customFormat="1" ht="16.5" customHeight="1">
      <c r="A168" s="38"/>
      <c r="B168" s="172"/>
      <c r="C168" s="173" t="s">
        <v>305</v>
      </c>
      <c r="D168" s="173" t="s">
        <v>143</v>
      </c>
      <c r="E168" s="174" t="s">
        <v>646</v>
      </c>
      <c r="F168" s="175" t="s">
        <v>647</v>
      </c>
      <c r="G168" s="176" t="s">
        <v>226</v>
      </c>
      <c r="H168" s="177">
        <v>42.258000000000003</v>
      </c>
      <c r="I168" s="178"/>
      <c r="J168" s="179">
        <f>ROUND(I168*H168,2)</f>
        <v>0</v>
      </c>
      <c r="K168" s="180"/>
      <c r="L168" s="39"/>
      <c r="M168" s="192" t="s">
        <v>1</v>
      </c>
      <c r="N168" s="193" t="s">
        <v>42</v>
      </c>
      <c r="O168" s="194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85" t="s">
        <v>161</v>
      </c>
      <c r="AT168" s="185" t="s">
        <v>143</v>
      </c>
      <c r="AU168" s="185" t="s">
        <v>87</v>
      </c>
      <c r="AY168" s="19" t="s">
        <v>140</v>
      </c>
      <c r="BE168" s="186">
        <f>IF(N168="základní",J168,0)</f>
        <v>0</v>
      </c>
      <c r="BF168" s="186">
        <f>IF(N168="snížená",J168,0)</f>
        <v>0</v>
      </c>
      <c r="BG168" s="186">
        <f>IF(N168="zákl. přenesená",J168,0)</f>
        <v>0</v>
      </c>
      <c r="BH168" s="186">
        <f>IF(N168="sníž. přenesená",J168,0)</f>
        <v>0</v>
      </c>
      <c r="BI168" s="186">
        <f>IF(N168="nulová",J168,0)</f>
        <v>0</v>
      </c>
      <c r="BJ168" s="19" t="s">
        <v>85</v>
      </c>
      <c r="BK168" s="186">
        <f>ROUND(I168*H168,2)</f>
        <v>0</v>
      </c>
      <c r="BL168" s="19" t="s">
        <v>161</v>
      </c>
      <c r="BM168" s="185" t="s">
        <v>725</v>
      </c>
    </row>
    <row r="169" s="2" customFormat="1" ht="6.96" customHeight="1">
      <c r="A169" s="38"/>
      <c r="B169" s="60"/>
      <c r="C169" s="61"/>
      <c r="D169" s="61"/>
      <c r="E169" s="61"/>
      <c r="F169" s="61"/>
      <c r="G169" s="61"/>
      <c r="H169" s="61"/>
      <c r="I169" s="61"/>
      <c r="J169" s="61"/>
      <c r="K169" s="61"/>
      <c r="L169" s="39"/>
      <c r="M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</row>
  </sheetData>
  <autoFilter ref="C119:K168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105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87</v>
      </c>
    </row>
    <row r="4" s="1" customFormat="1" ht="24.96" customHeight="1">
      <c r="B4" s="22"/>
      <c r="D4" s="23" t="s">
        <v>112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1" t="str">
        <f>'Rekapitulace stavby'!K6</f>
        <v>Nafukovací sportovní hala se zázemím z kontejnerů SK Smíchov Plzeň - Slovany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113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726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12. 9. 2022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 xml:space="preserve"> </v>
      </c>
      <c r="F24" s="38"/>
      <c r="G24" s="38"/>
      <c r="H24" s="38"/>
      <c r="I24" s="32" t="s">
        <v>27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37</v>
      </c>
      <c r="E30" s="38"/>
      <c r="F30" s="38"/>
      <c r="G30" s="38"/>
      <c r="H30" s="38"/>
      <c r="I30" s="38"/>
      <c r="J30" s="96">
        <f>ROUND(J122,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39</v>
      </c>
      <c r="G32" s="38"/>
      <c r="H32" s="38"/>
      <c r="I32" s="43" t="s">
        <v>38</v>
      </c>
      <c r="J32" s="43" t="s">
        <v>40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41</v>
      </c>
      <c r="E33" s="32" t="s">
        <v>42</v>
      </c>
      <c r="F33" s="127">
        <f>ROUND((SUM(BE122:BE186)),  2)</f>
        <v>0</v>
      </c>
      <c r="G33" s="38"/>
      <c r="H33" s="38"/>
      <c r="I33" s="128">
        <v>0.20999999999999999</v>
      </c>
      <c r="J33" s="127">
        <f>ROUND(((SUM(BE122:BE186))*I33),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43</v>
      </c>
      <c r="F34" s="127">
        <f>ROUND((SUM(BF122:BF186)),  2)</f>
        <v>0</v>
      </c>
      <c r="G34" s="38"/>
      <c r="H34" s="38"/>
      <c r="I34" s="128">
        <v>0.14999999999999999</v>
      </c>
      <c r="J34" s="127">
        <f>ROUND(((SUM(BF122:BF186))*I34),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44</v>
      </c>
      <c r="F35" s="127">
        <f>ROUND((SUM(BG122:BG186)),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45</v>
      </c>
      <c r="F36" s="127">
        <f>ROUND((SUM(BH122:BH186)),  2)</f>
        <v>0</v>
      </c>
      <c r="G36" s="38"/>
      <c r="H36" s="38"/>
      <c r="I36" s="128">
        <v>0.14999999999999999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46</v>
      </c>
      <c r="F37" s="127">
        <f>ROUND((SUM(BI122:BI186)),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47</v>
      </c>
      <c r="E39" s="81"/>
      <c r="F39" s="81"/>
      <c r="G39" s="131" t="s">
        <v>48</v>
      </c>
      <c r="H39" s="132" t="s">
        <v>49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35" t="s">
        <v>53</v>
      </c>
      <c r="G61" s="58" t="s">
        <v>52</v>
      </c>
      <c r="H61" s="41"/>
      <c r="I61" s="41"/>
      <c r="J61" s="136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35" t="s">
        <v>53</v>
      </c>
      <c r="G76" s="58" t="s">
        <v>52</v>
      </c>
      <c r="H76" s="41"/>
      <c r="I76" s="41"/>
      <c r="J76" s="136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Nafukovací sportovní hala se zázemím z kontejnerů SK Smíchov Plzeň - Slovany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IO03 - Areálovová dešťová kanalizace vč. retenční nádrže a vsakovacího objektu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Šeříková 516/35</v>
      </c>
      <c r="G89" s="38"/>
      <c r="H89" s="38"/>
      <c r="I89" s="32" t="s">
        <v>22</v>
      </c>
      <c r="J89" s="69" t="str">
        <f>IF(J12="","",J12)</f>
        <v>12. 9. 2022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 xml:space="preserve">SK Smíchov Plzeň z.s. </v>
      </c>
      <c r="G91" s="38"/>
      <c r="H91" s="38"/>
      <c r="I91" s="32" t="s">
        <v>30</v>
      </c>
      <c r="J91" s="36" t="str">
        <f>E21</f>
        <v>PÍSEK SEYČEK ARCHITEKTI s.r.o.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 xml:space="preserve"> 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116</v>
      </c>
      <c r="D94" s="129"/>
      <c r="E94" s="129"/>
      <c r="F94" s="129"/>
      <c r="G94" s="129"/>
      <c r="H94" s="129"/>
      <c r="I94" s="129"/>
      <c r="J94" s="138" t="s">
        <v>117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118</v>
      </c>
      <c r="D96" s="38"/>
      <c r="E96" s="38"/>
      <c r="F96" s="38"/>
      <c r="G96" s="38"/>
      <c r="H96" s="38"/>
      <c r="I96" s="38"/>
      <c r="J96" s="96">
        <f>J122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119</v>
      </c>
    </row>
    <row r="97" s="9" customFormat="1" ht="24.96" customHeight="1">
      <c r="A97" s="9"/>
      <c r="B97" s="140"/>
      <c r="C97" s="9"/>
      <c r="D97" s="141" t="s">
        <v>170</v>
      </c>
      <c r="E97" s="142"/>
      <c r="F97" s="142"/>
      <c r="G97" s="142"/>
      <c r="H97" s="142"/>
      <c r="I97" s="142"/>
      <c r="J97" s="143">
        <f>J123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171</v>
      </c>
      <c r="E98" s="146"/>
      <c r="F98" s="146"/>
      <c r="G98" s="146"/>
      <c r="H98" s="146"/>
      <c r="I98" s="146"/>
      <c r="J98" s="147">
        <f>J124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172</v>
      </c>
      <c r="E99" s="146"/>
      <c r="F99" s="146"/>
      <c r="G99" s="146"/>
      <c r="H99" s="146"/>
      <c r="I99" s="146"/>
      <c r="J99" s="147">
        <f>J163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571</v>
      </c>
      <c r="E100" s="146"/>
      <c r="F100" s="146"/>
      <c r="G100" s="146"/>
      <c r="H100" s="146"/>
      <c r="I100" s="146"/>
      <c r="J100" s="147">
        <f>J167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174</v>
      </c>
      <c r="E101" s="146"/>
      <c r="F101" s="146"/>
      <c r="G101" s="146"/>
      <c r="H101" s="146"/>
      <c r="I101" s="146"/>
      <c r="J101" s="147">
        <f>J181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4"/>
      <c r="C102" s="10"/>
      <c r="D102" s="145" t="s">
        <v>178</v>
      </c>
      <c r="E102" s="146"/>
      <c r="F102" s="146"/>
      <c r="G102" s="146"/>
      <c r="H102" s="146"/>
      <c r="I102" s="146"/>
      <c r="J102" s="147">
        <f>J185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38"/>
      <c r="D103" s="38"/>
      <c r="E103" s="38"/>
      <c r="F103" s="38"/>
      <c r="G103" s="38"/>
      <c r="H103" s="38"/>
      <c r="I103" s="38"/>
      <c r="J103" s="38"/>
      <c r="K103" s="38"/>
      <c r="L103" s="55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0"/>
      <c r="C104" s="61"/>
      <c r="D104" s="61"/>
      <c r="E104" s="61"/>
      <c r="F104" s="61"/>
      <c r="G104" s="61"/>
      <c r="H104" s="61"/>
      <c r="I104" s="61"/>
      <c r="J104" s="61"/>
      <c r="K104" s="61"/>
      <c r="L104" s="55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125</v>
      </c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38"/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38"/>
      <c r="D112" s="38"/>
      <c r="E112" s="121" t="str">
        <f>E7</f>
        <v>Nafukovací sportovní hala se zázemím z kontejnerů SK Smíchov Plzeň - Slovany</v>
      </c>
      <c r="F112" s="32"/>
      <c r="G112" s="32"/>
      <c r="H112" s="32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113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67" t="str">
        <f>E9</f>
        <v>IO03 - Areálovová dešťová kanalizace vč. retenční nádrže a vsakovacího objektu</v>
      </c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38"/>
      <c r="E116" s="38"/>
      <c r="F116" s="27" t="str">
        <f>F12</f>
        <v>Šeříková 516/35</v>
      </c>
      <c r="G116" s="38"/>
      <c r="H116" s="38"/>
      <c r="I116" s="32" t="s">
        <v>22</v>
      </c>
      <c r="J116" s="69" t="str">
        <f>IF(J12="","",J12)</f>
        <v>12. 9. 2022</v>
      </c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24</v>
      </c>
      <c r="D118" s="38"/>
      <c r="E118" s="38"/>
      <c r="F118" s="27" t="str">
        <f>E15</f>
        <v xml:space="preserve">SK Smíchov Plzeň z.s. </v>
      </c>
      <c r="G118" s="38"/>
      <c r="H118" s="38"/>
      <c r="I118" s="32" t="s">
        <v>30</v>
      </c>
      <c r="J118" s="36" t="str">
        <f>E21</f>
        <v>PÍSEK SEYČEK ARCHITEKTI s.r.o.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38"/>
      <c r="E119" s="38"/>
      <c r="F119" s="27" t="str">
        <f>IF(E18="","",E18)</f>
        <v>Vyplň údaj</v>
      </c>
      <c r="G119" s="38"/>
      <c r="H119" s="38"/>
      <c r="I119" s="32" t="s">
        <v>33</v>
      </c>
      <c r="J119" s="36" t="str">
        <f>E24</f>
        <v xml:space="preserve"> 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48"/>
      <c r="B121" s="149"/>
      <c r="C121" s="150" t="s">
        <v>126</v>
      </c>
      <c r="D121" s="151" t="s">
        <v>62</v>
      </c>
      <c r="E121" s="151" t="s">
        <v>58</v>
      </c>
      <c r="F121" s="151" t="s">
        <v>59</v>
      </c>
      <c r="G121" s="151" t="s">
        <v>127</v>
      </c>
      <c r="H121" s="151" t="s">
        <v>128</v>
      </c>
      <c r="I121" s="151" t="s">
        <v>129</v>
      </c>
      <c r="J121" s="152" t="s">
        <v>117</v>
      </c>
      <c r="K121" s="153" t="s">
        <v>130</v>
      </c>
      <c r="L121" s="154"/>
      <c r="M121" s="86" t="s">
        <v>1</v>
      </c>
      <c r="N121" s="87" t="s">
        <v>41</v>
      </c>
      <c r="O121" s="87" t="s">
        <v>131</v>
      </c>
      <c r="P121" s="87" t="s">
        <v>132</v>
      </c>
      <c r="Q121" s="87" t="s">
        <v>133</v>
      </c>
      <c r="R121" s="87" t="s">
        <v>134</v>
      </c>
      <c r="S121" s="87" t="s">
        <v>135</v>
      </c>
      <c r="T121" s="88" t="s">
        <v>136</v>
      </c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</row>
    <row r="122" s="2" customFormat="1" ht="22.8" customHeight="1">
      <c r="A122" s="38"/>
      <c r="B122" s="39"/>
      <c r="C122" s="93" t="s">
        <v>137</v>
      </c>
      <c r="D122" s="38"/>
      <c r="E122" s="38"/>
      <c r="F122" s="38"/>
      <c r="G122" s="38"/>
      <c r="H122" s="38"/>
      <c r="I122" s="38"/>
      <c r="J122" s="155">
        <f>BK122</f>
        <v>0</v>
      </c>
      <c r="K122" s="38"/>
      <c r="L122" s="39"/>
      <c r="M122" s="89"/>
      <c r="N122" s="73"/>
      <c r="O122" s="90"/>
      <c r="P122" s="156">
        <f>P123</f>
        <v>0</v>
      </c>
      <c r="Q122" s="90"/>
      <c r="R122" s="156">
        <f>R123</f>
        <v>235.94299080000002</v>
      </c>
      <c r="S122" s="90"/>
      <c r="T122" s="157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9" t="s">
        <v>76</v>
      </c>
      <c r="AU122" s="19" t="s">
        <v>119</v>
      </c>
      <c r="BK122" s="158">
        <f>BK123</f>
        <v>0</v>
      </c>
    </row>
    <row r="123" s="12" customFormat="1" ht="25.92" customHeight="1">
      <c r="A123" s="12"/>
      <c r="B123" s="159"/>
      <c r="C123" s="12"/>
      <c r="D123" s="160" t="s">
        <v>76</v>
      </c>
      <c r="E123" s="161" t="s">
        <v>183</v>
      </c>
      <c r="F123" s="161" t="s">
        <v>183</v>
      </c>
      <c r="G123" s="12"/>
      <c r="H123" s="12"/>
      <c r="I123" s="162"/>
      <c r="J123" s="163">
        <f>BK123</f>
        <v>0</v>
      </c>
      <c r="K123" s="12"/>
      <c r="L123" s="159"/>
      <c r="M123" s="164"/>
      <c r="N123" s="165"/>
      <c r="O123" s="165"/>
      <c r="P123" s="166">
        <f>P124+P163+P167+P181+P185</f>
        <v>0</v>
      </c>
      <c r="Q123" s="165"/>
      <c r="R123" s="166">
        <f>R124+R163+R167+R181+R185</f>
        <v>235.94299080000002</v>
      </c>
      <c r="S123" s="165"/>
      <c r="T123" s="167">
        <f>T124+T163+T167+T181+T185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0" t="s">
        <v>85</v>
      </c>
      <c r="AT123" s="168" t="s">
        <v>76</v>
      </c>
      <c r="AU123" s="168" t="s">
        <v>77</v>
      </c>
      <c r="AY123" s="160" t="s">
        <v>140</v>
      </c>
      <c r="BK123" s="169">
        <f>BK124+BK163+BK167+BK181+BK185</f>
        <v>0</v>
      </c>
    </row>
    <row r="124" s="12" customFormat="1" ht="22.8" customHeight="1">
      <c r="A124" s="12"/>
      <c r="B124" s="159"/>
      <c r="C124" s="12"/>
      <c r="D124" s="160" t="s">
        <v>76</v>
      </c>
      <c r="E124" s="170" t="s">
        <v>85</v>
      </c>
      <c r="F124" s="170" t="s">
        <v>184</v>
      </c>
      <c r="G124" s="12"/>
      <c r="H124" s="12"/>
      <c r="I124" s="162"/>
      <c r="J124" s="171">
        <f>BK124</f>
        <v>0</v>
      </c>
      <c r="K124" s="12"/>
      <c r="L124" s="159"/>
      <c r="M124" s="164"/>
      <c r="N124" s="165"/>
      <c r="O124" s="165"/>
      <c r="P124" s="166">
        <f>SUM(P125:P162)</f>
        <v>0</v>
      </c>
      <c r="Q124" s="165"/>
      <c r="R124" s="166">
        <f>SUM(R125:R162)</f>
        <v>106.5633</v>
      </c>
      <c r="S124" s="165"/>
      <c r="T124" s="167">
        <f>SUM(T125:T162)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0" t="s">
        <v>85</v>
      </c>
      <c r="AT124" s="168" t="s">
        <v>76</v>
      </c>
      <c r="AU124" s="168" t="s">
        <v>85</v>
      </c>
      <c r="AY124" s="160" t="s">
        <v>140</v>
      </c>
      <c r="BK124" s="169">
        <f>SUM(BK125:BK162)</f>
        <v>0</v>
      </c>
    </row>
    <row r="125" s="2" customFormat="1" ht="16.5" customHeight="1">
      <c r="A125" s="38"/>
      <c r="B125" s="172"/>
      <c r="C125" s="173" t="s">
        <v>85</v>
      </c>
      <c r="D125" s="173" t="s">
        <v>143</v>
      </c>
      <c r="E125" s="174" t="s">
        <v>185</v>
      </c>
      <c r="F125" s="175" t="s">
        <v>186</v>
      </c>
      <c r="G125" s="176" t="s">
        <v>187</v>
      </c>
      <c r="H125" s="177">
        <v>184</v>
      </c>
      <c r="I125" s="178"/>
      <c r="J125" s="179">
        <f>ROUND(I125*H125,2)</f>
        <v>0</v>
      </c>
      <c r="K125" s="180"/>
      <c r="L125" s="39"/>
      <c r="M125" s="181" t="s">
        <v>1</v>
      </c>
      <c r="N125" s="182" t="s">
        <v>42</v>
      </c>
      <c r="O125" s="77"/>
      <c r="P125" s="183">
        <f>O125*H125</f>
        <v>0</v>
      </c>
      <c r="Q125" s="183">
        <v>0</v>
      </c>
      <c r="R125" s="183">
        <f>Q125*H125</f>
        <v>0</v>
      </c>
      <c r="S125" s="183">
        <v>0</v>
      </c>
      <c r="T125" s="18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85" t="s">
        <v>161</v>
      </c>
      <c r="AT125" s="185" t="s">
        <v>143</v>
      </c>
      <c r="AU125" s="185" t="s">
        <v>87</v>
      </c>
      <c r="AY125" s="19" t="s">
        <v>140</v>
      </c>
      <c r="BE125" s="186">
        <f>IF(N125="základní",J125,0)</f>
        <v>0</v>
      </c>
      <c r="BF125" s="186">
        <f>IF(N125="snížená",J125,0)</f>
        <v>0</v>
      </c>
      <c r="BG125" s="186">
        <f>IF(N125="zákl. přenesená",J125,0)</f>
        <v>0</v>
      </c>
      <c r="BH125" s="186">
        <f>IF(N125="sníž. přenesená",J125,0)</f>
        <v>0</v>
      </c>
      <c r="BI125" s="186">
        <f>IF(N125="nulová",J125,0)</f>
        <v>0</v>
      </c>
      <c r="BJ125" s="19" t="s">
        <v>85</v>
      </c>
      <c r="BK125" s="186">
        <f>ROUND(I125*H125,2)</f>
        <v>0</v>
      </c>
      <c r="BL125" s="19" t="s">
        <v>161</v>
      </c>
      <c r="BM125" s="185" t="s">
        <v>727</v>
      </c>
    </row>
    <row r="126" s="13" customFormat="1">
      <c r="A126" s="13"/>
      <c r="B126" s="197"/>
      <c r="C126" s="13"/>
      <c r="D126" s="187" t="s">
        <v>189</v>
      </c>
      <c r="E126" s="198" t="s">
        <v>1</v>
      </c>
      <c r="F126" s="199" t="s">
        <v>728</v>
      </c>
      <c r="G126" s="13"/>
      <c r="H126" s="200">
        <v>184</v>
      </c>
      <c r="I126" s="201"/>
      <c r="J126" s="13"/>
      <c r="K126" s="13"/>
      <c r="L126" s="197"/>
      <c r="M126" s="202"/>
      <c r="N126" s="203"/>
      <c r="O126" s="203"/>
      <c r="P126" s="203"/>
      <c r="Q126" s="203"/>
      <c r="R126" s="203"/>
      <c r="S126" s="203"/>
      <c r="T126" s="20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8" t="s">
        <v>189</v>
      </c>
      <c r="AU126" s="198" t="s">
        <v>87</v>
      </c>
      <c r="AV126" s="13" t="s">
        <v>87</v>
      </c>
      <c r="AW126" s="13" t="s">
        <v>32</v>
      </c>
      <c r="AX126" s="13" t="s">
        <v>85</v>
      </c>
      <c r="AY126" s="198" t="s">
        <v>140</v>
      </c>
    </row>
    <row r="127" s="2" customFormat="1" ht="16.5" customHeight="1">
      <c r="A127" s="38"/>
      <c r="B127" s="172"/>
      <c r="C127" s="173" t="s">
        <v>87</v>
      </c>
      <c r="D127" s="173" t="s">
        <v>143</v>
      </c>
      <c r="E127" s="174" t="s">
        <v>196</v>
      </c>
      <c r="F127" s="175" t="s">
        <v>197</v>
      </c>
      <c r="G127" s="176" t="s">
        <v>198</v>
      </c>
      <c r="H127" s="177">
        <v>324.60000000000002</v>
      </c>
      <c r="I127" s="178"/>
      <c r="J127" s="179">
        <f>ROUND(I127*H127,2)</f>
        <v>0</v>
      </c>
      <c r="K127" s="180"/>
      <c r="L127" s="39"/>
      <c r="M127" s="181" t="s">
        <v>1</v>
      </c>
      <c r="N127" s="182" t="s">
        <v>42</v>
      </c>
      <c r="O127" s="77"/>
      <c r="P127" s="183">
        <f>O127*H127</f>
        <v>0</v>
      </c>
      <c r="Q127" s="183">
        <v>0</v>
      </c>
      <c r="R127" s="183">
        <f>Q127*H127</f>
        <v>0</v>
      </c>
      <c r="S127" s="183">
        <v>0</v>
      </c>
      <c r="T127" s="184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85" t="s">
        <v>161</v>
      </c>
      <c r="AT127" s="185" t="s">
        <v>143</v>
      </c>
      <c r="AU127" s="185" t="s">
        <v>87</v>
      </c>
      <c r="AY127" s="19" t="s">
        <v>140</v>
      </c>
      <c r="BE127" s="186">
        <f>IF(N127="základní",J127,0)</f>
        <v>0</v>
      </c>
      <c r="BF127" s="186">
        <f>IF(N127="snížená",J127,0)</f>
        <v>0</v>
      </c>
      <c r="BG127" s="186">
        <f>IF(N127="zákl. přenesená",J127,0)</f>
        <v>0</v>
      </c>
      <c r="BH127" s="186">
        <f>IF(N127="sníž. přenesená",J127,0)</f>
        <v>0</v>
      </c>
      <c r="BI127" s="186">
        <f>IF(N127="nulová",J127,0)</f>
        <v>0</v>
      </c>
      <c r="BJ127" s="19" t="s">
        <v>85</v>
      </c>
      <c r="BK127" s="186">
        <f>ROUND(I127*H127,2)</f>
        <v>0</v>
      </c>
      <c r="BL127" s="19" t="s">
        <v>161</v>
      </c>
      <c r="BM127" s="185" t="s">
        <v>729</v>
      </c>
    </row>
    <row r="128" s="16" customFormat="1">
      <c r="A128" s="16"/>
      <c r="B128" s="235"/>
      <c r="C128" s="16"/>
      <c r="D128" s="187" t="s">
        <v>189</v>
      </c>
      <c r="E128" s="236" t="s">
        <v>1</v>
      </c>
      <c r="F128" s="237" t="s">
        <v>730</v>
      </c>
      <c r="G128" s="16"/>
      <c r="H128" s="236" t="s">
        <v>1</v>
      </c>
      <c r="I128" s="238"/>
      <c r="J128" s="16"/>
      <c r="K128" s="16"/>
      <c r="L128" s="235"/>
      <c r="M128" s="239"/>
      <c r="N128" s="240"/>
      <c r="O128" s="240"/>
      <c r="P128" s="240"/>
      <c r="Q128" s="240"/>
      <c r="R128" s="240"/>
      <c r="S128" s="240"/>
      <c r="T128" s="241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T128" s="236" t="s">
        <v>189</v>
      </c>
      <c r="AU128" s="236" t="s">
        <v>87</v>
      </c>
      <c r="AV128" s="16" t="s">
        <v>85</v>
      </c>
      <c r="AW128" s="16" t="s">
        <v>32</v>
      </c>
      <c r="AX128" s="16" t="s">
        <v>77</v>
      </c>
      <c r="AY128" s="236" t="s">
        <v>140</v>
      </c>
    </row>
    <row r="129" s="13" customFormat="1">
      <c r="A129" s="13"/>
      <c r="B129" s="197"/>
      <c r="C129" s="13"/>
      <c r="D129" s="187" t="s">
        <v>189</v>
      </c>
      <c r="E129" s="198" t="s">
        <v>1</v>
      </c>
      <c r="F129" s="199" t="s">
        <v>731</v>
      </c>
      <c r="G129" s="13"/>
      <c r="H129" s="200">
        <v>195</v>
      </c>
      <c r="I129" s="201"/>
      <c r="J129" s="13"/>
      <c r="K129" s="13"/>
      <c r="L129" s="197"/>
      <c r="M129" s="202"/>
      <c r="N129" s="203"/>
      <c r="O129" s="203"/>
      <c r="P129" s="203"/>
      <c r="Q129" s="203"/>
      <c r="R129" s="203"/>
      <c r="S129" s="203"/>
      <c r="T129" s="20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8" t="s">
        <v>189</v>
      </c>
      <c r="AU129" s="198" t="s">
        <v>87</v>
      </c>
      <c r="AV129" s="13" t="s">
        <v>87</v>
      </c>
      <c r="AW129" s="13" t="s">
        <v>32</v>
      </c>
      <c r="AX129" s="13" t="s">
        <v>77</v>
      </c>
      <c r="AY129" s="198" t="s">
        <v>140</v>
      </c>
    </row>
    <row r="130" s="16" customFormat="1">
      <c r="A130" s="16"/>
      <c r="B130" s="235"/>
      <c r="C130" s="16"/>
      <c r="D130" s="187" t="s">
        <v>189</v>
      </c>
      <c r="E130" s="236" t="s">
        <v>1</v>
      </c>
      <c r="F130" s="237" t="s">
        <v>732</v>
      </c>
      <c r="G130" s="16"/>
      <c r="H130" s="236" t="s">
        <v>1</v>
      </c>
      <c r="I130" s="238"/>
      <c r="J130" s="16"/>
      <c r="K130" s="16"/>
      <c r="L130" s="235"/>
      <c r="M130" s="239"/>
      <c r="N130" s="240"/>
      <c r="O130" s="240"/>
      <c r="P130" s="240"/>
      <c r="Q130" s="240"/>
      <c r="R130" s="240"/>
      <c r="S130" s="240"/>
      <c r="T130" s="241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T130" s="236" t="s">
        <v>189</v>
      </c>
      <c r="AU130" s="236" t="s">
        <v>87</v>
      </c>
      <c r="AV130" s="16" t="s">
        <v>85</v>
      </c>
      <c r="AW130" s="16" t="s">
        <v>32</v>
      </c>
      <c r="AX130" s="16" t="s">
        <v>77</v>
      </c>
      <c r="AY130" s="236" t="s">
        <v>140</v>
      </c>
    </row>
    <row r="131" s="13" customFormat="1">
      <c r="A131" s="13"/>
      <c r="B131" s="197"/>
      <c r="C131" s="13"/>
      <c r="D131" s="187" t="s">
        <v>189</v>
      </c>
      <c r="E131" s="198" t="s">
        <v>1</v>
      </c>
      <c r="F131" s="199" t="s">
        <v>733</v>
      </c>
      <c r="G131" s="13"/>
      <c r="H131" s="200">
        <v>129.59999999999999</v>
      </c>
      <c r="I131" s="201"/>
      <c r="J131" s="13"/>
      <c r="K131" s="13"/>
      <c r="L131" s="197"/>
      <c r="M131" s="202"/>
      <c r="N131" s="203"/>
      <c r="O131" s="203"/>
      <c r="P131" s="203"/>
      <c r="Q131" s="203"/>
      <c r="R131" s="203"/>
      <c r="S131" s="203"/>
      <c r="T131" s="20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8" t="s">
        <v>189</v>
      </c>
      <c r="AU131" s="198" t="s">
        <v>87</v>
      </c>
      <c r="AV131" s="13" t="s">
        <v>87</v>
      </c>
      <c r="AW131" s="13" t="s">
        <v>32</v>
      </c>
      <c r="AX131" s="13" t="s">
        <v>77</v>
      </c>
      <c r="AY131" s="198" t="s">
        <v>140</v>
      </c>
    </row>
    <row r="132" s="14" customFormat="1">
      <c r="A132" s="14"/>
      <c r="B132" s="205"/>
      <c r="C132" s="14"/>
      <c r="D132" s="187" t="s">
        <v>189</v>
      </c>
      <c r="E132" s="206" t="s">
        <v>1</v>
      </c>
      <c r="F132" s="207" t="s">
        <v>195</v>
      </c>
      <c r="G132" s="14"/>
      <c r="H132" s="208">
        <v>324.60000000000002</v>
      </c>
      <c r="I132" s="209"/>
      <c r="J132" s="14"/>
      <c r="K132" s="14"/>
      <c r="L132" s="205"/>
      <c r="M132" s="210"/>
      <c r="N132" s="211"/>
      <c r="O132" s="211"/>
      <c r="P132" s="211"/>
      <c r="Q132" s="211"/>
      <c r="R132" s="211"/>
      <c r="S132" s="211"/>
      <c r="T132" s="21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06" t="s">
        <v>189</v>
      </c>
      <c r="AU132" s="206" t="s">
        <v>87</v>
      </c>
      <c r="AV132" s="14" t="s">
        <v>161</v>
      </c>
      <c r="AW132" s="14" t="s">
        <v>32</v>
      </c>
      <c r="AX132" s="14" t="s">
        <v>85</v>
      </c>
      <c r="AY132" s="206" t="s">
        <v>140</v>
      </c>
    </row>
    <row r="133" s="2" customFormat="1" ht="21.75" customHeight="1">
      <c r="A133" s="38"/>
      <c r="B133" s="172"/>
      <c r="C133" s="173" t="s">
        <v>156</v>
      </c>
      <c r="D133" s="173" t="s">
        <v>143</v>
      </c>
      <c r="E133" s="174" t="s">
        <v>205</v>
      </c>
      <c r="F133" s="175" t="s">
        <v>206</v>
      </c>
      <c r="G133" s="176" t="s">
        <v>198</v>
      </c>
      <c r="H133" s="177">
        <v>213.12000000000001</v>
      </c>
      <c r="I133" s="178"/>
      <c r="J133" s="179">
        <f>ROUND(I133*H133,2)</f>
        <v>0</v>
      </c>
      <c r="K133" s="180"/>
      <c r="L133" s="39"/>
      <c r="M133" s="181" t="s">
        <v>1</v>
      </c>
      <c r="N133" s="182" t="s">
        <v>42</v>
      </c>
      <c r="O133" s="77"/>
      <c r="P133" s="183">
        <f>O133*H133</f>
        <v>0</v>
      </c>
      <c r="Q133" s="183">
        <v>0</v>
      </c>
      <c r="R133" s="183">
        <f>Q133*H133</f>
        <v>0</v>
      </c>
      <c r="S133" s="183">
        <v>0</v>
      </c>
      <c r="T133" s="184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85" t="s">
        <v>161</v>
      </c>
      <c r="AT133" s="185" t="s">
        <v>143</v>
      </c>
      <c r="AU133" s="185" t="s">
        <v>87</v>
      </c>
      <c r="AY133" s="19" t="s">
        <v>140</v>
      </c>
      <c r="BE133" s="186">
        <f>IF(N133="základní",J133,0)</f>
        <v>0</v>
      </c>
      <c r="BF133" s="186">
        <f>IF(N133="snížená",J133,0)</f>
        <v>0</v>
      </c>
      <c r="BG133" s="186">
        <f>IF(N133="zákl. přenesená",J133,0)</f>
        <v>0</v>
      </c>
      <c r="BH133" s="186">
        <f>IF(N133="sníž. přenesená",J133,0)</f>
        <v>0</v>
      </c>
      <c r="BI133" s="186">
        <f>IF(N133="nulová",J133,0)</f>
        <v>0</v>
      </c>
      <c r="BJ133" s="19" t="s">
        <v>85</v>
      </c>
      <c r="BK133" s="186">
        <f>ROUND(I133*H133,2)</f>
        <v>0</v>
      </c>
      <c r="BL133" s="19" t="s">
        <v>161</v>
      </c>
      <c r="BM133" s="185" t="s">
        <v>734</v>
      </c>
    </row>
    <row r="134" s="13" customFormat="1">
      <c r="A134" s="13"/>
      <c r="B134" s="197"/>
      <c r="C134" s="13"/>
      <c r="D134" s="187" t="s">
        <v>189</v>
      </c>
      <c r="E134" s="198" t="s">
        <v>1</v>
      </c>
      <c r="F134" s="199" t="s">
        <v>735</v>
      </c>
      <c r="G134" s="13"/>
      <c r="H134" s="200">
        <v>213.12000000000001</v>
      </c>
      <c r="I134" s="201"/>
      <c r="J134" s="13"/>
      <c r="K134" s="13"/>
      <c r="L134" s="197"/>
      <c r="M134" s="202"/>
      <c r="N134" s="203"/>
      <c r="O134" s="203"/>
      <c r="P134" s="203"/>
      <c r="Q134" s="203"/>
      <c r="R134" s="203"/>
      <c r="S134" s="203"/>
      <c r="T134" s="20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8" t="s">
        <v>189</v>
      </c>
      <c r="AU134" s="198" t="s">
        <v>87</v>
      </c>
      <c r="AV134" s="13" t="s">
        <v>87</v>
      </c>
      <c r="AW134" s="13" t="s">
        <v>32</v>
      </c>
      <c r="AX134" s="13" t="s">
        <v>85</v>
      </c>
      <c r="AY134" s="198" t="s">
        <v>140</v>
      </c>
    </row>
    <row r="135" s="2" customFormat="1" ht="21.75" customHeight="1">
      <c r="A135" s="38"/>
      <c r="B135" s="172"/>
      <c r="C135" s="173" t="s">
        <v>161</v>
      </c>
      <c r="D135" s="173" t="s">
        <v>143</v>
      </c>
      <c r="E135" s="174" t="s">
        <v>215</v>
      </c>
      <c r="F135" s="175" t="s">
        <v>216</v>
      </c>
      <c r="G135" s="176" t="s">
        <v>198</v>
      </c>
      <c r="H135" s="177">
        <v>331.88</v>
      </c>
      <c r="I135" s="178"/>
      <c r="J135" s="179">
        <f>ROUND(I135*H135,2)</f>
        <v>0</v>
      </c>
      <c r="K135" s="180"/>
      <c r="L135" s="39"/>
      <c r="M135" s="181" t="s">
        <v>1</v>
      </c>
      <c r="N135" s="182" t="s">
        <v>42</v>
      </c>
      <c r="O135" s="77"/>
      <c r="P135" s="183">
        <f>O135*H135</f>
        <v>0</v>
      </c>
      <c r="Q135" s="183">
        <v>0</v>
      </c>
      <c r="R135" s="183">
        <f>Q135*H135</f>
        <v>0</v>
      </c>
      <c r="S135" s="183">
        <v>0</v>
      </c>
      <c r="T135" s="184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85" t="s">
        <v>161</v>
      </c>
      <c r="AT135" s="185" t="s">
        <v>143</v>
      </c>
      <c r="AU135" s="185" t="s">
        <v>87</v>
      </c>
      <c r="AY135" s="19" t="s">
        <v>140</v>
      </c>
      <c r="BE135" s="186">
        <f>IF(N135="základní",J135,0)</f>
        <v>0</v>
      </c>
      <c r="BF135" s="186">
        <f>IF(N135="snížená",J135,0)</f>
        <v>0</v>
      </c>
      <c r="BG135" s="186">
        <f>IF(N135="zákl. přenesená",J135,0)</f>
        <v>0</v>
      </c>
      <c r="BH135" s="186">
        <f>IF(N135="sníž. přenesená",J135,0)</f>
        <v>0</v>
      </c>
      <c r="BI135" s="186">
        <f>IF(N135="nulová",J135,0)</f>
        <v>0</v>
      </c>
      <c r="BJ135" s="19" t="s">
        <v>85</v>
      </c>
      <c r="BK135" s="186">
        <f>ROUND(I135*H135,2)</f>
        <v>0</v>
      </c>
      <c r="BL135" s="19" t="s">
        <v>161</v>
      </c>
      <c r="BM135" s="185" t="s">
        <v>736</v>
      </c>
    </row>
    <row r="136" s="13" customFormat="1">
      <c r="A136" s="13"/>
      <c r="B136" s="197"/>
      <c r="C136" s="13"/>
      <c r="D136" s="187" t="s">
        <v>189</v>
      </c>
      <c r="E136" s="198" t="s">
        <v>1</v>
      </c>
      <c r="F136" s="199" t="s">
        <v>737</v>
      </c>
      <c r="G136" s="13"/>
      <c r="H136" s="200">
        <v>27.600000000000001</v>
      </c>
      <c r="I136" s="201"/>
      <c r="J136" s="13"/>
      <c r="K136" s="13"/>
      <c r="L136" s="197"/>
      <c r="M136" s="202"/>
      <c r="N136" s="203"/>
      <c r="O136" s="203"/>
      <c r="P136" s="203"/>
      <c r="Q136" s="203"/>
      <c r="R136" s="203"/>
      <c r="S136" s="203"/>
      <c r="T136" s="20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8" t="s">
        <v>189</v>
      </c>
      <c r="AU136" s="198" t="s">
        <v>87</v>
      </c>
      <c r="AV136" s="13" t="s">
        <v>87</v>
      </c>
      <c r="AW136" s="13" t="s">
        <v>32</v>
      </c>
      <c r="AX136" s="13" t="s">
        <v>77</v>
      </c>
      <c r="AY136" s="198" t="s">
        <v>140</v>
      </c>
    </row>
    <row r="137" s="13" customFormat="1">
      <c r="A137" s="13"/>
      <c r="B137" s="197"/>
      <c r="C137" s="13"/>
      <c r="D137" s="187" t="s">
        <v>189</v>
      </c>
      <c r="E137" s="198" t="s">
        <v>1</v>
      </c>
      <c r="F137" s="199" t="s">
        <v>738</v>
      </c>
      <c r="G137" s="13"/>
      <c r="H137" s="200">
        <v>324.60000000000002</v>
      </c>
      <c r="I137" s="201"/>
      <c r="J137" s="13"/>
      <c r="K137" s="13"/>
      <c r="L137" s="197"/>
      <c r="M137" s="202"/>
      <c r="N137" s="203"/>
      <c r="O137" s="203"/>
      <c r="P137" s="203"/>
      <c r="Q137" s="203"/>
      <c r="R137" s="203"/>
      <c r="S137" s="203"/>
      <c r="T137" s="20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8" t="s">
        <v>189</v>
      </c>
      <c r="AU137" s="198" t="s">
        <v>87</v>
      </c>
      <c r="AV137" s="13" t="s">
        <v>87</v>
      </c>
      <c r="AW137" s="13" t="s">
        <v>32</v>
      </c>
      <c r="AX137" s="13" t="s">
        <v>77</v>
      </c>
      <c r="AY137" s="198" t="s">
        <v>140</v>
      </c>
    </row>
    <row r="138" s="13" customFormat="1">
      <c r="A138" s="13"/>
      <c r="B138" s="197"/>
      <c r="C138" s="13"/>
      <c r="D138" s="187" t="s">
        <v>189</v>
      </c>
      <c r="E138" s="198" t="s">
        <v>1</v>
      </c>
      <c r="F138" s="199" t="s">
        <v>739</v>
      </c>
      <c r="G138" s="13"/>
      <c r="H138" s="200">
        <v>213.12000000000001</v>
      </c>
      <c r="I138" s="201"/>
      <c r="J138" s="13"/>
      <c r="K138" s="13"/>
      <c r="L138" s="197"/>
      <c r="M138" s="202"/>
      <c r="N138" s="203"/>
      <c r="O138" s="203"/>
      <c r="P138" s="203"/>
      <c r="Q138" s="203"/>
      <c r="R138" s="203"/>
      <c r="S138" s="203"/>
      <c r="T138" s="20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8" t="s">
        <v>189</v>
      </c>
      <c r="AU138" s="198" t="s">
        <v>87</v>
      </c>
      <c r="AV138" s="13" t="s">
        <v>87</v>
      </c>
      <c r="AW138" s="13" t="s">
        <v>32</v>
      </c>
      <c r="AX138" s="13" t="s">
        <v>77</v>
      </c>
      <c r="AY138" s="198" t="s">
        <v>140</v>
      </c>
    </row>
    <row r="139" s="13" customFormat="1">
      <c r="A139" s="13"/>
      <c r="B139" s="197"/>
      <c r="C139" s="13"/>
      <c r="D139" s="187" t="s">
        <v>189</v>
      </c>
      <c r="E139" s="198" t="s">
        <v>1</v>
      </c>
      <c r="F139" s="199" t="s">
        <v>740</v>
      </c>
      <c r="G139" s="13"/>
      <c r="H139" s="200">
        <v>-233.44</v>
      </c>
      <c r="I139" s="201"/>
      <c r="J139" s="13"/>
      <c r="K139" s="13"/>
      <c r="L139" s="197"/>
      <c r="M139" s="202"/>
      <c r="N139" s="203"/>
      <c r="O139" s="203"/>
      <c r="P139" s="203"/>
      <c r="Q139" s="203"/>
      <c r="R139" s="203"/>
      <c r="S139" s="203"/>
      <c r="T139" s="20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8" t="s">
        <v>189</v>
      </c>
      <c r="AU139" s="198" t="s">
        <v>87</v>
      </c>
      <c r="AV139" s="13" t="s">
        <v>87</v>
      </c>
      <c r="AW139" s="13" t="s">
        <v>32</v>
      </c>
      <c r="AX139" s="13" t="s">
        <v>77</v>
      </c>
      <c r="AY139" s="198" t="s">
        <v>140</v>
      </c>
    </row>
    <row r="140" s="14" customFormat="1">
      <c r="A140" s="14"/>
      <c r="B140" s="205"/>
      <c r="C140" s="14"/>
      <c r="D140" s="187" t="s">
        <v>189</v>
      </c>
      <c r="E140" s="206" t="s">
        <v>1</v>
      </c>
      <c r="F140" s="207" t="s">
        <v>195</v>
      </c>
      <c r="G140" s="14"/>
      <c r="H140" s="208">
        <v>331.88000000000005</v>
      </c>
      <c r="I140" s="209"/>
      <c r="J140" s="14"/>
      <c r="K140" s="14"/>
      <c r="L140" s="205"/>
      <c r="M140" s="210"/>
      <c r="N140" s="211"/>
      <c r="O140" s="211"/>
      <c r="P140" s="211"/>
      <c r="Q140" s="211"/>
      <c r="R140" s="211"/>
      <c r="S140" s="211"/>
      <c r="T140" s="21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6" t="s">
        <v>189</v>
      </c>
      <c r="AU140" s="206" t="s">
        <v>87</v>
      </c>
      <c r="AV140" s="14" t="s">
        <v>161</v>
      </c>
      <c r="AW140" s="14" t="s">
        <v>32</v>
      </c>
      <c r="AX140" s="14" t="s">
        <v>85</v>
      </c>
      <c r="AY140" s="206" t="s">
        <v>140</v>
      </c>
    </row>
    <row r="141" s="2" customFormat="1" ht="24.15" customHeight="1">
      <c r="A141" s="38"/>
      <c r="B141" s="172"/>
      <c r="C141" s="173" t="s">
        <v>139</v>
      </c>
      <c r="D141" s="173" t="s">
        <v>143</v>
      </c>
      <c r="E141" s="174" t="s">
        <v>219</v>
      </c>
      <c r="F141" s="175" t="s">
        <v>220</v>
      </c>
      <c r="G141" s="176" t="s">
        <v>198</v>
      </c>
      <c r="H141" s="177">
        <v>2986.9200000000001</v>
      </c>
      <c r="I141" s="178"/>
      <c r="J141" s="179">
        <f>ROUND(I141*H141,2)</f>
        <v>0</v>
      </c>
      <c r="K141" s="180"/>
      <c r="L141" s="39"/>
      <c r="M141" s="181" t="s">
        <v>1</v>
      </c>
      <c r="N141" s="182" t="s">
        <v>42</v>
      </c>
      <c r="O141" s="77"/>
      <c r="P141" s="183">
        <f>O141*H141</f>
        <v>0</v>
      </c>
      <c r="Q141" s="183">
        <v>0</v>
      </c>
      <c r="R141" s="183">
        <f>Q141*H141</f>
        <v>0</v>
      </c>
      <c r="S141" s="183">
        <v>0</v>
      </c>
      <c r="T141" s="18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85" t="s">
        <v>161</v>
      </c>
      <c r="AT141" s="185" t="s">
        <v>143</v>
      </c>
      <c r="AU141" s="185" t="s">
        <v>87</v>
      </c>
      <c r="AY141" s="19" t="s">
        <v>140</v>
      </c>
      <c r="BE141" s="186">
        <f>IF(N141="základní",J141,0)</f>
        <v>0</v>
      </c>
      <c r="BF141" s="186">
        <f>IF(N141="snížená",J141,0)</f>
        <v>0</v>
      </c>
      <c r="BG141" s="186">
        <f>IF(N141="zákl. přenesená",J141,0)</f>
        <v>0</v>
      </c>
      <c r="BH141" s="186">
        <f>IF(N141="sníž. přenesená",J141,0)</f>
        <v>0</v>
      </c>
      <c r="BI141" s="186">
        <f>IF(N141="nulová",J141,0)</f>
        <v>0</v>
      </c>
      <c r="BJ141" s="19" t="s">
        <v>85</v>
      </c>
      <c r="BK141" s="186">
        <f>ROUND(I141*H141,2)</f>
        <v>0</v>
      </c>
      <c r="BL141" s="19" t="s">
        <v>161</v>
      </c>
      <c r="BM141" s="185" t="s">
        <v>741</v>
      </c>
    </row>
    <row r="142" s="13" customFormat="1">
      <c r="A142" s="13"/>
      <c r="B142" s="197"/>
      <c r="C142" s="13"/>
      <c r="D142" s="187" t="s">
        <v>189</v>
      </c>
      <c r="E142" s="198" t="s">
        <v>1</v>
      </c>
      <c r="F142" s="199" t="s">
        <v>742</v>
      </c>
      <c r="G142" s="13"/>
      <c r="H142" s="200">
        <v>2986.9200000000001</v>
      </c>
      <c r="I142" s="201"/>
      <c r="J142" s="13"/>
      <c r="K142" s="13"/>
      <c r="L142" s="197"/>
      <c r="M142" s="202"/>
      <c r="N142" s="203"/>
      <c r="O142" s="203"/>
      <c r="P142" s="203"/>
      <c r="Q142" s="203"/>
      <c r="R142" s="203"/>
      <c r="S142" s="203"/>
      <c r="T142" s="20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8" t="s">
        <v>189</v>
      </c>
      <c r="AU142" s="198" t="s">
        <v>87</v>
      </c>
      <c r="AV142" s="13" t="s">
        <v>87</v>
      </c>
      <c r="AW142" s="13" t="s">
        <v>32</v>
      </c>
      <c r="AX142" s="13" t="s">
        <v>85</v>
      </c>
      <c r="AY142" s="198" t="s">
        <v>140</v>
      </c>
    </row>
    <row r="143" s="2" customFormat="1" ht="16.5" customHeight="1">
      <c r="A143" s="38"/>
      <c r="B143" s="172"/>
      <c r="C143" s="173" t="s">
        <v>218</v>
      </c>
      <c r="D143" s="173" t="s">
        <v>143</v>
      </c>
      <c r="E143" s="174" t="s">
        <v>209</v>
      </c>
      <c r="F143" s="175" t="s">
        <v>210</v>
      </c>
      <c r="G143" s="176" t="s">
        <v>198</v>
      </c>
      <c r="H143" s="177">
        <v>565.32000000000005</v>
      </c>
      <c r="I143" s="178"/>
      <c r="J143" s="179">
        <f>ROUND(I143*H143,2)</f>
        <v>0</v>
      </c>
      <c r="K143" s="180"/>
      <c r="L143" s="39"/>
      <c r="M143" s="181" t="s">
        <v>1</v>
      </c>
      <c r="N143" s="182" t="s">
        <v>42</v>
      </c>
      <c r="O143" s="77"/>
      <c r="P143" s="183">
        <f>O143*H143</f>
        <v>0</v>
      </c>
      <c r="Q143" s="183">
        <v>0</v>
      </c>
      <c r="R143" s="183">
        <f>Q143*H143</f>
        <v>0</v>
      </c>
      <c r="S143" s="183">
        <v>0</v>
      </c>
      <c r="T143" s="18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85" t="s">
        <v>161</v>
      </c>
      <c r="AT143" s="185" t="s">
        <v>143</v>
      </c>
      <c r="AU143" s="185" t="s">
        <v>87</v>
      </c>
      <c r="AY143" s="19" t="s">
        <v>140</v>
      </c>
      <c r="BE143" s="186">
        <f>IF(N143="základní",J143,0)</f>
        <v>0</v>
      </c>
      <c r="BF143" s="186">
        <f>IF(N143="snížená",J143,0)</f>
        <v>0</v>
      </c>
      <c r="BG143" s="186">
        <f>IF(N143="zákl. přenesená",J143,0)</f>
        <v>0</v>
      </c>
      <c r="BH143" s="186">
        <f>IF(N143="sníž. přenesená",J143,0)</f>
        <v>0</v>
      </c>
      <c r="BI143" s="186">
        <f>IF(N143="nulová",J143,0)</f>
        <v>0</v>
      </c>
      <c r="BJ143" s="19" t="s">
        <v>85</v>
      </c>
      <c r="BK143" s="186">
        <f>ROUND(I143*H143,2)</f>
        <v>0</v>
      </c>
      <c r="BL143" s="19" t="s">
        <v>161</v>
      </c>
      <c r="BM143" s="185" t="s">
        <v>743</v>
      </c>
    </row>
    <row r="144" s="13" customFormat="1">
      <c r="A144" s="13"/>
      <c r="B144" s="197"/>
      <c r="C144" s="13"/>
      <c r="D144" s="187" t="s">
        <v>189</v>
      </c>
      <c r="E144" s="198" t="s">
        <v>1</v>
      </c>
      <c r="F144" s="199" t="s">
        <v>744</v>
      </c>
      <c r="G144" s="13"/>
      <c r="H144" s="200">
        <v>565.32000000000005</v>
      </c>
      <c r="I144" s="201"/>
      <c r="J144" s="13"/>
      <c r="K144" s="13"/>
      <c r="L144" s="197"/>
      <c r="M144" s="202"/>
      <c r="N144" s="203"/>
      <c r="O144" s="203"/>
      <c r="P144" s="203"/>
      <c r="Q144" s="203"/>
      <c r="R144" s="203"/>
      <c r="S144" s="203"/>
      <c r="T144" s="20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8" t="s">
        <v>189</v>
      </c>
      <c r="AU144" s="198" t="s">
        <v>87</v>
      </c>
      <c r="AV144" s="13" t="s">
        <v>87</v>
      </c>
      <c r="AW144" s="13" t="s">
        <v>32</v>
      </c>
      <c r="AX144" s="13" t="s">
        <v>85</v>
      </c>
      <c r="AY144" s="198" t="s">
        <v>140</v>
      </c>
    </row>
    <row r="145" s="2" customFormat="1" ht="16.5" customHeight="1">
      <c r="A145" s="38"/>
      <c r="B145" s="172"/>
      <c r="C145" s="173" t="s">
        <v>223</v>
      </c>
      <c r="D145" s="173" t="s">
        <v>143</v>
      </c>
      <c r="E145" s="174" t="s">
        <v>224</v>
      </c>
      <c r="F145" s="175" t="s">
        <v>225</v>
      </c>
      <c r="G145" s="176" t="s">
        <v>226</v>
      </c>
      <c r="H145" s="177">
        <v>597.38400000000001</v>
      </c>
      <c r="I145" s="178"/>
      <c r="J145" s="179">
        <f>ROUND(I145*H145,2)</f>
        <v>0</v>
      </c>
      <c r="K145" s="180"/>
      <c r="L145" s="39"/>
      <c r="M145" s="181" t="s">
        <v>1</v>
      </c>
      <c r="N145" s="182" t="s">
        <v>42</v>
      </c>
      <c r="O145" s="77"/>
      <c r="P145" s="183">
        <f>O145*H145</f>
        <v>0</v>
      </c>
      <c r="Q145" s="183">
        <v>0</v>
      </c>
      <c r="R145" s="183">
        <f>Q145*H145</f>
        <v>0</v>
      </c>
      <c r="S145" s="183">
        <v>0</v>
      </c>
      <c r="T145" s="184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85" t="s">
        <v>161</v>
      </c>
      <c r="AT145" s="185" t="s">
        <v>143</v>
      </c>
      <c r="AU145" s="185" t="s">
        <v>87</v>
      </c>
      <c r="AY145" s="19" t="s">
        <v>140</v>
      </c>
      <c r="BE145" s="186">
        <f>IF(N145="základní",J145,0)</f>
        <v>0</v>
      </c>
      <c r="BF145" s="186">
        <f>IF(N145="snížená",J145,0)</f>
        <v>0</v>
      </c>
      <c r="BG145" s="186">
        <f>IF(N145="zákl. přenesená",J145,0)</f>
        <v>0</v>
      </c>
      <c r="BH145" s="186">
        <f>IF(N145="sníž. přenesená",J145,0)</f>
        <v>0</v>
      </c>
      <c r="BI145" s="186">
        <f>IF(N145="nulová",J145,0)</f>
        <v>0</v>
      </c>
      <c r="BJ145" s="19" t="s">
        <v>85</v>
      </c>
      <c r="BK145" s="186">
        <f>ROUND(I145*H145,2)</f>
        <v>0</v>
      </c>
      <c r="BL145" s="19" t="s">
        <v>161</v>
      </c>
      <c r="BM145" s="185" t="s">
        <v>745</v>
      </c>
    </row>
    <row r="146" s="13" customFormat="1">
      <c r="A146" s="13"/>
      <c r="B146" s="197"/>
      <c r="C146" s="13"/>
      <c r="D146" s="187" t="s">
        <v>189</v>
      </c>
      <c r="E146" s="198" t="s">
        <v>1</v>
      </c>
      <c r="F146" s="199" t="s">
        <v>746</v>
      </c>
      <c r="G146" s="13"/>
      <c r="H146" s="200">
        <v>597.38400000000001</v>
      </c>
      <c r="I146" s="201"/>
      <c r="J146" s="13"/>
      <c r="K146" s="13"/>
      <c r="L146" s="197"/>
      <c r="M146" s="202"/>
      <c r="N146" s="203"/>
      <c r="O146" s="203"/>
      <c r="P146" s="203"/>
      <c r="Q146" s="203"/>
      <c r="R146" s="203"/>
      <c r="S146" s="203"/>
      <c r="T146" s="20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8" t="s">
        <v>189</v>
      </c>
      <c r="AU146" s="198" t="s">
        <v>87</v>
      </c>
      <c r="AV146" s="13" t="s">
        <v>87</v>
      </c>
      <c r="AW146" s="13" t="s">
        <v>32</v>
      </c>
      <c r="AX146" s="13" t="s">
        <v>85</v>
      </c>
      <c r="AY146" s="198" t="s">
        <v>140</v>
      </c>
    </row>
    <row r="147" s="2" customFormat="1" ht="16.5" customHeight="1">
      <c r="A147" s="38"/>
      <c r="B147" s="172"/>
      <c r="C147" s="173" t="s">
        <v>229</v>
      </c>
      <c r="D147" s="173" t="s">
        <v>143</v>
      </c>
      <c r="E147" s="174" t="s">
        <v>230</v>
      </c>
      <c r="F147" s="175" t="s">
        <v>231</v>
      </c>
      <c r="G147" s="176" t="s">
        <v>198</v>
      </c>
      <c r="H147" s="177">
        <v>331.88</v>
      </c>
      <c r="I147" s="178"/>
      <c r="J147" s="179">
        <f>ROUND(I147*H147,2)</f>
        <v>0</v>
      </c>
      <c r="K147" s="180"/>
      <c r="L147" s="39"/>
      <c r="M147" s="181" t="s">
        <v>1</v>
      </c>
      <c r="N147" s="182" t="s">
        <v>42</v>
      </c>
      <c r="O147" s="77"/>
      <c r="P147" s="183">
        <f>O147*H147</f>
        <v>0</v>
      </c>
      <c r="Q147" s="183">
        <v>0</v>
      </c>
      <c r="R147" s="183">
        <f>Q147*H147</f>
        <v>0</v>
      </c>
      <c r="S147" s="183">
        <v>0</v>
      </c>
      <c r="T147" s="184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85" t="s">
        <v>161</v>
      </c>
      <c r="AT147" s="185" t="s">
        <v>143</v>
      </c>
      <c r="AU147" s="185" t="s">
        <v>87</v>
      </c>
      <c r="AY147" s="19" t="s">
        <v>140</v>
      </c>
      <c r="BE147" s="186">
        <f>IF(N147="základní",J147,0)</f>
        <v>0</v>
      </c>
      <c r="BF147" s="186">
        <f>IF(N147="snížená",J147,0)</f>
        <v>0</v>
      </c>
      <c r="BG147" s="186">
        <f>IF(N147="zákl. přenesená",J147,0)</f>
        <v>0</v>
      </c>
      <c r="BH147" s="186">
        <f>IF(N147="sníž. přenesená",J147,0)</f>
        <v>0</v>
      </c>
      <c r="BI147" s="186">
        <f>IF(N147="nulová",J147,0)</f>
        <v>0</v>
      </c>
      <c r="BJ147" s="19" t="s">
        <v>85</v>
      </c>
      <c r="BK147" s="186">
        <f>ROUND(I147*H147,2)</f>
        <v>0</v>
      </c>
      <c r="BL147" s="19" t="s">
        <v>161</v>
      </c>
      <c r="BM147" s="185" t="s">
        <v>747</v>
      </c>
    </row>
    <row r="148" s="2" customFormat="1" ht="16.5" customHeight="1">
      <c r="A148" s="38"/>
      <c r="B148" s="172"/>
      <c r="C148" s="173" t="s">
        <v>233</v>
      </c>
      <c r="D148" s="173" t="s">
        <v>143</v>
      </c>
      <c r="E148" s="174" t="s">
        <v>591</v>
      </c>
      <c r="F148" s="175" t="s">
        <v>592</v>
      </c>
      <c r="G148" s="176" t="s">
        <v>198</v>
      </c>
      <c r="H148" s="177">
        <v>233.44</v>
      </c>
      <c r="I148" s="178"/>
      <c r="J148" s="179">
        <f>ROUND(I148*H148,2)</f>
        <v>0</v>
      </c>
      <c r="K148" s="180"/>
      <c r="L148" s="39"/>
      <c r="M148" s="181" t="s">
        <v>1</v>
      </c>
      <c r="N148" s="182" t="s">
        <v>42</v>
      </c>
      <c r="O148" s="77"/>
      <c r="P148" s="183">
        <f>O148*H148</f>
        <v>0</v>
      </c>
      <c r="Q148" s="183">
        <v>0</v>
      </c>
      <c r="R148" s="183">
        <f>Q148*H148</f>
        <v>0</v>
      </c>
      <c r="S148" s="183">
        <v>0</v>
      </c>
      <c r="T148" s="18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85" t="s">
        <v>161</v>
      </c>
      <c r="AT148" s="185" t="s">
        <v>143</v>
      </c>
      <c r="AU148" s="185" t="s">
        <v>87</v>
      </c>
      <c r="AY148" s="19" t="s">
        <v>140</v>
      </c>
      <c r="BE148" s="186">
        <f>IF(N148="základní",J148,0)</f>
        <v>0</v>
      </c>
      <c r="BF148" s="186">
        <f>IF(N148="snížená",J148,0)</f>
        <v>0</v>
      </c>
      <c r="BG148" s="186">
        <f>IF(N148="zákl. přenesená",J148,0)</f>
        <v>0</v>
      </c>
      <c r="BH148" s="186">
        <f>IF(N148="sníž. přenesená",J148,0)</f>
        <v>0</v>
      </c>
      <c r="BI148" s="186">
        <f>IF(N148="nulová",J148,0)</f>
        <v>0</v>
      </c>
      <c r="BJ148" s="19" t="s">
        <v>85</v>
      </c>
      <c r="BK148" s="186">
        <f>ROUND(I148*H148,2)</f>
        <v>0</v>
      </c>
      <c r="BL148" s="19" t="s">
        <v>161</v>
      </c>
      <c r="BM148" s="185" t="s">
        <v>748</v>
      </c>
    </row>
    <row r="149" s="16" customFormat="1">
      <c r="A149" s="16"/>
      <c r="B149" s="235"/>
      <c r="C149" s="16"/>
      <c r="D149" s="187" t="s">
        <v>189</v>
      </c>
      <c r="E149" s="236" t="s">
        <v>1</v>
      </c>
      <c r="F149" s="237" t="s">
        <v>749</v>
      </c>
      <c r="G149" s="16"/>
      <c r="H149" s="236" t="s">
        <v>1</v>
      </c>
      <c r="I149" s="238"/>
      <c r="J149" s="16"/>
      <c r="K149" s="16"/>
      <c r="L149" s="235"/>
      <c r="M149" s="239"/>
      <c r="N149" s="240"/>
      <c r="O149" s="240"/>
      <c r="P149" s="240"/>
      <c r="Q149" s="240"/>
      <c r="R149" s="240"/>
      <c r="S149" s="240"/>
      <c r="T149" s="241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T149" s="236" t="s">
        <v>189</v>
      </c>
      <c r="AU149" s="236" t="s">
        <v>87</v>
      </c>
      <c r="AV149" s="16" t="s">
        <v>85</v>
      </c>
      <c r="AW149" s="16" t="s">
        <v>32</v>
      </c>
      <c r="AX149" s="16" t="s">
        <v>77</v>
      </c>
      <c r="AY149" s="236" t="s">
        <v>140</v>
      </c>
    </row>
    <row r="150" s="13" customFormat="1">
      <c r="A150" s="13"/>
      <c r="B150" s="197"/>
      <c r="C150" s="13"/>
      <c r="D150" s="187" t="s">
        <v>189</v>
      </c>
      <c r="E150" s="198" t="s">
        <v>1</v>
      </c>
      <c r="F150" s="199" t="s">
        <v>750</v>
      </c>
      <c r="G150" s="13"/>
      <c r="H150" s="200">
        <v>159.84</v>
      </c>
      <c r="I150" s="201"/>
      <c r="J150" s="13"/>
      <c r="K150" s="13"/>
      <c r="L150" s="197"/>
      <c r="M150" s="202"/>
      <c r="N150" s="203"/>
      <c r="O150" s="203"/>
      <c r="P150" s="203"/>
      <c r="Q150" s="203"/>
      <c r="R150" s="203"/>
      <c r="S150" s="203"/>
      <c r="T150" s="20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8" t="s">
        <v>189</v>
      </c>
      <c r="AU150" s="198" t="s">
        <v>87</v>
      </c>
      <c r="AV150" s="13" t="s">
        <v>87</v>
      </c>
      <c r="AW150" s="13" t="s">
        <v>32</v>
      </c>
      <c r="AX150" s="13" t="s">
        <v>77</v>
      </c>
      <c r="AY150" s="198" t="s">
        <v>140</v>
      </c>
    </row>
    <row r="151" s="16" customFormat="1">
      <c r="A151" s="16"/>
      <c r="B151" s="235"/>
      <c r="C151" s="16"/>
      <c r="D151" s="187" t="s">
        <v>189</v>
      </c>
      <c r="E151" s="236" t="s">
        <v>1</v>
      </c>
      <c r="F151" s="237" t="s">
        <v>730</v>
      </c>
      <c r="G151" s="16"/>
      <c r="H151" s="236" t="s">
        <v>1</v>
      </c>
      <c r="I151" s="238"/>
      <c r="J151" s="16"/>
      <c r="K151" s="16"/>
      <c r="L151" s="235"/>
      <c r="M151" s="239"/>
      <c r="N151" s="240"/>
      <c r="O151" s="240"/>
      <c r="P151" s="240"/>
      <c r="Q151" s="240"/>
      <c r="R151" s="240"/>
      <c r="S151" s="240"/>
      <c r="T151" s="241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T151" s="236" t="s">
        <v>189</v>
      </c>
      <c r="AU151" s="236" t="s">
        <v>87</v>
      </c>
      <c r="AV151" s="16" t="s">
        <v>85</v>
      </c>
      <c r="AW151" s="16" t="s">
        <v>32</v>
      </c>
      <c r="AX151" s="16" t="s">
        <v>77</v>
      </c>
      <c r="AY151" s="236" t="s">
        <v>140</v>
      </c>
    </row>
    <row r="152" s="13" customFormat="1">
      <c r="A152" s="13"/>
      <c r="B152" s="197"/>
      <c r="C152" s="13"/>
      <c r="D152" s="187" t="s">
        <v>189</v>
      </c>
      <c r="E152" s="198" t="s">
        <v>1</v>
      </c>
      <c r="F152" s="199" t="s">
        <v>751</v>
      </c>
      <c r="G152" s="13"/>
      <c r="H152" s="200">
        <v>52</v>
      </c>
      <c r="I152" s="201"/>
      <c r="J152" s="13"/>
      <c r="K152" s="13"/>
      <c r="L152" s="197"/>
      <c r="M152" s="202"/>
      <c r="N152" s="203"/>
      <c r="O152" s="203"/>
      <c r="P152" s="203"/>
      <c r="Q152" s="203"/>
      <c r="R152" s="203"/>
      <c r="S152" s="203"/>
      <c r="T152" s="20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8" t="s">
        <v>189</v>
      </c>
      <c r="AU152" s="198" t="s">
        <v>87</v>
      </c>
      <c r="AV152" s="13" t="s">
        <v>87</v>
      </c>
      <c r="AW152" s="13" t="s">
        <v>32</v>
      </c>
      <c r="AX152" s="13" t="s">
        <v>77</v>
      </c>
      <c r="AY152" s="198" t="s">
        <v>140</v>
      </c>
    </row>
    <row r="153" s="16" customFormat="1">
      <c r="A153" s="16"/>
      <c r="B153" s="235"/>
      <c r="C153" s="16"/>
      <c r="D153" s="187" t="s">
        <v>189</v>
      </c>
      <c r="E153" s="236" t="s">
        <v>1</v>
      </c>
      <c r="F153" s="237" t="s">
        <v>732</v>
      </c>
      <c r="G153" s="16"/>
      <c r="H153" s="236" t="s">
        <v>1</v>
      </c>
      <c r="I153" s="238"/>
      <c r="J153" s="16"/>
      <c r="K153" s="16"/>
      <c r="L153" s="235"/>
      <c r="M153" s="239"/>
      <c r="N153" s="240"/>
      <c r="O153" s="240"/>
      <c r="P153" s="240"/>
      <c r="Q153" s="240"/>
      <c r="R153" s="240"/>
      <c r="S153" s="240"/>
      <c r="T153" s="241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T153" s="236" t="s">
        <v>189</v>
      </c>
      <c r="AU153" s="236" t="s">
        <v>87</v>
      </c>
      <c r="AV153" s="16" t="s">
        <v>85</v>
      </c>
      <c r="AW153" s="16" t="s">
        <v>32</v>
      </c>
      <c r="AX153" s="16" t="s">
        <v>77</v>
      </c>
      <c r="AY153" s="236" t="s">
        <v>140</v>
      </c>
    </row>
    <row r="154" s="13" customFormat="1">
      <c r="A154" s="13"/>
      <c r="B154" s="197"/>
      <c r="C154" s="13"/>
      <c r="D154" s="187" t="s">
        <v>189</v>
      </c>
      <c r="E154" s="198" t="s">
        <v>1</v>
      </c>
      <c r="F154" s="199" t="s">
        <v>752</v>
      </c>
      <c r="G154" s="13"/>
      <c r="H154" s="200">
        <v>21.600000000000001</v>
      </c>
      <c r="I154" s="201"/>
      <c r="J154" s="13"/>
      <c r="K154" s="13"/>
      <c r="L154" s="197"/>
      <c r="M154" s="202"/>
      <c r="N154" s="203"/>
      <c r="O154" s="203"/>
      <c r="P154" s="203"/>
      <c r="Q154" s="203"/>
      <c r="R154" s="203"/>
      <c r="S154" s="203"/>
      <c r="T154" s="20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8" t="s">
        <v>189</v>
      </c>
      <c r="AU154" s="198" t="s">
        <v>87</v>
      </c>
      <c r="AV154" s="13" t="s">
        <v>87</v>
      </c>
      <c r="AW154" s="13" t="s">
        <v>32</v>
      </c>
      <c r="AX154" s="13" t="s">
        <v>77</v>
      </c>
      <c r="AY154" s="198" t="s">
        <v>140</v>
      </c>
    </row>
    <row r="155" s="14" customFormat="1">
      <c r="A155" s="14"/>
      <c r="B155" s="205"/>
      <c r="C155" s="14"/>
      <c r="D155" s="187" t="s">
        <v>189</v>
      </c>
      <c r="E155" s="206" t="s">
        <v>1</v>
      </c>
      <c r="F155" s="207" t="s">
        <v>195</v>
      </c>
      <c r="G155" s="14"/>
      <c r="H155" s="208">
        <v>233.44</v>
      </c>
      <c r="I155" s="209"/>
      <c r="J155" s="14"/>
      <c r="K155" s="14"/>
      <c r="L155" s="205"/>
      <c r="M155" s="210"/>
      <c r="N155" s="211"/>
      <c r="O155" s="211"/>
      <c r="P155" s="211"/>
      <c r="Q155" s="211"/>
      <c r="R155" s="211"/>
      <c r="S155" s="211"/>
      <c r="T155" s="21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6" t="s">
        <v>189</v>
      </c>
      <c r="AU155" s="206" t="s">
        <v>87</v>
      </c>
      <c r="AV155" s="14" t="s">
        <v>161</v>
      </c>
      <c r="AW155" s="14" t="s">
        <v>32</v>
      </c>
      <c r="AX155" s="14" t="s">
        <v>85</v>
      </c>
      <c r="AY155" s="206" t="s">
        <v>140</v>
      </c>
    </row>
    <row r="156" s="2" customFormat="1" ht="16.5" customHeight="1">
      <c r="A156" s="38"/>
      <c r="B156" s="172"/>
      <c r="C156" s="173" t="s">
        <v>237</v>
      </c>
      <c r="D156" s="173" t="s">
        <v>143</v>
      </c>
      <c r="E156" s="174" t="s">
        <v>595</v>
      </c>
      <c r="F156" s="175" t="s">
        <v>596</v>
      </c>
      <c r="G156" s="176" t="s">
        <v>198</v>
      </c>
      <c r="H156" s="177">
        <v>53.280000000000001</v>
      </c>
      <c r="I156" s="178"/>
      <c r="J156" s="179">
        <f>ROUND(I156*H156,2)</f>
        <v>0</v>
      </c>
      <c r="K156" s="180"/>
      <c r="L156" s="39"/>
      <c r="M156" s="181" t="s">
        <v>1</v>
      </c>
      <c r="N156" s="182" t="s">
        <v>42</v>
      </c>
      <c r="O156" s="77"/>
      <c r="P156" s="183">
        <f>O156*H156</f>
        <v>0</v>
      </c>
      <c r="Q156" s="183">
        <v>0</v>
      </c>
      <c r="R156" s="183">
        <f>Q156*H156</f>
        <v>0</v>
      </c>
      <c r="S156" s="183">
        <v>0</v>
      </c>
      <c r="T156" s="184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85" t="s">
        <v>161</v>
      </c>
      <c r="AT156" s="185" t="s">
        <v>143</v>
      </c>
      <c r="AU156" s="185" t="s">
        <v>87</v>
      </c>
      <c r="AY156" s="19" t="s">
        <v>140</v>
      </c>
      <c r="BE156" s="186">
        <f>IF(N156="základní",J156,0)</f>
        <v>0</v>
      </c>
      <c r="BF156" s="186">
        <f>IF(N156="snížená",J156,0)</f>
        <v>0</v>
      </c>
      <c r="BG156" s="186">
        <f>IF(N156="zákl. přenesená",J156,0)</f>
        <v>0</v>
      </c>
      <c r="BH156" s="186">
        <f>IF(N156="sníž. přenesená",J156,0)</f>
        <v>0</v>
      </c>
      <c r="BI156" s="186">
        <f>IF(N156="nulová",J156,0)</f>
        <v>0</v>
      </c>
      <c r="BJ156" s="19" t="s">
        <v>85</v>
      </c>
      <c r="BK156" s="186">
        <f>ROUND(I156*H156,2)</f>
        <v>0</v>
      </c>
      <c r="BL156" s="19" t="s">
        <v>161</v>
      </c>
      <c r="BM156" s="185" t="s">
        <v>753</v>
      </c>
    </row>
    <row r="157" s="13" customFormat="1">
      <c r="A157" s="13"/>
      <c r="B157" s="197"/>
      <c r="C157" s="13"/>
      <c r="D157" s="187" t="s">
        <v>189</v>
      </c>
      <c r="E157" s="198" t="s">
        <v>1</v>
      </c>
      <c r="F157" s="199" t="s">
        <v>754</v>
      </c>
      <c r="G157" s="13"/>
      <c r="H157" s="200">
        <v>53.280000000000001</v>
      </c>
      <c r="I157" s="201"/>
      <c r="J157" s="13"/>
      <c r="K157" s="13"/>
      <c r="L157" s="197"/>
      <c r="M157" s="202"/>
      <c r="N157" s="203"/>
      <c r="O157" s="203"/>
      <c r="P157" s="203"/>
      <c r="Q157" s="203"/>
      <c r="R157" s="203"/>
      <c r="S157" s="203"/>
      <c r="T157" s="20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8" t="s">
        <v>189</v>
      </c>
      <c r="AU157" s="198" t="s">
        <v>87</v>
      </c>
      <c r="AV157" s="13" t="s">
        <v>87</v>
      </c>
      <c r="AW157" s="13" t="s">
        <v>32</v>
      </c>
      <c r="AX157" s="13" t="s">
        <v>85</v>
      </c>
      <c r="AY157" s="198" t="s">
        <v>140</v>
      </c>
    </row>
    <row r="158" s="2" customFormat="1" ht="16.5" customHeight="1">
      <c r="A158" s="38"/>
      <c r="B158" s="172"/>
      <c r="C158" s="221" t="s">
        <v>243</v>
      </c>
      <c r="D158" s="221" t="s">
        <v>278</v>
      </c>
      <c r="E158" s="222" t="s">
        <v>599</v>
      </c>
      <c r="F158" s="223" t="s">
        <v>600</v>
      </c>
      <c r="G158" s="224" t="s">
        <v>226</v>
      </c>
      <c r="H158" s="225">
        <v>106.56</v>
      </c>
      <c r="I158" s="226"/>
      <c r="J158" s="227">
        <f>ROUND(I158*H158,2)</f>
        <v>0</v>
      </c>
      <c r="K158" s="228"/>
      <c r="L158" s="229"/>
      <c r="M158" s="230" t="s">
        <v>1</v>
      </c>
      <c r="N158" s="231" t="s">
        <v>42</v>
      </c>
      <c r="O158" s="77"/>
      <c r="P158" s="183">
        <f>O158*H158</f>
        <v>0</v>
      </c>
      <c r="Q158" s="183">
        <v>1</v>
      </c>
      <c r="R158" s="183">
        <f>Q158*H158</f>
        <v>106.56</v>
      </c>
      <c r="S158" s="183">
        <v>0</v>
      </c>
      <c r="T158" s="18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85" t="s">
        <v>229</v>
      </c>
      <c r="AT158" s="185" t="s">
        <v>278</v>
      </c>
      <c r="AU158" s="185" t="s">
        <v>87</v>
      </c>
      <c r="AY158" s="19" t="s">
        <v>140</v>
      </c>
      <c r="BE158" s="186">
        <f>IF(N158="základní",J158,0)</f>
        <v>0</v>
      </c>
      <c r="BF158" s="186">
        <f>IF(N158="snížená",J158,0)</f>
        <v>0</v>
      </c>
      <c r="BG158" s="186">
        <f>IF(N158="zákl. přenesená",J158,0)</f>
        <v>0</v>
      </c>
      <c r="BH158" s="186">
        <f>IF(N158="sníž. přenesená",J158,0)</f>
        <v>0</v>
      </c>
      <c r="BI158" s="186">
        <f>IF(N158="nulová",J158,0)</f>
        <v>0</v>
      </c>
      <c r="BJ158" s="19" t="s">
        <v>85</v>
      </c>
      <c r="BK158" s="186">
        <f>ROUND(I158*H158,2)</f>
        <v>0</v>
      </c>
      <c r="BL158" s="19" t="s">
        <v>161</v>
      </c>
      <c r="BM158" s="185" t="s">
        <v>755</v>
      </c>
    </row>
    <row r="159" s="13" customFormat="1">
      <c r="A159" s="13"/>
      <c r="B159" s="197"/>
      <c r="C159" s="13"/>
      <c r="D159" s="187" t="s">
        <v>189</v>
      </c>
      <c r="E159" s="13"/>
      <c r="F159" s="199" t="s">
        <v>756</v>
      </c>
      <c r="G159" s="13"/>
      <c r="H159" s="200">
        <v>106.56</v>
      </c>
      <c r="I159" s="201"/>
      <c r="J159" s="13"/>
      <c r="K159" s="13"/>
      <c r="L159" s="197"/>
      <c r="M159" s="202"/>
      <c r="N159" s="203"/>
      <c r="O159" s="203"/>
      <c r="P159" s="203"/>
      <c r="Q159" s="203"/>
      <c r="R159" s="203"/>
      <c r="S159" s="203"/>
      <c r="T159" s="20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8" t="s">
        <v>189</v>
      </c>
      <c r="AU159" s="198" t="s">
        <v>87</v>
      </c>
      <c r="AV159" s="13" t="s">
        <v>87</v>
      </c>
      <c r="AW159" s="13" t="s">
        <v>3</v>
      </c>
      <c r="AX159" s="13" t="s">
        <v>85</v>
      </c>
      <c r="AY159" s="198" t="s">
        <v>140</v>
      </c>
    </row>
    <row r="160" s="2" customFormat="1" ht="16.5" customHeight="1">
      <c r="A160" s="38"/>
      <c r="B160" s="172"/>
      <c r="C160" s="173" t="s">
        <v>251</v>
      </c>
      <c r="D160" s="173" t="s">
        <v>143</v>
      </c>
      <c r="E160" s="174" t="s">
        <v>603</v>
      </c>
      <c r="F160" s="175" t="s">
        <v>604</v>
      </c>
      <c r="G160" s="176" t="s">
        <v>187</v>
      </c>
      <c r="H160" s="177">
        <v>165</v>
      </c>
      <c r="I160" s="178"/>
      <c r="J160" s="179">
        <f>ROUND(I160*H160,2)</f>
        <v>0</v>
      </c>
      <c r="K160" s="180"/>
      <c r="L160" s="39"/>
      <c r="M160" s="181" t="s">
        <v>1</v>
      </c>
      <c r="N160" s="182" t="s">
        <v>42</v>
      </c>
      <c r="O160" s="77"/>
      <c r="P160" s="183">
        <f>O160*H160</f>
        <v>0</v>
      </c>
      <c r="Q160" s="183">
        <v>0</v>
      </c>
      <c r="R160" s="183">
        <f>Q160*H160</f>
        <v>0</v>
      </c>
      <c r="S160" s="183">
        <v>0</v>
      </c>
      <c r="T160" s="184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85" t="s">
        <v>161</v>
      </c>
      <c r="AT160" s="185" t="s">
        <v>143</v>
      </c>
      <c r="AU160" s="185" t="s">
        <v>87</v>
      </c>
      <c r="AY160" s="19" t="s">
        <v>140</v>
      </c>
      <c r="BE160" s="186">
        <f>IF(N160="základní",J160,0)</f>
        <v>0</v>
      </c>
      <c r="BF160" s="186">
        <f>IF(N160="snížená",J160,0)</f>
        <v>0</v>
      </c>
      <c r="BG160" s="186">
        <f>IF(N160="zákl. přenesená",J160,0)</f>
        <v>0</v>
      </c>
      <c r="BH160" s="186">
        <f>IF(N160="sníž. přenesená",J160,0)</f>
        <v>0</v>
      </c>
      <c r="BI160" s="186">
        <f>IF(N160="nulová",J160,0)</f>
        <v>0</v>
      </c>
      <c r="BJ160" s="19" t="s">
        <v>85</v>
      </c>
      <c r="BK160" s="186">
        <f>ROUND(I160*H160,2)</f>
        <v>0</v>
      </c>
      <c r="BL160" s="19" t="s">
        <v>161</v>
      </c>
      <c r="BM160" s="185" t="s">
        <v>757</v>
      </c>
    </row>
    <row r="161" s="2" customFormat="1" ht="16.5" customHeight="1">
      <c r="A161" s="38"/>
      <c r="B161" s="172"/>
      <c r="C161" s="221" t="s">
        <v>255</v>
      </c>
      <c r="D161" s="221" t="s">
        <v>278</v>
      </c>
      <c r="E161" s="222" t="s">
        <v>606</v>
      </c>
      <c r="F161" s="223" t="s">
        <v>607</v>
      </c>
      <c r="G161" s="224" t="s">
        <v>608</v>
      </c>
      <c r="H161" s="225">
        <v>3.2999999999999998</v>
      </c>
      <c r="I161" s="226"/>
      <c r="J161" s="227">
        <f>ROUND(I161*H161,2)</f>
        <v>0</v>
      </c>
      <c r="K161" s="228"/>
      <c r="L161" s="229"/>
      <c r="M161" s="230" t="s">
        <v>1</v>
      </c>
      <c r="N161" s="231" t="s">
        <v>42</v>
      </c>
      <c r="O161" s="77"/>
      <c r="P161" s="183">
        <f>O161*H161</f>
        <v>0</v>
      </c>
      <c r="Q161" s="183">
        <v>0.001</v>
      </c>
      <c r="R161" s="183">
        <f>Q161*H161</f>
        <v>0.0033</v>
      </c>
      <c r="S161" s="183">
        <v>0</v>
      </c>
      <c r="T161" s="184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85" t="s">
        <v>229</v>
      </c>
      <c r="AT161" s="185" t="s">
        <v>278</v>
      </c>
      <c r="AU161" s="185" t="s">
        <v>87</v>
      </c>
      <c r="AY161" s="19" t="s">
        <v>140</v>
      </c>
      <c r="BE161" s="186">
        <f>IF(N161="základní",J161,0)</f>
        <v>0</v>
      </c>
      <c r="BF161" s="186">
        <f>IF(N161="snížená",J161,0)</f>
        <v>0</v>
      </c>
      <c r="BG161" s="186">
        <f>IF(N161="zákl. přenesená",J161,0)</f>
        <v>0</v>
      </c>
      <c r="BH161" s="186">
        <f>IF(N161="sníž. přenesená",J161,0)</f>
        <v>0</v>
      </c>
      <c r="BI161" s="186">
        <f>IF(N161="nulová",J161,0)</f>
        <v>0</v>
      </c>
      <c r="BJ161" s="19" t="s">
        <v>85</v>
      </c>
      <c r="BK161" s="186">
        <f>ROUND(I161*H161,2)</f>
        <v>0</v>
      </c>
      <c r="BL161" s="19" t="s">
        <v>161</v>
      </c>
      <c r="BM161" s="185" t="s">
        <v>758</v>
      </c>
    </row>
    <row r="162" s="13" customFormat="1">
      <c r="A162" s="13"/>
      <c r="B162" s="197"/>
      <c r="C162" s="13"/>
      <c r="D162" s="187" t="s">
        <v>189</v>
      </c>
      <c r="E162" s="13"/>
      <c r="F162" s="199" t="s">
        <v>759</v>
      </c>
      <c r="G162" s="13"/>
      <c r="H162" s="200">
        <v>3.2999999999999998</v>
      </c>
      <c r="I162" s="201"/>
      <c r="J162" s="13"/>
      <c r="K162" s="13"/>
      <c r="L162" s="197"/>
      <c r="M162" s="202"/>
      <c r="N162" s="203"/>
      <c r="O162" s="203"/>
      <c r="P162" s="203"/>
      <c r="Q162" s="203"/>
      <c r="R162" s="203"/>
      <c r="S162" s="203"/>
      <c r="T162" s="20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8" t="s">
        <v>189</v>
      </c>
      <c r="AU162" s="198" t="s">
        <v>87</v>
      </c>
      <c r="AV162" s="13" t="s">
        <v>87</v>
      </c>
      <c r="AW162" s="13" t="s">
        <v>3</v>
      </c>
      <c r="AX162" s="13" t="s">
        <v>85</v>
      </c>
      <c r="AY162" s="198" t="s">
        <v>140</v>
      </c>
    </row>
    <row r="163" s="12" customFormat="1" ht="22.8" customHeight="1">
      <c r="A163" s="12"/>
      <c r="B163" s="159"/>
      <c r="C163" s="12"/>
      <c r="D163" s="160" t="s">
        <v>76</v>
      </c>
      <c r="E163" s="170" t="s">
        <v>87</v>
      </c>
      <c r="F163" s="170" t="s">
        <v>242</v>
      </c>
      <c r="G163" s="12"/>
      <c r="H163" s="12"/>
      <c r="I163" s="162"/>
      <c r="J163" s="171">
        <f>BK163</f>
        <v>0</v>
      </c>
      <c r="K163" s="12"/>
      <c r="L163" s="159"/>
      <c r="M163" s="164"/>
      <c r="N163" s="165"/>
      <c r="O163" s="165"/>
      <c r="P163" s="166">
        <f>SUM(P164:P166)</f>
        <v>0</v>
      </c>
      <c r="Q163" s="165"/>
      <c r="R163" s="166">
        <f>SUM(R164:R166)</f>
        <v>44.458495399999997</v>
      </c>
      <c r="S163" s="165"/>
      <c r="T163" s="167">
        <f>SUM(T164:T166)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60" t="s">
        <v>85</v>
      </c>
      <c r="AT163" s="168" t="s">
        <v>76</v>
      </c>
      <c r="AU163" s="168" t="s">
        <v>85</v>
      </c>
      <c r="AY163" s="160" t="s">
        <v>140</v>
      </c>
      <c r="BK163" s="169">
        <f>SUM(BK164:BK166)</f>
        <v>0</v>
      </c>
    </row>
    <row r="164" s="2" customFormat="1" ht="16.5" customHeight="1">
      <c r="A164" s="38"/>
      <c r="B164" s="172"/>
      <c r="C164" s="173" t="s">
        <v>259</v>
      </c>
      <c r="D164" s="173" t="s">
        <v>143</v>
      </c>
      <c r="E164" s="174" t="s">
        <v>760</v>
      </c>
      <c r="F164" s="175" t="s">
        <v>761</v>
      </c>
      <c r="G164" s="176" t="s">
        <v>198</v>
      </c>
      <c r="H164" s="177">
        <v>6.1200000000000001</v>
      </c>
      <c r="I164" s="178"/>
      <c r="J164" s="179">
        <f>ROUND(I164*H164,2)</f>
        <v>0</v>
      </c>
      <c r="K164" s="180"/>
      <c r="L164" s="39"/>
      <c r="M164" s="181" t="s">
        <v>1</v>
      </c>
      <c r="N164" s="182" t="s">
        <v>42</v>
      </c>
      <c r="O164" s="77"/>
      <c r="P164" s="183">
        <f>O164*H164</f>
        <v>0</v>
      </c>
      <c r="Q164" s="183">
        <v>2.1600000000000001</v>
      </c>
      <c r="R164" s="183">
        <f>Q164*H164</f>
        <v>13.219200000000001</v>
      </c>
      <c r="S164" s="183">
        <v>0</v>
      </c>
      <c r="T164" s="18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85" t="s">
        <v>161</v>
      </c>
      <c r="AT164" s="185" t="s">
        <v>143</v>
      </c>
      <c r="AU164" s="185" t="s">
        <v>87</v>
      </c>
      <c r="AY164" s="19" t="s">
        <v>140</v>
      </c>
      <c r="BE164" s="186">
        <f>IF(N164="základní",J164,0)</f>
        <v>0</v>
      </c>
      <c r="BF164" s="186">
        <f>IF(N164="snížená",J164,0)</f>
        <v>0</v>
      </c>
      <c r="BG164" s="186">
        <f>IF(N164="zákl. přenesená",J164,0)</f>
        <v>0</v>
      </c>
      <c r="BH164" s="186">
        <f>IF(N164="sníž. přenesená",J164,0)</f>
        <v>0</v>
      </c>
      <c r="BI164" s="186">
        <f>IF(N164="nulová",J164,0)</f>
        <v>0</v>
      </c>
      <c r="BJ164" s="19" t="s">
        <v>85</v>
      </c>
      <c r="BK164" s="186">
        <f>ROUND(I164*H164,2)</f>
        <v>0</v>
      </c>
      <c r="BL164" s="19" t="s">
        <v>161</v>
      </c>
      <c r="BM164" s="185" t="s">
        <v>762</v>
      </c>
    </row>
    <row r="165" s="2" customFormat="1" ht="16.5" customHeight="1">
      <c r="A165" s="38"/>
      <c r="B165" s="172"/>
      <c r="C165" s="173" t="s">
        <v>8</v>
      </c>
      <c r="D165" s="173" t="s">
        <v>143</v>
      </c>
      <c r="E165" s="174" t="s">
        <v>252</v>
      </c>
      <c r="F165" s="175" t="s">
        <v>253</v>
      </c>
      <c r="G165" s="176" t="s">
        <v>198</v>
      </c>
      <c r="H165" s="177">
        <v>12.24</v>
      </c>
      <c r="I165" s="178"/>
      <c r="J165" s="179">
        <f>ROUND(I165*H165,2)</f>
        <v>0</v>
      </c>
      <c r="K165" s="180"/>
      <c r="L165" s="39"/>
      <c r="M165" s="181" t="s">
        <v>1</v>
      </c>
      <c r="N165" s="182" t="s">
        <v>42</v>
      </c>
      <c r="O165" s="77"/>
      <c r="P165" s="183">
        <f>O165*H165</f>
        <v>0</v>
      </c>
      <c r="Q165" s="183">
        <v>2.5018699999999998</v>
      </c>
      <c r="R165" s="183">
        <f>Q165*H165</f>
        <v>30.622888799999998</v>
      </c>
      <c r="S165" s="183">
        <v>0</v>
      </c>
      <c r="T165" s="184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85" t="s">
        <v>161</v>
      </c>
      <c r="AT165" s="185" t="s">
        <v>143</v>
      </c>
      <c r="AU165" s="185" t="s">
        <v>87</v>
      </c>
      <c r="AY165" s="19" t="s">
        <v>140</v>
      </c>
      <c r="BE165" s="186">
        <f>IF(N165="základní",J165,0)</f>
        <v>0</v>
      </c>
      <c r="BF165" s="186">
        <f>IF(N165="snížená",J165,0)</f>
        <v>0</v>
      </c>
      <c r="BG165" s="186">
        <f>IF(N165="zákl. přenesená",J165,0)</f>
        <v>0</v>
      </c>
      <c r="BH165" s="186">
        <f>IF(N165="sníž. přenesená",J165,0)</f>
        <v>0</v>
      </c>
      <c r="BI165" s="186">
        <f>IF(N165="nulová",J165,0)</f>
        <v>0</v>
      </c>
      <c r="BJ165" s="19" t="s">
        <v>85</v>
      </c>
      <c r="BK165" s="186">
        <f>ROUND(I165*H165,2)</f>
        <v>0</v>
      </c>
      <c r="BL165" s="19" t="s">
        <v>161</v>
      </c>
      <c r="BM165" s="185" t="s">
        <v>763</v>
      </c>
    </row>
    <row r="166" s="2" customFormat="1" ht="16.5" customHeight="1">
      <c r="A166" s="38"/>
      <c r="B166" s="172"/>
      <c r="C166" s="173" t="s">
        <v>269</v>
      </c>
      <c r="D166" s="173" t="s">
        <v>143</v>
      </c>
      <c r="E166" s="174" t="s">
        <v>256</v>
      </c>
      <c r="F166" s="175" t="s">
        <v>257</v>
      </c>
      <c r="G166" s="176" t="s">
        <v>226</v>
      </c>
      <c r="H166" s="177">
        <v>0.57999999999999996</v>
      </c>
      <c r="I166" s="178"/>
      <c r="J166" s="179">
        <f>ROUND(I166*H166,2)</f>
        <v>0</v>
      </c>
      <c r="K166" s="180"/>
      <c r="L166" s="39"/>
      <c r="M166" s="181" t="s">
        <v>1</v>
      </c>
      <c r="N166" s="182" t="s">
        <v>42</v>
      </c>
      <c r="O166" s="77"/>
      <c r="P166" s="183">
        <f>O166*H166</f>
        <v>0</v>
      </c>
      <c r="Q166" s="183">
        <v>1.06277</v>
      </c>
      <c r="R166" s="183">
        <f>Q166*H166</f>
        <v>0.61640659999999992</v>
      </c>
      <c r="S166" s="183">
        <v>0</v>
      </c>
      <c r="T166" s="184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85" t="s">
        <v>161</v>
      </c>
      <c r="AT166" s="185" t="s">
        <v>143</v>
      </c>
      <c r="AU166" s="185" t="s">
        <v>87</v>
      </c>
      <c r="AY166" s="19" t="s">
        <v>140</v>
      </c>
      <c r="BE166" s="186">
        <f>IF(N166="základní",J166,0)</f>
        <v>0</v>
      </c>
      <c r="BF166" s="186">
        <f>IF(N166="snížená",J166,0)</f>
        <v>0</v>
      </c>
      <c r="BG166" s="186">
        <f>IF(N166="zákl. přenesená",J166,0)</f>
        <v>0</v>
      </c>
      <c r="BH166" s="186">
        <f>IF(N166="sníž. přenesená",J166,0)</f>
        <v>0</v>
      </c>
      <c r="BI166" s="186">
        <f>IF(N166="nulová",J166,0)</f>
        <v>0</v>
      </c>
      <c r="BJ166" s="19" t="s">
        <v>85</v>
      </c>
      <c r="BK166" s="186">
        <f>ROUND(I166*H166,2)</f>
        <v>0</v>
      </c>
      <c r="BL166" s="19" t="s">
        <v>161</v>
      </c>
      <c r="BM166" s="185" t="s">
        <v>764</v>
      </c>
    </row>
    <row r="167" s="12" customFormat="1" ht="22.8" customHeight="1">
      <c r="A167" s="12"/>
      <c r="B167" s="159"/>
      <c r="C167" s="12"/>
      <c r="D167" s="160" t="s">
        <v>76</v>
      </c>
      <c r="E167" s="170" t="s">
        <v>229</v>
      </c>
      <c r="F167" s="170" t="s">
        <v>611</v>
      </c>
      <c r="G167" s="12"/>
      <c r="H167" s="12"/>
      <c r="I167" s="162"/>
      <c r="J167" s="171">
        <f>BK167</f>
        <v>0</v>
      </c>
      <c r="K167" s="12"/>
      <c r="L167" s="159"/>
      <c r="M167" s="164"/>
      <c r="N167" s="165"/>
      <c r="O167" s="165"/>
      <c r="P167" s="166">
        <f>SUM(P168:P180)</f>
        <v>0</v>
      </c>
      <c r="Q167" s="165"/>
      <c r="R167" s="166">
        <f>SUM(R168:R180)</f>
        <v>1.5171054000000002</v>
      </c>
      <c r="S167" s="165"/>
      <c r="T167" s="167">
        <f>SUM(T168:T180)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60" t="s">
        <v>85</v>
      </c>
      <c r="AT167" s="168" t="s">
        <v>76</v>
      </c>
      <c r="AU167" s="168" t="s">
        <v>85</v>
      </c>
      <c r="AY167" s="160" t="s">
        <v>140</v>
      </c>
      <c r="BK167" s="169">
        <f>SUM(BK168:BK180)</f>
        <v>0</v>
      </c>
    </row>
    <row r="168" s="2" customFormat="1" ht="21.75" customHeight="1">
      <c r="A168" s="38"/>
      <c r="B168" s="172"/>
      <c r="C168" s="173" t="s">
        <v>273</v>
      </c>
      <c r="D168" s="173" t="s">
        <v>143</v>
      </c>
      <c r="E168" s="174" t="s">
        <v>765</v>
      </c>
      <c r="F168" s="175" t="s">
        <v>766</v>
      </c>
      <c r="G168" s="176" t="s">
        <v>292</v>
      </c>
      <c r="H168" s="177">
        <v>333</v>
      </c>
      <c r="I168" s="178"/>
      <c r="J168" s="179">
        <f>ROUND(I168*H168,2)</f>
        <v>0</v>
      </c>
      <c r="K168" s="180"/>
      <c r="L168" s="39"/>
      <c r="M168" s="181" t="s">
        <v>1</v>
      </c>
      <c r="N168" s="182" t="s">
        <v>42</v>
      </c>
      <c r="O168" s="77"/>
      <c r="P168" s="183">
        <f>O168*H168</f>
        <v>0</v>
      </c>
      <c r="Q168" s="183">
        <v>0</v>
      </c>
      <c r="R168" s="183">
        <f>Q168*H168</f>
        <v>0</v>
      </c>
      <c r="S168" s="183">
        <v>0</v>
      </c>
      <c r="T168" s="184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85" t="s">
        <v>161</v>
      </c>
      <c r="AT168" s="185" t="s">
        <v>143</v>
      </c>
      <c r="AU168" s="185" t="s">
        <v>87</v>
      </c>
      <c r="AY168" s="19" t="s">
        <v>140</v>
      </c>
      <c r="BE168" s="186">
        <f>IF(N168="základní",J168,0)</f>
        <v>0</v>
      </c>
      <c r="BF168" s="186">
        <f>IF(N168="snížená",J168,0)</f>
        <v>0</v>
      </c>
      <c r="BG168" s="186">
        <f>IF(N168="zákl. přenesená",J168,0)</f>
        <v>0</v>
      </c>
      <c r="BH168" s="186">
        <f>IF(N168="sníž. přenesená",J168,0)</f>
        <v>0</v>
      </c>
      <c r="BI168" s="186">
        <f>IF(N168="nulová",J168,0)</f>
        <v>0</v>
      </c>
      <c r="BJ168" s="19" t="s">
        <v>85</v>
      </c>
      <c r="BK168" s="186">
        <f>ROUND(I168*H168,2)</f>
        <v>0</v>
      </c>
      <c r="BL168" s="19" t="s">
        <v>161</v>
      </c>
      <c r="BM168" s="185" t="s">
        <v>767</v>
      </c>
    </row>
    <row r="169" s="16" customFormat="1">
      <c r="A169" s="16"/>
      <c r="B169" s="235"/>
      <c r="C169" s="16"/>
      <c r="D169" s="187" t="s">
        <v>189</v>
      </c>
      <c r="E169" s="236" t="s">
        <v>1</v>
      </c>
      <c r="F169" s="237" t="s">
        <v>768</v>
      </c>
      <c r="G169" s="16"/>
      <c r="H169" s="236" t="s">
        <v>1</v>
      </c>
      <c r="I169" s="238"/>
      <c r="J169" s="16"/>
      <c r="K169" s="16"/>
      <c r="L169" s="235"/>
      <c r="M169" s="239"/>
      <c r="N169" s="240"/>
      <c r="O169" s="240"/>
      <c r="P169" s="240"/>
      <c r="Q169" s="240"/>
      <c r="R169" s="240"/>
      <c r="S169" s="240"/>
      <c r="T169" s="241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T169" s="236" t="s">
        <v>189</v>
      </c>
      <c r="AU169" s="236" t="s">
        <v>87</v>
      </c>
      <c r="AV169" s="16" t="s">
        <v>85</v>
      </c>
      <c r="AW169" s="16" t="s">
        <v>32</v>
      </c>
      <c r="AX169" s="16" t="s">
        <v>77</v>
      </c>
      <c r="AY169" s="236" t="s">
        <v>140</v>
      </c>
    </row>
    <row r="170" s="13" customFormat="1">
      <c r="A170" s="13"/>
      <c r="B170" s="197"/>
      <c r="C170" s="13"/>
      <c r="D170" s="187" t="s">
        <v>189</v>
      </c>
      <c r="E170" s="198" t="s">
        <v>1</v>
      </c>
      <c r="F170" s="199" t="s">
        <v>769</v>
      </c>
      <c r="G170" s="13"/>
      <c r="H170" s="200">
        <v>230</v>
      </c>
      <c r="I170" s="201"/>
      <c r="J170" s="13"/>
      <c r="K170" s="13"/>
      <c r="L170" s="197"/>
      <c r="M170" s="202"/>
      <c r="N170" s="203"/>
      <c r="O170" s="203"/>
      <c r="P170" s="203"/>
      <c r="Q170" s="203"/>
      <c r="R170" s="203"/>
      <c r="S170" s="203"/>
      <c r="T170" s="20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8" t="s">
        <v>189</v>
      </c>
      <c r="AU170" s="198" t="s">
        <v>87</v>
      </c>
      <c r="AV170" s="13" t="s">
        <v>87</v>
      </c>
      <c r="AW170" s="13" t="s">
        <v>32</v>
      </c>
      <c r="AX170" s="13" t="s">
        <v>77</v>
      </c>
      <c r="AY170" s="198" t="s">
        <v>140</v>
      </c>
    </row>
    <row r="171" s="16" customFormat="1">
      <c r="A171" s="16"/>
      <c r="B171" s="235"/>
      <c r="C171" s="16"/>
      <c r="D171" s="187" t="s">
        <v>189</v>
      </c>
      <c r="E171" s="236" t="s">
        <v>1</v>
      </c>
      <c r="F171" s="237" t="s">
        <v>770</v>
      </c>
      <c r="G171" s="16"/>
      <c r="H171" s="236" t="s">
        <v>1</v>
      </c>
      <c r="I171" s="238"/>
      <c r="J171" s="16"/>
      <c r="K171" s="16"/>
      <c r="L171" s="235"/>
      <c r="M171" s="239"/>
      <c r="N171" s="240"/>
      <c r="O171" s="240"/>
      <c r="P171" s="240"/>
      <c r="Q171" s="240"/>
      <c r="R171" s="240"/>
      <c r="S171" s="240"/>
      <c r="T171" s="241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T171" s="236" t="s">
        <v>189</v>
      </c>
      <c r="AU171" s="236" t="s">
        <v>87</v>
      </c>
      <c r="AV171" s="16" t="s">
        <v>85</v>
      </c>
      <c r="AW171" s="16" t="s">
        <v>32</v>
      </c>
      <c r="AX171" s="16" t="s">
        <v>77</v>
      </c>
      <c r="AY171" s="236" t="s">
        <v>140</v>
      </c>
    </row>
    <row r="172" s="13" customFormat="1">
      <c r="A172" s="13"/>
      <c r="B172" s="197"/>
      <c r="C172" s="13"/>
      <c r="D172" s="187" t="s">
        <v>189</v>
      </c>
      <c r="E172" s="198" t="s">
        <v>1</v>
      </c>
      <c r="F172" s="199" t="s">
        <v>771</v>
      </c>
      <c r="G172" s="13"/>
      <c r="H172" s="200">
        <v>103</v>
      </c>
      <c r="I172" s="201"/>
      <c r="J172" s="13"/>
      <c r="K172" s="13"/>
      <c r="L172" s="197"/>
      <c r="M172" s="202"/>
      <c r="N172" s="203"/>
      <c r="O172" s="203"/>
      <c r="P172" s="203"/>
      <c r="Q172" s="203"/>
      <c r="R172" s="203"/>
      <c r="S172" s="203"/>
      <c r="T172" s="20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98" t="s">
        <v>189</v>
      </c>
      <c r="AU172" s="198" t="s">
        <v>87</v>
      </c>
      <c r="AV172" s="13" t="s">
        <v>87</v>
      </c>
      <c r="AW172" s="13" t="s">
        <v>32</v>
      </c>
      <c r="AX172" s="13" t="s">
        <v>77</v>
      </c>
      <c r="AY172" s="198" t="s">
        <v>140</v>
      </c>
    </row>
    <row r="173" s="14" customFormat="1">
      <c r="A173" s="14"/>
      <c r="B173" s="205"/>
      <c r="C173" s="14"/>
      <c r="D173" s="187" t="s">
        <v>189</v>
      </c>
      <c r="E173" s="206" t="s">
        <v>1</v>
      </c>
      <c r="F173" s="207" t="s">
        <v>195</v>
      </c>
      <c r="G173" s="14"/>
      <c r="H173" s="208">
        <v>333</v>
      </c>
      <c r="I173" s="209"/>
      <c r="J173" s="14"/>
      <c r="K173" s="14"/>
      <c r="L173" s="205"/>
      <c r="M173" s="210"/>
      <c r="N173" s="211"/>
      <c r="O173" s="211"/>
      <c r="P173" s="211"/>
      <c r="Q173" s="211"/>
      <c r="R173" s="211"/>
      <c r="S173" s="211"/>
      <c r="T173" s="21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6" t="s">
        <v>189</v>
      </c>
      <c r="AU173" s="206" t="s">
        <v>87</v>
      </c>
      <c r="AV173" s="14" t="s">
        <v>161</v>
      </c>
      <c r="AW173" s="14" t="s">
        <v>32</v>
      </c>
      <c r="AX173" s="14" t="s">
        <v>85</v>
      </c>
      <c r="AY173" s="206" t="s">
        <v>140</v>
      </c>
    </row>
    <row r="174" s="2" customFormat="1" ht="16.5" customHeight="1">
      <c r="A174" s="38"/>
      <c r="B174" s="172"/>
      <c r="C174" s="221" t="s">
        <v>277</v>
      </c>
      <c r="D174" s="221" t="s">
        <v>278</v>
      </c>
      <c r="E174" s="222" t="s">
        <v>772</v>
      </c>
      <c r="F174" s="223" t="s">
        <v>773</v>
      </c>
      <c r="G174" s="224" t="s">
        <v>292</v>
      </c>
      <c r="H174" s="225">
        <v>337.995</v>
      </c>
      <c r="I174" s="226"/>
      <c r="J174" s="227">
        <f>ROUND(I174*H174,2)</f>
        <v>0</v>
      </c>
      <c r="K174" s="228"/>
      <c r="L174" s="229"/>
      <c r="M174" s="230" t="s">
        <v>1</v>
      </c>
      <c r="N174" s="231" t="s">
        <v>42</v>
      </c>
      <c r="O174" s="77"/>
      <c r="P174" s="183">
        <f>O174*H174</f>
        <v>0</v>
      </c>
      <c r="Q174" s="183">
        <v>0.0021199999999999999</v>
      </c>
      <c r="R174" s="183">
        <f>Q174*H174</f>
        <v>0.7165494</v>
      </c>
      <c r="S174" s="183">
        <v>0</v>
      </c>
      <c r="T174" s="184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85" t="s">
        <v>229</v>
      </c>
      <c r="AT174" s="185" t="s">
        <v>278</v>
      </c>
      <c r="AU174" s="185" t="s">
        <v>87</v>
      </c>
      <c r="AY174" s="19" t="s">
        <v>140</v>
      </c>
      <c r="BE174" s="186">
        <f>IF(N174="základní",J174,0)</f>
        <v>0</v>
      </c>
      <c r="BF174" s="186">
        <f>IF(N174="snížená",J174,0)</f>
        <v>0</v>
      </c>
      <c r="BG174" s="186">
        <f>IF(N174="zákl. přenesená",J174,0)</f>
        <v>0</v>
      </c>
      <c r="BH174" s="186">
        <f>IF(N174="sníž. přenesená",J174,0)</f>
        <v>0</v>
      </c>
      <c r="BI174" s="186">
        <f>IF(N174="nulová",J174,0)</f>
        <v>0</v>
      </c>
      <c r="BJ174" s="19" t="s">
        <v>85</v>
      </c>
      <c r="BK174" s="186">
        <f>ROUND(I174*H174,2)</f>
        <v>0</v>
      </c>
      <c r="BL174" s="19" t="s">
        <v>161</v>
      </c>
      <c r="BM174" s="185" t="s">
        <v>774</v>
      </c>
    </row>
    <row r="175" s="13" customFormat="1">
      <c r="A175" s="13"/>
      <c r="B175" s="197"/>
      <c r="C175" s="13"/>
      <c r="D175" s="187" t="s">
        <v>189</v>
      </c>
      <c r="E175" s="13"/>
      <c r="F175" s="199" t="s">
        <v>775</v>
      </c>
      <c r="G175" s="13"/>
      <c r="H175" s="200">
        <v>337.995</v>
      </c>
      <c r="I175" s="201"/>
      <c r="J175" s="13"/>
      <c r="K175" s="13"/>
      <c r="L175" s="197"/>
      <c r="M175" s="202"/>
      <c r="N175" s="203"/>
      <c r="O175" s="203"/>
      <c r="P175" s="203"/>
      <c r="Q175" s="203"/>
      <c r="R175" s="203"/>
      <c r="S175" s="203"/>
      <c r="T175" s="20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8" t="s">
        <v>189</v>
      </c>
      <c r="AU175" s="198" t="s">
        <v>87</v>
      </c>
      <c r="AV175" s="13" t="s">
        <v>87</v>
      </c>
      <c r="AW175" s="13" t="s">
        <v>3</v>
      </c>
      <c r="AX175" s="13" t="s">
        <v>85</v>
      </c>
      <c r="AY175" s="198" t="s">
        <v>140</v>
      </c>
    </row>
    <row r="176" s="2" customFormat="1" ht="21.75" customHeight="1">
      <c r="A176" s="38"/>
      <c r="B176" s="172"/>
      <c r="C176" s="173" t="s">
        <v>282</v>
      </c>
      <c r="D176" s="173" t="s">
        <v>143</v>
      </c>
      <c r="E176" s="174" t="s">
        <v>776</v>
      </c>
      <c r="F176" s="175" t="s">
        <v>777</v>
      </c>
      <c r="G176" s="176" t="s">
        <v>198</v>
      </c>
      <c r="H176" s="177">
        <v>17.300000000000001</v>
      </c>
      <c r="I176" s="178"/>
      <c r="J176" s="179">
        <f>ROUND(I176*H176,2)</f>
        <v>0</v>
      </c>
      <c r="K176" s="180"/>
      <c r="L176" s="39"/>
      <c r="M176" s="181" t="s">
        <v>1</v>
      </c>
      <c r="N176" s="182" t="s">
        <v>42</v>
      </c>
      <c r="O176" s="77"/>
      <c r="P176" s="183">
        <f>O176*H176</f>
        <v>0</v>
      </c>
      <c r="Q176" s="183">
        <v>0.04512</v>
      </c>
      <c r="R176" s="183">
        <f>Q176*H176</f>
        <v>0.78057600000000005</v>
      </c>
      <c r="S176" s="183">
        <v>0</v>
      </c>
      <c r="T176" s="184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85" t="s">
        <v>161</v>
      </c>
      <c r="AT176" s="185" t="s">
        <v>143</v>
      </c>
      <c r="AU176" s="185" t="s">
        <v>87</v>
      </c>
      <c r="AY176" s="19" t="s">
        <v>140</v>
      </c>
      <c r="BE176" s="186">
        <f>IF(N176="základní",J176,0)</f>
        <v>0</v>
      </c>
      <c r="BF176" s="186">
        <f>IF(N176="snížená",J176,0)</f>
        <v>0</v>
      </c>
      <c r="BG176" s="186">
        <f>IF(N176="zákl. přenesená",J176,0)</f>
        <v>0</v>
      </c>
      <c r="BH176" s="186">
        <f>IF(N176="sníž. přenesená",J176,0)</f>
        <v>0</v>
      </c>
      <c r="BI176" s="186">
        <f>IF(N176="nulová",J176,0)</f>
        <v>0</v>
      </c>
      <c r="BJ176" s="19" t="s">
        <v>85</v>
      </c>
      <c r="BK176" s="186">
        <f>ROUND(I176*H176,2)</f>
        <v>0</v>
      </c>
      <c r="BL176" s="19" t="s">
        <v>161</v>
      </c>
      <c r="BM176" s="185" t="s">
        <v>778</v>
      </c>
    </row>
    <row r="177" s="2" customFormat="1">
      <c r="A177" s="38"/>
      <c r="B177" s="39"/>
      <c r="C177" s="38"/>
      <c r="D177" s="187" t="s">
        <v>152</v>
      </c>
      <c r="E177" s="38"/>
      <c r="F177" s="188" t="s">
        <v>779</v>
      </c>
      <c r="G177" s="38"/>
      <c r="H177" s="38"/>
      <c r="I177" s="189"/>
      <c r="J177" s="38"/>
      <c r="K177" s="38"/>
      <c r="L177" s="39"/>
      <c r="M177" s="190"/>
      <c r="N177" s="191"/>
      <c r="O177" s="77"/>
      <c r="P177" s="77"/>
      <c r="Q177" s="77"/>
      <c r="R177" s="77"/>
      <c r="S177" s="77"/>
      <c r="T177" s="7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9" t="s">
        <v>152</v>
      </c>
      <c r="AU177" s="19" t="s">
        <v>87</v>
      </c>
    </row>
    <row r="178" s="2" customFormat="1" ht="16.5" customHeight="1">
      <c r="A178" s="38"/>
      <c r="B178" s="172"/>
      <c r="C178" s="173" t="s">
        <v>286</v>
      </c>
      <c r="D178" s="173" t="s">
        <v>143</v>
      </c>
      <c r="E178" s="174" t="s">
        <v>780</v>
      </c>
      <c r="F178" s="175" t="s">
        <v>781</v>
      </c>
      <c r="G178" s="176" t="s">
        <v>146</v>
      </c>
      <c r="H178" s="177">
        <v>1</v>
      </c>
      <c r="I178" s="178"/>
      <c r="J178" s="179">
        <f>ROUND(I178*H178,2)</f>
        <v>0</v>
      </c>
      <c r="K178" s="180"/>
      <c r="L178" s="39"/>
      <c r="M178" s="181" t="s">
        <v>1</v>
      </c>
      <c r="N178" s="182" t="s">
        <v>42</v>
      </c>
      <c r="O178" s="77"/>
      <c r="P178" s="183">
        <f>O178*H178</f>
        <v>0</v>
      </c>
      <c r="Q178" s="183">
        <v>0</v>
      </c>
      <c r="R178" s="183">
        <f>Q178*H178</f>
        <v>0</v>
      </c>
      <c r="S178" s="183">
        <v>0</v>
      </c>
      <c r="T178" s="184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85" t="s">
        <v>161</v>
      </c>
      <c r="AT178" s="185" t="s">
        <v>143</v>
      </c>
      <c r="AU178" s="185" t="s">
        <v>87</v>
      </c>
      <c r="AY178" s="19" t="s">
        <v>140</v>
      </c>
      <c r="BE178" s="186">
        <f>IF(N178="základní",J178,0)</f>
        <v>0</v>
      </c>
      <c r="BF178" s="186">
        <f>IF(N178="snížená",J178,0)</f>
        <v>0</v>
      </c>
      <c r="BG178" s="186">
        <f>IF(N178="zákl. přenesená",J178,0)</f>
        <v>0</v>
      </c>
      <c r="BH178" s="186">
        <f>IF(N178="sníž. přenesená",J178,0)</f>
        <v>0</v>
      </c>
      <c r="BI178" s="186">
        <f>IF(N178="nulová",J178,0)</f>
        <v>0</v>
      </c>
      <c r="BJ178" s="19" t="s">
        <v>85</v>
      </c>
      <c r="BK178" s="186">
        <f>ROUND(I178*H178,2)</f>
        <v>0</v>
      </c>
      <c r="BL178" s="19" t="s">
        <v>161</v>
      </c>
      <c r="BM178" s="185" t="s">
        <v>782</v>
      </c>
    </row>
    <row r="179" s="2" customFormat="1">
      <c r="A179" s="38"/>
      <c r="B179" s="39"/>
      <c r="C179" s="38"/>
      <c r="D179" s="187" t="s">
        <v>152</v>
      </c>
      <c r="E179" s="38"/>
      <c r="F179" s="188" t="s">
        <v>779</v>
      </c>
      <c r="G179" s="38"/>
      <c r="H179" s="38"/>
      <c r="I179" s="189"/>
      <c r="J179" s="38"/>
      <c r="K179" s="38"/>
      <c r="L179" s="39"/>
      <c r="M179" s="190"/>
      <c r="N179" s="191"/>
      <c r="O179" s="77"/>
      <c r="P179" s="77"/>
      <c r="Q179" s="77"/>
      <c r="R179" s="77"/>
      <c r="S179" s="77"/>
      <c r="T179" s="7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9" t="s">
        <v>152</v>
      </c>
      <c r="AU179" s="19" t="s">
        <v>87</v>
      </c>
    </row>
    <row r="180" s="2" customFormat="1" ht="16.5" customHeight="1">
      <c r="A180" s="38"/>
      <c r="B180" s="172"/>
      <c r="C180" s="173" t="s">
        <v>7</v>
      </c>
      <c r="D180" s="173" t="s">
        <v>143</v>
      </c>
      <c r="E180" s="174" t="s">
        <v>642</v>
      </c>
      <c r="F180" s="175" t="s">
        <v>643</v>
      </c>
      <c r="G180" s="176" t="s">
        <v>292</v>
      </c>
      <c r="H180" s="177">
        <v>333</v>
      </c>
      <c r="I180" s="178"/>
      <c r="J180" s="179">
        <f>ROUND(I180*H180,2)</f>
        <v>0</v>
      </c>
      <c r="K180" s="180"/>
      <c r="L180" s="39"/>
      <c r="M180" s="181" t="s">
        <v>1</v>
      </c>
      <c r="N180" s="182" t="s">
        <v>42</v>
      </c>
      <c r="O180" s="77"/>
      <c r="P180" s="183">
        <f>O180*H180</f>
        <v>0</v>
      </c>
      <c r="Q180" s="183">
        <v>6.0000000000000002E-05</v>
      </c>
      <c r="R180" s="183">
        <f>Q180*H180</f>
        <v>0.019980000000000001</v>
      </c>
      <c r="S180" s="183">
        <v>0</v>
      </c>
      <c r="T180" s="184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85" t="s">
        <v>161</v>
      </c>
      <c r="AT180" s="185" t="s">
        <v>143</v>
      </c>
      <c r="AU180" s="185" t="s">
        <v>87</v>
      </c>
      <c r="AY180" s="19" t="s">
        <v>140</v>
      </c>
      <c r="BE180" s="186">
        <f>IF(N180="základní",J180,0)</f>
        <v>0</v>
      </c>
      <c r="BF180" s="186">
        <f>IF(N180="snížená",J180,0)</f>
        <v>0</v>
      </c>
      <c r="BG180" s="186">
        <f>IF(N180="zákl. přenesená",J180,0)</f>
        <v>0</v>
      </c>
      <c r="BH180" s="186">
        <f>IF(N180="sníž. přenesená",J180,0)</f>
        <v>0</v>
      </c>
      <c r="BI180" s="186">
        <f>IF(N180="nulová",J180,0)</f>
        <v>0</v>
      </c>
      <c r="BJ180" s="19" t="s">
        <v>85</v>
      </c>
      <c r="BK180" s="186">
        <f>ROUND(I180*H180,2)</f>
        <v>0</v>
      </c>
      <c r="BL180" s="19" t="s">
        <v>161</v>
      </c>
      <c r="BM180" s="185" t="s">
        <v>783</v>
      </c>
    </row>
    <row r="181" s="12" customFormat="1" ht="22.8" customHeight="1">
      <c r="A181" s="12"/>
      <c r="B181" s="159"/>
      <c r="C181" s="12"/>
      <c r="D181" s="160" t="s">
        <v>76</v>
      </c>
      <c r="E181" s="170" t="s">
        <v>233</v>
      </c>
      <c r="F181" s="170" t="s">
        <v>300</v>
      </c>
      <c r="G181" s="12"/>
      <c r="H181" s="12"/>
      <c r="I181" s="162"/>
      <c r="J181" s="171">
        <f>BK181</f>
        <v>0</v>
      </c>
      <c r="K181" s="12"/>
      <c r="L181" s="159"/>
      <c r="M181" s="164"/>
      <c r="N181" s="165"/>
      <c r="O181" s="165"/>
      <c r="P181" s="166">
        <f>SUM(P182:P184)</f>
        <v>0</v>
      </c>
      <c r="Q181" s="165"/>
      <c r="R181" s="166">
        <f>SUM(R182:R184)</f>
        <v>83.404090000000011</v>
      </c>
      <c r="S181" s="165"/>
      <c r="T181" s="167">
        <f>SUM(T182:T184)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60" t="s">
        <v>85</v>
      </c>
      <c r="AT181" s="168" t="s">
        <v>76</v>
      </c>
      <c r="AU181" s="168" t="s">
        <v>85</v>
      </c>
      <c r="AY181" s="160" t="s">
        <v>140</v>
      </c>
      <c r="BK181" s="169">
        <f>SUM(BK182:BK184)</f>
        <v>0</v>
      </c>
    </row>
    <row r="182" s="2" customFormat="1" ht="16.5" customHeight="1">
      <c r="A182" s="38"/>
      <c r="B182" s="172"/>
      <c r="C182" s="173" t="s">
        <v>295</v>
      </c>
      <c r="D182" s="173" t="s">
        <v>143</v>
      </c>
      <c r="E182" s="174" t="s">
        <v>784</v>
      </c>
      <c r="F182" s="175" t="s">
        <v>785</v>
      </c>
      <c r="G182" s="176" t="s">
        <v>292</v>
      </c>
      <c r="H182" s="177">
        <v>229</v>
      </c>
      <c r="I182" s="178"/>
      <c r="J182" s="179">
        <f>ROUND(I182*H182,2)</f>
        <v>0</v>
      </c>
      <c r="K182" s="180"/>
      <c r="L182" s="39"/>
      <c r="M182" s="181" t="s">
        <v>1</v>
      </c>
      <c r="N182" s="182" t="s">
        <v>42</v>
      </c>
      <c r="O182" s="77"/>
      <c r="P182" s="183">
        <f>O182*H182</f>
        <v>0</v>
      </c>
      <c r="Q182" s="183">
        <v>0.29221000000000003</v>
      </c>
      <c r="R182" s="183">
        <f>Q182*H182</f>
        <v>66.916090000000011</v>
      </c>
      <c r="S182" s="183">
        <v>0</v>
      </c>
      <c r="T182" s="184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85" t="s">
        <v>161</v>
      </c>
      <c r="AT182" s="185" t="s">
        <v>143</v>
      </c>
      <c r="AU182" s="185" t="s">
        <v>87</v>
      </c>
      <c r="AY182" s="19" t="s">
        <v>140</v>
      </c>
      <c r="BE182" s="186">
        <f>IF(N182="základní",J182,0)</f>
        <v>0</v>
      </c>
      <c r="BF182" s="186">
        <f>IF(N182="snížená",J182,0)</f>
        <v>0</v>
      </c>
      <c r="BG182" s="186">
        <f>IF(N182="zákl. přenesená",J182,0)</f>
        <v>0</v>
      </c>
      <c r="BH182" s="186">
        <f>IF(N182="sníž. přenesená",J182,0)</f>
        <v>0</v>
      </c>
      <c r="BI182" s="186">
        <f>IF(N182="nulová",J182,0)</f>
        <v>0</v>
      </c>
      <c r="BJ182" s="19" t="s">
        <v>85</v>
      </c>
      <c r="BK182" s="186">
        <f>ROUND(I182*H182,2)</f>
        <v>0</v>
      </c>
      <c r="BL182" s="19" t="s">
        <v>161</v>
      </c>
      <c r="BM182" s="185" t="s">
        <v>786</v>
      </c>
    </row>
    <row r="183" s="13" customFormat="1">
      <c r="A183" s="13"/>
      <c r="B183" s="197"/>
      <c r="C183" s="13"/>
      <c r="D183" s="187" t="s">
        <v>189</v>
      </c>
      <c r="E183" s="198" t="s">
        <v>1</v>
      </c>
      <c r="F183" s="199" t="s">
        <v>787</v>
      </c>
      <c r="G183" s="13"/>
      <c r="H183" s="200">
        <v>229</v>
      </c>
      <c r="I183" s="201"/>
      <c r="J183" s="13"/>
      <c r="K183" s="13"/>
      <c r="L183" s="197"/>
      <c r="M183" s="202"/>
      <c r="N183" s="203"/>
      <c r="O183" s="203"/>
      <c r="P183" s="203"/>
      <c r="Q183" s="203"/>
      <c r="R183" s="203"/>
      <c r="S183" s="203"/>
      <c r="T183" s="20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8" t="s">
        <v>189</v>
      </c>
      <c r="AU183" s="198" t="s">
        <v>87</v>
      </c>
      <c r="AV183" s="13" t="s">
        <v>87</v>
      </c>
      <c r="AW183" s="13" t="s">
        <v>32</v>
      </c>
      <c r="AX183" s="13" t="s">
        <v>85</v>
      </c>
      <c r="AY183" s="198" t="s">
        <v>140</v>
      </c>
    </row>
    <row r="184" s="2" customFormat="1" ht="16.5" customHeight="1">
      <c r="A184" s="38"/>
      <c r="B184" s="172"/>
      <c r="C184" s="221" t="s">
        <v>301</v>
      </c>
      <c r="D184" s="221" t="s">
        <v>278</v>
      </c>
      <c r="E184" s="222" t="s">
        <v>788</v>
      </c>
      <c r="F184" s="223" t="s">
        <v>789</v>
      </c>
      <c r="G184" s="224" t="s">
        <v>292</v>
      </c>
      <c r="H184" s="225">
        <v>229</v>
      </c>
      <c r="I184" s="226"/>
      <c r="J184" s="227">
        <f>ROUND(I184*H184,2)</f>
        <v>0</v>
      </c>
      <c r="K184" s="228"/>
      <c r="L184" s="229"/>
      <c r="M184" s="230" t="s">
        <v>1</v>
      </c>
      <c r="N184" s="231" t="s">
        <v>42</v>
      </c>
      <c r="O184" s="77"/>
      <c r="P184" s="183">
        <f>O184*H184</f>
        <v>0</v>
      </c>
      <c r="Q184" s="183">
        <v>0.071999999999999995</v>
      </c>
      <c r="R184" s="183">
        <f>Q184*H184</f>
        <v>16.488</v>
      </c>
      <c r="S184" s="183">
        <v>0</v>
      </c>
      <c r="T184" s="184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85" t="s">
        <v>229</v>
      </c>
      <c r="AT184" s="185" t="s">
        <v>278</v>
      </c>
      <c r="AU184" s="185" t="s">
        <v>87</v>
      </c>
      <c r="AY184" s="19" t="s">
        <v>140</v>
      </c>
      <c r="BE184" s="186">
        <f>IF(N184="základní",J184,0)</f>
        <v>0</v>
      </c>
      <c r="BF184" s="186">
        <f>IF(N184="snížená",J184,0)</f>
        <v>0</v>
      </c>
      <c r="BG184" s="186">
        <f>IF(N184="zákl. přenesená",J184,0)</f>
        <v>0</v>
      </c>
      <c r="BH184" s="186">
        <f>IF(N184="sníž. přenesená",J184,0)</f>
        <v>0</v>
      </c>
      <c r="BI184" s="186">
        <f>IF(N184="nulová",J184,0)</f>
        <v>0</v>
      </c>
      <c r="BJ184" s="19" t="s">
        <v>85</v>
      </c>
      <c r="BK184" s="186">
        <f>ROUND(I184*H184,2)</f>
        <v>0</v>
      </c>
      <c r="BL184" s="19" t="s">
        <v>161</v>
      </c>
      <c r="BM184" s="185" t="s">
        <v>790</v>
      </c>
    </row>
    <row r="185" s="12" customFormat="1" ht="22.8" customHeight="1">
      <c r="A185" s="12"/>
      <c r="B185" s="159"/>
      <c r="C185" s="12"/>
      <c r="D185" s="160" t="s">
        <v>76</v>
      </c>
      <c r="E185" s="170" t="s">
        <v>420</v>
      </c>
      <c r="F185" s="170" t="s">
        <v>421</v>
      </c>
      <c r="G185" s="12"/>
      <c r="H185" s="12"/>
      <c r="I185" s="162"/>
      <c r="J185" s="171">
        <f>BK185</f>
        <v>0</v>
      </c>
      <c r="K185" s="12"/>
      <c r="L185" s="159"/>
      <c r="M185" s="164"/>
      <c r="N185" s="165"/>
      <c r="O185" s="165"/>
      <c r="P185" s="166">
        <f>P186</f>
        <v>0</v>
      </c>
      <c r="Q185" s="165"/>
      <c r="R185" s="166">
        <f>R186</f>
        <v>0</v>
      </c>
      <c r="S185" s="165"/>
      <c r="T185" s="167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60" t="s">
        <v>85</v>
      </c>
      <c r="AT185" s="168" t="s">
        <v>76</v>
      </c>
      <c r="AU185" s="168" t="s">
        <v>85</v>
      </c>
      <c r="AY185" s="160" t="s">
        <v>140</v>
      </c>
      <c r="BK185" s="169">
        <f>BK186</f>
        <v>0</v>
      </c>
    </row>
    <row r="186" s="2" customFormat="1" ht="16.5" customHeight="1">
      <c r="A186" s="38"/>
      <c r="B186" s="172"/>
      <c r="C186" s="173" t="s">
        <v>305</v>
      </c>
      <c r="D186" s="173" t="s">
        <v>143</v>
      </c>
      <c r="E186" s="174" t="s">
        <v>646</v>
      </c>
      <c r="F186" s="175" t="s">
        <v>647</v>
      </c>
      <c r="G186" s="176" t="s">
        <v>226</v>
      </c>
      <c r="H186" s="177">
        <v>235.94300000000001</v>
      </c>
      <c r="I186" s="178"/>
      <c r="J186" s="179">
        <f>ROUND(I186*H186,2)</f>
        <v>0</v>
      </c>
      <c r="K186" s="180"/>
      <c r="L186" s="39"/>
      <c r="M186" s="192" t="s">
        <v>1</v>
      </c>
      <c r="N186" s="193" t="s">
        <v>42</v>
      </c>
      <c r="O186" s="194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85" t="s">
        <v>161</v>
      </c>
      <c r="AT186" s="185" t="s">
        <v>143</v>
      </c>
      <c r="AU186" s="185" t="s">
        <v>87</v>
      </c>
      <c r="AY186" s="19" t="s">
        <v>140</v>
      </c>
      <c r="BE186" s="186">
        <f>IF(N186="základní",J186,0)</f>
        <v>0</v>
      </c>
      <c r="BF186" s="186">
        <f>IF(N186="snížená",J186,0)</f>
        <v>0</v>
      </c>
      <c r="BG186" s="186">
        <f>IF(N186="zákl. přenesená",J186,0)</f>
        <v>0</v>
      </c>
      <c r="BH186" s="186">
        <f>IF(N186="sníž. přenesená",J186,0)</f>
        <v>0</v>
      </c>
      <c r="BI186" s="186">
        <f>IF(N186="nulová",J186,0)</f>
        <v>0</v>
      </c>
      <c r="BJ186" s="19" t="s">
        <v>85</v>
      </c>
      <c r="BK186" s="186">
        <f>ROUND(I186*H186,2)</f>
        <v>0</v>
      </c>
      <c r="BL186" s="19" t="s">
        <v>161</v>
      </c>
      <c r="BM186" s="185" t="s">
        <v>791</v>
      </c>
    </row>
    <row r="187" s="2" customFormat="1" ht="6.96" customHeight="1">
      <c r="A187" s="38"/>
      <c r="B187" s="60"/>
      <c r="C187" s="61"/>
      <c r="D187" s="61"/>
      <c r="E187" s="61"/>
      <c r="F187" s="61"/>
      <c r="G187" s="61"/>
      <c r="H187" s="61"/>
      <c r="I187" s="61"/>
      <c r="J187" s="61"/>
      <c r="K187" s="61"/>
      <c r="L187" s="39"/>
      <c r="M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</row>
  </sheetData>
  <autoFilter ref="C121:K186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108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87</v>
      </c>
    </row>
    <row r="4" s="1" customFormat="1" ht="24.96" customHeight="1">
      <c r="B4" s="22"/>
      <c r="D4" s="23" t="s">
        <v>112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1" t="str">
        <f>'Rekapitulace stavby'!K6</f>
        <v>Nafukovací sportovní hala se zázemím z kontejnerů SK Smíchov Plzeň - Slovany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113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792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12. 9. 2022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 xml:space="preserve"> </v>
      </c>
      <c r="F24" s="38"/>
      <c r="G24" s="38"/>
      <c r="H24" s="38"/>
      <c r="I24" s="32" t="s">
        <v>27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37</v>
      </c>
      <c r="E30" s="38"/>
      <c r="F30" s="38"/>
      <c r="G30" s="38"/>
      <c r="H30" s="38"/>
      <c r="I30" s="38"/>
      <c r="J30" s="96">
        <f>ROUND(J122,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39</v>
      </c>
      <c r="G32" s="38"/>
      <c r="H32" s="38"/>
      <c r="I32" s="43" t="s">
        <v>38</v>
      </c>
      <c r="J32" s="43" t="s">
        <v>40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41</v>
      </c>
      <c r="E33" s="32" t="s">
        <v>42</v>
      </c>
      <c r="F33" s="127">
        <f>ROUND((SUM(BE122:BE160)),  2)</f>
        <v>0</v>
      </c>
      <c r="G33" s="38"/>
      <c r="H33" s="38"/>
      <c r="I33" s="128">
        <v>0.20999999999999999</v>
      </c>
      <c r="J33" s="127">
        <f>ROUND(((SUM(BE122:BE160))*I33),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43</v>
      </c>
      <c r="F34" s="127">
        <f>ROUND((SUM(BF122:BF160)),  2)</f>
        <v>0</v>
      </c>
      <c r="G34" s="38"/>
      <c r="H34" s="38"/>
      <c r="I34" s="128">
        <v>0.14999999999999999</v>
      </c>
      <c r="J34" s="127">
        <f>ROUND(((SUM(BF122:BF160))*I34),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44</v>
      </c>
      <c r="F35" s="127">
        <f>ROUND((SUM(BG122:BG160)),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45</v>
      </c>
      <c r="F36" s="127">
        <f>ROUND((SUM(BH122:BH160)),  2)</f>
        <v>0</v>
      </c>
      <c r="G36" s="38"/>
      <c r="H36" s="38"/>
      <c r="I36" s="128">
        <v>0.14999999999999999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46</v>
      </c>
      <c r="F37" s="127">
        <f>ROUND((SUM(BI122:BI160)),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47</v>
      </c>
      <c r="E39" s="81"/>
      <c r="F39" s="81"/>
      <c r="G39" s="131" t="s">
        <v>48</v>
      </c>
      <c r="H39" s="132" t="s">
        <v>49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50</v>
      </c>
      <c r="E50" s="57"/>
      <c r="F50" s="57"/>
      <c r="G50" s="56" t="s">
        <v>51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52</v>
      </c>
      <c r="E61" s="41"/>
      <c r="F61" s="135" t="s">
        <v>53</v>
      </c>
      <c r="G61" s="58" t="s">
        <v>52</v>
      </c>
      <c r="H61" s="41"/>
      <c r="I61" s="41"/>
      <c r="J61" s="136" t="s">
        <v>53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54</v>
      </c>
      <c r="E65" s="59"/>
      <c r="F65" s="59"/>
      <c r="G65" s="56" t="s">
        <v>55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52</v>
      </c>
      <c r="E76" s="41"/>
      <c r="F76" s="135" t="s">
        <v>53</v>
      </c>
      <c r="G76" s="58" t="s">
        <v>52</v>
      </c>
      <c r="H76" s="41"/>
      <c r="I76" s="41"/>
      <c r="J76" s="136" t="s">
        <v>53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Nafukovací sportovní hala se zázemím z kontejnerů SK Smíchov Plzeň - Slovany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IO04 - Doplnění areálového rozvodu elektro NN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Šeříková 516/35</v>
      </c>
      <c r="G89" s="38"/>
      <c r="H89" s="38"/>
      <c r="I89" s="32" t="s">
        <v>22</v>
      </c>
      <c r="J89" s="69" t="str">
        <f>IF(J12="","",J12)</f>
        <v>12. 9. 2022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 xml:space="preserve">SK Smíchov Plzeň z.s. </v>
      </c>
      <c r="G91" s="38"/>
      <c r="H91" s="38"/>
      <c r="I91" s="32" t="s">
        <v>30</v>
      </c>
      <c r="J91" s="36" t="str">
        <f>E21</f>
        <v>PÍSEK SEYČEK ARCHITEKTI s.r.o.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 xml:space="preserve"> 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116</v>
      </c>
      <c r="D94" s="129"/>
      <c r="E94" s="129"/>
      <c r="F94" s="129"/>
      <c r="G94" s="129"/>
      <c r="H94" s="129"/>
      <c r="I94" s="129"/>
      <c r="J94" s="138" t="s">
        <v>117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118</v>
      </c>
      <c r="D96" s="38"/>
      <c r="E96" s="38"/>
      <c r="F96" s="38"/>
      <c r="G96" s="38"/>
      <c r="H96" s="38"/>
      <c r="I96" s="38"/>
      <c r="J96" s="96">
        <f>J122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119</v>
      </c>
    </row>
    <row r="97" s="9" customFormat="1" ht="24.96" customHeight="1">
      <c r="A97" s="9"/>
      <c r="B97" s="140"/>
      <c r="C97" s="9"/>
      <c r="D97" s="141" t="s">
        <v>170</v>
      </c>
      <c r="E97" s="142"/>
      <c r="F97" s="142"/>
      <c r="G97" s="142"/>
      <c r="H97" s="142"/>
      <c r="I97" s="142"/>
      <c r="J97" s="143">
        <f>J123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171</v>
      </c>
      <c r="E98" s="146"/>
      <c r="F98" s="146"/>
      <c r="G98" s="146"/>
      <c r="H98" s="146"/>
      <c r="I98" s="146"/>
      <c r="J98" s="147">
        <f>J124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793</v>
      </c>
      <c r="E99" s="146"/>
      <c r="F99" s="146"/>
      <c r="G99" s="146"/>
      <c r="H99" s="146"/>
      <c r="I99" s="146"/>
      <c r="J99" s="147">
        <f>J144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40"/>
      <c r="C100" s="9"/>
      <c r="D100" s="141" t="s">
        <v>181</v>
      </c>
      <c r="E100" s="142"/>
      <c r="F100" s="142"/>
      <c r="G100" s="142"/>
      <c r="H100" s="142"/>
      <c r="I100" s="142"/>
      <c r="J100" s="143">
        <f>J147</f>
        <v>0</v>
      </c>
      <c r="K100" s="9"/>
      <c r="L100" s="140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44"/>
      <c r="C101" s="10"/>
      <c r="D101" s="145" t="s">
        <v>182</v>
      </c>
      <c r="E101" s="146"/>
      <c r="F101" s="146"/>
      <c r="G101" s="146"/>
      <c r="H101" s="146"/>
      <c r="I101" s="146"/>
      <c r="J101" s="147">
        <f>J148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4"/>
      <c r="C102" s="10"/>
      <c r="D102" s="145" t="s">
        <v>794</v>
      </c>
      <c r="E102" s="146"/>
      <c r="F102" s="146"/>
      <c r="G102" s="146"/>
      <c r="H102" s="146"/>
      <c r="I102" s="146"/>
      <c r="J102" s="147">
        <f>J157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38"/>
      <c r="D103" s="38"/>
      <c r="E103" s="38"/>
      <c r="F103" s="38"/>
      <c r="G103" s="38"/>
      <c r="H103" s="38"/>
      <c r="I103" s="38"/>
      <c r="J103" s="38"/>
      <c r="K103" s="38"/>
      <c r="L103" s="55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0"/>
      <c r="C104" s="61"/>
      <c r="D104" s="61"/>
      <c r="E104" s="61"/>
      <c r="F104" s="61"/>
      <c r="G104" s="61"/>
      <c r="H104" s="61"/>
      <c r="I104" s="61"/>
      <c r="J104" s="61"/>
      <c r="K104" s="61"/>
      <c r="L104" s="55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125</v>
      </c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38"/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38"/>
      <c r="D112" s="38"/>
      <c r="E112" s="121" t="str">
        <f>E7</f>
        <v>Nafukovací sportovní hala se zázemím z kontejnerů SK Smíchov Plzeň - Slovany</v>
      </c>
      <c r="F112" s="32"/>
      <c r="G112" s="32"/>
      <c r="H112" s="32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113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67" t="str">
        <f>E9</f>
        <v>IO04 - Doplnění areálového rozvodu elektro NN</v>
      </c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38"/>
      <c r="E116" s="38"/>
      <c r="F116" s="27" t="str">
        <f>F12</f>
        <v>Šeříková 516/35</v>
      </c>
      <c r="G116" s="38"/>
      <c r="H116" s="38"/>
      <c r="I116" s="32" t="s">
        <v>22</v>
      </c>
      <c r="J116" s="69" t="str">
        <f>IF(J12="","",J12)</f>
        <v>12. 9. 2022</v>
      </c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24</v>
      </c>
      <c r="D118" s="38"/>
      <c r="E118" s="38"/>
      <c r="F118" s="27" t="str">
        <f>E15</f>
        <v xml:space="preserve">SK Smíchov Plzeň z.s. </v>
      </c>
      <c r="G118" s="38"/>
      <c r="H118" s="38"/>
      <c r="I118" s="32" t="s">
        <v>30</v>
      </c>
      <c r="J118" s="36" t="str">
        <f>E21</f>
        <v>PÍSEK SEYČEK ARCHITEKTI s.r.o.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38"/>
      <c r="E119" s="38"/>
      <c r="F119" s="27" t="str">
        <f>IF(E18="","",E18)</f>
        <v>Vyplň údaj</v>
      </c>
      <c r="G119" s="38"/>
      <c r="H119" s="38"/>
      <c r="I119" s="32" t="s">
        <v>33</v>
      </c>
      <c r="J119" s="36" t="str">
        <f>E24</f>
        <v xml:space="preserve"> 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48"/>
      <c r="B121" s="149"/>
      <c r="C121" s="150" t="s">
        <v>126</v>
      </c>
      <c r="D121" s="151" t="s">
        <v>62</v>
      </c>
      <c r="E121" s="151" t="s">
        <v>58</v>
      </c>
      <c r="F121" s="151" t="s">
        <v>59</v>
      </c>
      <c r="G121" s="151" t="s">
        <v>127</v>
      </c>
      <c r="H121" s="151" t="s">
        <v>128</v>
      </c>
      <c r="I121" s="151" t="s">
        <v>129</v>
      </c>
      <c r="J121" s="152" t="s">
        <v>117</v>
      </c>
      <c r="K121" s="153" t="s">
        <v>130</v>
      </c>
      <c r="L121" s="154"/>
      <c r="M121" s="86" t="s">
        <v>1</v>
      </c>
      <c r="N121" s="87" t="s">
        <v>41</v>
      </c>
      <c r="O121" s="87" t="s">
        <v>131</v>
      </c>
      <c r="P121" s="87" t="s">
        <v>132</v>
      </c>
      <c r="Q121" s="87" t="s">
        <v>133</v>
      </c>
      <c r="R121" s="87" t="s">
        <v>134</v>
      </c>
      <c r="S121" s="87" t="s">
        <v>135</v>
      </c>
      <c r="T121" s="88" t="s">
        <v>136</v>
      </c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</row>
    <row r="122" s="2" customFormat="1" ht="22.8" customHeight="1">
      <c r="A122" s="38"/>
      <c r="B122" s="39"/>
      <c r="C122" s="93" t="s">
        <v>137</v>
      </c>
      <c r="D122" s="38"/>
      <c r="E122" s="38"/>
      <c r="F122" s="38"/>
      <c r="G122" s="38"/>
      <c r="H122" s="38"/>
      <c r="I122" s="38"/>
      <c r="J122" s="155">
        <f>BK122</f>
        <v>0</v>
      </c>
      <c r="K122" s="38"/>
      <c r="L122" s="39"/>
      <c r="M122" s="89"/>
      <c r="N122" s="73"/>
      <c r="O122" s="90"/>
      <c r="P122" s="156">
        <f>P123+P147</f>
        <v>0</v>
      </c>
      <c r="Q122" s="90"/>
      <c r="R122" s="156">
        <f>R123+R147</f>
        <v>3.4376649999999995</v>
      </c>
      <c r="S122" s="90"/>
      <c r="T122" s="157">
        <f>T123+T147</f>
        <v>8.6449999999999996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9" t="s">
        <v>76</v>
      </c>
      <c r="AU122" s="19" t="s">
        <v>119</v>
      </c>
      <c r="BK122" s="158">
        <f>BK123+BK147</f>
        <v>0</v>
      </c>
    </row>
    <row r="123" s="12" customFormat="1" ht="25.92" customHeight="1">
      <c r="A123" s="12"/>
      <c r="B123" s="159"/>
      <c r="C123" s="12"/>
      <c r="D123" s="160" t="s">
        <v>76</v>
      </c>
      <c r="E123" s="161" t="s">
        <v>183</v>
      </c>
      <c r="F123" s="161" t="s">
        <v>183</v>
      </c>
      <c r="G123" s="12"/>
      <c r="H123" s="12"/>
      <c r="I123" s="162"/>
      <c r="J123" s="163">
        <f>BK123</f>
        <v>0</v>
      </c>
      <c r="K123" s="12"/>
      <c r="L123" s="159"/>
      <c r="M123" s="164"/>
      <c r="N123" s="165"/>
      <c r="O123" s="165"/>
      <c r="P123" s="166">
        <f>P124+P144</f>
        <v>0</v>
      </c>
      <c r="Q123" s="165"/>
      <c r="R123" s="166">
        <f>R124+R144</f>
        <v>2.9684649999999997</v>
      </c>
      <c r="S123" s="165"/>
      <c r="T123" s="167">
        <f>T124+T144</f>
        <v>8.6449999999999996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0" t="s">
        <v>85</v>
      </c>
      <c r="AT123" s="168" t="s">
        <v>76</v>
      </c>
      <c r="AU123" s="168" t="s">
        <v>77</v>
      </c>
      <c r="AY123" s="160" t="s">
        <v>140</v>
      </c>
      <c r="BK123" s="169">
        <f>BK124+BK144</f>
        <v>0</v>
      </c>
    </row>
    <row r="124" s="12" customFormat="1" ht="22.8" customHeight="1">
      <c r="A124" s="12"/>
      <c r="B124" s="159"/>
      <c r="C124" s="12"/>
      <c r="D124" s="160" t="s">
        <v>76</v>
      </c>
      <c r="E124" s="170" t="s">
        <v>85</v>
      </c>
      <c r="F124" s="170" t="s">
        <v>184</v>
      </c>
      <c r="G124" s="12"/>
      <c r="H124" s="12"/>
      <c r="I124" s="162"/>
      <c r="J124" s="171">
        <f>BK124</f>
        <v>0</v>
      </c>
      <c r="K124" s="12"/>
      <c r="L124" s="159"/>
      <c r="M124" s="164"/>
      <c r="N124" s="165"/>
      <c r="O124" s="165"/>
      <c r="P124" s="166">
        <f>SUM(P125:P143)</f>
        <v>0</v>
      </c>
      <c r="Q124" s="165"/>
      <c r="R124" s="166">
        <f>SUM(R125:R143)</f>
        <v>0.0019</v>
      </c>
      <c r="S124" s="165"/>
      <c r="T124" s="167">
        <f>SUM(T125:T143)</f>
        <v>8.6449999999999996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0" t="s">
        <v>85</v>
      </c>
      <c r="AT124" s="168" t="s">
        <v>76</v>
      </c>
      <c r="AU124" s="168" t="s">
        <v>85</v>
      </c>
      <c r="AY124" s="160" t="s">
        <v>140</v>
      </c>
      <c r="BK124" s="169">
        <f>SUM(BK125:BK143)</f>
        <v>0</v>
      </c>
    </row>
    <row r="125" s="2" customFormat="1" ht="16.5" customHeight="1">
      <c r="A125" s="38"/>
      <c r="B125" s="172"/>
      <c r="C125" s="173" t="s">
        <v>85</v>
      </c>
      <c r="D125" s="173" t="s">
        <v>143</v>
      </c>
      <c r="E125" s="174" t="s">
        <v>795</v>
      </c>
      <c r="F125" s="175" t="s">
        <v>796</v>
      </c>
      <c r="G125" s="176" t="s">
        <v>187</v>
      </c>
      <c r="H125" s="177">
        <v>33.25</v>
      </c>
      <c r="I125" s="178"/>
      <c r="J125" s="179">
        <f>ROUND(I125*H125,2)</f>
        <v>0</v>
      </c>
      <c r="K125" s="180"/>
      <c r="L125" s="39"/>
      <c r="M125" s="181" t="s">
        <v>1</v>
      </c>
      <c r="N125" s="182" t="s">
        <v>42</v>
      </c>
      <c r="O125" s="77"/>
      <c r="P125" s="183">
        <f>O125*H125</f>
        <v>0</v>
      </c>
      <c r="Q125" s="183">
        <v>0</v>
      </c>
      <c r="R125" s="183">
        <f>Q125*H125</f>
        <v>0</v>
      </c>
      <c r="S125" s="183">
        <v>0.26000000000000001</v>
      </c>
      <c r="T125" s="184">
        <f>S125*H125</f>
        <v>8.6449999999999996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85" t="s">
        <v>161</v>
      </c>
      <c r="AT125" s="185" t="s">
        <v>143</v>
      </c>
      <c r="AU125" s="185" t="s">
        <v>87</v>
      </c>
      <c r="AY125" s="19" t="s">
        <v>140</v>
      </c>
      <c r="BE125" s="186">
        <f>IF(N125="základní",J125,0)</f>
        <v>0</v>
      </c>
      <c r="BF125" s="186">
        <f>IF(N125="snížená",J125,0)</f>
        <v>0</v>
      </c>
      <c r="BG125" s="186">
        <f>IF(N125="zákl. přenesená",J125,0)</f>
        <v>0</v>
      </c>
      <c r="BH125" s="186">
        <f>IF(N125="sníž. přenesená",J125,0)</f>
        <v>0</v>
      </c>
      <c r="BI125" s="186">
        <f>IF(N125="nulová",J125,0)</f>
        <v>0</v>
      </c>
      <c r="BJ125" s="19" t="s">
        <v>85</v>
      </c>
      <c r="BK125" s="186">
        <f>ROUND(I125*H125,2)</f>
        <v>0</v>
      </c>
      <c r="BL125" s="19" t="s">
        <v>161</v>
      </c>
      <c r="BM125" s="185" t="s">
        <v>797</v>
      </c>
    </row>
    <row r="126" s="13" customFormat="1">
      <c r="A126" s="13"/>
      <c r="B126" s="197"/>
      <c r="C126" s="13"/>
      <c r="D126" s="187" t="s">
        <v>189</v>
      </c>
      <c r="E126" s="198" t="s">
        <v>1</v>
      </c>
      <c r="F126" s="199" t="s">
        <v>798</v>
      </c>
      <c r="G126" s="13"/>
      <c r="H126" s="200">
        <v>33.25</v>
      </c>
      <c r="I126" s="201"/>
      <c r="J126" s="13"/>
      <c r="K126" s="13"/>
      <c r="L126" s="197"/>
      <c r="M126" s="202"/>
      <c r="N126" s="203"/>
      <c r="O126" s="203"/>
      <c r="P126" s="203"/>
      <c r="Q126" s="203"/>
      <c r="R126" s="203"/>
      <c r="S126" s="203"/>
      <c r="T126" s="20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8" t="s">
        <v>189</v>
      </c>
      <c r="AU126" s="198" t="s">
        <v>87</v>
      </c>
      <c r="AV126" s="13" t="s">
        <v>87</v>
      </c>
      <c r="AW126" s="13" t="s">
        <v>32</v>
      </c>
      <c r="AX126" s="13" t="s">
        <v>85</v>
      </c>
      <c r="AY126" s="198" t="s">
        <v>140</v>
      </c>
    </row>
    <row r="127" s="2" customFormat="1" ht="16.5" customHeight="1">
      <c r="A127" s="38"/>
      <c r="B127" s="172"/>
      <c r="C127" s="173" t="s">
        <v>87</v>
      </c>
      <c r="D127" s="173" t="s">
        <v>143</v>
      </c>
      <c r="E127" s="174" t="s">
        <v>185</v>
      </c>
      <c r="F127" s="175" t="s">
        <v>186</v>
      </c>
      <c r="G127" s="176" t="s">
        <v>187</v>
      </c>
      <c r="H127" s="177">
        <v>152</v>
      </c>
      <c r="I127" s="178"/>
      <c r="J127" s="179">
        <f>ROUND(I127*H127,2)</f>
        <v>0</v>
      </c>
      <c r="K127" s="180"/>
      <c r="L127" s="39"/>
      <c r="M127" s="181" t="s">
        <v>1</v>
      </c>
      <c r="N127" s="182" t="s">
        <v>42</v>
      </c>
      <c r="O127" s="77"/>
      <c r="P127" s="183">
        <f>O127*H127</f>
        <v>0</v>
      </c>
      <c r="Q127" s="183">
        <v>0</v>
      </c>
      <c r="R127" s="183">
        <f>Q127*H127</f>
        <v>0</v>
      </c>
      <c r="S127" s="183">
        <v>0</v>
      </c>
      <c r="T127" s="184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85" t="s">
        <v>161</v>
      </c>
      <c r="AT127" s="185" t="s">
        <v>143</v>
      </c>
      <c r="AU127" s="185" t="s">
        <v>87</v>
      </c>
      <c r="AY127" s="19" t="s">
        <v>140</v>
      </c>
      <c r="BE127" s="186">
        <f>IF(N127="základní",J127,0)</f>
        <v>0</v>
      </c>
      <c r="BF127" s="186">
        <f>IF(N127="snížená",J127,0)</f>
        <v>0</v>
      </c>
      <c r="BG127" s="186">
        <f>IF(N127="zákl. přenesená",J127,0)</f>
        <v>0</v>
      </c>
      <c r="BH127" s="186">
        <f>IF(N127="sníž. přenesená",J127,0)</f>
        <v>0</v>
      </c>
      <c r="BI127" s="186">
        <f>IF(N127="nulová",J127,0)</f>
        <v>0</v>
      </c>
      <c r="BJ127" s="19" t="s">
        <v>85</v>
      </c>
      <c r="BK127" s="186">
        <f>ROUND(I127*H127,2)</f>
        <v>0</v>
      </c>
      <c r="BL127" s="19" t="s">
        <v>161</v>
      </c>
      <c r="BM127" s="185" t="s">
        <v>799</v>
      </c>
    </row>
    <row r="128" s="13" customFormat="1">
      <c r="A128" s="13"/>
      <c r="B128" s="197"/>
      <c r="C128" s="13"/>
      <c r="D128" s="187" t="s">
        <v>189</v>
      </c>
      <c r="E128" s="198" t="s">
        <v>1</v>
      </c>
      <c r="F128" s="199" t="s">
        <v>800</v>
      </c>
      <c r="G128" s="13"/>
      <c r="H128" s="200">
        <v>152</v>
      </c>
      <c r="I128" s="201"/>
      <c r="J128" s="13"/>
      <c r="K128" s="13"/>
      <c r="L128" s="197"/>
      <c r="M128" s="202"/>
      <c r="N128" s="203"/>
      <c r="O128" s="203"/>
      <c r="P128" s="203"/>
      <c r="Q128" s="203"/>
      <c r="R128" s="203"/>
      <c r="S128" s="203"/>
      <c r="T128" s="20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8" t="s">
        <v>189</v>
      </c>
      <c r="AU128" s="198" t="s">
        <v>87</v>
      </c>
      <c r="AV128" s="13" t="s">
        <v>87</v>
      </c>
      <c r="AW128" s="13" t="s">
        <v>32</v>
      </c>
      <c r="AX128" s="13" t="s">
        <v>85</v>
      </c>
      <c r="AY128" s="198" t="s">
        <v>140</v>
      </c>
    </row>
    <row r="129" s="2" customFormat="1" ht="21.75" customHeight="1">
      <c r="A129" s="38"/>
      <c r="B129" s="172"/>
      <c r="C129" s="173" t="s">
        <v>156</v>
      </c>
      <c r="D129" s="173" t="s">
        <v>143</v>
      </c>
      <c r="E129" s="174" t="s">
        <v>205</v>
      </c>
      <c r="F129" s="175" t="s">
        <v>206</v>
      </c>
      <c r="G129" s="176" t="s">
        <v>198</v>
      </c>
      <c r="H129" s="177">
        <v>121.59999999999999</v>
      </c>
      <c r="I129" s="178"/>
      <c r="J129" s="179">
        <f>ROUND(I129*H129,2)</f>
        <v>0</v>
      </c>
      <c r="K129" s="180"/>
      <c r="L129" s="39"/>
      <c r="M129" s="181" t="s">
        <v>1</v>
      </c>
      <c r="N129" s="182" t="s">
        <v>42</v>
      </c>
      <c r="O129" s="77"/>
      <c r="P129" s="183">
        <f>O129*H129</f>
        <v>0</v>
      </c>
      <c r="Q129" s="183">
        <v>0</v>
      </c>
      <c r="R129" s="183">
        <f>Q129*H129</f>
        <v>0</v>
      </c>
      <c r="S129" s="183">
        <v>0</v>
      </c>
      <c r="T129" s="184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85" t="s">
        <v>161</v>
      </c>
      <c r="AT129" s="185" t="s">
        <v>143</v>
      </c>
      <c r="AU129" s="185" t="s">
        <v>87</v>
      </c>
      <c r="AY129" s="19" t="s">
        <v>140</v>
      </c>
      <c r="BE129" s="186">
        <f>IF(N129="základní",J129,0)</f>
        <v>0</v>
      </c>
      <c r="BF129" s="186">
        <f>IF(N129="snížená",J129,0)</f>
        <v>0</v>
      </c>
      <c r="BG129" s="186">
        <f>IF(N129="zákl. přenesená",J129,0)</f>
        <v>0</v>
      </c>
      <c r="BH129" s="186">
        <f>IF(N129="sníž. přenesená",J129,0)</f>
        <v>0</v>
      </c>
      <c r="BI129" s="186">
        <f>IF(N129="nulová",J129,0)</f>
        <v>0</v>
      </c>
      <c r="BJ129" s="19" t="s">
        <v>85</v>
      </c>
      <c r="BK129" s="186">
        <f>ROUND(I129*H129,2)</f>
        <v>0</v>
      </c>
      <c r="BL129" s="19" t="s">
        <v>161</v>
      </c>
      <c r="BM129" s="185" t="s">
        <v>801</v>
      </c>
    </row>
    <row r="130" s="13" customFormat="1">
      <c r="A130" s="13"/>
      <c r="B130" s="197"/>
      <c r="C130" s="13"/>
      <c r="D130" s="187" t="s">
        <v>189</v>
      </c>
      <c r="E130" s="198" t="s">
        <v>1</v>
      </c>
      <c r="F130" s="199" t="s">
        <v>802</v>
      </c>
      <c r="G130" s="13"/>
      <c r="H130" s="200">
        <v>121.59999999999999</v>
      </c>
      <c r="I130" s="201"/>
      <c r="J130" s="13"/>
      <c r="K130" s="13"/>
      <c r="L130" s="197"/>
      <c r="M130" s="202"/>
      <c r="N130" s="203"/>
      <c r="O130" s="203"/>
      <c r="P130" s="203"/>
      <c r="Q130" s="203"/>
      <c r="R130" s="203"/>
      <c r="S130" s="203"/>
      <c r="T130" s="20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8" t="s">
        <v>189</v>
      </c>
      <c r="AU130" s="198" t="s">
        <v>87</v>
      </c>
      <c r="AV130" s="13" t="s">
        <v>87</v>
      </c>
      <c r="AW130" s="13" t="s">
        <v>32</v>
      </c>
      <c r="AX130" s="13" t="s">
        <v>85</v>
      </c>
      <c r="AY130" s="198" t="s">
        <v>140</v>
      </c>
    </row>
    <row r="131" s="2" customFormat="1" ht="21.75" customHeight="1">
      <c r="A131" s="38"/>
      <c r="B131" s="172"/>
      <c r="C131" s="173" t="s">
        <v>161</v>
      </c>
      <c r="D131" s="173" t="s">
        <v>143</v>
      </c>
      <c r="E131" s="174" t="s">
        <v>215</v>
      </c>
      <c r="F131" s="175" t="s">
        <v>216</v>
      </c>
      <c r="G131" s="176" t="s">
        <v>198</v>
      </c>
      <c r="H131" s="177">
        <v>45.600000000000001</v>
      </c>
      <c r="I131" s="178"/>
      <c r="J131" s="179">
        <f>ROUND(I131*H131,2)</f>
        <v>0</v>
      </c>
      <c r="K131" s="180"/>
      <c r="L131" s="39"/>
      <c r="M131" s="181" t="s">
        <v>1</v>
      </c>
      <c r="N131" s="182" t="s">
        <v>42</v>
      </c>
      <c r="O131" s="77"/>
      <c r="P131" s="183">
        <f>O131*H131</f>
        <v>0</v>
      </c>
      <c r="Q131" s="183">
        <v>0</v>
      </c>
      <c r="R131" s="183">
        <f>Q131*H131</f>
        <v>0</v>
      </c>
      <c r="S131" s="183">
        <v>0</v>
      </c>
      <c r="T131" s="184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85" t="s">
        <v>161</v>
      </c>
      <c r="AT131" s="185" t="s">
        <v>143</v>
      </c>
      <c r="AU131" s="185" t="s">
        <v>87</v>
      </c>
      <c r="AY131" s="19" t="s">
        <v>140</v>
      </c>
      <c r="BE131" s="186">
        <f>IF(N131="základní",J131,0)</f>
        <v>0</v>
      </c>
      <c r="BF131" s="186">
        <f>IF(N131="snížená",J131,0)</f>
        <v>0</v>
      </c>
      <c r="BG131" s="186">
        <f>IF(N131="zákl. přenesená",J131,0)</f>
        <v>0</v>
      </c>
      <c r="BH131" s="186">
        <f>IF(N131="sníž. přenesená",J131,0)</f>
        <v>0</v>
      </c>
      <c r="BI131" s="186">
        <f>IF(N131="nulová",J131,0)</f>
        <v>0</v>
      </c>
      <c r="BJ131" s="19" t="s">
        <v>85</v>
      </c>
      <c r="BK131" s="186">
        <f>ROUND(I131*H131,2)</f>
        <v>0</v>
      </c>
      <c r="BL131" s="19" t="s">
        <v>161</v>
      </c>
      <c r="BM131" s="185" t="s">
        <v>803</v>
      </c>
    </row>
    <row r="132" s="13" customFormat="1">
      <c r="A132" s="13"/>
      <c r="B132" s="197"/>
      <c r="C132" s="13"/>
      <c r="D132" s="187" t="s">
        <v>189</v>
      </c>
      <c r="E132" s="198" t="s">
        <v>1</v>
      </c>
      <c r="F132" s="199" t="s">
        <v>804</v>
      </c>
      <c r="G132" s="13"/>
      <c r="H132" s="200">
        <v>15.199999999999999</v>
      </c>
      <c r="I132" s="201"/>
      <c r="J132" s="13"/>
      <c r="K132" s="13"/>
      <c r="L132" s="197"/>
      <c r="M132" s="202"/>
      <c r="N132" s="203"/>
      <c r="O132" s="203"/>
      <c r="P132" s="203"/>
      <c r="Q132" s="203"/>
      <c r="R132" s="203"/>
      <c r="S132" s="203"/>
      <c r="T132" s="20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8" t="s">
        <v>189</v>
      </c>
      <c r="AU132" s="198" t="s">
        <v>87</v>
      </c>
      <c r="AV132" s="13" t="s">
        <v>87</v>
      </c>
      <c r="AW132" s="13" t="s">
        <v>32</v>
      </c>
      <c r="AX132" s="13" t="s">
        <v>77</v>
      </c>
      <c r="AY132" s="198" t="s">
        <v>140</v>
      </c>
    </row>
    <row r="133" s="13" customFormat="1">
      <c r="A133" s="13"/>
      <c r="B133" s="197"/>
      <c r="C133" s="13"/>
      <c r="D133" s="187" t="s">
        <v>189</v>
      </c>
      <c r="E133" s="198" t="s">
        <v>1</v>
      </c>
      <c r="F133" s="199" t="s">
        <v>805</v>
      </c>
      <c r="G133" s="13"/>
      <c r="H133" s="200">
        <v>121.59999999999999</v>
      </c>
      <c r="I133" s="201"/>
      <c r="J133" s="13"/>
      <c r="K133" s="13"/>
      <c r="L133" s="197"/>
      <c r="M133" s="202"/>
      <c r="N133" s="203"/>
      <c r="O133" s="203"/>
      <c r="P133" s="203"/>
      <c r="Q133" s="203"/>
      <c r="R133" s="203"/>
      <c r="S133" s="203"/>
      <c r="T133" s="20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8" t="s">
        <v>189</v>
      </c>
      <c r="AU133" s="198" t="s">
        <v>87</v>
      </c>
      <c r="AV133" s="13" t="s">
        <v>87</v>
      </c>
      <c r="AW133" s="13" t="s">
        <v>32</v>
      </c>
      <c r="AX133" s="13" t="s">
        <v>77</v>
      </c>
      <c r="AY133" s="198" t="s">
        <v>140</v>
      </c>
    </row>
    <row r="134" s="13" customFormat="1">
      <c r="A134" s="13"/>
      <c r="B134" s="197"/>
      <c r="C134" s="13"/>
      <c r="D134" s="187" t="s">
        <v>189</v>
      </c>
      <c r="E134" s="198" t="s">
        <v>1</v>
      </c>
      <c r="F134" s="199" t="s">
        <v>806</v>
      </c>
      <c r="G134" s="13"/>
      <c r="H134" s="200">
        <v>-91.200000000000003</v>
      </c>
      <c r="I134" s="201"/>
      <c r="J134" s="13"/>
      <c r="K134" s="13"/>
      <c r="L134" s="197"/>
      <c r="M134" s="202"/>
      <c r="N134" s="203"/>
      <c r="O134" s="203"/>
      <c r="P134" s="203"/>
      <c r="Q134" s="203"/>
      <c r="R134" s="203"/>
      <c r="S134" s="203"/>
      <c r="T134" s="20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8" t="s">
        <v>189</v>
      </c>
      <c r="AU134" s="198" t="s">
        <v>87</v>
      </c>
      <c r="AV134" s="13" t="s">
        <v>87</v>
      </c>
      <c r="AW134" s="13" t="s">
        <v>32</v>
      </c>
      <c r="AX134" s="13" t="s">
        <v>77</v>
      </c>
      <c r="AY134" s="198" t="s">
        <v>140</v>
      </c>
    </row>
    <row r="135" s="14" customFormat="1">
      <c r="A135" s="14"/>
      <c r="B135" s="205"/>
      <c r="C135" s="14"/>
      <c r="D135" s="187" t="s">
        <v>189</v>
      </c>
      <c r="E135" s="206" t="s">
        <v>1</v>
      </c>
      <c r="F135" s="207" t="s">
        <v>195</v>
      </c>
      <c r="G135" s="14"/>
      <c r="H135" s="208">
        <v>45.59999999999998</v>
      </c>
      <c r="I135" s="209"/>
      <c r="J135" s="14"/>
      <c r="K135" s="14"/>
      <c r="L135" s="205"/>
      <c r="M135" s="210"/>
      <c r="N135" s="211"/>
      <c r="O135" s="211"/>
      <c r="P135" s="211"/>
      <c r="Q135" s="211"/>
      <c r="R135" s="211"/>
      <c r="S135" s="211"/>
      <c r="T135" s="21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6" t="s">
        <v>189</v>
      </c>
      <c r="AU135" s="206" t="s">
        <v>87</v>
      </c>
      <c r="AV135" s="14" t="s">
        <v>161</v>
      </c>
      <c r="AW135" s="14" t="s">
        <v>32</v>
      </c>
      <c r="AX135" s="14" t="s">
        <v>85</v>
      </c>
      <c r="AY135" s="206" t="s">
        <v>140</v>
      </c>
    </row>
    <row r="136" s="2" customFormat="1" ht="16.5" customHeight="1">
      <c r="A136" s="38"/>
      <c r="B136" s="172"/>
      <c r="C136" s="173" t="s">
        <v>139</v>
      </c>
      <c r="D136" s="173" t="s">
        <v>143</v>
      </c>
      <c r="E136" s="174" t="s">
        <v>224</v>
      </c>
      <c r="F136" s="175" t="s">
        <v>225</v>
      </c>
      <c r="G136" s="176" t="s">
        <v>226</v>
      </c>
      <c r="H136" s="177">
        <v>82.079999999999998</v>
      </c>
      <c r="I136" s="178"/>
      <c r="J136" s="179">
        <f>ROUND(I136*H136,2)</f>
        <v>0</v>
      </c>
      <c r="K136" s="180"/>
      <c r="L136" s="39"/>
      <c r="M136" s="181" t="s">
        <v>1</v>
      </c>
      <c r="N136" s="182" t="s">
        <v>42</v>
      </c>
      <c r="O136" s="77"/>
      <c r="P136" s="183">
        <f>O136*H136</f>
        <v>0</v>
      </c>
      <c r="Q136" s="183">
        <v>0</v>
      </c>
      <c r="R136" s="183">
        <f>Q136*H136</f>
        <v>0</v>
      </c>
      <c r="S136" s="183">
        <v>0</v>
      </c>
      <c r="T136" s="184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85" t="s">
        <v>161</v>
      </c>
      <c r="AT136" s="185" t="s">
        <v>143</v>
      </c>
      <c r="AU136" s="185" t="s">
        <v>87</v>
      </c>
      <c r="AY136" s="19" t="s">
        <v>140</v>
      </c>
      <c r="BE136" s="186">
        <f>IF(N136="základní",J136,0)</f>
        <v>0</v>
      </c>
      <c r="BF136" s="186">
        <f>IF(N136="snížená",J136,0)</f>
        <v>0</v>
      </c>
      <c r="BG136" s="186">
        <f>IF(N136="zákl. přenesená",J136,0)</f>
        <v>0</v>
      </c>
      <c r="BH136" s="186">
        <f>IF(N136="sníž. přenesená",J136,0)</f>
        <v>0</v>
      </c>
      <c r="BI136" s="186">
        <f>IF(N136="nulová",J136,0)</f>
        <v>0</v>
      </c>
      <c r="BJ136" s="19" t="s">
        <v>85</v>
      </c>
      <c r="BK136" s="186">
        <f>ROUND(I136*H136,2)</f>
        <v>0</v>
      </c>
      <c r="BL136" s="19" t="s">
        <v>161</v>
      </c>
      <c r="BM136" s="185" t="s">
        <v>807</v>
      </c>
    </row>
    <row r="137" s="13" customFormat="1">
      <c r="A137" s="13"/>
      <c r="B137" s="197"/>
      <c r="C137" s="13"/>
      <c r="D137" s="187" t="s">
        <v>189</v>
      </c>
      <c r="E137" s="198" t="s">
        <v>1</v>
      </c>
      <c r="F137" s="199" t="s">
        <v>808</v>
      </c>
      <c r="G137" s="13"/>
      <c r="H137" s="200">
        <v>82.079999999999998</v>
      </c>
      <c r="I137" s="201"/>
      <c r="J137" s="13"/>
      <c r="K137" s="13"/>
      <c r="L137" s="197"/>
      <c r="M137" s="202"/>
      <c r="N137" s="203"/>
      <c r="O137" s="203"/>
      <c r="P137" s="203"/>
      <c r="Q137" s="203"/>
      <c r="R137" s="203"/>
      <c r="S137" s="203"/>
      <c r="T137" s="20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8" t="s">
        <v>189</v>
      </c>
      <c r="AU137" s="198" t="s">
        <v>87</v>
      </c>
      <c r="AV137" s="13" t="s">
        <v>87</v>
      </c>
      <c r="AW137" s="13" t="s">
        <v>32</v>
      </c>
      <c r="AX137" s="13" t="s">
        <v>85</v>
      </c>
      <c r="AY137" s="198" t="s">
        <v>140</v>
      </c>
    </row>
    <row r="138" s="2" customFormat="1" ht="16.5" customHeight="1">
      <c r="A138" s="38"/>
      <c r="B138" s="172"/>
      <c r="C138" s="173" t="s">
        <v>218</v>
      </c>
      <c r="D138" s="173" t="s">
        <v>143</v>
      </c>
      <c r="E138" s="174" t="s">
        <v>230</v>
      </c>
      <c r="F138" s="175" t="s">
        <v>231</v>
      </c>
      <c r="G138" s="176" t="s">
        <v>198</v>
      </c>
      <c r="H138" s="177">
        <v>45.600000000000001</v>
      </c>
      <c r="I138" s="178"/>
      <c r="J138" s="179">
        <f>ROUND(I138*H138,2)</f>
        <v>0</v>
      </c>
      <c r="K138" s="180"/>
      <c r="L138" s="39"/>
      <c r="M138" s="181" t="s">
        <v>1</v>
      </c>
      <c r="N138" s="182" t="s">
        <v>42</v>
      </c>
      <c r="O138" s="77"/>
      <c r="P138" s="183">
        <f>O138*H138</f>
        <v>0</v>
      </c>
      <c r="Q138" s="183">
        <v>0</v>
      </c>
      <c r="R138" s="183">
        <f>Q138*H138</f>
        <v>0</v>
      </c>
      <c r="S138" s="183">
        <v>0</v>
      </c>
      <c r="T138" s="18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85" t="s">
        <v>161</v>
      </c>
      <c r="AT138" s="185" t="s">
        <v>143</v>
      </c>
      <c r="AU138" s="185" t="s">
        <v>87</v>
      </c>
      <c r="AY138" s="19" t="s">
        <v>140</v>
      </c>
      <c r="BE138" s="186">
        <f>IF(N138="základní",J138,0)</f>
        <v>0</v>
      </c>
      <c r="BF138" s="186">
        <f>IF(N138="snížená",J138,0)</f>
        <v>0</v>
      </c>
      <c r="BG138" s="186">
        <f>IF(N138="zákl. přenesená",J138,0)</f>
        <v>0</v>
      </c>
      <c r="BH138" s="186">
        <f>IF(N138="sníž. přenesená",J138,0)</f>
        <v>0</v>
      </c>
      <c r="BI138" s="186">
        <f>IF(N138="nulová",J138,0)</f>
        <v>0</v>
      </c>
      <c r="BJ138" s="19" t="s">
        <v>85</v>
      </c>
      <c r="BK138" s="186">
        <f>ROUND(I138*H138,2)</f>
        <v>0</v>
      </c>
      <c r="BL138" s="19" t="s">
        <v>161</v>
      </c>
      <c r="BM138" s="185" t="s">
        <v>809</v>
      </c>
    </row>
    <row r="139" s="2" customFormat="1" ht="16.5" customHeight="1">
      <c r="A139" s="38"/>
      <c r="B139" s="172"/>
      <c r="C139" s="173" t="s">
        <v>223</v>
      </c>
      <c r="D139" s="173" t="s">
        <v>143</v>
      </c>
      <c r="E139" s="174" t="s">
        <v>591</v>
      </c>
      <c r="F139" s="175" t="s">
        <v>592</v>
      </c>
      <c r="G139" s="176" t="s">
        <v>198</v>
      </c>
      <c r="H139" s="177">
        <v>91.200000000000003</v>
      </c>
      <c r="I139" s="178"/>
      <c r="J139" s="179">
        <f>ROUND(I139*H139,2)</f>
        <v>0</v>
      </c>
      <c r="K139" s="180"/>
      <c r="L139" s="39"/>
      <c r="M139" s="181" t="s">
        <v>1</v>
      </c>
      <c r="N139" s="182" t="s">
        <v>42</v>
      </c>
      <c r="O139" s="77"/>
      <c r="P139" s="183">
        <f>O139*H139</f>
        <v>0</v>
      </c>
      <c r="Q139" s="183">
        <v>0</v>
      </c>
      <c r="R139" s="183">
        <f>Q139*H139</f>
        <v>0</v>
      </c>
      <c r="S139" s="183">
        <v>0</v>
      </c>
      <c r="T139" s="18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85" t="s">
        <v>161</v>
      </c>
      <c r="AT139" s="185" t="s">
        <v>143</v>
      </c>
      <c r="AU139" s="185" t="s">
        <v>87</v>
      </c>
      <c r="AY139" s="19" t="s">
        <v>140</v>
      </c>
      <c r="BE139" s="186">
        <f>IF(N139="základní",J139,0)</f>
        <v>0</v>
      </c>
      <c r="BF139" s="186">
        <f>IF(N139="snížená",J139,0)</f>
        <v>0</v>
      </c>
      <c r="BG139" s="186">
        <f>IF(N139="zákl. přenesená",J139,0)</f>
        <v>0</v>
      </c>
      <c r="BH139" s="186">
        <f>IF(N139="sníž. přenesená",J139,0)</f>
        <v>0</v>
      </c>
      <c r="BI139" s="186">
        <f>IF(N139="nulová",J139,0)</f>
        <v>0</v>
      </c>
      <c r="BJ139" s="19" t="s">
        <v>85</v>
      </c>
      <c r="BK139" s="186">
        <f>ROUND(I139*H139,2)</f>
        <v>0</v>
      </c>
      <c r="BL139" s="19" t="s">
        <v>161</v>
      </c>
      <c r="BM139" s="185" t="s">
        <v>810</v>
      </c>
    </row>
    <row r="140" s="13" customFormat="1">
      <c r="A140" s="13"/>
      <c r="B140" s="197"/>
      <c r="C140" s="13"/>
      <c r="D140" s="187" t="s">
        <v>189</v>
      </c>
      <c r="E140" s="198" t="s">
        <v>1</v>
      </c>
      <c r="F140" s="199" t="s">
        <v>811</v>
      </c>
      <c r="G140" s="13"/>
      <c r="H140" s="200">
        <v>91.200000000000003</v>
      </c>
      <c r="I140" s="201"/>
      <c r="J140" s="13"/>
      <c r="K140" s="13"/>
      <c r="L140" s="197"/>
      <c r="M140" s="202"/>
      <c r="N140" s="203"/>
      <c r="O140" s="203"/>
      <c r="P140" s="203"/>
      <c r="Q140" s="203"/>
      <c r="R140" s="203"/>
      <c r="S140" s="203"/>
      <c r="T140" s="20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8" t="s">
        <v>189</v>
      </c>
      <c r="AU140" s="198" t="s">
        <v>87</v>
      </c>
      <c r="AV140" s="13" t="s">
        <v>87</v>
      </c>
      <c r="AW140" s="13" t="s">
        <v>32</v>
      </c>
      <c r="AX140" s="13" t="s">
        <v>85</v>
      </c>
      <c r="AY140" s="198" t="s">
        <v>140</v>
      </c>
    </row>
    <row r="141" s="2" customFormat="1" ht="16.5" customHeight="1">
      <c r="A141" s="38"/>
      <c r="B141" s="172"/>
      <c r="C141" s="173" t="s">
        <v>229</v>
      </c>
      <c r="D141" s="173" t="s">
        <v>143</v>
      </c>
      <c r="E141" s="174" t="s">
        <v>603</v>
      </c>
      <c r="F141" s="175" t="s">
        <v>604</v>
      </c>
      <c r="G141" s="176" t="s">
        <v>187</v>
      </c>
      <c r="H141" s="177">
        <v>95</v>
      </c>
      <c r="I141" s="178"/>
      <c r="J141" s="179">
        <f>ROUND(I141*H141,2)</f>
        <v>0</v>
      </c>
      <c r="K141" s="180"/>
      <c r="L141" s="39"/>
      <c r="M141" s="181" t="s">
        <v>1</v>
      </c>
      <c r="N141" s="182" t="s">
        <v>42</v>
      </c>
      <c r="O141" s="77"/>
      <c r="P141" s="183">
        <f>O141*H141</f>
        <v>0</v>
      </c>
      <c r="Q141" s="183">
        <v>0</v>
      </c>
      <c r="R141" s="183">
        <f>Q141*H141</f>
        <v>0</v>
      </c>
      <c r="S141" s="183">
        <v>0</v>
      </c>
      <c r="T141" s="18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85" t="s">
        <v>161</v>
      </c>
      <c r="AT141" s="185" t="s">
        <v>143</v>
      </c>
      <c r="AU141" s="185" t="s">
        <v>87</v>
      </c>
      <c r="AY141" s="19" t="s">
        <v>140</v>
      </c>
      <c r="BE141" s="186">
        <f>IF(N141="základní",J141,0)</f>
        <v>0</v>
      </c>
      <c r="BF141" s="186">
        <f>IF(N141="snížená",J141,0)</f>
        <v>0</v>
      </c>
      <c r="BG141" s="186">
        <f>IF(N141="zákl. přenesená",J141,0)</f>
        <v>0</v>
      </c>
      <c r="BH141" s="186">
        <f>IF(N141="sníž. přenesená",J141,0)</f>
        <v>0</v>
      </c>
      <c r="BI141" s="186">
        <f>IF(N141="nulová",J141,0)</f>
        <v>0</v>
      </c>
      <c r="BJ141" s="19" t="s">
        <v>85</v>
      </c>
      <c r="BK141" s="186">
        <f>ROUND(I141*H141,2)</f>
        <v>0</v>
      </c>
      <c r="BL141" s="19" t="s">
        <v>161</v>
      </c>
      <c r="BM141" s="185" t="s">
        <v>812</v>
      </c>
    </row>
    <row r="142" s="2" customFormat="1" ht="16.5" customHeight="1">
      <c r="A142" s="38"/>
      <c r="B142" s="172"/>
      <c r="C142" s="221" t="s">
        <v>233</v>
      </c>
      <c r="D142" s="221" t="s">
        <v>278</v>
      </c>
      <c r="E142" s="222" t="s">
        <v>606</v>
      </c>
      <c r="F142" s="223" t="s">
        <v>607</v>
      </c>
      <c r="G142" s="224" t="s">
        <v>608</v>
      </c>
      <c r="H142" s="225">
        <v>1.8999999999999999</v>
      </c>
      <c r="I142" s="226"/>
      <c r="J142" s="227">
        <f>ROUND(I142*H142,2)</f>
        <v>0</v>
      </c>
      <c r="K142" s="228"/>
      <c r="L142" s="229"/>
      <c r="M142" s="230" t="s">
        <v>1</v>
      </c>
      <c r="N142" s="231" t="s">
        <v>42</v>
      </c>
      <c r="O142" s="77"/>
      <c r="P142" s="183">
        <f>O142*H142</f>
        <v>0</v>
      </c>
      <c r="Q142" s="183">
        <v>0.001</v>
      </c>
      <c r="R142" s="183">
        <f>Q142*H142</f>
        <v>0.0019</v>
      </c>
      <c r="S142" s="183">
        <v>0</v>
      </c>
      <c r="T142" s="184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85" t="s">
        <v>229</v>
      </c>
      <c r="AT142" s="185" t="s">
        <v>278</v>
      </c>
      <c r="AU142" s="185" t="s">
        <v>87</v>
      </c>
      <c r="AY142" s="19" t="s">
        <v>140</v>
      </c>
      <c r="BE142" s="186">
        <f>IF(N142="základní",J142,0)</f>
        <v>0</v>
      </c>
      <c r="BF142" s="186">
        <f>IF(N142="snížená",J142,0)</f>
        <v>0</v>
      </c>
      <c r="BG142" s="186">
        <f>IF(N142="zákl. přenesená",J142,0)</f>
        <v>0</v>
      </c>
      <c r="BH142" s="186">
        <f>IF(N142="sníž. přenesená",J142,0)</f>
        <v>0</v>
      </c>
      <c r="BI142" s="186">
        <f>IF(N142="nulová",J142,0)</f>
        <v>0</v>
      </c>
      <c r="BJ142" s="19" t="s">
        <v>85</v>
      </c>
      <c r="BK142" s="186">
        <f>ROUND(I142*H142,2)</f>
        <v>0</v>
      </c>
      <c r="BL142" s="19" t="s">
        <v>161</v>
      </c>
      <c r="BM142" s="185" t="s">
        <v>813</v>
      </c>
    </row>
    <row r="143" s="13" customFormat="1">
      <c r="A143" s="13"/>
      <c r="B143" s="197"/>
      <c r="C143" s="13"/>
      <c r="D143" s="187" t="s">
        <v>189</v>
      </c>
      <c r="E143" s="13"/>
      <c r="F143" s="199" t="s">
        <v>814</v>
      </c>
      <c r="G143" s="13"/>
      <c r="H143" s="200">
        <v>1.8999999999999999</v>
      </c>
      <c r="I143" s="201"/>
      <c r="J143" s="13"/>
      <c r="K143" s="13"/>
      <c r="L143" s="197"/>
      <c r="M143" s="202"/>
      <c r="N143" s="203"/>
      <c r="O143" s="203"/>
      <c r="P143" s="203"/>
      <c r="Q143" s="203"/>
      <c r="R143" s="203"/>
      <c r="S143" s="203"/>
      <c r="T143" s="20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8" t="s">
        <v>189</v>
      </c>
      <c r="AU143" s="198" t="s">
        <v>87</v>
      </c>
      <c r="AV143" s="13" t="s">
        <v>87</v>
      </c>
      <c r="AW143" s="13" t="s">
        <v>3</v>
      </c>
      <c r="AX143" s="13" t="s">
        <v>85</v>
      </c>
      <c r="AY143" s="198" t="s">
        <v>140</v>
      </c>
    </row>
    <row r="144" s="12" customFormat="1" ht="22.8" customHeight="1">
      <c r="A144" s="12"/>
      <c r="B144" s="159"/>
      <c r="C144" s="12"/>
      <c r="D144" s="160" t="s">
        <v>76</v>
      </c>
      <c r="E144" s="170" t="s">
        <v>139</v>
      </c>
      <c r="F144" s="170" t="s">
        <v>815</v>
      </c>
      <c r="G144" s="12"/>
      <c r="H144" s="12"/>
      <c r="I144" s="162"/>
      <c r="J144" s="171">
        <f>BK144</f>
        <v>0</v>
      </c>
      <c r="K144" s="12"/>
      <c r="L144" s="159"/>
      <c r="M144" s="164"/>
      <c r="N144" s="165"/>
      <c r="O144" s="165"/>
      <c r="P144" s="166">
        <f>SUM(P145:P146)</f>
        <v>0</v>
      </c>
      <c r="Q144" s="165"/>
      <c r="R144" s="166">
        <f>SUM(R145:R146)</f>
        <v>2.9665649999999997</v>
      </c>
      <c r="S144" s="165"/>
      <c r="T144" s="167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60" t="s">
        <v>85</v>
      </c>
      <c r="AT144" s="168" t="s">
        <v>76</v>
      </c>
      <c r="AU144" s="168" t="s">
        <v>85</v>
      </c>
      <c r="AY144" s="160" t="s">
        <v>140</v>
      </c>
      <c r="BK144" s="169">
        <f>SUM(BK145:BK146)</f>
        <v>0</v>
      </c>
    </row>
    <row r="145" s="2" customFormat="1" ht="16.5" customHeight="1">
      <c r="A145" s="38"/>
      <c r="B145" s="172"/>
      <c r="C145" s="173" t="s">
        <v>237</v>
      </c>
      <c r="D145" s="173" t="s">
        <v>143</v>
      </c>
      <c r="E145" s="174" t="s">
        <v>816</v>
      </c>
      <c r="F145" s="175" t="s">
        <v>817</v>
      </c>
      <c r="G145" s="176" t="s">
        <v>187</v>
      </c>
      <c r="H145" s="177">
        <v>33.25</v>
      </c>
      <c r="I145" s="178"/>
      <c r="J145" s="179">
        <f>ROUND(I145*H145,2)</f>
        <v>0</v>
      </c>
      <c r="K145" s="180"/>
      <c r="L145" s="39"/>
      <c r="M145" s="181" t="s">
        <v>1</v>
      </c>
      <c r="N145" s="182" t="s">
        <v>42</v>
      </c>
      <c r="O145" s="77"/>
      <c r="P145" s="183">
        <f>O145*H145</f>
        <v>0</v>
      </c>
      <c r="Q145" s="183">
        <v>0.089219999999999994</v>
      </c>
      <c r="R145" s="183">
        <f>Q145*H145</f>
        <v>2.9665649999999997</v>
      </c>
      <c r="S145" s="183">
        <v>0</v>
      </c>
      <c r="T145" s="184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85" t="s">
        <v>161</v>
      </c>
      <c r="AT145" s="185" t="s">
        <v>143</v>
      </c>
      <c r="AU145" s="185" t="s">
        <v>87</v>
      </c>
      <c r="AY145" s="19" t="s">
        <v>140</v>
      </c>
      <c r="BE145" s="186">
        <f>IF(N145="základní",J145,0)</f>
        <v>0</v>
      </c>
      <c r="BF145" s="186">
        <f>IF(N145="snížená",J145,0)</f>
        <v>0</v>
      </c>
      <c r="BG145" s="186">
        <f>IF(N145="zákl. přenesená",J145,0)</f>
        <v>0</v>
      </c>
      <c r="BH145" s="186">
        <f>IF(N145="sníž. přenesená",J145,0)</f>
        <v>0</v>
      </c>
      <c r="BI145" s="186">
        <f>IF(N145="nulová",J145,0)</f>
        <v>0</v>
      </c>
      <c r="BJ145" s="19" t="s">
        <v>85</v>
      </c>
      <c r="BK145" s="186">
        <f>ROUND(I145*H145,2)</f>
        <v>0</v>
      </c>
      <c r="BL145" s="19" t="s">
        <v>161</v>
      </c>
      <c r="BM145" s="185" t="s">
        <v>818</v>
      </c>
    </row>
    <row r="146" s="13" customFormat="1">
      <c r="A146" s="13"/>
      <c r="B146" s="197"/>
      <c r="C146" s="13"/>
      <c r="D146" s="187" t="s">
        <v>189</v>
      </c>
      <c r="E146" s="198" t="s">
        <v>1</v>
      </c>
      <c r="F146" s="199" t="s">
        <v>798</v>
      </c>
      <c r="G146" s="13"/>
      <c r="H146" s="200">
        <v>33.25</v>
      </c>
      <c r="I146" s="201"/>
      <c r="J146" s="13"/>
      <c r="K146" s="13"/>
      <c r="L146" s="197"/>
      <c r="M146" s="202"/>
      <c r="N146" s="203"/>
      <c r="O146" s="203"/>
      <c r="P146" s="203"/>
      <c r="Q146" s="203"/>
      <c r="R146" s="203"/>
      <c r="S146" s="203"/>
      <c r="T146" s="20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8" t="s">
        <v>189</v>
      </c>
      <c r="AU146" s="198" t="s">
        <v>87</v>
      </c>
      <c r="AV146" s="13" t="s">
        <v>87</v>
      </c>
      <c r="AW146" s="13" t="s">
        <v>32</v>
      </c>
      <c r="AX146" s="13" t="s">
        <v>85</v>
      </c>
      <c r="AY146" s="198" t="s">
        <v>140</v>
      </c>
    </row>
    <row r="147" s="12" customFormat="1" ht="25.92" customHeight="1">
      <c r="A147" s="12"/>
      <c r="B147" s="159"/>
      <c r="C147" s="12"/>
      <c r="D147" s="160" t="s">
        <v>76</v>
      </c>
      <c r="E147" s="161" t="s">
        <v>278</v>
      </c>
      <c r="F147" s="161" t="s">
        <v>434</v>
      </c>
      <c r="G147" s="12"/>
      <c r="H147" s="12"/>
      <c r="I147" s="162"/>
      <c r="J147" s="163">
        <f>BK147</f>
        <v>0</v>
      </c>
      <c r="K147" s="12"/>
      <c r="L147" s="159"/>
      <c r="M147" s="164"/>
      <c r="N147" s="165"/>
      <c r="O147" s="165"/>
      <c r="P147" s="166">
        <f>P148+P157</f>
        <v>0</v>
      </c>
      <c r="Q147" s="165"/>
      <c r="R147" s="166">
        <f>R148+R157</f>
        <v>0.46919999999999995</v>
      </c>
      <c r="S147" s="165"/>
      <c r="T147" s="167">
        <f>T148+T157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0" t="s">
        <v>156</v>
      </c>
      <c r="AT147" s="168" t="s">
        <v>76</v>
      </c>
      <c r="AU147" s="168" t="s">
        <v>77</v>
      </c>
      <c r="AY147" s="160" t="s">
        <v>140</v>
      </c>
      <c r="BK147" s="169">
        <f>BK148+BK157</f>
        <v>0</v>
      </c>
    </row>
    <row r="148" s="12" customFormat="1" ht="22.8" customHeight="1">
      <c r="A148" s="12"/>
      <c r="B148" s="159"/>
      <c r="C148" s="12"/>
      <c r="D148" s="160" t="s">
        <v>76</v>
      </c>
      <c r="E148" s="170" t="s">
        <v>435</v>
      </c>
      <c r="F148" s="170" t="s">
        <v>436</v>
      </c>
      <c r="G148" s="12"/>
      <c r="H148" s="12"/>
      <c r="I148" s="162"/>
      <c r="J148" s="171">
        <f>BK148</f>
        <v>0</v>
      </c>
      <c r="K148" s="12"/>
      <c r="L148" s="159"/>
      <c r="M148" s="164"/>
      <c r="N148" s="165"/>
      <c r="O148" s="165"/>
      <c r="P148" s="166">
        <f>SUM(P149:P156)</f>
        <v>0</v>
      </c>
      <c r="Q148" s="165"/>
      <c r="R148" s="166">
        <f>SUM(R149:R156)</f>
        <v>0.45599999999999996</v>
      </c>
      <c r="S148" s="165"/>
      <c r="T148" s="167">
        <f>SUM(T149:T156)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0" t="s">
        <v>156</v>
      </c>
      <c r="AT148" s="168" t="s">
        <v>76</v>
      </c>
      <c r="AU148" s="168" t="s">
        <v>85</v>
      </c>
      <c r="AY148" s="160" t="s">
        <v>140</v>
      </c>
      <c r="BK148" s="169">
        <f>SUM(BK149:BK156)</f>
        <v>0</v>
      </c>
    </row>
    <row r="149" s="2" customFormat="1" ht="16.5" customHeight="1">
      <c r="A149" s="38"/>
      <c r="B149" s="172"/>
      <c r="C149" s="173" t="s">
        <v>243</v>
      </c>
      <c r="D149" s="173" t="s">
        <v>143</v>
      </c>
      <c r="E149" s="174" t="s">
        <v>819</v>
      </c>
      <c r="F149" s="175" t="s">
        <v>820</v>
      </c>
      <c r="G149" s="176" t="s">
        <v>146</v>
      </c>
      <c r="H149" s="177">
        <v>1</v>
      </c>
      <c r="I149" s="178"/>
      <c r="J149" s="179">
        <f>ROUND(I149*H149,2)</f>
        <v>0</v>
      </c>
      <c r="K149" s="180"/>
      <c r="L149" s="39"/>
      <c r="M149" s="181" t="s">
        <v>1</v>
      </c>
      <c r="N149" s="182" t="s">
        <v>42</v>
      </c>
      <c r="O149" s="77"/>
      <c r="P149" s="183">
        <f>O149*H149</f>
        <v>0</v>
      </c>
      <c r="Q149" s="183">
        <v>0</v>
      </c>
      <c r="R149" s="183">
        <f>Q149*H149</f>
        <v>0</v>
      </c>
      <c r="S149" s="183">
        <v>0</v>
      </c>
      <c r="T149" s="184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85" t="s">
        <v>441</v>
      </c>
      <c r="AT149" s="185" t="s">
        <v>143</v>
      </c>
      <c r="AU149" s="185" t="s">
        <v>87</v>
      </c>
      <c r="AY149" s="19" t="s">
        <v>140</v>
      </c>
      <c r="BE149" s="186">
        <f>IF(N149="základní",J149,0)</f>
        <v>0</v>
      </c>
      <c r="BF149" s="186">
        <f>IF(N149="snížená",J149,0)</f>
        <v>0</v>
      </c>
      <c r="BG149" s="186">
        <f>IF(N149="zákl. přenesená",J149,0)</f>
        <v>0</v>
      </c>
      <c r="BH149" s="186">
        <f>IF(N149="sníž. přenesená",J149,0)</f>
        <v>0</v>
      </c>
      <c r="BI149" s="186">
        <f>IF(N149="nulová",J149,0)</f>
        <v>0</v>
      </c>
      <c r="BJ149" s="19" t="s">
        <v>85</v>
      </c>
      <c r="BK149" s="186">
        <f>ROUND(I149*H149,2)</f>
        <v>0</v>
      </c>
      <c r="BL149" s="19" t="s">
        <v>441</v>
      </c>
      <c r="BM149" s="185" t="s">
        <v>821</v>
      </c>
    </row>
    <row r="150" s="2" customFormat="1" ht="16.5" customHeight="1">
      <c r="A150" s="38"/>
      <c r="B150" s="172"/>
      <c r="C150" s="173" t="s">
        <v>251</v>
      </c>
      <c r="D150" s="173" t="s">
        <v>143</v>
      </c>
      <c r="E150" s="174" t="s">
        <v>822</v>
      </c>
      <c r="F150" s="175" t="s">
        <v>823</v>
      </c>
      <c r="G150" s="176" t="s">
        <v>824</v>
      </c>
      <c r="H150" s="177">
        <v>0.19</v>
      </c>
      <c r="I150" s="178"/>
      <c r="J150" s="179">
        <f>ROUND(I150*H150,2)</f>
        <v>0</v>
      </c>
      <c r="K150" s="180"/>
      <c r="L150" s="39"/>
      <c r="M150" s="181" t="s">
        <v>1</v>
      </c>
      <c r="N150" s="182" t="s">
        <v>42</v>
      </c>
      <c r="O150" s="77"/>
      <c r="P150" s="183">
        <f>O150*H150</f>
        <v>0</v>
      </c>
      <c r="Q150" s="183">
        <v>0</v>
      </c>
      <c r="R150" s="183">
        <f>Q150*H150</f>
        <v>0</v>
      </c>
      <c r="S150" s="183">
        <v>0</v>
      </c>
      <c r="T150" s="18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85" t="s">
        <v>441</v>
      </c>
      <c r="AT150" s="185" t="s">
        <v>143</v>
      </c>
      <c r="AU150" s="185" t="s">
        <v>87</v>
      </c>
      <c r="AY150" s="19" t="s">
        <v>140</v>
      </c>
      <c r="BE150" s="186">
        <f>IF(N150="základní",J150,0)</f>
        <v>0</v>
      </c>
      <c r="BF150" s="186">
        <f>IF(N150="snížená",J150,0)</f>
        <v>0</v>
      </c>
      <c r="BG150" s="186">
        <f>IF(N150="zákl. přenesená",J150,0)</f>
        <v>0</v>
      </c>
      <c r="BH150" s="186">
        <f>IF(N150="sníž. přenesená",J150,0)</f>
        <v>0</v>
      </c>
      <c r="BI150" s="186">
        <f>IF(N150="nulová",J150,0)</f>
        <v>0</v>
      </c>
      <c r="BJ150" s="19" t="s">
        <v>85</v>
      </c>
      <c r="BK150" s="186">
        <f>ROUND(I150*H150,2)</f>
        <v>0</v>
      </c>
      <c r="BL150" s="19" t="s">
        <v>441</v>
      </c>
      <c r="BM150" s="185" t="s">
        <v>825</v>
      </c>
    </row>
    <row r="151" s="13" customFormat="1">
      <c r="A151" s="13"/>
      <c r="B151" s="197"/>
      <c r="C151" s="13"/>
      <c r="D151" s="187" t="s">
        <v>189</v>
      </c>
      <c r="E151" s="198" t="s">
        <v>1</v>
      </c>
      <c r="F151" s="199" t="s">
        <v>826</v>
      </c>
      <c r="G151" s="13"/>
      <c r="H151" s="200">
        <v>0.19</v>
      </c>
      <c r="I151" s="201"/>
      <c r="J151" s="13"/>
      <c r="K151" s="13"/>
      <c r="L151" s="197"/>
      <c r="M151" s="202"/>
      <c r="N151" s="203"/>
      <c r="O151" s="203"/>
      <c r="P151" s="203"/>
      <c r="Q151" s="203"/>
      <c r="R151" s="203"/>
      <c r="S151" s="203"/>
      <c r="T151" s="20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8" t="s">
        <v>189</v>
      </c>
      <c r="AU151" s="198" t="s">
        <v>87</v>
      </c>
      <c r="AV151" s="13" t="s">
        <v>87</v>
      </c>
      <c r="AW151" s="13" t="s">
        <v>32</v>
      </c>
      <c r="AX151" s="13" t="s">
        <v>85</v>
      </c>
      <c r="AY151" s="198" t="s">
        <v>140</v>
      </c>
    </row>
    <row r="152" s="2" customFormat="1" ht="16.5" customHeight="1">
      <c r="A152" s="38"/>
      <c r="B152" s="172"/>
      <c r="C152" s="221" t="s">
        <v>255</v>
      </c>
      <c r="D152" s="221" t="s">
        <v>278</v>
      </c>
      <c r="E152" s="222" t="s">
        <v>827</v>
      </c>
      <c r="F152" s="223" t="s">
        <v>828</v>
      </c>
      <c r="G152" s="224" t="s">
        <v>292</v>
      </c>
      <c r="H152" s="225">
        <v>190</v>
      </c>
      <c r="I152" s="226"/>
      <c r="J152" s="227">
        <f>ROUND(I152*H152,2)</f>
        <v>0</v>
      </c>
      <c r="K152" s="228"/>
      <c r="L152" s="229"/>
      <c r="M152" s="230" t="s">
        <v>1</v>
      </c>
      <c r="N152" s="231" t="s">
        <v>42</v>
      </c>
      <c r="O152" s="77"/>
      <c r="P152" s="183">
        <f>O152*H152</f>
        <v>0</v>
      </c>
      <c r="Q152" s="183">
        <v>0.0023999999999999998</v>
      </c>
      <c r="R152" s="183">
        <f>Q152*H152</f>
        <v>0.45599999999999996</v>
      </c>
      <c r="S152" s="183">
        <v>0</v>
      </c>
      <c r="T152" s="18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85" t="s">
        <v>568</v>
      </c>
      <c r="AT152" s="185" t="s">
        <v>278</v>
      </c>
      <c r="AU152" s="185" t="s">
        <v>87</v>
      </c>
      <c r="AY152" s="19" t="s">
        <v>140</v>
      </c>
      <c r="BE152" s="186">
        <f>IF(N152="základní",J152,0)</f>
        <v>0</v>
      </c>
      <c r="BF152" s="186">
        <f>IF(N152="snížená",J152,0)</f>
        <v>0</v>
      </c>
      <c r="BG152" s="186">
        <f>IF(N152="zákl. přenesená",J152,0)</f>
        <v>0</v>
      </c>
      <c r="BH152" s="186">
        <f>IF(N152="sníž. přenesená",J152,0)</f>
        <v>0</v>
      </c>
      <c r="BI152" s="186">
        <f>IF(N152="nulová",J152,0)</f>
        <v>0</v>
      </c>
      <c r="BJ152" s="19" t="s">
        <v>85</v>
      </c>
      <c r="BK152" s="186">
        <f>ROUND(I152*H152,2)</f>
        <v>0</v>
      </c>
      <c r="BL152" s="19" t="s">
        <v>568</v>
      </c>
      <c r="BM152" s="185" t="s">
        <v>829</v>
      </c>
    </row>
    <row r="153" s="13" customFormat="1">
      <c r="A153" s="13"/>
      <c r="B153" s="197"/>
      <c r="C153" s="13"/>
      <c r="D153" s="187" t="s">
        <v>189</v>
      </c>
      <c r="E153" s="13"/>
      <c r="F153" s="199" t="s">
        <v>830</v>
      </c>
      <c r="G153" s="13"/>
      <c r="H153" s="200">
        <v>190</v>
      </c>
      <c r="I153" s="201"/>
      <c r="J153" s="13"/>
      <c r="K153" s="13"/>
      <c r="L153" s="197"/>
      <c r="M153" s="202"/>
      <c r="N153" s="203"/>
      <c r="O153" s="203"/>
      <c r="P153" s="203"/>
      <c r="Q153" s="203"/>
      <c r="R153" s="203"/>
      <c r="S153" s="203"/>
      <c r="T153" s="20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8" t="s">
        <v>189</v>
      </c>
      <c r="AU153" s="198" t="s">
        <v>87</v>
      </c>
      <c r="AV153" s="13" t="s">
        <v>87</v>
      </c>
      <c r="AW153" s="13" t="s">
        <v>3</v>
      </c>
      <c r="AX153" s="13" t="s">
        <v>85</v>
      </c>
      <c r="AY153" s="198" t="s">
        <v>140</v>
      </c>
    </row>
    <row r="154" s="2" customFormat="1" ht="16.5" customHeight="1">
      <c r="A154" s="38"/>
      <c r="B154" s="172"/>
      <c r="C154" s="173" t="s">
        <v>259</v>
      </c>
      <c r="D154" s="173" t="s">
        <v>143</v>
      </c>
      <c r="E154" s="174" t="s">
        <v>831</v>
      </c>
      <c r="F154" s="175" t="s">
        <v>832</v>
      </c>
      <c r="G154" s="176" t="s">
        <v>146</v>
      </c>
      <c r="H154" s="177">
        <v>1</v>
      </c>
      <c r="I154" s="178"/>
      <c r="J154" s="179">
        <f>ROUND(I154*H154,2)</f>
        <v>0</v>
      </c>
      <c r="K154" s="180"/>
      <c r="L154" s="39"/>
      <c r="M154" s="181" t="s">
        <v>1</v>
      </c>
      <c r="N154" s="182" t="s">
        <v>42</v>
      </c>
      <c r="O154" s="77"/>
      <c r="P154" s="183">
        <f>O154*H154</f>
        <v>0</v>
      </c>
      <c r="Q154" s="183">
        <v>0</v>
      </c>
      <c r="R154" s="183">
        <f>Q154*H154</f>
        <v>0</v>
      </c>
      <c r="S154" s="183">
        <v>0</v>
      </c>
      <c r="T154" s="18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85" t="s">
        <v>441</v>
      </c>
      <c r="AT154" s="185" t="s">
        <v>143</v>
      </c>
      <c r="AU154" s="185" t="s">
        <v>87</v>
      </c>
      <c r="AY154" s="19" t="s">
        <v>140</v>
      </c>
      <c r="BE154" s="186">
        <f>IF(N154="základní",J154,0)</f>
        <v>0</v>
      </c>
      <c r="BF154" s="186">
        <f>IF(N154="snížená",J154,0)</f>
        <v>0</v>
      </c>
      <c r="BG154" s="186">
        <f>IF(N154="zákl. přenesená",J154,0)</f>
        <v>0</v>
      </c>
      <c r="BH154" s="186">
        <f>IF(N154="sníž. přenesená",J154,0)</f>
        <v>0</v>
      </c>
      <c r="BI154" s="186">
        <f>IF(N154="nulová",J154,0)</f>
        <v>0</v>
      </c>
      <c r="BJ154" s="19" t="s">
        <v>85</v>
      </c>
      <c r="BK154" s="186">
        <f>ROUND(I154*H154,2)</f>
        <v>0</v>
      </c>
      <c r="BL154" s="19" t="s">
        <v>441</v>
      </c>
      <c r="BM154" s="185" t="s">
        <v>833</v>
      </c>
    </row>
    <row r="155" s="2" customFormat="1" ht="16.5" customHeight="1">
      <c r="A155" s="38"/>
      <c r="B155" s="172"/>
      <c r="C155" s="173" t="s">
        <v>8</v>
      </c>
      <c r="D155" s="173" t="s">
        <v>143</v>
      </c>
      <c r="E155" s="174" t="s">
        <v>834</v>
      </c>
      <c r="F155" s="175" t="s">
        <v>835</v>
      </c>
      <c r="G155" s="176" t="s">
        <v>146</v>
      </c>
      <c r="H155" s="177">
        <v>12</v>
      </c>
      <c r="I155" s="178"/>
      <c r="J155" s="179">
        <f>ROUND(I155*H155,2)</f>
        <v>0</v>
      </c>
      <c r="K155" s="180"/>
      <c r="L155" s="39"/>
      <c r="M155" s="181" t="s">
        <v>1</v>
      </c>
      <c r="N155" s="182" t="s">
        <v>42</v>
      </c>
      <c r="O155" s="77"/>
      <c r="P155" s="183">
        <f>O155*H155</f>
        <v>0</v>
      </c>
      <c r="Q155" s="183">
        <v>0</v>
      </c>
      <c r="R155" s="183">
        <f>Q155*H155</f>
        <v>0</v>
      </c>
      <c r="S155" s="183">
        <v>0</v>
      </c>
      <c r="T155" s="184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85" t="s">
        <v>441</v>
      </c>
      <c r="AT155" s="185" t="s">
        <v>143</v>
      </c>
      <c r="AU155" s="185" t="s">
        <v>87</v>
      </c>
      <c r="AY155" s="19" t="s">
        <v>140</v>
      </c>
      <c r="BE155" s="186">
        <f>IF(N155="základní",J155,0)</f>
        <v>0</v>
      </c>
      <c r="BF155" s="186">
        <f>IF(N155="snížená",J155,0)</f>
        <v>0</v>
      </c>
      <c r="BG155" s="186">
        <f>IF(N155="zákl. přenesená",J155,0)</f>
        <v>0</v>
      </c>
      <c r="BH155" s="186">
        <f>IF(N155="sníž. přenesená",J155,0)</f>
        <v>0</v>
      </c>
      <c r="BI155" s="186">
        <f>IF(N155="nulová",J155,0)</f>
        <v>0</v>
      </c>
      <c r="BJ155" s="19" t="s">
        <v>85</v>
      </c>
      <c r="BK155" s="186">
        <f>ROUND(I155*H155,2)</f>
        <v>0</v>
      </c>
      <c r="BL155" s="19" t="s">
        <v>441</v>
      </c>
      <c r="BM155" s="185" t="s">
        <v>836</v>
      </c>
    </row>
    <row r="156" s="2" customFormat="1" ht="16.5" customHeight="1">
      <c r="A156" s="38"/>
      <c r="B156" s="172"/>
      <c r="C156" s="173" t="s">
        <v>269</v>
      </c>
      <c r="D156" s="173" t="s">
        <v>143</v>
      </c>
      <c r="E156" s="174" t="s">
        <v>837</v>
      </c>
      <c r="F156" s="175" t="s">
        <v>838</v>
      </c>
      <c r="G156" s="176" t="s">
        <v>146</v>
      </c>
      <c r="H156" s="177">
        <v>3</v>
      </c>
      <c r="I156" s="178"/>
      <c r="J156" s="179">
        <f>ROUND(I156*H156,2)</f>
        <v>0</v>
      </c>
      <c r="K156" s="180"/>
      <c r="L156" s="39"/>
      <c r="M156" s="181" t="s">
        <v>1</v>
      </c>
      <c r="N156" s="182" t="s">
        <v>42</v>
      </c>
      <c r="O156" s="77"/>
      <c r="P156" s="183">
        <f>O156*H156</f>
        <v>0</v>
      </c>
      <c r="Q156" s="183">
        <v>0</v>
      </c>
      <c r="R156" s="183">
        <f>Q156*H156</f>
        <v>0</v>
      </c>
      <c r="S156" s="183">
        <v>0</v>
      </c>
      <c r="T156" s="184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85" t="s">
        <v>441</v>
      </c>
      <c r="AT156" s="185" t="s">
        <v>143</v>
      </c>
      <c r="AU156" s="185" t="s">
        <v>87</v>
      </c>
      <c r="AY156" s="19" t="s">
        <v>140</v>
      </c>
      <c r="BE156" s="186">
        <f>IF(N156="základní",J156,0)</f>
        <v>0</v>
      </c>
      <c r="BF156" s="186">
        <f>IF(N156="snížená",J156,0)</f>
        <v>0</v>
      </c>
      <c r="BG156" s="186">
        <f>IF(N156="zákl. přenesená",J156,0)</f>
        <v>0</v>
      </c>
      <c r="BH156" s="186">
        <f>IF(N156="sníž. přenesená",J156,0)</f>
        <v>0</v>
      </c>
      <c r="BI156" s="186">
        <f>IF(N156="nulová",J156,0)</f>
        <v>0</v>
      </c>
      <c r="BJ156" s="19" t="s">
        <v>85</v>
      </c>
      <c r="BK156" s="186">
        <f>ROUND(I156*H156,2)</f>
        <v>0</v>
      </c>
      <c r="BL156" s="19" t="s">
        <v>441</v>
      </c>
      <c r="BM156" s="185" t="s">
        <v>839</v>
      </c>
    </row>
    <row r="157" s="12" customFormat="1" ht="22.8" customHeight="1">
      <c r="A157" s="12"/>
      <c r="B157" s="159"/>
      <c r="C157" s="12"/>
      <c r="D157" s="160" t="s">
        <v>76</v>
      </c>
      <c r="E157" s="170" t="s">
        <v>840</v>
      </c>
      <c r="F157" s="170" t="s">
        <v>841</v>
      </c>
      <c r="G157" s="12"/>
      <c r="H157" s="12"/>
      <c r="I157" s="162"/>
      <c r="J157" s="171">
        <f>BK157</f>
        <v>0</v>
      </c>
      <c r="K157" s="12"/>
      <c r="L157" s="159"/>
      <c r="M157" s="164"/>
      <c r="N157" s="165"/>
      <c r="O157" s="165"/>
      <c r="P157" s="166">
        <f>SUM(P158:P160)</f>
        <v>0</v>
      </c>
      <c r="Q157" s="165"/>
      <c r="R157" s="166">
        <f>SUM(R158:R160)</f>
        <v>0.0132</v>
      </c>
      <c r="S157" s="165"/>
      <c r="T157" s="167">
        <f>SUM(T158:T160)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60" t="s">
        <v>156</v>
      </c>
      <c r="AT157" s="168" t="s">
        <v>76</v>
      </c>
      <c r="AU157" s="168" t="s">
        <v>85</v>
      </c>
      <c r="AY157" s="160" t="s">
        <v>140</v>
      </c>
      <c r="BK157" s="169">
        <f>SUM(BK158:BK160)</f>
        <v>0</v>
      </c>
    </row>
    <row r="158" s="2" customFormat="1" ht="16.5" customHeight="1">
      <c r="A158" s="38"/>
      <c r="B158" s="172"/>
      <c r="C158" s="173" t="s">
        <v>273</v>
      </c>
      <c r="D158" s="173" t="s">
        <v>143</v>
      </c>
      <c r="E158" s="174" t="s">
        <v>842</v>
      </c>
      <c r="F158" s="175" t="s">
        <v>843</v>
      </c>
      <c r="G158" s="176" t="s">
        <v>292</v>
      </c>
      <c r="H158" s="177">
        <v>220</v>
      </c>
      <c r="I158" s="178"/>
      <c r="J158" s="179">
        <f>ROUND(I158*H158,2)</f>
        <v>0</v>
      </c>
      <c r="K158" s="180"/>
      <c r="L158" s="39"/>
      <c r="M158" s="181" t="s">
        <v>1</v>
      </c>
      <c r="N158" s="182" t="s">
        <v>42</v>
      </c>
      <c r="O158" s="77"/>
      <c r="P158" s="183">
        <f>O158*H158</f>
        <v>0</v>
      </c>
      <c r="Q158" s="183">
        <v>0</v>
      </c>
      <c r="R158" s="183">
        <f>Q158*H158</f>
        <v>0</v>
      </c>
      <c r="S158" s="183">
        <v>0</v>
      </c>
      <c r="T158" s="18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85" t="s">
        <v>441</v>
      </c>
      <c r="AT158" s="185" t="s">
        <v>143</v>
      </c>
      <c r="AU158" s="185" t="s">
        <v>87</v>
      </c>
      <c r="AY158" s="19" t="s">
        <v>140</v>
      </c>
      <c r="BE158" s="186">
        <f>IF(N158="základní",J158,0)</f>
        <v>0</v>
      </c>
      <c r="BF158" s="186">
        <f>IF(N158="snížená",J158,0)</f>
        <v>0</v>
      </c>
      <c r="BG158" s="186">
        <f>IF(N158="zákl. přenesená",J158,0)</f>
        <v>0</v>
      </c>
      <c r="BH158" s="186">
        <f>IF(N158="sníž. přenesená",J158,0)</f>
        <v>0</v>
      </c>
      <c r="BI158" s="186">
        <f>IF(N158="nulová",J158,0)</f>
        <v>0</v>
      </c>
      <c r="BJ158" s="19" t="s">
        <v>85</v>
      </c>
      <c r="BK158" s="186">
        <f>ROUND(I158*H158,2)</f>
        <v>0</v>
      </c>
      <c r="BL158" s="19" t="s">
        <v>441</v>
      </c>
      <c r="BM158" s="185" t="s">
        <v>844</v>
      </c>
    </row>
    <row r="159" s="2" customFormat="1" ht="16.5" customHeight="1">
      <c r="A159" s="38"/>
      <c r="B159" s="172"/>
      <c r="C159" s="173" t="s">
        <v>277</v>
      </c>
      <c r="D159" s="173" t="s">
        <v>143</v>
      </c>
      <c r="E159" s="174" t="s">
        <v>845</v>
      </c>
      <c r="F159" s="175" t="s">
        <v>846</v>
      </c>
      <c r="G159" s="176" t="s">
        <v>292</v>
      </c>
      <c r="H159" s="177">
        <v>220</v>
      </c>
      <c r="I159" s="178"/>
      <c r="J159" s="179">
        <f>ROUND(I159*H159,2)</f>
        <v>0</v>
      </c>
      <c r="K159" s="180"/>
      <c r="L159" s="39"/>
      <c r="M159" s="181" t="s">
        <v>1</v>
      </c>
      <c r="N159" s="182" t="s">
        <v>42</v>
      </c>
      <c r="O159" s="77"/>
      <c r="P159" s="183">
        <f>O159*H159</f>
        <v>0</v>
      </c>
      <c r="Q159" s="183">
        <v>6.0000000000000002E-05</v>
      </c>
      <c r="R159" s="183">
        <f>Q159*H159</f>
        <v>0.0132</v>
      </c>
      <c r="S159" s="183">
        <v>0</v>
      </c>
      <c r="T159" s="18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85" t="s">
        <v>441</v>
      </c>
      <c r="AT159" s="185" t="s">
        <v>143</v>
      </c>
      <c r="AU159" s="185" t="s">
        <v>87</v>
      </c>
      <c r="AY159" s="19" t="s">
        <v>140</v>
      </c>
      <c r="BE159" s="186">
        <f>IF(N159="základní",J159,0)</f>
        <v>0</v>
      </c>
      <c r="BF159" s="186">
        <f>IF(N159="snížená",J159,0)</f>
        <v>0</v>
      </c>
      <c r="BG159" s="186">
        <f>IF(N159="zákl. přenesená",J159,0)</f>
        <v>0</v>
      </c>
      <c r="BH159" s="186">
        <f>IF(N159="sníž. přenesená",J159,0)</f>
        <v>0</v>
      </c>
      <c r="BI159" s="186">
        <f>IF(N159="nulová",J159,0)</f>
        <v>0</v>
      </c>
      <c r="BJ159" s="19" t="s">
        <v>85</v>
      </c>
      <c r="BK159" s="186">
        <f>ROUND(I159*H159,2)</f>
        <v>0</v>
      </c>
      <c r="BL159" s="19" t="s">
        <v>441</v>
      </c>
      <c r="BM159" s="185" t="s">
        <v>847</v>
      </c>
    </row>
    <row r="160" s="2" customFormat="1" ht="16.5" customHeight="1">
      <c r="A160" s="38"/>
      <c r="B160" s="172"/>
      <c r="C160" s="173" t="s">
        <v>282</v>
      </c>
      <c r="D160" s="173" t="s">
        <v>143</v>
      </c>
      <c r="E160" s="174" t="s">
        <v>848</v>
      </c>
      <c r="F160" s="175" t="s">
        <v>849</v>
      </c>
      <c r="G160" s="176" t="s">
        <v>226</v>
      </c>
      <c r="H160" s="177">
        <v>0.46899999999999997</v>
      </c>
      <c r="I160" s="178"/>
      <c r="J160" s="179">
        <f>ROUND(I160*H160,2)</f>
        <v>0</v>
      </c>
      <c r="K160" s="180"/>
      <c r="L160" s="39"/>
      <c r="M160" s="192" t="s">
        <v>1</v>
      </c>
      <c r="N160" s="193" t="s">
        <v>42</v>
      </c>
      <c r="O160" s="194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85" t="s">
        <v>441</v>
      </c>
      <c r="AT160" s="185" t="s">
        <v>143</v>
      </c>
      <c r="AU160" s="185" t="s">
        <v>87</v>
      </c>
      <c r="AY160" s="19" t="s">
        <v>140</v>
      </c>
      <c r="BE160" s="186">
        <f>IF(N160="základní",J160,0)</f>
        <v>0</v>
      </c>
      <c r="BF160" s="186">
        <f>IF(N160="snížená",J160,0)</f>
        <v>0</v>
      </c>
      <c r="BG160" s="186">
        <f>IF(N160="zákl. přenesená",J160,0)</f>
        <v>0</v>
      </c>
      <c r="BH160" s="186">
        <f>IF(N160="sníž. přenesená",J160,0)</f>
        <v>0</v>
      </c>
      <c r="BI160" s="186">
        <f>IF(N160="nulová",J160,0)</f>
        <v>0</v>
      </c>
      <c r="BJ160" s="19" t="s">
        <v>85</v>
      </c>
      <c r="BK160" s="186">
        <f>ROUND(I160*H160,2)</f>
        <v>0</v>
      </c>
      <c r="BL160" s="19" t="s">
        <v>441</v>
      </c>
      <c r="BM160" s="185" t="s">
        <v>850</v>
      </c>
    </row>
    <row r="161" s="2" customFormat="1" ht="6.96" customHeight="1">
      <c r="A161" s="38"/>
      <c r="B161" s="60"/>
      <c r="C161" s="61"/>
      <c r="D161" s="61"/>
      <c r="E161" s="61"/>
      <c r="F161" s="61"/>
      <c r="G161" s="61"/>
      <c r="H161" s="61"/>
      <c r="I161" s="61"/>
      <c r="J161" s="61"/>
      <c r="K161" s="61"/>
      <c r="L161" s="39"/>
      <c r="M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</row>
  </sheetData>
  <autoFilter ref="C121:K16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2023-08-01T07:54:19Z</dcterms:created>
  <dcterms:modified xsi:type="dcterms:W3CDTF">2023-08-01T07:54:29Z</dcterms:modified>
</cp:coreProperties>
</file>